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checkCompatibility="1" defaultThemeVersion="124226"/>
  <xr:revisionPtr revIDLastSave="0" documentId="13_ncr:1_{9426D1EA-D547-4A52-8D1C-0AA46C2BBFAB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Hoja3" sheetId="18" state="hidden" r:id="rId1"/>
    <sheet name="EjecuPresupuestal" sheetId="17" state="hidden" r:id="rId2"/>
    <sheet name="RESUMEN" sheetId="1" r:id="rId3"/>
    <sheet name="DEPENDENCIA 1" sheetId="14" r:id="rId4"/>
    <sheet name="DIRECCIONES " sheetId="23" state="hidden" r:id="rId5"/>
    <sheet name="base res" sheetId="20" state="hidden" r:id="rId6"/>
    <sheet name="Sentencias" sheetId="21" state="hidden" r:id="rId7"/>
    <sheet name="FPFD" sheetId="15" state="hidden" r:id="rId8"/>
    <sheet name="Hoja1" sheetId="16" state="hidden" r:id="rId9"/>
  </sheets>
  <externalReferences>
    <externalReference r:id="rId10"/>
  </externalReferences>
  <definedNames>
    <definedName name="_xlnm._FilterDatabase" localSheetId="5" hidden="1">'base res'!$A$4:$W$68</definedName>
    <definedName name="_xlnm.Print_Area" localSheetId="3">'DEPENDENCIA 1'!$B$1:$F$44</definedName>
    <definedName name="_xlnm.Print_Area" localSheetId="2">RESUMEN!$B$1:$I$37</definedName>
    <definedName name="NOMBREOFI">Hoja1!$E$1:$F$9</definedName>
    <definedName name="RESERVA">Hoja1!$A$1:$C$25</definedName>
    <definedName name="_xlnm.Print_Titles" localSheetId="3">'DEPENDENCIA 1'!$1:$7</definedName>
  </definedNames>
  <calcPr calcId="191029"/>
  <pivotCaches>
    <pivotCache cacheId="0" r:id="rId11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1" l="1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6" i="23"/>
  <c r="D19" i="23"/>
  <c r="G19" i="23"/>
  <c r="I19" i="23" s="1"/>
  <c r="F20" i="23"/>
  <c r="C20" i="23"/>
  <c r="D14" i="23"/>
  <c r="D15" i="23"/>
  <c r="E16" i="23"/>
  <c r="D16" i="23"/>
  <c r="E9" i="23" l="1"/>
  <c r="E15" i="23"/>
  <c r="H20" i="23"/>
  <c r="C22" i="23" s="1"/>
  <c r="G20" i="23"/>
  <c r="E14" i="23"/>
  <c r="D11" i="23"/>
  <c r="D10" i="23"/>
  <c r="E12" i="23"/>
  <c r="E11" i="23"/>
  <c r="D13" i="23"/>
  <c r="E10" i="23" l="1"/>
  <c r="I20" i="23"/>
  <c r="C23" i="23" s="1"/>
  <c r="S19" i="21" l="1"/>
  <c r="T19" i="21" l="1"/>
  <c r="E8" i="23" l="1"/>
  <c r="G11" i="1"/>
  <c r="F11" i="1"/>
  <c r="A52" i="20" l="1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I11" i="1" l="1"/>
  <c r="A5" i="20"/>
  <c r="D18" i="23" l="1"/>
  <c r="D12" i="23" l="1"/>
  <c r="D17" i="23"/>
  <c r="E17" i="23" l="1"/>
  <c r="E20" i="23" s="1"/>
  <c r="D20" i="23"/>
  <c r="F26" i="23" l="1"/>
  <c r="C6" i="17" l="1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5" i="17"/>
  <c r="E9" i="15" l="1"/>
  <c r="D9" i="15"/>
  <c r="D8" i="15" s="1"/>
  <c r="B8" i="15"/>
  <c r="E8" i="15" s="1"/>
  <c r="C26" i="23" l="1"/>
  <c r="G2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Rubro+REC</t>
        </r>
      </text>
    </comment>
    <comment ref="B1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Despachos</t>
        </r>
      </text>
    </comment>
    <comment ref="C1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Oficinas</t>
        </r>
      </text>
    </comment>
    <comment ref="K1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Código: 1</t>
        </r>
      </text>
    </comment>
    <comment ref="N1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Código: 1</t>
        </r>
      </text>
    </comment>
    <comment ref="N2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Código: 2</t>
        </r>
      </text>
    </comment>
    <comment ref="K3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Código: 3</t>
        </r>
      </text>
    </comment>
    <comment ref="N3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Código: 3</t>
        </r>
      </text>
    </comment>
    <comment ref="K4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Código: 2</t>
        </r>
      </text>
    </comment>
    <comment ref="K6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Código: 2</t>
        </r>
      </text>
    </comment>
  </commentList>
</comments>
</file>

<file path=xl/sharedStrings.xml><?xml version="1.0" encoding="utf-8"?>
<sst xmlns="http://schemas.openxmlformats.org/spreadsheetml/2006/main" count="1784" uniqueCount="397">
  <si>
    <t>DESCRIPCION</t>
  </si>
  <si>
    <t>APR. INICIAL</t>
  </si>
  <si>
    <t>APR. ADICIONADA</t>
  </si>
  <si>
    <t>APR. REDUCIDA</t>
  </si>
  <si>
    <t>TRANSFERENCIAS CORRIENTES</t>
  </si>
  <si>
    <t>SECRETARIA GENERAL</t>
  </si>
  <si>
    <t>TOTAL</t>
  </si>
  <si>
    <t>INVERSION</t>
  </si>
  <si>
    <t>% OBLIGADO</t>
  </si>
  <si>
    <t>TOTAL FUNCIONAMIENTO</t>
  </si>
  <si>
    <t>TOTAL INVERSIÓN</t>
  </si>
  <si>
    <t>Código: GR-RF-P-05-F-02</t>
  </si>
  <si>
    <t xml:space="preserve">Versión: 02 </t>
  </si>
  <si>
    <t>Fecha: 20/02/2012</t>
  </si>
  <si>
    <t>FECHA DE EMISIÓN:</t>
  </si>
  <si>
    <t>FORMATO</t>
  </si>
  <si>
    <t>ANEXO 2</t>
  </si>
  <si>
    <t>EJECUCIÓN PRESUPUESTAL</t>
  </si>
  <si>
    <t>RESUMEN GENERAL</t>
  </si>
  <si>
    <t>RESERVA OBLIGADA</t>
  </si>
  <si>
    <t>RESERVA POR OBLIGAR</t>
  </si>
  <si>
    <t>RESERVA CONSTITUIDA</t>
  </si>
  <si>
    <t>RESERVA DE APROPIACION POR DIRECCIÓN</t>
  </si>
  <si>
    <t>RESERVA PRESUPUESTAL A LA FECHA</t>
  </si>
  <si>
    <t>FONDO PARA LA PARTICIPACIÓN Y EL FORTALECIMIENTO DE LA DEMOCRACIA</t>
  </si>
  <si>
    <t>RESERVA CONSITUIDA</t>
  </si>
  <si>
    <t>FONDO PARA LA PARTICIPACIÒN Y EL FORTALECIMIENTO DE LA DEMOCRACIA</t>
  </si>
  <si>
    <t>PERIODO DEL INFORME: EJECUCION RESERVA PRESUPUESTAL A DE 2014</t>
  </si>
  <si>
    <t>A-1-0-2</t>
  </si>
  <si>
    <t>SUBDIRECCIÓN ADMINISTRATIVA Y FINANCIERA</t>
  </si>
  <si>
    <t>A-2-0-4</t>
  </si>
  <si>
    <t>A-3-1-1-31</t>
  </si>
  <si>
    <t>DESPACHO VICEMINISTERIO PARA LA PARTICIPACIÓN E IGUALDAD DE DERECHOS</t>
  </si>
  <si>
    <t>DIRECCION DE COMUNIDADES NEGRAS, AFROCOLOMBIANAS Y RAIZALES</t>
  </si>
  <si>
    <t>A-3-1-1-32</t>
  </si>
  <si>
    <t>A-3-1-1-33</t>
  </si>
  <si>
    <t>DESAPCHO VICEMINISTERIO DE RELACIONES POLITICAS</t>
  </si>
  <si>
    <t>DIRECCIÓN DE GOBIENRO Y GESTION TERRITORIAL</t>
  </si>
  <si>
    <t>A-3-1-1-34</t>
  </si>
  <si>
    <t>DIRECCIÓN DE CONSUSLTA PREVIA</t>
  </si>
  <si>
    <t>A-3-1-1-38</t>
  </si>
  <si>
    <t>A-3-1-1-39</t>
  </si>
  <si>
    <t>A-3-2-1-21</t>
  </si>
  <si>
    <t>A-3-2-1-29</t>
  </si>
  <si>
    <t>DIRECCION DE DERECHOS HUMANOS</t>
  </si>
  <si>
    <t>A-3-5-3-41</t>
  </si>
  <si>
    <t>C-213-1000-1</t>
  </si>
  <si>
    <t>OFICINA DE INFORMACION PÚBLICA</t>
  </si>
  <si>
    <t>C-310-1000-3</t>
  </si>
  <si>
    <t>C-510-1000-3</t>
  </si>
  <si>
    <t>C-510-1000-5</t>
  </si>
  <si>
    <t>C-510-1000-6</t>
  </si>
  <si>
    <t>C-520-1000-123</t>
  </si>
  <si>
    <t>C-520-1000-124</t>
  </si>
  <si>
    <t>DIRECCION DE ASUNTOS INDIGENAS, ROM Y MINORIAS</t>
  </si>
  <si>
    <r>
      <t>Programas para la Participación Ciudadana</t>
    </r>
    <r>
      <rPr>
        <b/>
        <sz val="12"/>
        <color indexed="8"/>
        <rFont val="Arial"/>
        <family val="2"/>
      </rPr>
      <t xml:space="preserve"> (Funcionamiento)</t>
    </r>
  </si>
  <si>
    <t>SUBDIRECCION DE INFRAESTRUCTURA</t>
  </si>
  <si>
    <t>A-3-1-1-30</t>
  </si>
  <si>
    <t>A-3-2-1-37</t>
  </si>
  <si>
    <t>C-310-1000-2</t>
  </si>
  <si>
    <t>C-510-1000-8</t>
  </si>
  <si>
    <t>C-520-105-1</t>
  </si>
  <si>
    <t>C-520-1000-126</t>
  </si>
  <si>
    <t>C-520-1000-132</t>
  </si>
  <si>
    <t>A-1-0-2-10</t>
  </si>
  <si>
    <t>A-2-0-4-10</t>
  </si>
  <si>
    <t>A-3-1-1-30-10</t>
  </si>
  <si>
    <t>A-3-1-1-31-10</t>
  </si>
  <si>
    <t>A-3-1-1-32-10</t>
  </si>
  <si>
    <t>A-3-1-1-33-10</t>
  </si>
  <si>
    <t>A-3-1-1-34-10</t>
  </si>
  <si>
    <t>A-3-1-1-38-10</t>
  </si>
  <si>
    <t>A-3-1-1-39-10</t>
  </si>
  <si>
    <t>A-3-2-1-21-16</t>
  </si>
  <si>
    <t>A-3-2-1-29-10</t>
  </si>
  <si>
    <t>A-3-2-1-37-10</t>
  </si>
  <si>
    <t>A-3-5-3-41-10</t>
  </si>
  <si>
    <t>C-213-1000-1-11</t>
  </si>
  <si>
    <t>C-310-1000-2-11</t>
  </si>
  <si>
    <t>C-310-1000-3-11</t>
  </si>
  <si>
    <t>C-510-1000-3-11</t>
  </si>
  <si>
    <t>C-510-1000-5-11</t>
  </si>
  <si>
    <t>C-510-1000-6-16</t>
  </si>
  <si>
    <t>C-510-1000-8-16</t>
  </si>
  <si>
    <t>C-520-1000-123-11</t>
  </si>
  <si>
    <t>C-520-1000-124-11</t>
  </si>
  <si>
    <t>C-520-1000-126-11</t>
  </si>
  <si>
    <t>C-520-1000-132-11</t>
  </si>
  <si>
    <t>C-520-105-1-16</t>
  </si>
  <si>
    <t/>
  </si>
  <si>
    <t>RUBRO</t>
  </si>
  <si>
    <t>COMPROMISO</t>
  </si>
  <si>
    <t>OBLIGACION</t>
  </si>
  <si>
    <t>SERVICIOS PERSONALES INDIRECTOS</t>
  </si>
  <si>
    <t>ADQUISICION DE BIENES Y SERVICIOS</t>
  </si>
  <si>
    <t>APOYO COMITÉ INTERINSTITUCIONAL DE ALERTAS TEMPRANAS CIAT SENTENCIA T-025 DE 2004.</t>
  </si>
  <si>
    <t>FORTALECIMIENTO A LOS PROCESOS ORGANIZATIVOS Y DE CONCERTACION DE LAS COMUNIDADES NEGRAS, AFROCOLOMBIANAS, RAIZALES Y PALANQUERAS</t>
  </si>
  <si>
    <t>FORTALECIMIENTO A LOS PROCESOS ORGANIZATIVOS Y DE CONCERTACION DE LAS COMUNIDADES INDIGENAS, MINORIAS Y ROM</t>
  </si>
  <si>
    <t>SEGUIMIENTO AL CUMPLIMIENTO DE LA SENTENCIA T-025 DE 2004 POBLACION DESPLAZADA</t>
  </si>
  <si>
    <t>FORTALECIMIENTO A LA CONSULTA PREVIA. CONVENIO 169 OIT, LEY 21 DE 1991, LEY 70 DE 1993</t>
  </si>
  <si>
    <t>FORTALECIMIENTO A LA GESTION TERRITORIAL Y BUEN GOBIERNO LOCAL</t>
  </si>
  <si>
    <t>FONDO NACIONAL DE SEGURIDAD Y CONVIVENCIA CIUDADANA -FONSECON</t>
  </si>
  <si>
    <t>PROGRAMA DE PROTECCION A PERSONAS QUE SE ENCUENTRAN EN SITUACION DE RIESGO CONTRA SU VIDA, INTEGRIDAD, SEGURIDAD O LIBERTAD, POR CAUSAS RELACIONADAS CON LA VIOLENCIA EN COLOMBIA</t>
  </si>
  <si>
    <t>FONDO DE PROTECCIÓN DE JUSTICIA. DECRETO 1890/99 Y DECRETO 200/03</t>
  </si>
  <si>
    <t>DEPARTAMENTO DEL VAUPES</t>
  </si>
  <si>
    <t>IMPLEMENTACION LEY 985/05 SOBRE TRATA DE PERSONAS</t>
  </si>
  <si>
    <t>ACTUALIZACIÓN ,MEJORAMIENTO Y SOPORTE A LA PLATAFORMA TECNOLOGICA DEL MINISTERIO DEL INTERIOR</t>
  </si>
  <si>
    <t>FORTALECIMIENTO DE LAS COMUNIDADES NEGRAS, AFROCOLOMBIANAS, RAIZALES Y PALENQUERAS PARA IMPULSAR SU IGUALDAD ECONÓMICA, EL RECONOCIMIENTO A SU DIVERSIDAD CULTURAL Y LA INCLUSIÓN DE LA VARIABLE DE ENFOQUE DIFERENCIAL REGIÓN CARIBE Y OCCIDENTAL</t>
  </si>
  <si>
    <t>MEJORAMIENTO DE LOS CONSEJOS COMUNITARIOS Y ORGANIZACIONES DE BASE DE LA POBLACIÓN NEGRA, AFROCOLOMBIANA RAIZAL Y PALENQUERA. REGION CARIBE Y OCCIDENTAL - PREVIO CONCEPTO DNP</t>
  </si>
  <si>
    <t>PREVENCIÓN A VIOLACIONES DE DERECHOS HUMANOS, PROMOCIÓN Y PROTECCIÓN DE LOS DERECHOS HUMANOS Y APLICACIÓN DEL DERECHO INTERNACIONAL HUMANITARIO NACIONAL</t>
  </si>
  <si>
    <t>FORTALECIMIENTO INSTITUCIONAL PARA EL CUMPLIMIENTO DE LAS OBLIGACIONES EN MATERIA DE PREVENCIÓN TEMPRANA, URGENTE Y GARANTÍAS DE NO REPETICIÓN DE VIOLACIONES A LOS DERECHOS A LA VIDA, LA LIBERTAD, LA INTEGRIDAD Y LA SEGURIDAD PERSONAL NACIONAL</t>
  </si>
  <si>
    <t>FORTALECIMIENTO DE LAS CAPACIDADES DE GESTION DE LAS ENTIDADES TERRITORIALES EN MATERIA DE SEGURIDAD Y CONVIVENCIA CIUDADANA EN EL TERRITORIO NACIONAL</t>
  </si>
  <si>
    <t>FORTALECIMIENTO A LAS ENTIDADES TERRITORIALES Y NACIONALES PARA LA PREVENCIÓN Y ATENCIÓN PACIFICA DE LOS CONFLICTOS SOCIALES QUE AFECTAN LA CONVIVENCIA CIUDADANA EN EL TERRITORIO NACIONAL</t>
  </si>
  <si>
    <t>FORTALECIMIENTO DE LA CAPACIDAD DE GESTION DE LAS ENTIDADES TERRITORIALES PARA LA CONSERVACION Y RESTABLECIMIENTO DEL ORDEN PUBLICO EN EL TERRITORIO NACIONAL.</t>
  </si>
  <si>
    <t>IMPLEMENTACION DEL SISTEMA INTEGRADO DE EMERGENCIAS Y SEGURIDAD - SIES</t>
  </si>
  <si>
    <t>DESARROLLO INTEGRAL PARA LA GESTIÓN, LA COMUNICACIÓN Y SERVICIO  EFECTIVO AL CIUDADANO EN EL MINISTERIO DEL INTERIOR NACIONAL</t>
  </si>
  <si>
    <t>FORTALECIMIENTO DE LA AUTONOMIA TERRITORIAL EN COLOMBIA</t>
  </si>
  <si>
    <t>FORTALECIMIENTO A LOS PUEBLOS INDIGENAS EN LA FORMULACIÓN E IMPLEMENTACION DE PLANES ORGANIZATIVOS EN EL TERRITORIO NACIONAL</t>
  </si>
  <si>
    <t>FORTALECIMIENTO INSTITUCIONAL MEDIANTE LA IMPLEMENTACIÓN DE UN SISTEMA INTEGRADO DE GESTIÓN PARA EL MINISTERIO DEL INTERIOR EN BOGOTÁ.</t>
  </si>
  <si>
    <t>APOYO AL PUEBLO, AUTORIDADES Y ORGANIZACIONES RROM, MEDIANTE EL FORTALECIMIENTO INSTITUCIONAL, LA AUTOSOSTENIBILIDAD ORGANIZATIVA A NIVEL NACIONAL</t>
  </si>
  <si>
    <t>A-3-2-4-13-10</t>
  </si>
  <si>
    <t>C-510-1000-6-11</t>
  </si>
  <si>
    <t>C-510-1000-7-16</t>
  </si>
  <si>
    <t>C-510-1000-8-11</t>
  </si>
  <si>
    <t>C-520-1000-127-11</t>
  </si>
  <si>
    <t>C-520-1000-130-11</t>
  </si>
  <si>
    <t>DESPACHO</t>
  </si>
  <si>
    <t>DEPENDENCIA</t>
  </si>
  <si>
    <t>%OBLIGADO</t>
  </si>
  <si>
    <t>RESERVA POR COMPROMETER</t>
  </si>
  <si>
    <t>Etiquetas de fila</t>
  </si>
  <si>
    <t>Total general</t>
  </si>
  <si>
    <t>(Todas)</t>
  </si>
  <si>
    <t>Suma de COMPROMISO</t>
  </si>
  <si>
    <t>Suma de OBLIGACION</t>
  </si>
  <si>
    <t>DEMOCRACIA</t>
  </si>
  <si>
    <t>FORTALECIMIENTO ORGANIZACIONAL DE LAS ENTIDADES RELIGIOSAS Y LAS ORGANIZACIONES BASADAS EN LA FE COMO ACTORES SOCIALES TRASCENDENTES EN EL MARCO DE LA LEY 133 DE 1994</t>
  </si>
  <si>
    <r>
      <t>FORTALECIMIENTO A LOS PROCESOS ORGANIZATIVOS Y DE CONCERTACION DE LAS COMUNIDADES INDIGENAS, MINORIAS Y ROM</t>
    </r>
    <r>
      <rPr>
        <b/>
        <sz val="12"/>
        <color indexed="8"/>
        <rFont val="Arial"/>
        <family val="2"/>
      </rPr>
      <t xml:space="preserve"> (RECURSO 16)</t>
    </r>
  </si>
  <si>
    <t>ADQUISICIONES DIFERENTES DE ACTIVOS</t>
  </si>
  <si>
    <t>OFICINA DE INFORMACION PUBLICA</t>
  </si>
  <si>
    <t>FORTALECIMIENTO DE LOS SISTEMAS INTEGRADOS DE EMERGENCIA Y SEGURIDAD SIES A NIVEL  NACIONAL</t>
  </si>
  <si>
    <t>FORTALECIMIENTO A LOS PROCESOS ORGANIZATIVOS Y DE CONCERTACION DE LAS COMUNIDADES NEGRAS, AFROCOLOMBIANAS, RAIZALES Y PALENQUERAS</t>
  </si>
  <si>
    <t>FONDO PARA LA PARTICIPACION CIUDADANA Y EL FORTALECIMIENTO DE LA DEMOCRACIA. ARTICULO 96 LEY 1757 DE 2015</t>
  </si>
  <si>
    <t xml:space="preserve">GASTOS DE PERSONAL </t>
  </si>
  <si>
    <t>ATENCION INTEGRAL A LA POBLACION DESPLAZADA EN CUMPLIMIENTO DE LA SENTENCIA T-025 DE 2004 (NO DE PENSIONES)</t>
  </si>
  <si>
    <t xml:space="preserve">SUBDIRECCION DE GESTION HUMANA </t>
  </si>
  <si>
    <t xml:space="preserve">ASUNTOS RELIGIOSOS </t>
  </si>
  <si>
    <t>Año Fiscal:</t>
  </si>
  <si>
    <t>Vigencia:</t>
  </si>
  <si>
    <t>Reservas</t>
  </si>
  <si>
    <t>Periodo:</t>
  </si>
  <si>
    <t>UEJ</t>
  </si>
  <si>
    <t>NOMBRE UEJ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</si>
  <si>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</si>
  <si>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</si>
  <si>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</si>
  <si>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</si>
  <si>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</si>
  <si>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</si>
  <si>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</si>
  <si>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</si>
  <si>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</si>
  <si>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</si>
  <si>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</si>
  <si>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</si>
  <si>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VALOR MAXIMO A CONSTITUIR</t>
  </si>
  <si>
    <t>VALOR CONSTITUIDO</t>
  </si>
  <si>
    <t>ORDEN PAGO</t>
  </si>
  <si>
    <t>PAGOS</t>
  </si>
  <si>
    <t>37-01-01</t>
  </si>
  <si>
    <t>MINISTERIO DEL INTERIOR - GESTIÓN GENERAL</t>
  </si>
  <si>
    <t>A</t>
  </si>
  <si>
    <t>01</t>
  </si>
  <si>
    <t>Nación</t>
  </si>
  <si>
    <t>10</t>
  </si>
  <si>
    <t>CSF</t>
  </si>
  <si>
    <t>03</t>
  </si>
  <si>
    <t>A-02-02</t>
  </si>
  <si>
    <t>A-03-03-01-009</t>
  </si>
  <si>
    <t>A-03-03-01-031</t>
  </si>
  <si>
    <t>A-03-03-01-032</t>
  </si>
  <si>
    <t>A-03-03-01-034</t>
  </si>
  <si>
    <t>A-03-03-01-035</t>
  </si>
  <si>
    <t>A-03-03-01-039</t>
  </si>
  <si>
    <t>A-03-03-04-035</t>
  </si>
  <si>
    <t>04</t>
  </si>
  <si>
    <t>A-03-04-01-012</t>
  </si>
  <si>
    <t>012</t>
  </si>
  <si>
    <t>A-03-06-01-012</t>
  </si>
  <si>
    <t>A-03-06-01-013</t>
  </si>
  <si>
    <t>A-03-11-08-001</t>
  </si>
  <si>
    <t>C</t>
  </si>
  <si>
    <t>C-3702-1000-8</t>
  </si>
  <si>
    <t>37-01-01-000</t>
  </si>
  <si>
    <t>MININTERIOR GESTION GENERAL</t>
  </si>
  <si>
    <t>37-01-01-019</t>
  </si>
  <si>
    <t>ATENCION POBLACION DESPLAZADA (APD)</t>
  </si>
  <si>
    <t>37-01-01-020</t>
  </si>
  <si>
    <t>T 025 DIRECCION DE COMUNIDADES NEGRAS</t>
  </si>
  <si>
    <t>37-01-01-021</t>
  </si>
  <si>
    <t>T 025 DAIRM</t>
  </si>
  <si>
    <t>A-03-06-01-013Nación10CSF</t>
  </si>
  <si>
    <t>A-03-06-01-013Nación16CSF</t>
  </si>
  <si>
    <t>A-03-06-01-012Nación10CSF</t>
  </si>
  <si>
    <t>A-03-06-01-012Nación16CSF</t>
  </si>
  <si>
    <t>A-03-11-08-001Nación10CSF</t>
  </si>
  <si>
    <t>A-03-03-04-035Nación10CSF</t>
  </si>
  <si>
    <t>A-03-03-01-009Nación10CSF</t>
  </si>
  <si>
    <t xml:space="preserve">PERIODO DEL INFORME: EJECUCIÓN RESERVA PRESUPUESTAL A </t>
  </si>
  <si>
    <t>02</t>
  </si>
  <si>
    <t xml:space="preserve">MINISTERIO DEL INTERIOR </t>
  </si>
  <si>
    <t xml:space="preserve">DIRECCION </t>
  </si>
  <si>
    <t xml:space="preserve">COORDINACION GRUPO DE VICTIMAS </t>
  </si>
  <si>
    <t xml:space="preserve">SUBDIRECCION ADMINISTRATIVA Y FINANCIERA </t>
  </si>
  <si>
    <t xml:space="preserve">DIRECCION DE COMUNIDADES NEGRAS, AFROCOLOMBIANAS, RAIZALES Y PALENQUERAS </t>
  </si>
  <si>
    <t xml:space="preserve">DIRECCION ASUNTOS RELIGIOSOS </t>
  </si>
  <si>
    <t xml:space="preserve">SUBDIRECCION DE INFRAESTRUCTURA- FONSECON </t>
  </si>
  <si>
    <t xml:space="preserve">DIRECCION DE DERECHOS HUMANOS </t>
  </si>
  <si>
    <t xml:space="preserve">DIRECCION DE GOBIERNO Y GESTION TERRITORIAL </t>
  </si>
  <si>
    <t xml:space="preserve">DIRECCION DE ASUNTOS INDIGENAS, ROOM Y MINORIAS </t>
  </si>
  <si>
    <t xml:space="preserve">DIRECCION PARA DEMOCRACIA, PARTICIPACION CIUDADANA Y ACCION COMUNAL </t>
  </si>
  <si>
    <t>SUBDIRECCION DE SEGURIDAD Y CONVIVENCIA CIUDADANA</t>
  </si>
  <si>
    <t>OFICINA ASESORA DE PLANEACION</t>
  </si>
  <si>
    <t>TOTAL GENERAL</t>
  </si>
  <si>
    <t>OBLIGADO</t>
  </si>
  <si>
    <t xml:space="preserve">%
EJECUTADO </t>
  </si>
  <si>
    <t>%
POR OBLIGAR</t>
  </si>
  <si>
    <t xml:space="preserve">%  EJECUTADO </t>
  </si>
  <si>
    <t>% POR OBLIGAR</t>
  </si>
  <si>
    <t>CONCEPTO</t>
  </si>
  <si>
    <t>TOTAL
COMPROMISO DEP.GSTOS</t>
  </si>
  <si>
    <t>TOTAL
OBLIGACIONES DEP.GSTOS</t>
  </si>
  <si>
    <t>OIPI</t>
  </si>
  <si>
    <t>ADMINISTRATIVA Y FINANCIERA</t>
  </si>
  <si>
    <t>ADQUISICIÓN DE BIENES  Y SERVICIOS</t>
  </si>
  <si>
    <t>0010 GESTION HUMANA</t>
  </si>
  <si>
    <t>FALTANTE</t>
  </si>
  <si>
    <t>009</t>
  </si>
  <si>
    <t>031</t>
  </si>
  <si>
    <t>16</t>
  </si>
  <si>
    <t>032</t>
  </si>
  <si>
    <t>034</t>
  </si>
  <si>
    <t>035</t>
  </si>
  <si>
    <t>039</t>
  </si>
  <si>
    <t>06</t>
  </si>
  <si>
    <t>013</t>
  </si>
  <si>
    <t>001</t>
  </si>
  <si>
    <t>11</t>
  </si>
  <si>
    <t>08</t>
  </si>
  <si>
    <t>3701</t>
  </si>
  <si>
    <t>1000</t>
  </si>
  <si>
    <t>4</t>
  </si>
  <si>
    <t>7</t>
  </si>
  <si>
    <t>8</t>
  </si>
  <si>
    <t>9</t>
  </si>
  <si>
    <t>3702</t>
  </si>
  <si>
    <t>3799</t>
  </si>
  <si>
    <t>A-03-03-01-033</t>
  </si>
  <si>
    <t>033</t>
  </si>
  <si>
    <t>FONDO NACIONAL PARA LA LUCHA CONTRA LA TRATA DE PERSONAS. LEY 985 DE 2005 Y DECRETO 4319 DE 2006</t>
  </si>
  <si>
    <t>C-3701-1000-14</t>
  </si>
  <si>
    <t>14</t>
  </si>
  <si>
    <t>FORTALECIMIENTO DE MEDIDAS DE PREVENCIÓN Y PROTECCIÓN DE LOS DERECHOS HUMANOS DE LOS PUEBLOS INDÍGENAS A NIVEL  NACIONAL</t>
  </si>
  <si>
    <t>C-3701-1000-15</t>
  </si>
  <si>
    <t>15</t>
  </si>
  <si>
    <t>FORTALECIMIENTO A LA GESTIÓN DE LOS CEMENTERIOS COMO RESTITUCIÓN DE DERECHOS DE VÍCTIMAS DE DESAPARICIÓN A NIVEL  NACIONAL</t>
  </si>
  <si>
    <t>C-3701-1000-16</t>
  </si>
  <si>
    <t>FORTALECIMIENTO A LA IMPLEMENTACIÓN DE LA GESTIÓN PREVENTIVA DEL RIESGO DE VIOLACIONES A LOS DERECHOS HUMANOS EN EL TERRITORIO  NACIONAL</t>
  </si>
  <si>
    <t>C-3701-1000-20</t>
  </si>
  <si>
    <t>20</t>
  </si>
  <si>
    <t>FORTALECIMIENTO DE LA GESTIÓN TERRITORIAL EN LA GARANTÍA, PROMOCIÓN Y GOCE DE LOS DERECHOS HUMANOS  A NIVEL  NACIONAL</t>
  </si>
  <si>
    <t>C-3701-1000-21</t>
  </si>
  <si>
    <t>21</t>
  </si>
  <si>
    <t>FORTALECIMIENTO ORGANIZATIVO, SOCIOECONOMICO Y DE NO DISCRIMINACION DE LAS COMUNIDADES NEGRAS, AFROCOLOMBIANAS, RAIZALES Y PALENQUERAS - NARP, A NIVEL NACIONAL</t>
  </si>
  <si>
    <t>C-3702-1000-9</t>
  </si>
  <si>
    <t>MEJORAMIENTO EN LA IMPLEMENTACIÓN DE POLÍTICAS PUBLICAS EN MATERIA DE TRATA DE PERSONAS A NIVEL  NACIONAL</t>
  </si>
  <si>
    <t>C-3702-1000-10</t>
  </si>
  <si>
    <t>FORTALECIMIENTO DE LAS CAPACIDADES INSTITUCIONALES EN MATERIA DE SEGURIDAD, CONVIVENCIA CIUDADANA Y ORDEN PÚBLICO A NIVEL  NACIONAL</t>
  </si>
  <si>
    <t>C-3702-1000-11</t>
  </si>
  <si>
    <t>FORTALECIMIENTO INSTITUCIONAL EN DESCENTRALIZACIÓN Y ORDENAMIENTO TERRITORIAL A NIVEL  NACIONAL</t>
  </si>
  <si>
    <t>C-3702-1000-12</t>
  </si>
  <si>
    <t>12</t>
  </si>
  <si>
    <t>FORTALECIMIENTO DE LAS ENTIDADES TERRITORIALES EN EL MANEJO DE VIOLENCIA CONTRA LA MUJER A NIVEL  NACIONAL</t>
  </si>
  <si>
    <t>3704</t>
  </si>
  <si>
    <t>C-3704-1000-4</t>
  </si>
  <si>
    <t>CARACTERIZACIÓN DEL SECTOR RELIGIOSO EN EL MARCO DE LA POLÍTICA PÚBLICA DE LIBERTAD RELIGIOSA Y DE CULTOS  NACIONAL</t>
  </si>
  <si>
    <t>C-3799-1000-7</t>
  </si>
  <si>
    <t>MEJORAMIENTO DE LA INFRAESTRUCTURA TECNOLÓGICA E INTEGRACIÓN DE LOS SISTEMAS DE INFORMACIÓN DEL MINISTERIO DEL INTERIOR  BOGOTÁ</t>
  </si>
  <si>
    <t>C-3799-1000-8</t>
  </si>
  <si>
    <t>FORTALECIMIENTO DE LA COMUNICACIÓN Y LOS CANALES DE ATENCION AL CIUDADANO EN EL MINISTERIO DEL INTERIOR A NIVEL  NACIONAL</t>
  </si>
  <si>
    <t>C-3799-1000-9</t>
  </si>
  <si>
    <t>FORTALECIMIENTO DEL SISTEMA INTEGRADO DE GESTIÓN DEL MINISTERIO DEL INTERIOR EN  BOGOTÁ</t>
  </si>
  <si>
    <t>C-3701-1000-15Nación11CSF</t>
  </si>
  <si>
    <t>C-3701-1000-16Nación11CSF</t>
  </si>
  <si>
    <t>C-3701-1000-20Nación10CSF</t>
  </si>
  <si>
    <t>0,00</t>
  </si>
  <si>
    <t>CHEK-IN</t>
  </si>
  <si>
    <t xml:space="preserve">TOTAL RESERVA  TRANSFERENCIAS </t>
  </si>
  <si>
    <t>TOTAL RESERVA TRANSFERENCIA</t>
  </si>
  <si>
    <t>TOTAL TRANSFERENCIA</t>
  </si>
  <si>
    <t xml:space="preserve">TOTAL INVERSION </t>
  </si>
  <si>
    <t>TOTAL INVERSION</t>
  </si>
  <si>
    <t xml:space="preserve">ADQUISICION DE BIENES Y SERVICIOS </t>
  </si>
  <si>
    <t xml:space="preserve">TOTAL </t>
  </si>
  <si>
    <t>FORTALECIMIENTO DE LA GESTIÓN TERRITORIAL EN LA GARANTÍA, PROMOCIÓN Y GOCE DE LOS DERECHOS HUMANOS  A NIVEL  NACIONAL (RECURSO 11)</t>
  </si>
  <si>
    <t>FORTALECIMIENTO DE LA CAPACIDAD ORGANIZATIVA DE LOS PUEBLOS INDÍGENAS EN EL TERRITORIO  NACIONAL</t>
  </si>
  <si>
    <t>FORTALECIMIENTO DEL MARCO LEGAL Y ORGANIZATIVO DE LAS KUMPANIAS RROM A NIVEL   NACIONAL</t>
  </si>
  <si>
    <t>FORTALECIMIENTO PARA CONSEJOS COMUNITARIOS Y EXPRESIONES ORGANIZATIVAS EN LAS ÁREAS RURALES Y URBANAS DE LA COMUNIDAD NARP  NACIONAL</t>
  </si>
  <si>
    <t>FORTALECIMIENTO A LA GARANTÍA DE LA LABOR DE DEFENSA DE LOS DERECHOS HUMANOS A NIVEL  NACIONAL</t>
  </si>
  <si>
    <t>IMPLEMENTACIÓN DE UNA RED DE GESTIÓN DEL CONOCIMIENTO EN EL MINISTERIO DEL INTERIOR-  NACIONAL</t>
  </si>
  <si>
    <t>FORTALECIMIENTO A LOS PROCESOS ORGANIZATIVOS Y DE CONCERTACION DE LAS COMUNIDADES NEGRAS, AFROCOLOMBIANAS, RAIZALES Y PALENQUERAS (RECURSO 16)</t>
  </si>
  <si>
    <r>
      <t>FONDO PARA LA PARTICIPACION CIUDADANA Y EL FORTALECIMIENTO DE LA DEMOCRACIA. ARTICULO 96 LEY 1757 DE 2015</t>
    </r>
    <r>
      <rPr>
        <sz val="12"/>
        <color rgb="FF000000"/>
        <rFont val="Arial"/>
        <family val="2"/>
      </rPr>
      <t xml:space="preserve"> (RECURSO 16)</t>
    </r>
  </si>
  <si>
    <r>
      <t>FORTALECIMIENTO A LA GESTIÓN DE LOS CEMENTERIOS COMO RESTITUCIÓN DE DERECHOS DE VÍCTIMAS DE DESAPARICIÓN A NIVEL  NACIONAL</t>
    </r>
    <r>
      <rPr>
        <sz val="12"/>
        <color rgb="FF000000"/>
        <rFont val="Arial"/>
        <family val="2"/>
      </rPr>
      <t>(RECURSO 11)</t>
    </r>
  </si>
  <si>
    <r>
      <t>FORTALECIMIENTO A LA IMPLEMENTACIÓN DE LA GESTIÓN PREVENTIVA DEL RIESGO DE VIOLACIONES A LOS DERECHOS HUMANOS EN EL TERRITORIO  NACIONAL</t>
    </r>
    <r>
      <rPr>
        <sz val="12"/>
        <color rgb="FF000000"/>
        <rFont val="Arial"/>
        <family val="2"/>
      </rPr>
      <t>(RECURSO 11)</t>
    </r>
  </si>
  <si>
    <t xml:space="preserve">DIRECCION DE LA AUTORIDAD NACIONAL DE CONSULTA PREVIA </t>
  </si>
  <si>
    <t xml:space="preserve">INVERSION </t>
  </si>
  <si>
    <t xml:space="preserve">TRANSFERENCIAS </t>
  </si>
  <si>
    <t>EJECUCION DE RESERVAS POR DEPENDENCIAS A 08 DE FEBRERO  2021</t>
  </si>
  <si>
    <t>Febrero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</si>
  <si>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</si>
  <si>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</si>
  <si>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</si>
  <si>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</si>
  <si>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</si>
  <si>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</si>
  <si>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</si>
  <si>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</si>
  <si>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A-03-03-01-053</t>
  </si>
  <si>
    <t>053</t>
  </si>
  <si>
    <t>A-03-03-01-999</t>
  </si>
  <si>
    <t>999</t>
  </si>
  <si>
    <t>OTRAS TRANSFERENCIAS - DISTRIBUCIÓN PREVIO CONCEPTO DGPPN</t>
  </si>
  <si>
    <t>A-03-03-02-014</t>
  </si>
  <si>
    <t>014</t>
  </si>
  <si>
    <t>PUEBLO NUKAK MAKU (ARTÍCULO 35 DECRETO 1953 DE 2014)</t>
  </si>
  <si>
    <t>A-03-03-02-024</t>
  </si>
  <si>
    <t>024</t>
  </si>
  <si>
    <t>ORGANIZACIÓN Y FUNCIONAMIENTO DEPARTAMENTO DEL AMAZONAS</t>
  </si>
  <si>
    <t>A-03-03-02-025</t>
  </si>
  <si>
    <t>025</t>
  </si>
  <si>
    <t>ORGANIZACIÓN Y FUNCIONAMIENTO DEPARTAMENTO DEL GUAINÍA</t>
  </si>
  <si>
    <t>A-03-03-02-026</t>
  </si>
  <si>
    <t>026</t>
  </si>
  <si>
    <t>ORGANIZACIÓN Y FUNCIONAMIENTO DEPARTAMENTO DEL GUAVIARE</t>
  </si>
  <si>
    <t>A-03-03-02-027</t>
  </si>
  <si>
    <t>027</t>
  </si>
  <si>
    <t>ORGANIZACIÓN Y FUNCIONAMIENTO DEPARTAMENTO DEL VAUPÉS</t>
  </si>
  <si>
    <t>A-03-03-02-028</t>
  </si>
  <si>
    <t>028</t>
  </si>
  <si>
    <t>ORGANIZACIÓN Y FUNCIONAMIENTO DEPARTAMENTO DEL VICHADA</t>
  </si>
  <si>
    <t>A-03-06-01-001</t>
  </si>
  <si>
    <t>FORTALECIMIENTO DE LAS ASOCIACIONES Y LIGAS DE CONSUMIDORES (LEY 73 DE 1981 Y DECRETO 1320 DE 1982)</t>
  </si>
  <si>
    <t>A-03-06-01-014</t>
  </si>
  <si>
    <t>FORTALECIMIENTO INSTITUCIONAL DE LA MESA PERMANENTE DE CONCERTACION CON LOS PUEBLOS Y ORGANIZACIONES INDIGENAS - DECRETO 1397 DE 1996</t>
  </si>
  <si>
    <t>A-03-10-01-001</t>
  </si>
  <si>
    <t>SENTENCIAS</t>
  </si>
  <si>
    <t>A-03-10-01-002</t>
  </si>
  <si>
    <t>002</t>
  </si>
  <si>
    <t>CONCILIACIONES</t>
  </si>
  <si>
    <t>A-08-01</t>
  </si>
  <si>
    <t>IMPUESTOS</t>
  </si>
  <si>
    <t>A-08-04-01</t>
  </si>
  <si>
    <t>CUOTA DE FISCALIZACIÓN Y AUDITAJE</t>
  </si>
  <si>
    <t>SSF</t>
  </si>
  <si>
    <t>C-3701-1000-18</t>
  </si>
  <si>
    <t>18</t>
  </si>
  <si>
    <t>C-3701-1000-23</t>
  </si>
  <si>
    <t>23</t>
  </si>
  <si>
    <t>C-3701-1000-24</t>
  </si>
  <si>
    <t>24</t>
  </si>
  <si>
    <t>C-3701-1000-25</t>
  </si>
  <si>
    <t>25</t>
  </si>
  <si>
    <t>C-3701-1000-26</t>
  </si>
  <si>
    <t>26</t>
  </si>
  <si>
    <t>FORTALECIMIENTO DE LOS SISTEMAS DE GOBIERNO PROPIO DE LOS PUEBLOS Y COMUNIDADES INDIGENAS A NIVEL NACIONAL</t>
  </si>
  <si>
    <t>C-3701-1000-27</t>
  </si>
  <si>
    <t>27</t>
  </si>
  <si>
    <t>FORTALECIMIENTO DE LOS SISTEMAS DE GOBIERNO PROPIO DE LOS PUEBLOS Y COMUNIDADES INDIGENAS DE LOS PASTOS Y QUILLACINGAS DEL DEPARTAMENTO DE NARIÑO</t>
  </si>
  <si>
    <t>C-3703-1000-2</t>
  </si>
  <si>
    <t>3703</t>
  </si>
  <si>
    <t>2</t>
  </si>
  <si>
    <t>FORTALECIMIENTO INSTITUCIONAL PARA LA IMPLEMENTACIÓN DE LA POLÍTICA PÚBLICA DE VÍCTIMAS A NIVEL  NACIONAL</t>
  </si>
  <si>
    <t>C-3704-1000-5</t>
  </si>
  <si>
    <t>5</t>
  </si>
  <si>
    <t>FORTALECIMIENTO AL EJERCICIO DE LA ACCIÓN COMUNAL Y SUS ORGANIZACIONES PARA EL DESARROLLO DE SUS EJERCICIOS DE PARTICIPACIÓN CIUDADANA EN EL MARCO DEL CONPES 3955 DE 2018 A NIVEL   NACIONAL</t>
  </si>
  <si>
    <t>C-3799-1000-11</t>
  </si>
  <si>
    <t>37-01-02</t>
  </si>
  <si>
    <t>DIRECCIÓN DE LA AUTORIDAD NACIONAL DE CONSULTA PREVIA</t>
  </si>
  <si>
    <t>A-01-01-04</t>
  </si>
  <si>
    <t>OTROS GASTOS DE PERSONAL - DISTRIBUCIÓN PREVIO CONCEPTO DGPPN</t>
  </si>
  <si>
    <t>RESERVA DE APROPIACION REGALIAS</t>
  </si>
  <si>
    <t xml:space="preserve">DAIRM </t>
  </si>
  <si>
    <t>DACNARP</t>
  </si>
  <si>
    <t>30 DE ABRIL DE 2021</t>
  </si>
  <si>
    <t>PERIODO DEL INFORME</t>
  </si>
  <si>
    <t>PERIODO DEL INFORME:</t>
  </si>
  <si>
    <t>DESPACHO DEL VICEMINISTRO PARA EL DIALOGO SOCIAL,LA IGUALDAD Y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</si>
</sst>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#,##0.00;\-&quot;$&quot;#,##0.00"/>
    <numFmt numFmtId="166" formatCode="[$-10409]&quot;$&quot;#,##0.00;\(&quot;$&quot;#,##0.00\)"/>
    <numFmt numFmtId="167" formatCode="#,##0.00;[Red]#,##0.00"/>
    <numFmt numFmtId="168" formatCode="[$-1240A]&quot;$&quot;\ #,##0.00;\(&quot;$&quot;\ #,##0.00\)"/>
    <numFmt numFmtId="169" formatCode="[$$-240A]#,##0.00"/>
    <numFmt numFmtId="170" formatCode="_-* #,##0.00_-;\-* #,##0.00_-;_-* &quot;-&quot;_-;_-@_-"/>
    <numFmt numFmtId="171" formatCode="[$-1240A]&quot;$&quot;\ #,##0.00;\-&quot;$&quot;\ #,##0.00"/>
    <numFmt numFmtId="172" formatCode="0.000%"/>
    <numFmt numFmtId="173" formatCode="[$$-240A]#,##0"/>
    <numFmt numFmtId="174" formatCode="0.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color rgb="FF000000"/>
      <name val="Times New Roman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Arial Narrow"/>
      <family val="2"/>
    </font>
    <font>
      <sz val="6"/>
      <color rgb="FF000000"/>
      <name val="Arial Narrow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6"/>
      <name val="Arial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"/>
      <family val="2"/>
    </font>
    <font>
      <sz val="12"/>
      <color rgb="FF00000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0" fontId="2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62">
    <xf numFmtId="0" fontId="0" fillId="0" borderId="0" xfId="0"/>
    <xf numFmtId="0" fontId="0" fillId="0" borderId="0" xfId="0" applyFill="1"/>
    <xf numFmtId="167" fontId="0" fillId="0" borderId="0" xfId="0" applyNumberFormat="1" applyFill="1"/>
    <xf numFmtId="0" fontId="5" fillId="0" borderId="0" xfId="0" applyFont="1" applyFill="1"/>
    <xf numFmtId="0" fontId="0" fillId="0" borderId="0" xfId="0" applyFill="1" applyBorder="1"/>
    <xf numFmtId="0" fontId="8" fillId="0" borderId="0" xfId="0" applyFont="1"/>
    <xf numFmtId="0" fontId="0" fillId="0" borderId="0" xfId="0" applyBorder="1"/>
    <xf numFmtId="4" fontId="7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6" fillId="0" borderId="0" xfId="0" applyNumberFormat="1" applyFont="1" applyFill="1"/>
    <xf numFmtId="167" fontId="8" fillId="0" borderId="0" xfId="0" applyNumberFormat="1" applyFont="1" applyFill="1"/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43" fontId="6" fillId="0" borderId="0" xfId="3" applyFont="1" applyFill="1"/>
    <xf numFmtId="43" fontId="0" fillId="0" borderId="0" xfId="3" applyFont="1" applyFill="1"/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11" fillId="0" borderId="20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left" vertical="center"/>
    </xf>
    <xf numFmtId="0" fontId="2" fillId="0" borderId="0" xfId="5"/>
    <xf numFmtId="0" fontId="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0" fontId="16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 readingOrder="1"/>
      <protection locked="0"/>
    </xf>
    <xf numFmtId="166" fontId="16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0" fontId="4" fillId="0" borderId="6" xfId="4" applyNumberFormat="1" applyFont="1" applyFill="1" applyBorder="1" applyAlignment="1">
      <alignment horizontal="right" vertical="center" wrapText="1"/>
    </xf>
    <xf numFmtId="4" fontId="4" fillId="0" borderId="15" xfId="0" applyNumberFormat="1" applyFont="1" applyFill="1" applyBorder="1" applyAlignment="1">
      <alignment horizontal="right" vertical="center" wrapText="1"/>
    </xf>
    <xf numFmtId="0" fontId="18" fillId="0" borderId="18" xfId="0" applyFont="1" applyFill="1" applyBorder="1" applyAlignment="1" applyProtection="1">
      <alignment horizontal="left" vertical="center" wrapText="1" readingOrder="1"/>
      <protection locked="0"/>
    </xf>
    <xf numFmtId="166" fontId="1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0" fontId="18" fillId="0" borderId="5" xfId="4" applyNumberFormat="1" applyFont="1" applyFill="1" applyBorder="1" applyAlignment="1" applyProtection="1">
      <alignment horizontal="right" vertical="center" wrapText="1" readingOrder="1"/>
      <protection locked="0"/>
    </xf>
    <xf numFmtId="4" fontId="6" fillId="0" borderId="16" xfId="0" applyNumberFormat="1" applyFont="1" applyFill="1" applyBorder="1" applyAlignment="1">
      <alignment horizontal="right" vertical="center" wrapText="1"/>
    </xf>
    <xf numFmtId="0" fontId="15" fillId="0" borderId="29" xfId="0" applyNumberFormat="1" applyFont="1" applyFill="1" applyBorder="1" applyAlignment="1">
      <alignment vertical="center" wrapText="1" readingOrder="1"/>
    </xf>
    <xf numFmtId="0" fontId="15" fillId="0" borderId="29" xfId="5" applyNumberFormat="1" applyFont="1" applyFill="1" applyBorder="1" applyAlignment="1">
      <alignment horizontal="left" vertical="center" wrapText="1" readingOrder="1"/>
    </xf>
    <xf numFmtId="0" fontId="15" fillId="0" borderId="29" xfId="0" applyNumberFormat="1" applyFont="1" applyFill="1" applyBorder="1" applyAlignment="1">
      <alignment horizontal="center" vertical="center" wrapText="1" readingOrder="1"/>
    </xf>
    <xf numFmtId="0" fontId="2" fillId="0" borderId="0" xfId="5" applyAlignment="1">
      <alignment wrapText="1"/>
    </xf>
    <xf numFmtId="0" fontId="15" fillId="0" borderId="0" xfId="5" applyNumberFormat="1" applyFont="1" applyFill="1" applyBorder="1" applyAlignment="1">
      <alignment horizontal="left" vertical="center" wrapText="1" readingOrder="1"/>
    </xf>
    <xf numFmtId="0" fontId="15" fillId="0" borderId="0" xfId="0" applyNumberFormat="1" applyFont="1" applyFill="1" applyBorder="1" applyAlignment="1">
      <alignment vertical="center" wrapText="1" readingOrder="1"/>
    </xf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5" applyAlignment="1">
      <alignment horizontal="center" wrapText="1"/>
    </xf>
    <xf numFmtId="0" fontId="15" fillId="0" borderId="29" xfId="5" applyNumberFormat="1" applyFont="1" applyFill="1" applyBorder="1" applyAlignment="1">
      <alignment horizontal="center" vertical="center" wrapText="1" readingOrder="1"/>
    </xf>
    <xf numFmtId="0" fontId="15" fillId="0" borderId="0" xfId="5" applyNumberFormat="1" applyFont="1" applyFill="1" applyBorder="1" applyAlignment="1">
      <alignment horizontal="center" vertical="center" wrapText="1" readingOrder="1"/>
    </xf>
    <xf numFmtId="0" fontId="2" fillId="2" borderId="0" xfId="5" applyFill="1" applyAlignment="1">
      <alignment horizontal="center" wrapText="1"/>
    </xf>
    <xf numFmtId="0" fontId="15" fillId="4" borderId="4" xfId="0" applyNumberFormat="1" applyFont="1" applyFill="1" applyBorder="1" applyAlignment="1">
      <alignment vertical="center" wrapText="1" readingOrder="1"/>
    </xf>
    <xf numFmtId="0" fontId="2" fillId="4" borderId="4" xfId="5" applyFill="1" applyBorder="1" applyAlignment="1">
      <alignment horizontal="center" wrapText="1"/>
    </xf>
    <xf numFmtId="0" fontId="2" fillId="0" borderId="0" xfId="5" applyFill="1" applyAlignment="1">
      <alignment horizontal="center" wrapText="1"/>
    </xf>
    <xf numFmtId="0" fontId="15" fillId="0" borderId="4" xfId="0" applyNumberFormat="1" applyFont="1" applyFill="1" applyBorder="1" applyAlignment="1">
      <alignment vertical="center" wrapText="1" readingOrder="1"/>
    </xf>
    <xf numFmtId="0" fontId="15" fillId="0" borderId="4" xfId="5" applyNumberFormat="1" applyFont="1" applyFill="1" applyBorder="1" applyAlignment="1">
      <alignment horizontal="left" vertical="center" wrapText="1" readingOrder="1"/>
    </xf>
    <xf numFmtId="0" fontId="20" fillId="0" borderId="4" xfId="5" applyFont="1" applyBorder="1"/>
    <xf numFmtId="0" fontId="2" fillId="0" borderId="0" xfId="5" applyFill="1" applyBorder="1" applyAlignment="1">
      <alignment horizontal="center" wrapText="1"/>
    </xf>
    <xf numFmtId="0" fontId="2" fillId="3" borderId="4" xfId="5" applyFill="1" applyBorder="1" applyAlignment="1">
      <alignment horizontal="center" wrapText="1"/>
    </xf>
    <xf numFmtId="0" fontId="15" fillId="3" borderId="4" xfId="5" applyNumberFormat="1" applyFont="1" applyFill="1" applyBorder="1" applyAlignment="1">
      <alignment horizontal="left" vertical="center" wrapText="1" readingOrder="1"/>
    </xf>
    <xf numFmtId="0" fontId="15" fillId="3" borderId="4" xfId="0" applyNumberFormat="1" applyFont="1" applyFill="1" applyBorder="1" applyAlignment="1">
      <alignment vertical="center" wrapText="1" readingOrder="1"/>
    </xf>
    <xf numFmtId="0" fontId="22" fillId="0" borderId="29" xfId="6" applyNumberFormat="1" applyFont="1" applyFill="1" applyBorder="1" applyAlignment="1">
      <alignment horizontal="center" vertical="center" wrapText="1" readingOrder="1"/>
    </xf>
    <xf numFmtId="0" fontId="22" fillId="0" borderId="0" xfId="6" applyNumberFormat="1" applyFont="1" applyFill="1" applyBorder="1" applyAlignment="1">
      <alignment horizontal="center" vertical="center" wrapText="1" readingOrder="1"/>
    </xf>
    <xf numFmtId="0" fontId="23" fillId="0" borderId="0" xfId="6" applyFont="1" applyFill="1" applyBorder="1"/>
    <xf numFmtId="0" fontId="24" fillId="0" borderId="29" xfId="6" applyNumberFormat="1" applyFont="1" applyFill="1" applyBorder="1" applyAlignment="1">
      <alignment horizontal="left" vertical="center" wrapText="1" readingOrder="1"/>
    </xf>
    <xf numFmtId="0" fontId="24" fillId="0" borderId="29" xfId="6" applyNumberFormat="1" applyFont="1" applyFill="1" applyBorder="1" applyAlignment="1">
      <alignment vertical="center" wrapText="1" readingOrder="1"/>
    </xf>
    <xf numFmtId="168" fontId="24" fillId="0" borderId="29" xfId="6" applyNumberFormat="1" applyFont="1" applyFill="1" applyBorder="1" applyAlignment="1">
      <alignment horizontal="right" vertical="center" wrapText="1" readingOrder="1"/>
    </xf>
    <xf numFmtId="165" fontId="23" fillId="0" borderId="0" xfId="6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3" fontId="4" fillId="0" borderId="4" xfId="3" applyFont="1" applyBorder="1" applyAlignment="1">
      <alignment vertical="center"/>
    </xf>
    <xf numFmtId="43" fontId="6" fillId="0" borderId="4" xfId="3" applyFont="1" applyBorder="1" applyAlignment="1">
      <alignment vertical="center"/>
    </xf>
    <xf numFmtId="43" fontId="6" fillId="0" borderId="4" xfId="3" applyFont="1" applyFill="1" applyBorder="1" applyAlignment="1">
      <alignment vertical="center"/>
    </xf>
    <xf numFmtId="4" fontId="3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3" xfId="0" applyFont="1" applyFill="1" applyBorder="1" applyAlignment="1" applyProtection="1">
      <alignment horizontal="left" vertical="center" wrapText="1" readingOrder="1"/>
      <protection locked="0"/>
    </xf>
    <xf numFmtId="0" fontId="6" fillId="0" borderId="3" xfId="0" applyFont="1" applyFill="1" applyBorder="1" applyAlignment="1">
      <alignment wrapText="1"/>
    </xf>
    <xf numFmtId="0" fontId="16" fillId="0" borderId="3" xfId="0" applyFont="1" applyFill="1" applyBorder="1" applyAlignment="1" applyProtection="1">
      <alignment horizontal="left" vertical="center" wrapText="1" readingOrder="1"/>
      <protection locked="0"/>
    </xf>
    <xf numFmtId="43" fontId="16" fillId="0" borderId="33" xfId="3" applyFont="1" applyFill="1" applyBorder="1" applyAlignment="1" applyProtection="1">
      <alignment horizontal="right" vertical="center" wrapText="1" readingOrder="1"/>
      <protection locked="0"/>
    </xf>
    <xf numFmtId="0" fontId="18" fillId="0" borderId="3" xfId="0" applyFont="1" applyFill="1" applyBorder="1" applyAlignment="1" applyProtection="1">
      <alignment horizontal="left" vertical="center" wrapText="1" readingOrder="1"/>
      <protection locked="0"/>
    </xf>
    <xf numFmtId="43" fontId="6" fillId="0" borderId="33" xfId="3" applyFont="1" applyFill="1" applyBorder="1" applyAlignment="1">
      <alignment vertical="center" wrapText="1"/>
    </xf>
    <xf numFmtId="43" fontId="4" fillId="0" borderId="33" xfId="3" applyFont="1" applyFill="1" applyBorder="1" applyAlignment="1">
      <alignment vertical="center" wrapText="1"/>
    </xf>
    <xf numFmtId="166" fontId="1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Fill="1" applyBorder="1" applyAlignment="1" applyProtection="1">
      <alignment horizontal="left" vertical="center" wrapText="1" readingOrder="1"/>
      <protection locked="0"/>
    </xf>
    <xf numFmtId="4" fontId="3" fillId="0" borderId="30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4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9" xfId="0" applyFont="1" applyFill="1" applyBorder="1" applyAlignment="1">
      <alignment horizontal="left" vertical="center"/>
    </xf>
    <xf numFmtId="43" fontId="4" fillId="0" borderId="30" xfId="3" applyFont="1" applyFill="1" applyBorder="1" applyAlignment="1">
      <alignment vertical="center"/>
    </xf>
    <xf numFmtId="43" fontId="4" fillId="0" borderId="2" xfId="3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164" fontId="0" fillId="0" borderId="0" xfId="0" applyNumberFormat="1" applyFill="1"/>
    <xf numFmtId="0" fontId="4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41" fontId="0" fillId="0" borderId="0" xfId="0" applyNumberFormat="1"/>
    <xf numFmtId="41" fontId="8" fillId="0" borderId="0" xfId="0" applyNumberFormat="1" applyFont="1" applyFill="1"/>
    <xf numFmtId="41" fontId="8" fillId="0" borderId="0" xfId="0" applyNumberFormat="1" applyFont="1"/>
    <xf numFmtId="41" fontId="10" fillId="0" borderId="0" xfId="0" applyNumberFormat="1" applyFont="1" applyFill="1"/>
    <xf numFmtId="41" fontId="6" fillId="0" borderId="0" xfId="0" applyNumberFormat="1" applyFont="1" applyFill="1"/>
    <xf numFmtId="0" fontId="25" fillId="0" borderId="0" xfId="6" applyFont="1" applyFill="1" applyBorder="1"/>
    <xf numFmtId="43" fontId="5" fillId="0" borderId="17" xfId="3" applyFont="1" applyFill="1" applyBorder="1" applyAlignment="1">
      <alignment horizontal="center"/>
    </xf>
    <xf numFmtId="41" fontId="0" fillId="0" borderId="0" xfId="0" applyNumberFormat="1" applyBorder="1" applyAlignment="1">
      <alignment horizontal="center"/>
    </xf>
    <xf numFmtId="0" fontId="0" fillId="2" borderId="0" xfId="0" applyFill="1"/>
    <xf numFmtId="0" fontId="27" fillId="5" borderId="40" xfId="0" applyNumberFormat="1" applyFont="1" applyFill="1" applyBorder="1" applyAlignment="1">
      <alignment vertical="top" wrapText="1" readingOrder="1"/>
    </xf>
    <xf numFmtId="0" fontId="27" fillId="5" borderId="40" xfId="0" applyNumberFormat="1" applyFont="1" applyFill="1" applyBorder="1" applyAlignment="1">
      <alignment horizontal="center" vertical="top" wrapText="1" readingOrder="1"/>
    </xf>
    <xf numFmtId="0" fontId="27" fillId="0" borderId="0" xfId="0" applyNumberFormat="1" applyFont="1" applyFill="1" applyBorder="1" applyAlignment="1">
      <alignment horizontal="center" vertical="top" wrapText="1" readingOrder="1"/>
    </xf>
    <xf numFmtId="0" fontId="23" fillId="0" borderId="0" xfId="0" applyNumberFormat="1" applyFont="1" applyFill="1" applyBorder="1" applyAlignment="1">
      <alignment vertical="top" wrapText="1"/>
    </xf>
    <xf numFmtId="0" fontId="28" fillId="0" borderId="0" xfId="0" applyNumberFormat="1" applyFont="1" applyFill="1" applyBorder="1" applyAlignment="1">
      <alignment vertical="center" wrapText="1" readingOrder="1"/>
    </xf>
    <xf numFmtId="0" fontId="23" fillId="0" borderId="0" xfId="0" applyFont="1" applyFill="1" applyBorder="1"/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28" fillId="0" borderId="38" xfId="0" applyNumberFormat="1" applyFont="1" applyFill="1" applyBorder="1" applyAlignment="1">
      <alignment vertical="center" wrapText="1" readingOrder="1"/>
    </xf>
    <xf numFmtId="43" fontId="28" fillId="6" borderId="41" xfId="3" applyFont="1" applyFill="1" applyBorder="1" applyAlignment="1">
      <alignment horizontal="right" vertical="center" wrapText="1" readingOrder="1"/>
    </xf>
    <xf numFmtId="43" fontId="28" fillId="6" borderId="39" xfId="3" applyFont="1" applyFill="1" applyBorder="1" applyAlignment="1">
      <alignment horizontal="right" vertical="center" wrapText="1" readingOrder="1"/>
    </xf>
    <xf numFmtId="0" fontId="28" fillId="0" borderId="0" xfId="0" applyNumberFormat="1" applyFont="1" applyFill="1" applyBorder="1" applyAlignment="1">
      <alignment horizontal="right" vertical="center" wrapText="1" readingOrder="1"/>
    </xf>
    <xf numFmtId="43" fontId="28" fillId="0" borderId="0" xfId="0" applyNumberFormat="1" applyFont="1" applyFill="1" applyBorder="1" applyAlignment="1">
      <alignment horizontal="right" vertical="center" wrapText="1" readingOrder="1"/>
    </xf>
    <xf numFmtId="43" fontId="0" fillId="0" borderId="0" xfId="0" applyNumberFormat="1"/>
    <xf numFmtId="168" fontId="28" fillId="0" borderId="0" xfId="0" applyNumberFormat="1" applyFont="1" applyFill="1" applyBorder="1" applyAlignment="1">
      <alignment horizontal="right" vertical="center" wrapText="1" readingOrder="1"/>
    </xf>
    <xf numFmtId="0" fontId="16" fillId="0" borderId="28" xfId="0" applyFont="1" applyFill="1" applyBorder="1" applyAlignment="1" applyProtection="1">
      <alignment horizontal="center" vertical="center" wrapText="1" readingOrder="1"/>
      <protection locked="0"/>
    </xf>
    <xf numFmtId="43" fontId="6" fillId="0" borderId="33" xfId="3" applyFont="1" applyBorder="1" applyAlignment="1">
      <alignment horizontal="center" vertical="center"/>
    </xf>
    <xf numFmtId="43" fontId="6" fillId="0" borderId="33" xfId="3" applyFont="1" applyFill="1" applyBorder="1" applyAlignment="1">
      <alignment horizontal="center" vertical="center"/>
    </xf>
    <xf numFmtId="43" fontId="4" fillId="0" borderId="33" xfId="3" applyFont="1" applyBorder="1" applyAlignment="1">
      <alignment horizontal="center" vertical="center"/>
    </xf>
    <xf numFmtId="43" fontId="6" fillId="0" borderId="36" xfId="3" applyFont="1" applyFill="1" applyBorder="1" applyAlignment="1">
      <alignment horizontal="center" vertical="center"/>
    </xf>
    <xf numFmtId="43" fontId="4" fillId="0" borderId="14" xfId="3" applyFont="1" applyBorder="1" applyAlignment="1">
      <alignment horizontal="center" vertical="center"/>
    </xf>
    <xf numFmtId="170" fontId="0" fillId="0" borderId="0" xfId="0" applyNumberFormat="1" applyBorder="1" applyAlignment="1">
      <alignment horizontal="center"/>
    </xf>
    <xf numFmtId="168" fontId="29" fillId="0" borderId="29" xfId="0" applyNumberFormat="1" applyFont="1" applyFill="1" applyBorder="1" applyAlignment="1">
      <alignment horizontal="right" vertical="center" wrapText="1" readingOrder="1"/>
    </xf>
    <xf numFmtId="0" fontId="16" fillId="0" borderId="9" xfId="0" applyFont="1" applyFill="1" applyBorder="1" applyAlignment="1" applyProtection="1">
      <alignment horizontal="left" vertical="center" wrapText="1" readingOrder="1"/>
      <protection locked="0"/>
    </xf>
    <xf numFmtId="43" fontId="13" fillId="0" borderId="33" xfId="3" applyFont="1" applyFill="1" applyBorder="1" applyAlignment="1">
      <alignment horizontal="right" vertical="center" wrapText="1"/>
    </xf>
    <xf numFmtId="0" fontId="16" fillId="0" borderId="4" xfId="0" applyFont="1" applyFill="1" applyBorder="1" applyAlignment="1" applyProtection="1">
      <alignment horizontal="center" vertical="center" wrapText="1" readingOrder="1"/>
      <protection locked="0"/>
    </xf>
    <xf numFmtId="0" fontId="16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33" xfId="0" applyFont="1" applyFill="1" applyBorder="1" applyAlignment="1">
      <alignment horizontal="center" vertical="center" wrapText="1"/>
    </xf>
    <xf numFmtId="0" fontId="5" fillId="0" borderId="9" xfId="0" applyFont="1" applyBorder="1"/>
    <xf numFmtId="168" fontId="30" fillId="0" borderId="29" xfId="0" applyNumberFormat="1" applyFont="1" applyFill="1" applyBorder="1" applyAlignment="1">
      <alignment horizontal="right" vertical="center" wrapText="1" readingOrder="1"/>
    </xf>
    <xf numFmtId="166" fontId="1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4" xfId="0" applyBorder="1"/>
    <xf numFmtId="167" fontId="8" fillId="0" borderId="4" xfId="0" applyNumberFormat="1" applyFont="1" applyFill="1" applyBorder="1"/>
    <xf numFmtId="0" fontId="8" fillId="0" borderId="4" xfId="0" applyFont="1" applyBorder="1"/>
    <xf numFmtId="167" fontId="6" fillId="0" borderId="4" xfId="0" applyNumberFormat="1" applyFont="1" applyFill="1" applyBorder="1"/>
    <xf numFmtId="167" fontId="6" fillId="0" borderId="33" xfId="0" applyNumberFormat="1" applyFont="1" applyFill="1" applyBorder="1"/>
    <xf numFmtId="167" fontId="31" fillId="0" borderId="5" xfId="0" applyNumberFormat="1" applyFont="1" applyFill="1" applyBorder="1"/>
    <xf numFmtId="0" fontId="31" fillId="0" borderId="5" xfId="0" applyFont="1" applyBorder="1"/>
    <xf numFmtId="0" fontId="5" fillId="0" borderId="5" xfId="0" applyFont="1" applyBorder="1"/>
    <xf numFmtId="167" fontId="4" fillId="0" borderId="5" xfId="0" applyNumberFormat="1" applyFont="1" applyFill="1" applyBorder="1"/>
    <xf numFmtId="167" fontId="4" fillId="0" borderId="16" xfId="0" applyNumberFormat="1" applyFont="1" applyFill="1" applyBorder="1"/>
    <xf numFmtId="0" fontId="32" fillId="0" borderId="29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171" fontId="33" fillId="0" borderId="29" xfId="0" applyNumberFormat="1" applyFont="1" applyBorder="1" applyAlignment="1">
      <alignment horizontal="right" vertical="center" wrapText="1" readingOrder="1"/>
    </xf>
    <xf numFmtId="171" fontId="33" fillId="6" borderId="29" xfId="0" applyNumberFormat="1" applyFont="1" applyFill="1" applyBorder="1" applyAlignment="1">
      <alignment horizontal="right" vertical="center" wrapText="1" readingOrder="1"/>
    </xf>
    <xf numFmtId="0" fontId="34" fillId="0" borderId="0" xfId="0" applyFont="1"/>
    <xf numFmtId="0" fontId="34" fillId="6" borderId="0" xfId="0" applyFont="1" applyFill="1"/>
    <xf numFmtId="171" fontId="15" fillId="0" borderId="29" xfId="0" applyNumberFormat="1" applyFont="1" applyBorder="1" applyAlignment="1">
      <alignment horizontal="right" vertical="center" wrapText="1" readingOrder="1"/>
    </xf>
    <xf numFmtId="0" fontId="6" fillId="0" borderId="35" xfId="0" applyFont="1" applyFill="1" applyBorder="1" applyAlignment="1">
      <alignment wrapText="1"/>
    </xf>
    <xf numFmtId="172" fontId="4" fillId="0" borderId="37" xfId="0" applyNumberFormat="1" applyFont="1" applyFill="1" applyBorder="1" applyAlignment="1">
      <alignment horizontal="center" vertical="center" wrapText="1"/>
    </xf>
    <xf numFmtId="172" fontId="0" fillId="0" borderId="0" xfId="3" applyNumberFormat="1" applyFont="1" applyFill="1" applyAlignment="1">
      <alignment horizontal="center"/>
    </xf>
    <xf numFmtId="172" fontId="0" fillId="0" borderId="0" xfId="0" applyNumberFormat="1" applyFill="1" applyAlignment="1">
      <alignment horizontal="center"/>
    </xf>
    <xf numFmtId="43" fontId="9" fillId="0" borderId="0" xfId="0" applyNumberFormat="1" applyFont="1" applyFill="1"/>
    <xf numFmtId="43" fontId="0" fillId="0" borderId="0" xfId="0" applyNumberFormat="1" applyFill="1"/>
    <xf numFmtId="43" fontId="0" fillId="0" borderId="0" xfId="4" applyNumberFormat="1" applyFont="1" applyFill="1"/>
    <xf numFmtId="0" fontId="36" fillId="0" borderId="0" xfId="0" applyFont="1"/>
    <xf numFmtId="0" fontId="26" fillId="0" borderId="0" xfId="0" applyFont="1" applyFill="1"/>
    <xf numFmtId="174" fontId="0" fillId="0" borderId="0" xfId="4" applyNumberFormat="1" applyFont="1" applyFill="1"/>
    <xf numFmtId="43" fontId="26" fillId="0" borderId="42" xfId="9" applyFont="1" applyFill="1" applyBorder="1" applyAlignment="1">
      <alignment horizontal="center"/>
    </xf>
    <xf numFmtId="0" fontId="26" fillId="0" borderId="11" xfId="9" applyNumberFormat="1" applyFont="1" applyFill="1" applyBorder="1" applyAlignment="1">
      <alignment horizontal="center" vertical="center" wrapText="1"/>
    </xf>
    <xf numFmtId="174" fontId="26" fillId="0" borderId="11" xfId="4" applyNumberFormat="1" applyFont="1" applyFill="1" applyBorder="1" applyAlignment="1">
      <alignment horizontal="center" wrapText="1"/>
    </xf>
    <xf numFmtId="174" fontId="26" fillId="0" borderId="31" xfId="4" applyNumberFormat="1" applyFont="1" applyFill="1" applyBorder="1" applyAlignment="1">
      <alignment horizontal="center" wrapText="1"/>
    </xf>
    <xf numFmtId="43" fontId="37" fillId="0" borderId="43" xfId="9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left" vertical="center" wrapText="1"/>
    </xf>
    <xf numFmtId="43" fontId="38" fillId="0" borderId="45" xfId="9" applyFont="1" applyFill="1" applyBorder="1" applyAlignment="1">
      <alignment horizontal="justify" vertical="center" wrapText="1"/>
    </xf>
    <xf numFmtId="0" fontId="26" fillId="0" borderId="44" xfId="0" applyFont="1" applyFill="1" applyBorder="1" applyAlignment="1">
      <alignment horizontal="center"/>
    </xf>
    <xf numFmtId="169" fontId="0" fillId="0" borderId="0" xfId="0" applyNumberFormat="1" applyFill="1"/>
    <xf numFmtId="9" fontId="26" fillId="0" borderId="0" xfId="0" applyNumberFormat="1" applyFont="1" applyFill="1"/>
    <xf numFmtId="41" fontId="0" fillId="0" borderId="0" xfId="0" applyNumberFormat="1" applyFill="1"/>
    <xf numFmtId="173" fontId="37" fillId="0" borderId="4" xfId="9" applyNumberFormat="1" applyFont="1" applyFill="1" applyBorder="1" applyAlignment="1">
      <alignment horizontal="center" wrapText="1"/>
    </xf>
    <xf numFmtId="174" fontId="37" fillId="0" borderId="4" xfId="4" applyNumberFormat="1" applyFont="1" applyFill="1" applyBorder="1" applyAlignment="1"/>
    <xf numFmtId="174" fontId="37" fillId="0" borderId="33" xfId="4" applyNumberFormat="1" applyFont="1" applyFill="1" applyBorder="1" applyAlignment="1"/>
    <xf numFmtId="173" fontId="37" fillId="0" borderId="4" xfId="0" applyNumberFormat="1" applyFont="1" applyFill="1" applyBorder="1" applyAlignment="1">
      <alignment horizontal="center" wrapText="1"/>
    </xf>
    <xf numFmtId="173" fontId="37" fillId="0" borderId="30" xfId="9" applyNumberFormat="1" applyFont="1" applyFill="1" applyBorder="1" applyAlignment="1">
      <alignment horizontal="center" wrapText="1"/>
    </xf>
    <xf numFmtId="173" fontId="39" fillId="0" borderId="5" xfId="0" applyNumberFormat="1" applyFont="1" applyFill="1" applyBorder="1" applyAlignment="1">
      <alignment horizontal="center"/>
    </xf>
    <xf numFmtId="173" fontId="39" fillId="0" borderId="5" xfId="0" applyNumberFormat="1" applyFont="1" applyFill="1" applyBorder="1"/>
    <xf numFmtId="174" fontId="39" fillId="0" borderId="5" xfId="0" applyNumberFormat="1" applyFont="1" applyFill="1" applyBorder="1"/>
    <xf numFmtId="173" fontId="37" fillId="0" borderId="46" xfId="9" applyNumberFormat="1" applyFont="1" applyFill="1" applyBorder="1" applyAlignment="1">
      <alignment horizontal="center" wrapText="1"/>
    </xf>
    <xf numFmtId="43" fontId="9" fillId="0" borderId="0" xfId="3" applyFont="1" applyFill="1"/>
    <xf numFmtId="43" fontId="5" fillId="0" borderId="0" xfId="0" applyNumberFormat="1" applyFont="1" applyFill="1"/>
    <xf numFmtId="167" fontId="0" fillId="0" borderId="0" xfId="0" applyNumberFormat="1"/>
    <xf numFmtId="174" fontId="26" fillId="0" borderId="0" xfId="0" applyNumberFormat="1" applyFont="1" applyFill="1"/>
    <xf numFmtId="0" fontId="4" fillId="0" borderId="34" xfId="0" applyFont="1" applyFill="1" applyBorder="1" applyAlignment="1">
      <alignment horizontal="center" vertical="center" wrapText="1"/>
    </xf>
    <xf numFmtId="174" fontId="1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74" fontId="7" fillId="0" borderId="4" xfId="4" applyNumberFormat="1" applyFont="1" applyFill="1" applyBorder="1" applyAlignment="1" applyProtection="1">
      <alignment horizontal="center" vertical="center" wrapText="1" readingOrder="1"/>
      <protection locked="0"/>
    </xf>
    <xf numFmtId="174" fontId="3" fillId="0" borderId="4" xfId="4" applyNumberFormat="1" applyFont="1" applyFill="1" applyBorder="1" applyAlignment="1" applyProtection="1">
      <alignment horizontal="center" vertical="center" wrapText="1" readingOrder="1"/>
      <protection locked="0"/>
    </xf>
    <xf numFmtId="174" fontId="3" fillId="0" borderId="30" xfId="4" applyNumberFormat="1" applyFont="1" applyFill="1" applyBorder="1" applyAlignment="1" applyProtection="1">
      <alignment horizontal="center" vertical="center" wrapText="1" readingOrder="1"/>
      <protection locked="0"/>
    </xf>
    <xf numFmtId="174" fontId="3" fillId="0" borderId="2" xfId="4" applyNumberFormat="1" applyFont="1" applyFill="1" applyBorder="1" applyAlignment="1" applyProtection="1">
      <alignment horizontal="center" vertical="center" wrapText="1" readingOrder="1"/>
      <protection locked="0"/>
    </xf>
    <xf numFmtId="174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4" fontId="6" fillId="0" borderId="0" xfId="0" applyNumberFormat="1" applyFont="1" applyFill="1"/>
    <xf numFmtId="174" fontId="10" fillId="0" borderId="0" xfId="0" applyNumberFormat="1" applyFont="1" applyFill="1" applyBorder="1" applyAlignment="1">
      <alignment horizontal="center"/>
    </xf>
    <xf numFmtId="174" fontId="6" fillId="0" borderId="0" xfId="0" applyNumberFormat="1" applyFon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174" fontId="1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4" fontId="6" fillId="0" borderId="4" xfId="4" applyNumberFormat="1" applyFont="1" applyFill="1" applyBorder="1" applyAlignment="1">
      <alignment horizontal="center"/>
    </xf>
    <xf numFmtId="174" fontId="13" fillId="0" borderId="4" xfId="4" applyNumberFormat="1" applyFont="1" applyFill="1" applyBorder="1" applyAlignment="1">
      <alignment horizontal="center" vertical="center" wrapText="1"/>
    </xf>
    <xf numFmtId="174" fontId="4" fillId="0" borderId="4" xfId="4" applyNumberFormat="1" applyFont="1" applyFill="1" applyBorder="1" applyAlignment="1">
      <alignment horizontal="center" vertical="center" wrapText="1"/>
    </xf>
    <xf numFmtId="174" fontId="6" fillId="0" borderId="4" xfId="4" applyNumberFormat="1" applyFont="1" applyFill="1" applyBorder="1" applyAlignment="1">
      <alignment horizontal="center" vertical="center" wrapText="1"/>
    </xf>
    <xf numFmtId="174" fontId="16" fillId="0" borderId="4" xfId="4" applyNumberFormat="1" applyFont="1" applyFill="1" applyBorder="1" applyAlignment="1" applyProtection="1">
      <alignment horizontal="center" vertical="center" wrapText="1" readingOrder="1"/>
      <protection locked="0"/>
    </xf>
    <xf numFmtId="174" fontId="18" fillId="0" borderId="4" xfId="4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29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6" borderId="0" xfId="0" applyFont="1" applyFill="1" applyAlignment="1">
      <alignment horizontal="center" vertical="center" wrapText="1" readingOrder="1"/>
    </xf>
    <xf numFmtId="0" fontId="22" fillId="6" borderId="29" xfId="0" applyFont="1" applyFill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left" vertical="center" wrapText="1" readingOrder="1"/>
    </xf>
    <xf numFmtId="0" fontId="15" fillId="0" borderId="29" xfId="0" applyFont="1" applyBorder="1" applyAlignment="1">
      <alignment vertical="center" wrapText="1" readingOrder="1"/>
    </xf>
    <xf numFmtId="0" fontId="15" fillId="0" borderId="29" xfId="0" applyFont="1" applyBorder="1" applyAlignment="1">
      <alignment horizontal="right" vertical="center" wrapText="1" readingOrder="1"/>
    </xf>
    <xf numFmtId="171" fontId="15" fillId="6" borderId="29" xfId="0" applyNumberFormat="1" applyFont="1" applyFill="1" applyBorder="1" applyAlignment="1">
      <alignment horizontal="right" vertical="center" wrapText="1" readingOrder="1"/>
    </xf>
    <xf numFmtId="0" fontId="16" fillId="2" borderId="37" xfId="0" applyFont="1" applyFill="1" applyBorder="1" applyAlignment="1" applyProtection="1">
      <alignment horizontal="center" vertical="center" wrapText="1" readingOrder="1"/>
      <protection locked="0"/>
    </xf>
    <xf numFmtId="43" fontId="16" fillId="2" borderId="4" xfId="3" applyFont="1" applyFill="1" applyBorder="1" applyAlignment="1" applyProtection="1">
      <alignment horizontal="right" vertical="center" wrapText="1" readingOrder="1"/>
      <protection locked="0"/>
    </xf>
    <xf numFmtId="43" fontId="18" fillId="2" borderId="4" xfId="3" applyFont="1" applyFill="1" applyBorder="1" applyAlignment="1" applyProtection="1">
      <alignment horizontal="right" vertical="center" wrapText="1" readingOrder="1"/>
      <protection locked="0"/>
    </xf>
    <xf numFmtId="43" fontId="16" fillId="2" borderId="5" xfId="3" applyFont="1" applyFill="1" applyBorder="1" applyAlignment="1" applyProtection="1">
      <alignment horizontal="right" vertical="center" wrapText="1" readingOrder="1"/>
      <protection locked="0"/>
    </xf>
    <xf numFmtId="43" fontId="6" fillId="2" borderId="0" xfId="3" applyFont="1" applyFill="1"/>
    <xf numFmtId="43" fontId="0" fillId="2" borderId="0" xfId="3" applyFont="1" applyFill="1"/>
    <xf numFmtId="167" fontId="0" fillId="2" borderId="0" xfId="0" applyNumberFormat="1" applyFill="1"/>
    <xf numFmtId="43" fontId="6" fillId="2" borderId="4" xfId="3" applyFont="1" applyFill="1" applyBorder="1" applyAlignment="1" applyProtection="1">
      <alignment horizontal="right" vertical="center" wrapText="1" readingOrder="1"/>
      <protection locked="0"/>
    </xf>
    <xf numFmtId="167" fontId="6" fillId="2" borderId="4" xfId="0" applyNumberFormat="1" applyFont="1" applyFill="1" applyBorder="1" applyAlignment="1">
      <alignment vertical="center"/>
    </xf>
    <xf numFmtId="167" fontId="9" fillId="2" borderId="30" xfId="0" applyNumberFormat="1" applyFont="1" applyFill="1" applyBorder="1" applyAlignment="1">
      <alignment vertical="center"/>
    </xf>
    <xf numFmtId="174" fontId="4" fillId="0" borderId="5" xfId="4" applyNumberFormat="1" applyFont="1" applyFill="1" applyBorder="1" applyAlignment="1">
      <alignment horizontal="center"/>
    </xf>
    <xf numFmtId="0" fontId="18" fillId="0" borderId="4" xfId="5" applyFont="1" applyBorder="1" applyAlignment="1" applyProtection="1">
      <alignment horizontal="left" vertical="center" wrapText="1" readingOrder="1"/>
      <protection locked="0"/>
    </xf>
    <xf numFmtId="167" fontId="6" fillId="0" borderId="5" xfId="0" applyNumberFormat="1" applyFont="1" applyFill="1" applyBorder="1"/>
    <xf numFmtId="174" fontId="6" fillId="0" borderId="5" xfId="4" applyNumberFormat="1" applyFont="1" applyFill="1" applyBorder="1" applyAlignment="1">
      <alignment horizontal="center"/>
    </xf>
    <xf numFmtId="0" fontId="9" fillId="0" borderId="3" xfId="0" applyFont="1" applyBorder="1"/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10" fontId="5" fillId="0" borderId="13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31" xfId="0" applyNumberFormat="1" applyFont="1" applyBorder="1" applyAlignment="1">
      <alignment horizontal="center"/>
    </xf>
    <xf numFmtId="0" fontId="14" fillId="0" borderId="2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43" fontId="26" fillId="0" borderId="0" xfId="9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6" fillId="0" borderId="2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2">
    <cellStyle name="Millares" xfId="3" builtinId="3"/>
    <cellStyle name="Millares 2" xfId="1" xr:uid="{00000000-0005-0000-0000-000001000000}"/>
    <cellStyle name="Millares 2 2" xfId="8" xr:uid="{00000000-0005-0000-0000-000002000000}"/>
    <cellStyle name="Millares 3" xfId="9" xr:uid="{00000000-0005-0000-0000-000003000000}"/>
    <cellStyle name="Normal" xfId="0" builtinId="0"/>
    <cellStyle name="Normal 2" xfId="5" xr:uid="{00000000-0005-0000-0000-000005000000}"/>
    <cellStyle name="Normal 2 2" xfId="11" xr:uid="{00000000-0005-0000-0000-000006000000}"/>
    <cellStyle name="Normal 3" xfId="6" xr:uid="{00000000-0005-0000-0000-000007000000}"/>
    <cellStyle name="Normal 4" xfId="7" xr:uid="{00000000-0005-0000-0000-000008000000}"/>
    <cellStyle name="Porcentaje" xfId="4" builtinId="5"/>
    <cellStyle name="Porcentaje 2" xfId="10" xr:uid="{00000000-0005-0000-0000-00000A000000}"/>
    <cellStyle name="Porcentual 2" xfId="2" xr:uid="{00000000-0005-0000-0000-00000B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E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797718</xdr:colOff>
      <xdr:row>0</xdr:row>
      <xdr:rowOff>0</xdr:rowOff>
    </xdr:from>
    <xdr:to>
      <xdr:col>8</xdr:col>
      <xdr:colOff>2000249</xdr:colOff>
      <xdr:row>6</xdr:row>
      <xdr:rowOff>130968</xdr:rowOff>
    </xdr:to>
    <xdr:grpSp>
      <xdr:nvGrpSpPr>
        <xdr:cNvPr id="23" name="Group 4">
          <a:extLst>
            <a:ext uri="{FF2B5EF4-FFF2-40B4-BE49-F238E27FC236}">
              <a16:creationId xmlns:a16="http://schemas.microsoft.com/office/drawing/2014/main" id="{B5B1532B-E9CB-4CE5-A614-05DBD63E8BD3}"/>
            </a:ext>
          </a:extLst>
        </xdr:cNvPr>
        <xdr:cNvGrpSpPr>
          <a:grpSpLocks/>
        </xdr:cNvGrpSpPr>
      </xdr:nvGrpSpPr>
      <xdr:grpSpPr bwMode="auto">
        <a:xfrm>
          <a:off x="797718" y="0"/>
          <a:ext cx="13959610" cy="1768412"/>
          <a:chOff x="-11" y="0"/>
          <a:chExt cx="1408" cy="136"/>
        </a:xfrm>
      </xdr:grpSpPr>
      <xdr:sp macro="" textlink="">
        <xdr:nvSpPr>
          <xdr:cNvPr id="25" name="1 CuadroTexto">
            <a:extLst>
              <a:ext uri="{FF2B5EF4-FFF2-40B4-BE49-F238E27FC236}">
                <a16:creationId xmlns:a16="http://schemas.microsoft.com/office/drawing/2014/main" id="{F4CBAAEA-5759-4558-963E-2A2C2CB69F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191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3 CuadroTexto">
            <a:extLst>
              <a:ext uri="{FF2B5EF4-FFF2-40B4-BE49-F238E27FC236}">
                <a16:creationId xmlns:a16="http://schemas.microsoft.com/office/drawing/2014/main" id="{E857409B-4088-4B98-A5B7-645B647783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0"/>
            <a:ext cx="19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05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7 CuadroTexto">
            <a:extLst>
              <a:ext uri="{FF2B5EF4-FFF2-40B4-BE49-F238E27FC236}">
                <a16:creationId xmlns:a16="http://schemas.microsoft.com/office/drawing/2014/main" id="{39FBDC2F-429C-41FA-9BFC-61AC5A5C32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73"/>
            <a:ext cx="197" cy="6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05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8 CuadroTexto">
            <a:extLst>
              <a:ext uri="{FF2B5EF4-FFF2-40B4-BE49-F238E27FC236}">
                <a16:creationId xmlns:a16="http://schemas.microsoft.com/office/drawing/2014/main" id="{4670ACE5-134F-49AC-866B-186C4A76CE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0"/>
            <a:ext cx="589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GESTIÓN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FINANCIERA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10 CuadroTexto">
            <a:extLst>
              <a:ext uri="{FF2B5EF4-FFF2-40B4-BE49-F238E27FC236}">
                <a16:creationId xmlns:a16="http://schemas.microsoft.com/office/drawing/2014/main" id="{1315F4CD-804B-414D-8CE4-B143F7925C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48"/>
            <a:ext cx="589" cy="8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EJECUCIÓN SERVA PRESUPUESTAL - MINISTERIO DEL INTERIOR</a:t>
            </a:r>
          </a:p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ANEXO 3 </a:t>
            </a:r>
          </a:p>
        </xdr:txBody>
      </xdr:sp>
      <xdr:sp macro="" textlink="">
        <xdr:nvSpPr>
          <xdr:cNvPr id="30" name="12 CuadroTexto">
            <a:extLst>
              <a:ext uri="{FF2B5EF4-FFF2-40B4-BE49-F238E27FC236}">
                <a16:creationId xmlns:a16="http://schemas.microsoft.com/office/drawing/2014/main" id="{944BA56B-FFD3-467B-A515-34E95C0CEA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0"/>
            <a:ext cx="21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31" name="13 CuadroTexto">
            <a:extLst>
              <a:ext uri="{FF2B5EF4-FFF2-40B4-BE49-F238E27FC236}">
                <a16:creationId xmlns:a16="http://schemas.microsoft.com/office/drawing/2014/main" id="{8F4A90D5-836A-4735-889C-F9ACFEE39D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47"/>
            <a:ext cx="215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32" name="14 CuadroTexto">
            <a:extLst>
              <a:ext uri="{FF2B5EF4-FFF2-40B4-BE49-F238E27FC236}">
                <a16:creationId xmlns:a16="http://schemas.microsoft.com/office/drawing/2014/main" id="{D018C26B-E4D5-4355-8398-232423E8E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91"/>
            <a:ext cx="215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33" name="12 CuadroTexto">
            <a:extLst>
              <a:ext uri="{FF2B5EF4-FFF2-40B4-BE49-F238E27FC236}">
                <a16:creationId xmlns:a16="http://schemas.microsoft.com/office/drawing/2014/main" id="{7EF37A2F-54A5-4178-A831-B06146AA89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0"/>
            <a:ext cx="216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04</a:t>
            </a:r>
          </a:p>
        </xdr:txBody>
      </xdr:sp>
      <xdr:sp macro="" textlink="">
        <xdr:nvSpPr>
          <xdr:cNvPr id="34" name="13 CuadroTexto">
            <a:extLst>
              <a:ext uri="{FF2B5EF4-FFF2-40B4-BE49-F238E27FC236}">
                <a16:creationId xmlns:a16="http://schemas.microsoft.com/office/drawing/2014/main" id="{41C638C9-1055-4C12-B7D5-A18A4B631D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47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" name="14 CuadroTexto">
            <a:extLst>
              <a:ext uri="{FF2B5EF4-FFF2-40B4-BE49-F238E27FC236}">
                <a16:creationId xmlns:a16="http://schemas.microsoft.com/office/drawing/2014/main" id="{91E9DD80-EE8F-43AD-863E-0D23362F66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91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01/09/2022</a:t>
            </a:r>
          </a:p>
        </xdr:txBody>
      </xdr:sp>
    </xdr:grpSp>
    <xdr:clientData/>
  </xdr:twoCellAnchor>
  <xdr:twoCellAnchor editAs="oneCell">
    <xdr:from>
      <xdr:col>1</xdr:col>
      <xdr:colOff>160533</xdr:colOff>
      <xdr:row>0</xdr:row>
      <xdr:rowOff>470899</xdr:rowOff>
    </xdr:from>
    <xdr:to>
      <xdr:col>1</xdr:col>
      <xdr:colOff>1712360</xdr:colOff>
      <xdr:row>3</xdr:row>
      <xdr:rowOff>87652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4289B0F-8C1F-4F6E-BBFA-63A1A86767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02" y="470899"/>
          <a:ext cx="1551827" cy="676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2434167</xdr:colOff>
      <xdr:row>4</xdr:row>
      <xdr:rowOff>296333</xdr:rowOff>
    </xdr:to>
    <xdr:grpSp>
      <xdr:nvGrpSpPr>
        <xdr:cNvPr id="7" name="Group 4">
          <a:extLst>
            <a:ext uri="{FF2B5EF4-FFF2-40B4-BE49-F238E27FC236}">
              <a16:creationId xmlns:a16="http://schemas.microsoft.com/office/drawing/2014/main" id="{5EFF1722-5587-4854-AC99-183E3D4667D2}"/>
            </a:ext>
          </a:extLst>
        </xdr:cNvPr>
        <xdr:cNvGrpSpPr>
          <a:grpSpLocks/>
        </xdr:cNvGrpSpPr>
      </xdr:nvGrpSpPr>
      <xdr:grpSpPr bwMode="auto">
        <a:xfrm>
          <a:off x="0" y="0"/>
          <a:ext cx="11578167" cy="1164166"/>
          <a:chOff x="-11" y="0"/>
          <a:chExt cx="1408" cy="136"/>
        </a:xfrm>
      </xdr:grpSpPr>
      <xdr:sp macro="" textlink="">
        <xdr:nvSpPr>
          <xdr:cNvPr id="9" name="1 CuadroTexto">
            <a:extLst>
              <a:ext uri="{FF2B5EF4-FFF2-40B4-BE49-F238E27FC236}">
                <a16:creationId xmlns:a16="http://schemas.microsoft.com/office/drawing/2014/main" id="{BA34B331-15F7-4530-BBA0-87E80F0459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191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69621DC2-AA9C-4EA8-9766-BFF2D3C65B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0"/>
            <a:ext cx="19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05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7 CuadroTexto">
            <a:extLst>
              <a:ext uri="{FF2B5EF4-FFF2-40B4-BE49-F238E27FC236}">
                <a16:creationId xmlns:a16="http://schemas.microsoft.com/office/drawing/2014/main" id="{B45244A5-4955-4F29-A85C-3B8845FA7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73"/>
            <a:ext cx="197" cy="6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05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8 CuadroTexto">
            <a:extLst>
              <a:ext uri="{FF2B5EF4-FFF2-40B4-BE49-F238E27FC236}">
                <a16:creationId xmlns:a16="http://schemas.microsoft.com/office/drawing/2014/main" id="{51F3D0AD-3B41-49D1-B051-2E0CE0A984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0"/>
            <a:ext cx="589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GESTIÓN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FINANCIERA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10 CuadroTexto">
            <a:extLst>
              <a:ext uri="{FF2B5EF4-FFF2-40B4-BE49-F238E27FC236}">
                <a16:creationId xmlns:a16="http://schemas.microsoft.com/office/drawing/2014/main" id="{9FC519BF-8E43-45CB-9C23-C08019D2FB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48"/>
            <a:ext cx="589" cy="8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EJECUCIÓN RESERVA PRESUPUESTAL - MINISTERIO DEL INTERIOR</a:t>
            </a:r>
          </a:p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ANEXO 3 </a:t>
            </a:r>
          </a:p>
        </xdr:txBody>
      </xdr:sp>
      <xdr:sp macro="" textlink="">
        <xdr:nvSpPr>
          <xdr:cNvPr id="14" name="12 CuadroTexto">
            <a:extLst>
              <a:ext uri="{FF2B5EF4-FFF2-40B4-BE49-F238E27FC236}">
                <a16:creationId xmlns:a16="http://schemas.microsoft.com/office/drawing/2014/main" id="{407B1BEC-ABD6-4308-BAF4-3C365C131A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0"/>
            <a:ext cx="21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5" name="13 CuadroTexto">
            <a:extLst>
              <a:ext uri="{FF2B5EF4-FFF2-40B4-BE49-F238E27FC236}">
                <a16:creationId xmlns:a16="http://schemas.microsoft.com/office/drawing/2014/main" id="{35DB3A5A-1760-47A0-A000-2F834AC1B0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47"/>
            <a:ext cx="215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6" name="14 CuadroTexto">
            <a:extLst>
              <a:ext uri="{FF2B5EF4-FFF2-40B4-BE49-F238E27FC236}">
                <a16:creationId xmlns:a16="http://schemas.microsoft.com/office/drawing/2014/main" id="{80256E21-356F-4072-BF10-41D72F593E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91"/>
            <a:ext cx="215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7" name="12 CuadroTexto">
            <a:extLst>
              <a:ext uri="{FF2B5EF4-FFF2-40B4-BE49-F238E27FC236}">
                <a16:creationId xmlns:a16="http://schemas.microsoft.com/office/drawing/2014/main" id="{DA4259BF-1A0A-4252-81F4-4A0171ED6E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0"/>
            <a:ext cx="216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04</a:t>
            </a:r>
          </a:p>
        </xdr:txBody>
      </xdr:sp>
      <xdr:sp macro="" textlink="">
        <xdr:nvSpPr>
          <xdr:cNvPr id="18" name="13 CuadroTexto">
            <a:extLst>
              <a:ext uri="{FF2B5EF4-FFF2-40B4-BE49-F238E27FC236}">
                <a16:creationId xmlns:a16="http://schemas.microsoft.com/office/drawing/2014/main" id="{0479FEB5-38DC-475A-92FB-B4B5E66090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47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14 CuadroTexto">
            <a:extLst>
              <a:ext uri="{FF2B5EF4-FFF2-40B4-BE49-F238E27FC236}">
                <a16:creationId xmlns:a16="http://schemas.microsoft.com/office/drawing/2014/main" id="{242FBDAF-2854-488A-929E-3750AEE010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91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/>
            <a:r>
              <a:rPr lang="es-ES" sz="1200" b="1" i="0">
                <a:effectLst/>
                <a:latin typeface="+mn-lt"/>
                <a:ea typeface="+mn-ea"/>
                <a:cs typeface="+mn-cs"/>
              </a:rPr>
              <a:t>01/09/2022</a:t>
            </a:r>
            <a:endParaRPr lang="es-CO" sz="1400" b="1">
              <a:effectLst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1555751</xdr:colOff>
      <xdr:row>4</xdr:row>
      <xdr:rowOff>125942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2C9312E-3322-40AF-B0EE-4E61251A8B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1555751" cy="8350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76200</xdr:rowOff>
    </xdr:from>
    <xdr:to>
      <xdr:col>0</xdr:col>
      <xdr:colOff>1514475</xdr:colOff>
      <xdr:row>3</xdr:row>
      <xdr:rowOff>85725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34925</xdr:colOff>
      <xdr:row>2</xdr:row>
      <xdr:rowOff>206375</xdr:rowOff>
    </xdr:from>
    <xdr:to>
      <xdr:col>0</xdr:col>
      <xdr:colOff>1821933</xdr:colOff>
      <xdr:row>4</xdr:row>
      <xdr:rowOff>182834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4925" y="682625"/>
          <a:ext cx="1787008" cy="38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600" b="1" i="0" u="none" strike="noStrike" baseline="0">
              <a:solidFill>
                <a:srgbClr val="000000"/>
              </a:solidFill>
              <a:latin typeface="Arial Narrow"/>
            </a:rPr>
            <a:t>  Ministerio del Interior </a:t>
          </a:r>
          <a:r>
            <a:rPr lang="en-US" sz="600" b="0" i="0" u="none" strike="noStrike" baseline="0">
              <a:solidFill>
                <a:srgbClr val="000000"/>
              </a:solidFill>
              <a:latin typeface="Arial Narrow"/>
            </a:rPr>
            <a:t>     </a:t>
          </a:r>
        </a:p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 Narrow"/>
            </a:rPr>
            <a:t>  </a:t>
          </a:r>
          <a:r>
            <a:rPr lang="en-US" sz="600" b="1" i="0" u="none" strike="noStrike" baseline="0">
              <a:solidFill>
                <a:srgbClr val="000000"/>
              </a:solidFill>
              <a:latin typeface="Arial Narrow"/>
            </a:rPr>
            <a:t>República de Colombia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iente/Downloads/ejecucion%20por%20horarios%20reserva%20corte%2010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238">
          <cell r="AP238" t="str">
            <v>37.462.942,95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ESERVA%20%20JULI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2705.667046643517" createdVersion="4" refreshedVersion="4" minRefreshableVersion="3" recordCount="26" xr:uid="{00000000-000A-0000-FFFF-FFFF03000000}">
  <cacheSource type="worksheet">
    <worksheetSource ref="B4:H30" sheet="EjecuPresupuestal" r:id="rId2"/>
  </cacheSource>
  <cacheFields count="7">
    <cacheField name="DESPACHO" numFmtId="0">
      <sharedItems containsSemiMixedTypes="0" containsString="0" containsNumber="1" containsInteger="1" minValue="1" maxValue="3" count="3">
        <n v="1"/>
        <n v="3"/>
        <n v="2"/>
      </sharedItems>
    </cacheField>
    <cacheField name="DEPENDENCIA" numFmtId="0">
      <sharedItems containsSemiMixedTypes="0" containsString="0" containsNumber="1" containsInteger="1" minValue="11" maxValue="32" count="9">
        <n v="11"/>
        <n v="32"/>
        <n v="22"/>
        <n v="21"/>
        <n v="23"/>
        <n v="15"/>
        <n v="24"/>
        <n v="17"/>
        <n v="14"/>
      </sharedItems>
    </cacheField>
    <cacheField name="DESCRIPCION" numFmtId="0">
      <sharedItems count="25">
        <s v="SERVICIOS PERSONALES INDIRECTOS"/>
        <s v="ADQUISICION DE BIENES Y SERVICIOS"/>
        <s v="APOYO COMITÉ INTERINSTITUCIONAL DE ALERTAS TEMPRANAS CIAT SENTENCIA T-025 DE 2004."/>
        <s v="FORTALECIMIENTO A LOS PROCESOS ORGANIZATIVOS Y DE CONCERTACION DE LAS COMUNIDADES NEGRAS, AFROCOLOMBIANAS, RAIZALES Y PALANQUERAS"/>
        <s v="FORTALECIMIENTO A LOS PROCESOS ORGANIZATIVOS Y DE CONCERTACION DE LAS COMUNIDADES INDIGENAS, MINORIAS Y ROM"/>
        <s v="SEGUIMIENTO AL CUMPLIMIENTO DE LA SENTENCIA T-025 DE 2004 POBLACION DESPLAZADA"/>
        <s v="FORTALECIMIENTO A LA CONSULTA PREVIA. CONVENIO 169 OIT, LEY 21 DE 1991, LEY 70 DE 1993"/>
        <s v="FORTALECIMIENTO A LA GESTION TERRITORIAL Y BUEN GOBIERNO LOCAL"/>
        <s v="FONDO NACIONAL DE SEGURIDAD Y CONVIVENCIA CIUDADANA -FONSECON"/>
        <s v="PROGRAMA DE PROTECCION A PERSONAS QUE SE ENCUENTRAN EN SITUACION DE RIESGO CONTRA SU VIDA, INTEGRIDAD, SEGURIDAD O LIBERTAD, POR CAUSAS RELACIONADAS CON LA VIOLENCIA EN COLOMBIA"/>
        <s v="FONDO DE PROTECCIÓN DE JUSTICIA. DECRETO 1890/99 Y DECRETO 200/03"/>
        <s v="DEPARTAMENTO DEL VAUPES"/>
        <s v="IMPLEMENTACION LEY 985/05 SOBRE TRATA DE PERSONAS"/>
        <s v="ACTUALIZACIÓN ,MEJORAMIENTO Y SOPORTE A LA PLATAFORMA TECNOLOGICA DEL MINISTERIO DEL INTERIOR"/>
        <s v="FORTALECIMIENTO DE LAS COMUNIDADES NEGRAS, AFROCOLOMBIANAS, RAIZALES Y PALENQUERAS PARA IMPULSAR SU IGUALDAD ECONÓMICA, EL RECONOCIMIENTO A SU DIVERSIDAD CULTURAL Y LA INCLUSIÓN DE LA VARIABLE DE ENFOQUE DIFERENCIAL REGIÓN CARIBE Y OCCIDENTAL"/>
        <s v="MEJORAMIENTO DE LOS CONSEJOS COMUNITARIOS Y ORGANIZACIONES DE BASE DE LA POBLACIÓN NEGRA, AFROCOLOMBIANA RAIZAL Y PALENQUERA. REGION CARIBE Y OCCIDENTAL - PREVIO CONCEPTO DNP"/>
        <s v="PREVENCIÓN A VIOLACIONES DE DERECHOS HUMANOS, PROMOCIÓN Y PROTECCIÓN DE LOS DERECHOS HUMANOS Y APLICACIÓN DEL DERECHO INTERNACIONAL HUMANITARIO NACIONAL"/>
        <s v="FORTALECIMIENTO INSTITUCIONAL PARA EL CUMPLIMIENTO DE LAS OBLIGACIONES EN MATERIA DE PREVENCIÓN TEMPRANA, URGENTE Y GARANTÍAS DE NO REPETICIÓN DE VIOLACIONES A LOS DERECHOS A LA VIDA, LA LIBERTAD, LA INTEGRIDAD Y LA SEGURIDAD PERSONAL NACIONAL"/>
        <s v="FORTALECIMIENTO DE LAS CAPACIDADES DE GESTION DE LAS ENTIDADES TERRITORIALES EN MATERIA DE SEGURIDAD Y CONVIVENCIA CIUDADANA EN EL TERRITORIO NACIONAL"/>
        <s v="FORTALECIMIENTO A LAS ENTIDADES TERRITORIALES Y NACIONALES PARA LA PREVENCIÓN Y ATENCIÓN PACIFICA DE LOS CONFLICTOS SOCIALES QUE AFECTAN LA CONVIVENCIA CIUDADANA EN EL TERRITORIO NACIONAL"/>
        <s v="FORTALECIMIENTO DE LA CAPACIDAD DE GESTION DE LAS ENTIDADES TERRITORIALES PARA LA CONSERVACION Y RESTABLECIMIENTO DEL ORDEN PUBLICO EN EL TERRITORIO NACIONAL."/>
        <s v="IMPLEMENTACION DEL SISTEMA INTEGRADO DE EMERGENCIAS Y SEGURIDAD - SIES"/>
        <s v="DESARROLLO INTEGRAL PARA LA GESTIÓN, LA COMUNICACIÓN Y SERVICIO  EFECTIVO AL CIUDADANO EN EL MINISTERIO DEL INTERIOR NACIONAL"/>
        <s v="FORTALECIMIENTO DE LA AUTONOMIA TERRITORIAL EN COLOMBIA"/>
        <s v="FORTALECIMIENTO A LOS PUEBLOS INDIGENAS EN LA FORMULACIÓN E IMPLEMENTACION DE PLANES ORGANIZATIVOS EN EL TERRITORIO NACIONAL"/>
      </sharedItems>
    </cacheField>
    <cacheField name="COMPROMISO" numFmtId="168">
      <sharedItems containsSemiMixedTypes="0" containsString="0" containsNumber="1" minValue="0" maxValue="5448827545.25"/>
    </cacheField>
    <cacheField name="OBLIGACION" numFmtId="168">
      <sharedItems containsSemiMixedTypes="0" containsString="0" containsNumber="1" minValue="0" maxValue="5268752497.9700003"/>
    </cacheField>
    <cacheField name="%OBLIGADO" numFmtId="0">
      <sharedItems containsNonDate="0" containsString="0" containsBlank="1"/>
    </cacheField>
    <cacheField name="RESERVA POR COMPROMETE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n v="2737289"/>
    <n v="1590000"/>
    <m/>
    <m/>
  </r>
  <r>
    <x v="0"/>
    <x v="0"/>
    <x v="1"/>
    <n v="386227440.80000001"/>
    <n v="252548434"/>
    <m/>
    <m/>
  </r>
  <r>
    <x v="1"/>
    <x v="1"/>
    <x v="2"/>
    <n v="0"/>
    <n v="0"/>
    <m/>
    <m/>
  </r>
  <r>
    <x v="2"/>
    <x v="2"/>
    <x v="3"/>
    <n v="74644801"/>
    <n v="12583257"/>
    <m/>
    <m/>
  </r>
  <r>
    <x v="2"/>
    <x v="3"/>
    <x v="4"/>
    <n v="512627794"/>
    <n v="359103201"/>
    <m/>
    <m/>
  </r>
  <r>
    <x v="2"/>
    <x v="3"/>
    <x v="5"/>
    <n v="646569256.66999996"/>
    <n v="547197369"/>
    <m/>
    <m/>
  </r>
  <r>
    <x v="2"/>
    <x v="4"/>
    <x v="6"/>
    <n v="102476963.31"/>
    <n v="48230806.659999996"/>
    <m/>
    <m/>
  </r>
  <r>
    <x v="1"/>
    <x v="1"/>
    <x v="7"/>
    <n v="50445526"/>
    <n v="20856413"/>
    <m/>
    <m/>
  </r>
  <r>
    <x v="0"/>
    <x v="5"/>
    <x v="8"/>
    <n v="4672367596.3299999"/>
    <n v="3722337044.8899999"/>
    <m/>
    <m/>
  </r>
  <r>
    <x v="2"/>
    <x v="6"/>
    <x v="9"/>
    <n v="32979330"/>
    <n v="7623830.3300000001"/>
    <m/>
    <m/>
  </r>
  <r>
    <x v="0"/>
    <x v="7"/>
    <x v="10"/>
    <n v="464010.33"/>
    <n v="0"/>
    <m/>
    <m/>
  </r>
  <r>
    <x v="0"/>
    <x v="7"/>
    <x v="11"/>
    <n v="897436"/>
    <n v="0"/>
    <m/>
    <m/>
  </r>
  <r>
    <x v="1"/>
    <x v="1"/>
    <x v="12"/>
    <n v="23006262.859999999"/>
    <n v="8457667"/>
    <m/>
    <m/>
  </r>
  <r>
    <x v="0"/>
    <x v="8"/>
    <x v="13"/>
    <n v="17994664.989999998"/>
    <n v="1533334"/>
    <m/>
    <m/>
  </r>
  <r>
    <x v="2"/>
    <x v="2"/>
    <x v="14"/>
    <n v="55388095"/>
    <n v="19325537"/>
    <m/>
    <m/>
  </r>
  <r>
    <x v="2"/>
    <x v="2"/>
    <x v="15"/>
    <n v="249227535"/>
    <n v="172821853"/>
    <m/>
    <m/>
  </r>
  <r>
    <x v="2"/>
    <x v="6"/>
    <x v="16"/>
    <n v="35822536"/>
    <n v="9983076"/>
    <m/>
    <m/>
  </r>
  <r>
    <x v="2"/>
    <x v="6"/>
    <x v="17"/>
    <n v="366433248.44"/>
    <n v="186446414"/>
    <m/>
    <m/>
  </r>
  <r>
    <x v="2"/>
    <x v="6"/>
    <x v="18"/>
    <n v="1535334"/>
    <n v="1033333"/>
    <m/>
    <m/>
  </r>
  <r>
    <x v="1"/>
    <x v="1"/>
    <x v="18"/>
    <n v="6656667"/>
    <n v="1366667"/>
    <m/>
    <m/>
  </r>
  <r>
    <x v="1"/>
    <x v="1"/>
    <x v="19"/>
    <n v="8225000"/>
    <n v="7755000"/>
    <m/>
    <m/>
  </r>
  <r>
    <x v="1"/>
    <x v="1"/>
    <x v="20"/>
    <n v="54063374"/>
    <n v="48230040"/>
    <m/>
    <m/>
  </r>
  <r>
    <x v="0"/>
    <x v="5"/>
    <x v="21"/>
    <n v="5448827545.25"/>
    <n v="5268752497.9700003"/>
    <m/>
    <m/>
  </r>
  <r>
    <x v="0"/>
    <x v="8"/>
    <x v="22"/>
    <n v="2209999"/>
    <n v="0"/>
    <m/>
    <m/>
  </r>
  <r>
    <x v="1"/>
    <x v="1"/>
    <x v="23"/>
    <n v="87879598"/>
    <n v="54875929"/>
    <m/>
    <m/>
  </r>
  <r>
    <x v="1"/>
    <x v="1"/>
    <x v="24"/>
    <n v="99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C39" firstHeaderRow="0" firstDataRow="1" firstDataCol="1" rowPageCount="1" colPageCount="1"/>
  <pivotFields count="7">
    <pivotField axis="axisPage" showAll="0">
      <items count="4">
        <item x="0"/>
        <item x="2"/>
        <item x="1"/>
        <item t="default"/>
      </items>
    </pivotField>
    <pivotField axis="axisRow" showAll="0">
      <items count="10">
        <item x="0"/>
        <item x="8"/>
        <item x="5"/>
        <item x="7"/>
        <item x="3"/>
        <item x="2"/>
        <item x="4"/>
        <item x="6"/>
        <item x="1"/>
        <item t="default"/>
      </items>
    </pivotField>
    <pivotField axis="axisRow" showAll="0">
      <items count="26">
        <item x="13"/>
        <item x="1"/>
        <item x="2"/>
        <item x="11"/>
        <item x="22"/>
        <item x="10"/>
        <item x="8"/>
        <item x="6"/>
        <item x="7"/>
        <item x="19"/>
        <item x="4"/>
        <item x="3"/>
        <item x="24"/>
        <item x="23"/>
        <item x="20"/>
        <item x="18"/>
        <item x="14"/>
        <item x="17"/>
        <item x="21"/>
        <item x="12"/>
        <item x="15"/>
        <item x="16"/>
        <item x="9"/>
        <item x="5"/>
        <item x="0"/>
        <item t="default"/>
      </items>
    </pivotField>
    <pivotField dataField="1" numFmtId="168" showAll="0"/>
    <pivotField dataField="1" numFmtId="168" showAll="0"/>
    <pivotField showAll="0"/>
    <pivotField showAll="0"/>
  </pivotFields>
  <rowFields count="2">
    <field x="1"/>
    <field x="2"/>
  </rowFields>
  <rowItems count="36">
    <i>
      <x/>
    </i>
    <i r="1">
      <x v="1"/>
    </i>
    <i r="1">
      <x v="24"/>
    </i>
    <i>
      <x v="1"/>
    </i>
    <i r="1">
      <x/>
    </i>
    <i r="1">
      <x v="4"/>
    </i>
    <i>
      <x v="2"/>
    </i>
    <i r="1">
      <x v="6"/>
    </i>
    <i r="1">
      <x v="18"/>
    </i>
    <i>
      <x v="3"/>
    </i>
    <i r="1">
      <x v="3"/>
    </i>
    <i r="1">
      <x v="5"/>
    </i>
    <i>
      <x v="4"/>
    </i>
    <i r="1">
      <x v="10"/>
    </i>
    <i r="1">
      <x v="23"/>
    </i>
    <i>
      <x v="5"/>
    </i>
    <i r="1">
      <x v="11"/>
    </i>
    <i r="1">
      <x v="16"/>
    </i>
    <i r="1">
      <x v="20"/>
    </i>
    <i>
      <x v="6"/>
    </i>
    <i r="1">
      <x v="7"/>
    </i>
    <i>
      <x v="7"/>
    </i>
    <i r="1">
      <x v="15"/>
    </i>
    <i r="1">
      <x v="17"/>
    </i>
    <i r="1">
      <x v="21"/>
    </i>
    <i r="1">
      <x v="22"/>
    </i>
    <i>
      <x v="8"/>
    </i>
    <i r="1">
      <x v="2"/>
    </i>
    <i r="1">
      <x v="8"/>
    </i>
    <i r="1">
      <x v="9"/>
    </i>
    <i r="1">
      <x v="12"/>
    </i>
    <i r="1">
      <x v="13"/>
    </i>
    <i r="1">
      <x v="14"/>
    </i>
    <i r="1">
      <x v="15"/>
    </i>
    <i r="1">
      <x v="19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a de COMPROMISO" fld="3" baseField="0" baseItem="0"/>
    <dataField name="Suma de OBLIGACIO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A31" sqref="A31"/>
    </sheetView>
  </sheetViews>
  <sheetFormatPr baseColWidth="10" defaultRowHeight="12.75" x14ac:dyDescent="0.2"/>
  <cols>
    <col min="1" max="1" width="255.7109375" bestFit="1" customWidth="1"/>
    <col min="2" max="2" width="23.140625" bestFit="1" customWidth="1"/>
    <col min="3" max="3" width="21.7109375" bestFit="1" customWidth="1"/>
  </cols>
  <sheetData>
    <row r="1" spans="1:3" x14ac:dyDescent="0.2">
      <c r="A1" s="60" t="s">
        <v>126</v>
      </c>
      <c r="B1" t="s">
        <v>132</v>
      </c>
    </row>
    <row r="3" spans="1:3" x14ac:dyDescent="0.2">
      <c r="A3" s="60" t="s">
        <v>130</v>
      </c>
      <c r="B3" t="s">
        <v>133</v>
      </c>
      <c r="C3" t="s">
        <v>134</v>
      </c>
    </row>
    <row r="4" spans="1:3" x14ac:dyDescent="0.2">
      <c r="A4" s="61">
        <v>11</v>
      </c>
      <c r="B4" s="63">
        <v>388964729.80000001</v>
      </c>
      <c r="C4" s="63">
        <v>254138434</v>
      </c>
    </row>
    <row r="5" spans="1:3" x14ac:dyDescent="0.2">
      <c r="A5" s="62" t="s">
        <v>94</v>
      </c>
      <c r="B5" s="63">
        <v>386227440.80000001</v>
      </c>
      <c r="C5" s="63">
        <v>252548434</v>
      </c>
    </row>
    <row r="6" spans="1:3" x14ac:dyDescent="0.2">
      <c r="A6" s="62" t="s">
        <v>93</v>
      </c>
      <c r="B6" s="63">
        <v>2737289</v>
      </c>
      <c r="C6" s="63">
        <v>1590000</v>
      </c>
    </row>
    <row r="7" spans="1:3" x14ac:dyDescent="0.2">
      <c r="A7" s="61">
        <v>14</v>
      </c>
      <c r="B7" s="63">
        <v>20204663.989999998</v>
      </c>
      <c r="C7" s="63">
        <v>1533334</v>
      </c>
    </row>
    <row r="8" spans="1:3" x14ac:dyDescent="0.2">
      <c r="A8" s="62" t="s">
        <v>106</v>
      </c>
      <c r="B8" s="63">
        <v>17994664.989999998</v>
      </c>
      <c r="C8" s="63">
        <v>1533334</v>
      </c>
    </row>
    <row r="9" spans="1:3" x14ac:dyDescent="0.2">
      <c r="A9" s="62" t="s">
        <v>115</v>
      </c>
      <c r="B9" s="63">
        <v>2209999</v>
      </c>
      <c r="C9" s="63">
        <v>0</v>
      </c>
    </row>
    <row r="10" spans="1:3" x14ac:dyDescent="0.2">
      <c r="A10" s="61">
        <v>15</v>
      </c>
      <c r="B10" s="63">
        <v>10121195141.58</v>
      </c>
      <c r="C10" s="63">
        <v>8991089542.8600006</v>
      </c>
    </row>
    <row r="11" spans="1:3" x14ac:dyDescent="0.2">
      <c r="A11" s="62" t="s">
        <v>101</v>
      </c>
      <c r="B11" s="63">
        <v>4672367596.3299999</v>
      </c>
      <c r="C11" s="63">
        <v>3722337044.8899999</v>
      </c>
    </row>
    <row r="12" spans="1:3" x14ac:dyDescent="0.2">
      <c r="A12" s="62" t="s">
        <v>114</v>
      </c>
      <c r="B12" s="63">
        <v>5448827545.25</v>
      </c>
      <c r="C12" s="63">
        <v>5268752497.9700003</v>
      </c>
    </row>
    <row r="13" spans="1:3" x14ac:dyDescent="0.2">
      <c r="A13" s="61">
        <v>17</v>
      </c>
      <c r="B13" s="63">
        <v>1361446.33</v>
      </c>
      <c r="C13" s="63">
        <v>0</v>
      </c>
    </row>
    <row r="14" spans="1:3" x14ac:dyDescent="0.2">
      <c r="A14" s="62" t="s">
        <v>104</v>
      </c>
      <c r="B14" s="63">
        <v>897436</v>
      </c>
      <c r="C14" s="63">
        <v>0</v>
      </c>
    </row>
    <row r="15" spans="1:3" x14ac:dyDescent="0.2">
      <c r="A15" s="62" t="s">
        <v>103</v>
      </c>
      <c r="B15" s="63">
        <v>464010.33</v>
      </c>
      <c r="C15" s="63">
        <v>0</v>
      </c>
    </row>
    <row r="16" spans="1:3" x14ac:dyDescent="0.2">
      <c r="A16" s="61">
        <v>21</v>
      </c>
      <c r="B16" s="63">
        <v>1159197050.6700001</v>
      </c>
      <c r="C16" s="63">
        <v>906300570</v>
      </c>
    </row>
    <row r="17" spans="1:3" x14ac:dyDescent="0.2">
      <c r="A17" s="62" t="s">
        <v>97</v>
      </c>
      <c r="B17" s="63">
        <v>512627794</v>
      </c>
      <c r="C17" s="63">
        <v>359103201</v>
      </c>
    </row>
    <row r="18" spans="1:3" x14ac:dyDescent="0.2">
      <c r="A18" s="62" t="s">
        <v>98</v>
      </c>
      <c r="B18" s="63">
        <v>646569256.66999996</v>
      </c>
      <c r="C18" s="63">
        <v>547197369</v>
      </c>
    </row>
    <row r="19" spans="1:3" x14ac:dyDescent="0.2">
      <c r="A19" s="61">
        <v>22</v>
      </c>
      <c r="B19" s="63">
        <v>379260431</v>
      </c>
      <c r="C19" s="63">
        <v>204730647</v>
      </c>
    </row>
    <row r="20" spans="1:3" x14ac:dyDescent="0.2">
      <c r="A20" s="62" t="s">
        <v>96</v>
      </c>
      <c r="B20" s="63">
        <v>74644801</v>
      </c>
      <c r="C20" s="63">
        <v>12583257</v>
      </c>
    </row>
    <row r="21" spans="1:3" x14ac:dyDescent="0.2">
      <c r="A21" s="62" t="s">
        <v>107</v>
      </c>
      <c r="B21" s="63">
        <v>55388095</v>
      </c>
      <c r="C21" s="63">
        <v>19325537</v>
      </c>
    </row>
    <row r="22" spans="1:3" x14ac:dyDescent="0.2">
      <c r="A22" s="62" t="s">
        <v>108</v>
      </c>
      <c r="B22" s="63">
        <v>249227535</v>
      </c>
      <c r="C22" s="63">
        <v>172821853</v>
      </c>
    </row>
    <row r="23" spans="1:3" x14ac:dyDescent="0.2">
      <c r="A23" s="61">
        <v>23</v>
      </c>
      <c r="B23" s="63">
        <v>102476963.31</v>
      </c>
      <c r="C23" s="63">
        <v>48230806.659999996</v>
      </c>
    </row>
    <row r="24" spans="1:3" x14ac:dyDescent="0.2">
      <c r="A24" s="62" t="s">
        <v>99</v>
      </c>
      <c r="B24" s="63">
        <v>102476963.31</v>
      </c>
      <c r="C24" s="63">
        <v>48230806.659999996</v>
      </c>
    </row>
    <row r="25" spans="1:3" x14ac:dyDescent="0.2">
      <c r="A25" s="61">
        <v>24</v>
      </c>
      <c r="B25" s="63">
        <v>436770448.44</v>
      </c>
      <c r="C25" s="63">
        <v>205086653.33000001</v>
      </c>
    </row>
    <row r="26" spans="1:3" x14ac:dyDescent="0.2">
      <c r="A26" s="62" t="s">
        <v>111</v>
      </c>
      <c r="B26" s="63">
        <v>1535334</v>
      </c>
      <c r="C26" s="63">
        <v>1033333</v>
      </c>
    </row>
    <row r="27" spans="1:3" x14ac:dyDescent="0.2">
      <c r="A27" s="62" t="s">
        <v>110</v>
      </c>
      <c r="B27" s="63">
        <v>366433248.44</v>
      </c>
      <c r="C27" s="63">
        <v>186446414</v>
      </c>
    </row>
    <row r="28" spans="1:3" x14ac:dyDescent="0.2">
      <c r="A28" s="62" t="s">
        <v>109</v>
      </c>
      <c r="B28" s="63">
        <v>35822536</v>
      </c>
      <c r="C28" s="63">
        <v>9983076</v>
      </c>
    </row>
    <row r="29" spans="1:3" x14ac:dyDescent="0.2">
      <c r="A29" s="62" t="s">
        <v>102</v>
      </c>
      <c r="B29" s="63">
        <v>32979330</v>
      </c>
      <c r="C29" s="63">
        <v>7623830.3300000001</v>
      </c>
    </row>
    <row r="30" spans="1:3" x14ac:dyDescent="0.2">
      <c r="A30" s="61">
        <v>32</v>
      </c>
      <c r="B30" s="63">
        <v>230277417.86000001</v>
      </c>
      <c r="C30" s="63">
        <v>141541716</v>
      </c>
    </row>
    <row r="31" spans="1:3" x14ac:dyDescent="0.2">
      <c r="A31" s="62" t="s">
        <v>95</v>
      </c>
      <c r="B31" s="63">
        <v>0</v>
      </c>
      <c r="C31" s="63">
        <v>0</v>
      </c>
    </row>
    <row r="32" spans="1:3" x14ac:dyDescent="0.2">
      <c r="A32" s="62" t="s">
        <v>100</v>
      </c>
      <c r="B32" s="63">
        <v>50445526</v>
      </c>
      <c r="C32" s="63">
        <v>20856413</v>
      </c>
    </row>
    <row r="33" spans="1:3" x14ac:dyDescent="0.2">
      <c r="A33" s="62" t="s">
        <v>112</v>
      </c>
      <c r="B33" s="63">
        <v>8225000</v>
      </c>
      <c r="C33" s="63">
        <v>7755000</v>
      </c>
    </row>
    <row r="34" spans="1:3" x14ac:dyDescent="0.2">
      <c r="A34" s="62" t="s">
        <v>117</v>
      </c>
      <c r="B34" s="63">
        <v>990</v>
      </c>
      <c r="C34" s="63">
        <v>0</v>
      </c>
    </row>
    <row r="35" spans="1:3" x14ac:dyDescent="0.2">
      <c r="A35" s="62" t="s">
        <v>116</v>
      </c>
      <c r="B35" s="63">
        <v>87879598</v>
      </c>
      <c r="C35" s="63">
        <v>54875929</v>
      </c>
    </row>
    <row r="36" spans="1:3" x14ac:dyDescent="0.2">
      <c r="A36" s="62" t="s">
        <v>113</v>
      </c>
      <c r="B36" s="63">
        <v>54063374</v>
      </c>
      <c r="C36" s="63">
        <v>48230040</v>
      </c>
    </row>
    <row r="37" spans="1:3" x14ac:dyDescent="0.2">
      <c r="A37" s="62" t="s">
        <v>111</v>
      </c>
      <c r="B37" s="63">
        <v>6656667</v>
      </c>
      <c r="C37" s="63">
        <v>1366667</v>
      </c>
    </row>
    <row r="38" spans="1:3" x14ac:dyDescent="0.2">
      <c r="A38" s="62" t="s">
        <v>105</v>
      </c>
      <c r="B38" s="63">
        <v>23006262.859999999</v>
      </c>
      <c r="C38" s="63">
        <v>8457667</v>
      </c>
    </row>
    <row r="39" spans="1:3" x14ac:dyDescent="0.2">
      <c r="A39" s="61" t="s">
        <v>131</v>
      </c>
      <c r="B39" s="63">
        <v>12839708292.98</v>
      </c>
      <c r="C39" s="63">
        <v>10752651703.85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workbookViewId="0">
      <selection activeCell="D13" sqref="D13"/>
    </sheetView>
  </sheetViews>
  <sheetFormatPr baseColWidth="10" defaultRowHeight="15" x14ac:dyDescent="0.25"/>
  <cols>
    <col min="1" max="3" width="21.5703125" style="55" customWidth="1"/>
    <col min="4" max="4" width="27.5703125" style="55" customWidth="1"/>
    <col min="5" max="6" width="18.85546875" style="55" customWidth="1"/>
    <col min="7" max="7" width="0" style="55" hidden="1" customWidth="1"/>
    <col min="8" max="8" width="0.42578125" style="55" customWidth="1"/>
    <col min="9" max="9" width="11.42578125" style="55"/>
    <col min="10" max="10" width="16.5703125" style="55" customWidth="1"/>
    <col min="11" max="11" width="14.7109375" style="55" customWidth="1"/>
    <col min="12" max="16384" width="11.42578125" style="55"/>
  </cols>
  <sheetData>
    <row r="1" spans="1:11" x14ac:dyDescent="0.25">
      <c r="A1" s="54" t="s">
        <v>89</v>
      </c>
      <c r="B1" s="54"/>
      <c r="C1" s="54"/>
      <c r="D1" s="54" t="s">
        <v>89</v>
      </c>
      <c r="E1" s="54" t="s">
        <v>89</v>
      </c>
      <c r="F1" s="54" t="s">
        <v>89</v>
      </c>
    </row>
    <row r="2" spans="1:11" x14ac:dyDescent="0.25">
      <c r="A2" s="54" t="s">
        <v>89</v>
      </c>
      <c r="B2" s="54"/>
      <c r="C2" s="54"/>
      <c r="D2" s="54" t="s">
        <v>89</v>
      </c>
      <c r="E2" s="54" t="s">
        <v>89</v>
      </c>
      <c r="F2" s="54" t="s">
        <v>89</v>
      </c>
    </row>
    <row r="3" spans="1:11" x14ac:dyDescent="0.25">
      <c r="A3" s="54" t="s">
        <v>89</v>
      </c>
      <c r="B3" s="54"/>
      <c r="C3" s="54"/>
      <c r="D3" s="54" t="s">
        <v>89</v>
      </c>
      <c r="E3" s="54" t="s">
        <v>89</v>
      </c>
      <c r="F3" s="54" t="s">
        <v>89</v>
      </c>
    </row>
    <row r="4" spans="1:11" x14ac:dyDescent="0.25">
      <c r="A4" s="53" t="s">
        <v>90</v>
      </c>
      <c r="B4" s="53" t="s">
        <v>126</v>
      </c>
      <c r="C4" s="53" t="s">
        <v>127</v>
      </c>
      <c r="D4" s="53" t="s">
        <v>0</v>
      </c>
      <c r="E4" s="53" t="s">
        <v>91</v>
      </c>
      <c r="F4" s="53" t="s">
        <v>92</v>
      </c>
      <c r="G4" s="55" t="s">
        <v>128</v>
      </c>
      <c r="H4" s="55" t="s">
        <v>129</v>
      </c>
    </row>
    <row r="5" spans="1:11" ht="22.5" x14ac:dyDescent="0.25">
      <c r="A5" s="57" t="s">
        <v>64</v>
      </c>
      <c r="B5" s="57">
        <f t="shared" ref="B5:B30" si="0">VLOOKUP(A5,RESERVA,2)</f>
        <v>1</v>
      </c>
      <c r="C5" s="57">
        <f t="shared" ref="C5:C30" si="1">VLOOKUP(A5,RESERVA,3)</f>
        <v>11</v>
      </c>
      <c r="D5" s="56" t="s">
        <v>93</v>
      </c>
      <c r="E5" s="58">
        <v>2737289</v>
      </c>
      <c r="F5" s="58">
        <v>1590000</v>
      </c>
      <c r="J5" s="59">
        <v>2737289</v>
      </c>
      <c r="K5" s="59">
        <v>1590000</v>
      </c>
    </row>
    <row r="6" spans="1:11" ht="22.5" x14ac:dyDescent="0.25">
      <c r="A6" s="57" t="s">
        <v>65</v>
      </c>
      <c r="B6" s="57">
        <f t="shared" si="0"/>
        <v>1</v>
      </c>
      <c r="C6" s="57">
        <f t="shared" si="1"/>
        <v>11</v>
      </c>
      <c r="D6" s="56" t="s">
        <v>94</v>
      </c>
      <c r="E6" s="58">
        <v>386227440.80000001</v>
      </c>
      <c r="F6" s="58">
        <v>252548434</v>
      </c>
      <c r="J6" s="59">
        <v>386227440.80000001</v>
      </c>
      <c r="K6" s="59">
        <v>252548434</v>
      </c>
    </row>
    <row r="7" spans="1:11" ht="45" x14ac:dyDescent="0.25">
      <c r="A7" s="57" t="s">
        <v>66</v>
      </c>
      <c r="B7" s="57">
        <f t="shared" si="0"/>
        <v>3</v>
      </c>
      <c r="C7" s="57">
        <f t="shared" si="1"/>
        <v>32</v>
      </c>
      <c r="D7" s="56" t="s">
        <v>95</v>
      </c>
      <c r="E7" s="58">
        <v>0</v>
      </c>
      <c r="F7" s="58">
        <v>0</v>
      </c>
      <c r="J7" s="59">
        <v>6116478976.5</v>
      </c>
      <c r="K7" s="59">
        <v>4726389588.8800001</v>
      </c>
    </row>
    <row r="8" spans="1:11" ht="67.5" x14ac:dyDescent="0.25">
      <c r="A8" s="57" t="s">
        <v>67</v>
      </c>
      <c r="B8" s="57">
        <f t="shared" si="0"/>
        <v>2</v>
      </c>
      <c r="C8" s="57">
        <f t="shared" si="1"/>
        <v>22</v>
      </c>
      <c r="D8" s="56" t="s">
        <v>96</v>
      </c>
      <c r="E8" s="58">
        <v>74644801</v>
      </c>
      <c r="F8" s="58">
        <v>12583257</v>
      </c>
    </row>
    <row r="9" spans="1:11" ht="56.25" x14ac:dyDescent="0.25">
      <c r="A9" s="57" t="s">
        <v>68</v>
      </c>
      <c r="B9" s="57">
        <f t="shared" si="0"/>
        <v>2</v>
      </c>
      <c r="C9" s="57">
        <f t="shared" si="1"/>
        <v>21</v>
      </c>
      <c r="D9" s="56" t="s">
        <v>97</v>
      </c>
      <c r="E9" s="58">
        <v>512627794</v>
      </c>
      <c r="F9" s="58">
        <v>359103201</v>
      </c>
    </row>
    <row r="10" spans="1:11" ht="45" x14ac:dyDescent="0.25">
      <c r="A10" s="57" t="s">
        <v>69</v>
      </c>
      <c r="B10" s="57">
        <f t="shared" si="0"/>
        <v>2</v>
      </c>
      <c r="C10" s="57">
        <f t="shared" si="1"/>
        <v>21</v>
      </c>
      <c r="D10" s="56" t="s">
        <v>98</v>
      </c>
      <c r="E10" s="58">
        <v>646569256.66999996</v>
      </c>
      <c r="F10" s="58">
        <v>547197369</v>
      </c>
    </row>
    <row r="11" spans="1:11" ht="45" x14ac:dyDescent="0.25">
      <c r="A11" s="57" t="s">
        <v>70</v>
      </c>
      <c r="B11" s="57">
        <f t="shared" si="0"/>
        <v>2</v>
      </c>
      <c r="C11" s="57">
        <f t="shared" si="1"/>
        <v>23</v>
      </c>
      <c r="D11" s="56" t="s">
        <v>99</v>
      </c>
      <c r="E11" s="58">
        <v>102476963.31</v>
      </c>
      <c r="F11" s="58">
        <v>48230806.659999996</v>
      </c>
    </row>
    <row r="12" spans="1:11" ht="33.75" x14ac:dyDescent="0.25">
      <c r="A12" s="57" t="s">
        <v>71</v>
      </c>
      <c r="B12" s="57">
        <f t="shared" si="0"/>
        <v>3</v>
      </c>
      <c r="C12" s="57">
        <f t="shared" si="1"/>
        <v>32</v>
      </c>
      <c r="D12" s="56" t="s">
        <v>100</v>
      </c>
      <c r="E12" s="58">
        <v>50445526</v>
      </c>
      <c r="F12" s="58">
        <v>20856413</v>
      </c>
    </row>
    <row r="13" spans="1:11" ht="33.75" x14ac:dyDescent="0.25">
      <c r="A13" s="57" t="s">
        <v>73</v>
      </c>
      <c r="B13" s="57">
        <f t="shared" si="0"/>
        <v>1</v>
      </c>
      <c r="C13" s="57">
        <f t="shared" si="1"/>
        <v>15</v>
      </c>
      <c r="D13" s="56" t="s">
        <v>101</v>
      </c>
      <c r="E13" s="58">
        <v>4672367596.3299999</v>
      </c>
      <c r="F13" s="58">
        <v>3722337044.8899999</v>
      </c>
    </row>
    <row r="14" spans="1:11" ht="78.75" x14ac:dyDescent="0.25">
      <c r="A14" s="57" t="s">
        <v>74</v>
      </c>
      <c r="B14" s="57">
        <f t="shared" si="0"/>
        <v>2</v>
      </c>
      <c r="C14" s="57">
        <f t="shared" si="1"/>
        <v>24</v>
      </c>
      <c r="D14" s="56" t="s">
        <v>102</v>
      </c>
      <c r="E14" s="58">
        <v>32979330</v>
      </c>
      <c r="F14" s="58">
        <v>7623830.3300000001</v>
      </c>
      <c r="J14" s="59">
        <v>6380364577.6800003</v>
      </c>
      <c r="K14" s="59">
        <v>5774923680.9700003</v>
      </c>
    </row>
    <row r="15" spans="1:11" ht="33.75" x14ac:dyDescent="0.25">
      <c r="A15" s="57" t="s">
        <v>75</v>
      </c>
      <c r="B15" s="57">
        <f t="shared" si="0"/>
        <v>1</v>
      </c>
      <c r="C15" s="57">
        <f t="shared" si="1"/>
        <v>17</v>
      </c>
      <c r="D15" s="56" t="s">
        <v>103</v>
      </c>
      <c r="E15" s="58">
        <v>464010.33</v>
      </c>
      <c r="F15" s="58">
        <v>0</v>
      </c>
    </row>
    <row r="16" spans="1:11" x14ac:dyDescent="0.25">
      <c r="A16" s="57" t="s">
        <v>120</v>
      </c>
      <c r="B16" s="57">
        <f t="shared" si="0"/>
        <v>1</v>
      </c>
      <c r="C16" s="57">
        <f t="shared" si="1"/>
        <v>17</v>
      </c>
      <c r="D16" s="56" t="s">
        <v>104</v>
      </c>
      <c r="E16" s="58">
        <v>897436</v>
      </c>
      <c r="F16" s="58">
        <v>0</v>
      </c>
    </row>
    <row r="17" spans="1:6" ht="22.5" x14ac:dyDescent="0.25">
      <c r="A17" s="57" t="s">
        <v>76</v>
      </c>
      <c r="B17" s="57">
        <f t="shared" si="0"/>
        <v>3</v>
      </c>
      <c r="C17" s="57">
        <f t="shared" si="1"/>
        <v>32</v>
      </c>
      <c r="D17" s="56" t="s">
        <v>105</v>
      </c>
      <c r="E17" s="58">
        <v>23006262.859999999</v>
      </c>
      <c r="F17" s="58">
        <v>8457667</v>
      </c>
    </row>
    <row r="18" spans="1:6" ht="45" x14ac:dyDescent="0.25">
      <c r="A18" s="57" t="s">
        <v>77</v>
      </c>
      <c r="B18" s="57">
        <f t="shared" si="0"/>
        <v>1</v>
      </c>
      <c r="C18" s="57">
        <f t="shared" si="1"/>
        <v>14</v>
      </c>
      <c r="D18" s="56" t="s">
        <v>106</v>
      </c>
      <c r="E18" s="58">
        <v>17994664.989999998</v>
      </c>
      <c r="F18" s="58">
        <v>1533334</v>
      </c>
    </row>
    <row r="19" spans="1:6" ht="112.5" x14ac:dyDescent="0.25">
      <c r="A19" s="57" t="s">
        <v>78</v>
      </c>
      <c r="B19" s="57">
        <f t="shared" si="0"/>
        <v>2</v>
      </c>
      <c r="C19" s="57">
        <f t="shared" si="1"/>
        <v>22</v>
      </c>
      <c r="D19" s="56" t="s">
        <v>107</v>
      </c>
      <c r="E19" s="58">
        <v>55388095</v>
      </c>
      <c r="F19" s="58">
        <v>19325537</v>
      </c>
    </row>
    <row r="20" spans="1:6" ht="90" x14ac:dyDescent="0.25">
      <c r="A20" s="57" t="s">
        <v>79</v>
      </c>
      <c r="B20" s="57">
        <f t="shared" si="0"/>
        <v>2</v>
      </c>
      <c r="C20" s="57">
        <f t="shared" si="1"/>
        <v>22</v>
      </c>
      <c r="D20" s="56" t="s">
        <v>108</v>
      </c>
      <c r="E20" s="58">
        <v>249227535</v>
      </c>
      <c r="F20" s="58">
        <v>172821853</v>
      </c>
    </row>
    <row r="21" spans="1:6" ht="78.75" x14ac:dyDescent="0.25">
      <c r="A21" s="57" t="s">
        <v>80</v>
      </c>
      <c r="B21" s="57">
        <f t="shared" si="0"/>
        <v>2</v>
      </c>
      <c r="C21" s="57">
        <f t="shared" si="1"/>
        <v>24</v>
      </c>
      <c r="D21" s="56" t="s">
        <v>109</v>
      </c>
      <c r="E21" s="58">
        <v>35822536</v>
      </c>
      <c r="F21" s="58">
        <v>9983076</v>
      </c>
    </row>
    <row r="22" spans="1:6" ht="112.5" x14ac:dyDescent="0.25">
      <c r="A22" s="57" t="s">
        <v>81</v>
      </c>
      <c r="B22" s="57">
        <f t="shared" si="0"/>
        <v>2</v>
      </c>
      <c r="C22" s="57">
        <f t="shared" si="1"/>
        <v>24</v>
      </c>
      <c r="D22" s="56" t="s">
        <v>110</v>
      </c>
      <c r="E22" s="58">
        <v>366433248.44</v>
      </c>
      <c r="F22" s="58">
        <v>186446414</v>
      </c>
    </row>
    <row r="23" spans="1:6" ht="67.5" x14ac:dyDescent="0.25">
      <c r="A23" s="57" t="s">
        <v>121</v>
      </c>
      <c r="B23" s="57">
        <f t="shared" si="0"/>
        <v>2</v>
      </c>
      <c r="C23" s="57">
        <f t="shared" si="1"/>
        <v>24</v>
      </c>
      <c r="D23" s="56" t="s">
        <v>111</v>
      </c>
      <c r="E23" s="58">
        <v>1535334</v>
      </c>
      <c r="F23" s="58">
        <v>1033333</v>
      </c>
    </row>
    <row r="24" spans="1:6" ht="67.5" x14ac:dyDescent="0.25">
      <c r="A24" s="57" t="s">
        <v>82</v>
      </c>
      <c r="B24" s="57">
        <f t="shared" si="0"/>
        <v>3</v>
      </c>
      <c r="C24" s="57">
        <f t="shared" si="1"/>
        <v>32</v>
      </c>
      <c r="D24" s="56" t="s">
        <v>111</v>
      </c>
      <c r="E24" s="58">
        <v>6656667</v>
      </c>
      <c r="F24" s="58">
        <v>1366667</v>
      </c>
    </row>
    <row r="25" spans="1:6" ht="90" x14ac:dyDescent="0.25">
      <c r="A25" s="57" t="s">
        <v>122</v>
      </c>
      <c r="B25" s="57">
        <f t="shared" si="0"/>
        <v>3</v>
      </c>
      <c r="C25" s="57">
        <f t="shared" si="1"/>
        <v>32</v>
      </c>
      <c r="D25" s="56" t="s">
        <v>112</v>
      </c>
      <c r="E25" s="58">
        <v>8225000</v>
      </c>
      <c r="F25" s="58">
        <v>7755000</v>
      </c>
    </row>
    <row r="26" spans="1:6" ht="78.75" x14ac:dyDescent="0.25">
      <c r="A26" s="57" t="s">
        <v>123</v>
      </c>
      <c r="B26" s="57">
        <f t="shared" si="0"/>
        <v>3</v>
      </c>
      <c r="C26" s="57">
        <f t="shared" si="1"/>
        <v>32</v>
      </c>
      <c r="D26" s="56" t="s">
        <v>113</v>
      </c>
      <c r="E26" s="58">
        <v>54063374</v>
      </c>
      <c r="F26" s="58">
        <v>48230040</v>
      </c>
    </row>
    <row r="27" spans="1:6" ht="33.75" x14ac:dyDescent="0.25">
      <c r="A27" s="57" t="s">
        <v>88</v>
      </c>
      <c r="B27" s="57">
        <f t="shared" si="0"/>
        <v>1</v>
      </c>
      <c r="C27" s="57">
        <f t="shared" si="1"/>
        <v>15</v>
      </c>
      <c r="D27" s="56" t="s">
        <v>114</v>
      </c>
      <c r="E27" s="58">
        <v>5448827545.25</v>
      </c>
      <c r="F27" s="58">
        <v>5268752497.9700003</v>
      </c>
    </row>
    <row r="28" spans="1:6" ht="56.25" x14ac:dyDescent="0.25">
      <c r="A28" s="57" t="s">
        <v>84</v>
      </c>
      <c r="B28" s="57">
        <f t="shared" si="0"/>
        <v>1</v>
      </c>
      <c r="C28" s="57">
        <f t="shared" si="1"/>
        <v>14</v>
      </c>
      <c r="D28" s="56" t="s">
        <v>115</v>
      </c>
      <c r="E28" s="58">
        <v>2209999</v>
      </c>
      <c r="F28" s="58">
        <v>0</v>
      </c>
    </row>
    <row r="29" spans="1:6" ht="33.75" x14ac:dyDescent="0.25">
      <c r="A29" s="57" t="s">
        <v>86</v>
      </c>
      <c r="B29" s="57">
        <f t="shared" si="0"/>
        <v>3</v>
      </c>
      <c r="C29" s="57">
        <f t="shared" si="1"/>
        <v>32</v>
      </c>
      <c r="D29" s="56" t="s">
        <v>116</v>
      </c>
      <c r="E29" s="58">
        <v>87879598</v>
      </c>
      <c r="F29" s="58">
        <v>54875929</v>
      </c>
    </row>
    <row r="30" spans="1:6" ht="67.5" x14ac:dyDescent="0.25">
      <c r="A30" s="57" t="s">
        <v>124</v>
      </c>
      <c r="B30" s="57">
        <f t="shared" si="0"/>
        <v>3</v>
      </c>
      <c r="C30" s="57">
        <f t="shared" si="1"/>
        <v>32</v>
      </c>
      <c r="D30" s="56" t="s">
        <v>117</v>
      </c>
      <c r="E30" s="58">
        <v>990</v>
      </c>
      <c r="F30" s="58">
        <v>0</v>
      </c>
    </row>
    <row r="31" spans="1:6" x14ac:dyDescent="0.25">
      <c r="A31" s="57"/>
      <c r="B31" s="57"/>
      <c r="C31" s="57"/>
      <c r="D31" s="56"/>
      <c r="E31" s="58"/>
      <c r="F31" s="58"/>
    </row>
    <row r="32" spans="1:6" ht="67.5" x14ac:dyDescent="0.25">
      <c r="A32" s="57" t="s">
        <v>125</v>
      </c>
      <c r="B32" s="57"/>
      <c r="C32" s="57"/>
      <c r="D32" s="56" t="s">
        <v>118</v>
      </c>
      <c r="E32" s="58">
        <v>5429991</v>
      </c>
      <c r="F32" s="58">
        <v>2800000</v>
      </c>
    </row>
    <row r="33" spans="1:6" ht="101.25" x14ac:dyDescent="0.25">
      <c r="A33" s="57" t="s">
        <v>87</v>
      </c>
      <c r="B33" s="57"/>
      <c r="C33" s="57"/>
      <c r="D33" s="56" t="s">
        <v>119</v>
      </c>
      <c r="E33" s="58">
        <v>40670000</v>
      </c>
      <c r="F33" s="58">
        <v>0</v>
      </c>
    </row>
    <row r="34" spans="1:6" x14ac:dyDescent="0.25">
      <c r="A34" s="57" t="s">
        <v>89</v>
      </c>
      <c r="B34" s="57"/>
      <c r="C34" s="57"/>
      <c r="D34" s="56" t="s">
        <v>89</v>
      </c>
      <c r="E34" s="58">
        <v>12885808283.98</v>
      </c>
      <c r="F34" s="58">
        <v>10755451703.85</v>
      </c>
    </row>
    <row r="35" spans="1:6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K39"/>
  <sheetViews>
    <sheetView showGridLines="0" view="pageBreakPreview" topLeftCell="B1" zoomScale="89" zoomScaleNormal="100" zoomScaleSheetLayoutView="89" workbookViewId="0">
      <selection activeCell="B16" sqref="B16"/>
    </sheetView>
  </sheetViews>
  <sheetFormatPr baseColWidth="10" defaultColWidth="9.140625" defaultRowHeight="12.75" x14ac:dyDescent="0.2"/>
  <cols>
    <col min="1" max="1" width="12" customWidth="1"/>
    <col min="2" max="2" width="30.7109375" customWidth="1"/>
    <col min="3" max="3" width="23" style="1" customWidth="1"/>
    <col min="4" max="4" width="22.7109375" customWidth="1"/>
    <col min="5" max="5" width="20.28515625" customWidth="1"/>
    <col min="6" max="6" width="33" style="1" customWidth="1"/>
    <col min="7" max="7" width="27.85546875" style="1" customWidth="1"/>
    <col min="8" max="8" width="21.7109375" style="187" customWidth="1"/>
    <col min="9" max="9" width="30.85546875" style="6" customWidth="1"/>
    <col min="10" max="10" width="15.28515625" bestFit="1" customWidth="1"/>
    <col min="11" max="11" width="12.85546875" bestFit="1" customWidth="1"/>
  </cols>
  <sheetData>
    <row r="1" spans="2:11" s="1" customFormat="1" ht="37.5" customHeight="1" x14ac:dyDescent="0.2">
      <c r="B1" s="229"/>
      <c r="C1" s="230"/>
      <c r="D1" s="230"/>
      <c r="E1" s="230"/>
      <c r="F1" s="230"/>
      <c r="G1" s="230"/>
      <c r="H1" s="230"/>
      <c r="I1" s="231"/>
    </row>
    <row r="2" spans="2:11" s="1" customFormat="1" ht="21.75" customHeight="1" x14ac:dyDescent="0.2">
      <c r="B2" s="232"/>
      <c r="C2" s="233"/>
      <c r="D2" s="233"/>
      <c r="E2" s="233"/>
      <c r="F2" s="233"/>
      <c r="G2" s="233"/>
      <c r="H2" s="233"/>
      <c r="I2" s="234"/>
    </row>
    <row r="3" spans="2:11" s="1" customFormat="1" ht="24" customHeight="1" x14ac:dyDescent="0.2">
      <c r="B3" s="232"/>
      <c r="C3" s="233"/>
      <c r="D3" s="233"/>
      <c r="E3" s="233"/>
      <c r="F3" s="233"/>
      <c r="G3" s="233"/>
      <c r="H3" s="233"/>
      <c r="I3" s="234"/>
    </row>
    <row r="4" spans="2:11" s="1" customFormat="1" ht="15" customHeight="1" x14ac:dyDescent="0.2">
      <c r="B4" s="232"/>
      <c r="C4" s="233"/>
      <c r="D4" s="233"/>
      <c r="E4" s="233"/>
      <c r="F4" s="233"/>
      <c r="G4" s="233"/>
      <c r="H4" s="233"/>
      <c r="I4" s="234"/>
    </row>
    <row r="5" spans="2:11" s="1" customFormat="1" ht="15" customHeight="1" x14ac:dyDescent="0.2">
      <c r="B5" s="232"/>
      <c r="C5" s="233"/>
      <c r="D5" s="233"/>
      <c r="E5" s="233"/>
      <c r="F5" s="233"/>
      <c r="G5" s="233"/>
      <c r="H5" s="233"/>
      <c r="I5" s="234"/>
    </row>
    <row r="6" spans="2:11" s="1" customFormat="1" ht="15" customHeight="1" x14ac:dyDescent="0.2">
      <c r="B6" s="232"/>
      <c r="C6" s="233"/>
      <c r="D6" s="233"/>
      <c r="E6" s="233"/>
      <c r="F6" s="233"/>
      <c r="G6" s="233"/>
      <c r="H6" s="233"/>
      <c r="I6" s="234"/>
    </row>
    <row r="7" spans="2:11" s="1" customFormat="1" ht="13.5" thickBot="1" x14ac:dyDescent="0.25">
      <c r="B7" s="232"/>
      <c r="C7" s="233"/>
      <c r="D7" s="233"/>
      <c r="E7" s="233"/>
      <c r="F7" s="233"/>
      <c r="G7" s="233"/>
      <c r="H7" s="233"/>
      <c r="I7" s="234"/>
    </row>
    <row r="8" spans="2:11" s="1" customFormat="1" ht="43.5" customHeight="1" thickBot="1" x14ac:dyDescent="0.25">
      <c r="B8" s="83" t="s">
        <v>14</v>
      </c>
      <c r="C8" s="223" t="s">
        <v>394</v>
      </c>
      <c r="D8" s="224"/>
      <c r="E8" s="224"/>
      <c r="F8" s="224"/>
      <c r="G8" s="224"/>
      <c r="H8" s="224"/>
      <c r="I8" s="225"/>
    </row>
    <row r="9" spans="2:11" s="1" customFormat="1" ht="26.25" customHeight="1" thickBot="1" x14ac:dyDescent="0.25">
      <c r="B9" s="226" t="s">
        <v>18</v>
      </c>
      <c r="C9" s="227"/>
      <c r="D9" s="227"/>
      <c r="E9" s="227"/>
      <c r="F9" s="227"/>
      <c r="G9" s="227"/>
      <c r="H9" s="227"/>
      <c r="I9" s="228"/>
    </row>
    <row r="10" spans="2:11" s="1" customFormat="1" ht="57.75" customHeight="1" thickBot="1" x14ac:dyDescent="0.25">
      <c r="B10" s="21" t="s">
        <v>0</v>
      </c>
      <c r="C10" s="22" t="s">
        <v>1</v>
      </c>
      <c r="D10" s="22" t="s">
        <v>2</v>
      </c>
      <c r="E10" s="22" t="s">
        <v>3</v>
      </c>
      <c r="F10" s="75" t="s">
        <v>23</v>
      </c>
      <c r="G10" s="75" t="s">
        <v>19</v>
      </c>
      <c r="H10" s="178" t="s">
        <v>8</v>
      </c>
      <c r="I10" s="85" t="s">
        <v>20</v>
      </c>
    </row>
    <row r="11" spans="2:11" s="1" customFormat="1" ht="57.75" hidden="1" customHeight="1" x14ac:dyDescent="0.2">
      <c r="B11" s="10" t="s">
        <v>143</v>
      </c>
      <c r="C11" s="7"/>
      <c r="D11" s="7"/>
      <c r="E11" s="7"/>
      <c r="F11" s="65">
        <f>SUMIFS('base res'!$T$5:$T$67,'base res'!$E$5:$E$67,"A",'base res'!$F$5:$F$67,"01")</f>
        <v>0</v>
      </c>
      <c r="G11" s="65">
        <f>SUMIFS('base res'!$U$5:$U$67,'base res'!$E$5:$E$67,"A",'base res'!$F$5:$F$67,"01")</f>
        <v>0</v>
      </c>
      <c r="H11" s="179"/>
      <c r="I11" s="111">
        <f>+F11-G11</f>
        <v>0</v>
      </c>
    </row>
    <row r="12" spans="2:11" s="1" customFormat="1" ht="34.5" customHeight="1" x14ac:dyDescent="0.2">
      <c r="B12" s="10" t="s">
        <v>302</v>
      </c>
      <c r="C12" s="7"/>
      <c r="D12" s="7"/>
      <c r="E12" s="7"/>
      <c r="F12" s="65"/>
      <c r="G12" s="65"/>
      <c r="H12" s="180"/>
      <c r="I12" s="111"/>
    </row>
    <row r="13" spans="2:11" s="1" customFormat="1" ht="40.5" customHeight="1" x14ac:dyDescent="0.2">
      <c r="B13" s="10" t="s">
        <v>4</v>
      </c>
      <c r="C13" s="7"/>
      <c r="D13" s="7"/>
      <c r="E13" s="7"/>
      <c r="F13" s="66"/>
      <c r="G13" s="66"/>
      <c r="H13" s="180"/>
      <c r="I13" s="112"/>
      <c r="K13" s="149"/>
    </row>
    <row r="14" spans="2:11" s="1" customFormat="1" ht="39.75" customHeight="1" x14ac:dyDescent="0.2">
      <c r="B14" s="68" t="s">
        <v>9</v>
      </c>
      <c r="C14" s="67"/>
      <c r="D14" s="67"/>
      <c r="E14" s="67"/>
      <c r="F14" s="64"/>
      <c r="G14" s="64"/>
      <c r="H14" s="180"/>
      <c r="I14" s="113"/>
    </row>
    <row r="15" spans="2:11" s="1" customFormat="1" ht="31.5" customHeight="1" x14ac:dyDescent="0.2">
      <c r="B15" s="10" t="s">
        <v>7</v>
      </c>
      <c r="C15" s="7"/>
      <c r="D15" s="7"/>
      <c r="E15" s="7"/>
      <c r="F15" s="65"/>
      <c r="G15" s="65"/>
      <c r="H15" s="179"/>
      <c r="I15" s="111"/>
    </row>
    <row r="16" spans="2:11" s="1" customFormat="1" ht="28.5" customHeight="1" thickBot="1" x14ac:dyDescent="0.25">
      <c r="B16" s="76" t="s">
        <v>10</v>
      </c>
      <c r="C16" s="77"/>
      <c r="D16" s="77"/>
      <c r="E16" s="77"/>
      <c r="F16" s="81"/>
      <c r="G16" s="81"/>
      <c r="H16" s="181"/>
      <c r="I16" s="114"/>
    </row>
    <row r="17" spans="2:10" s="3" customFormat="1" ht="23.25" customHeight="1" thickBot="1" x14ac:dyDescent="0.25">
      <c r="B17" s="78" t="s">
        <v>6</v>
      </c>
      <c r="C17" s="79"/>
      <c r="D17" s="79"/>
      <c r="E17" s="79"/>
      <c r="F17" s="82"/>
      <c r="G17" s="82"/>
      <c r="H17" s="182"/>
      <c r="I17" s="115"/>
    </row>
    <row r="18" spans="2:10" s="3" customFormat="1" ht="25.5" customHeight="1" x14ac:dyDescent="0.2">
      <c r="B18" s="13"/>
      <c r="C18" s="14"/>
      <c r="D18" s="14"/>
      <c r="E18" s="14"/>
      <c r="F18" s="142"/>
      <c r="G18" s="142"/>
      <c r="H18" s="183"/>
      <c r="I18" s="93"/>
      <c r="J18" s="174"/>
    </row>
    <row r="19" spans="2:10" ht="21" thickBot="1" x14ac:dyDescent="0.35">
      <c r="C19" s="9"/>
      <c r="D19" s="5"/>
      <c r="F19" s="142"/>
      <c r="G19" s="142"/>
      <c r="H19" s="184"/>
      <c r="I19" s="8"/>
      <c r="J19" s="108"/>
    </row>
    <row r="20" spans="2:10" ht="21" hidden="1" thickBot="1" x14ac:dyDescent="0.35">
      <c r="B20" s="87"/>
      <c r="C20" s="88"/>
      <c r="D20" s="89"/>
      <c r="E20" s="87"/>
      <c r="F20" s="90"/>
      <c r="G20" s="90"/>
      <c r="H20" s="185"/>
      <c r="I20" s="116"/>
    </row>
    <row r="21" spans="2:10" ht="21" hidden="1" thickBot="1" x14ac:dyDescent="0.35">
      <c r="B21" s="87"/>
      <c r="C21" s="88"/>
      <c r="D21" s="89"/>
      <c r="E21" s="87"/>
      <c r="F21" s="91"/>
      <c r="G21" s="91"/>
      <c r="H21" s="186"/>
      <c r="I21" s="94"/>
    </row>
    <row r="22" spans="2:10" ht="21" hidden="1" thickBot="1" x14ac:dyDescent="0.35">
      <c r="B22" s="108"/>
      <c r="C22" s="9"/>
      <c r="D22" s="5"/>
    </row>
    <row r="23" spans="2:10" ht="20.25" customHeight="1" x14ac:dyDescent="0.2">
      <c r="B23" s="220"/>
      <c r="C23" s="221"/>
      <c r="D23" s="221"/>
      <c r="E23" s="221"/>
      <c r="F23" s="221"/>
      <c r="G23" s="221"/>
      <c r="H23" s="221"/>
      <c r="I23" s="222"/>
      <c r="J23" s="175"/>
    </row>
    <row r="24" spans="2:10" ht="31.5" x14ac:dyDescent="0.2">
      <c r="B24" s="121" t="s">
        <v>0</v>
      </c>
      <c r="C24" s="120" t="s">
        <v>1</v>
      </c>
      <c r="D24" s="120" t="s">
        <v>2</v>
      </c>
      <c r="E24" s="120" t="s">
        <v>3</v>
      </c>
      <c r="F24" s="125" t="s">
        <v>23</v>
      </c>
      <c r="G24" s="125" t="s">
        <v>19</v>
      </c>
      <c r="H24" s="188" t="s">
        <v>8</v>
      </c>
      <c r="I24" s="122" t="s">
        <v>20</v>
      </c>
    </row>
    <row r="25" spans="2:10" ht="20.25" x14ac:dyDescent="0.3">
      <c r="B25" s="218" t="s">
        <v>4</v>
      </c>
      <c r="C25" s="127"/>
      <c r="D25" s="128"/>
      <c r="E25" s="126"/>
      <c r="F25" s="129"/>
      <c r="G25" s="129"/>
      <c r="H25" s="189"/>
      <c r="I25" s="130"/>
    </row>
    <row r="26" spans="2:10" ht="21" thickBot="1" x14ac:dyDescent="0.35">
      <c r="B26" s="123" t="s">
        <v>303</v>
      </c>
      <c r="C26" s="131"/>
      <c r="D26" s="132"/>
      <c r="E26" s="133"/>
      <c r="F26" s="134"/>
      <c r="G26" s="134"/>
      <c r="H26" s="214"/>
      <c r="I26" s="135"/>
    </row>
    <row r="27" spans="2:10" ht="20.25" x14ac:dyDescent="0.3">
      <c r="C27" s="9"/>
      <c r="D27" s="5"/>
      <c r="F27" s="8"/>
      <c r="G27" s="8"/>
      <c r="H27" s="186"/>
    </row>
    <row r="28" spans="2:10" ht="21" thickBot="1" x14ac:dyDescent="0.35">
      <c r="B28" s="150"/>
      <c r="C28" s="9"/>
      <c r="D28" s="5"/>
      <c r="F28" s="2"/>
      <c r="G28" s="2"/>
    </row>
    <row r="29" spans="2:10" x14ac:dyDescent="0.2">
      <c r="B29" s="220" t="s">
        <v>390</v>
      </c>
      <c r="C29" s="221"/>
      <c r="D29" s="221"/>
      <c r="E29" s="221"/>
      <c r="F29" s="221"/>
      <c r="G29" s="221"/>
      <c r="H29" s="221"/>
      <c r="I29" s="222"/>
    </row>
    <row r="30" spans="2:10" ht="31.5" x14ac:dyDescent="0.2">
      <c r="B30" s="121" t="s">
        <v>0</v>
      </c>
      <c r="C30" s="120" t="s">
        <v>1</v>
      </c>
      <c r="D30" s="120" t="s">
        <v>2</v>
      </c>
      <c r="E30" s="120" t="s">
        <v>3</v>
      </c>
      <c r="F30" s="125" t="s">
        <v>23</v>
      </c>
      <c r="G30" s="125" t="s">
        <v>19</v>
      </c>
      <c r="H30" s="188" t="s">
        <v>8</v>
      </c>
      <c r="I30" s="122" t="s">
        <v>20</v>
      </c>
    </row>
    <row r="31" spans="2:10" ht="20.25" x14ac:dyDescent="0.3">
      <c r="B31" s="215" t="s">
        <v>391</v>
      </c>
      <c r="C31" s="127"/>
      <c r="D31" s="128"/>
      <c r="E31" s="126"/>
      <c r="F31" s="129"/>
      <c r="G31" s="129"/>
      <c r="H31" s="189"/>
      <c r="I31" s="130"/>
    </row>
    <row r="32" spans="2:10" ht="21" thickBot="1" x14ac:dyDescent="0.35">
      <c r="B32" s="215" t="s">
        <v>392</v>
      </c>
      <c r="C32" s="131"/>
      <c r="D32" s="132"/>
      <c r="E32" s="133"/>
      <c r="F32" s="216"/>
      <c r="G32" s="216"/>
      <c r="H32" s="217"/>
      <c r="I32" s="130"/>
    </row>
    <row r="33" spans="2:9" ht="21" thickBot="1" x14ac:dyDescent="0.35">
      <c r="B33" s="123" t="s">
        <v>303</v>
      </c>
      <c r="C33" s="131"/>
      <c r="D33" s="132"/>
      <c r="E33" s="133"/>
      <c r="F33" s="134"/>
      <c r="G33" s="134"/>
      <c r="H33" s="214"/>
      <c r="I33" s="135"/>
    </row>
    <row r="34" spans="2:9" x14ac:dyDescent="0.2">
      <c r="C34" s="2"/>
    </row>
    <row r="35" spans="2:9" x14ac:dyDescent="0.2">
      <c r="C35" s="2"/>
    </row>
    <row r="36" spans="2:9" x14ac:dyDescent="0.2">
      <c r="C36" s="2"/>
    </row>
    <row r="37" spans="2:9" x14ac:dyDescent="0.2">
      <c r="C37" s="2"/>
    </row>
    <row r="38" spans="2:9" x14ac:dyDescent="0.2">
      <c r="C38" s="2"/>
    </row>
    <row r="39" spans="2:9" x14ac:dyDescent="0.2">
      <c r="C39" s="2"/>
    </row>
  </sheetData>
  <mergeCells count="5">
    <mergeCell ref="B29:I29"/>
    <mergeCell ref="B23:I23"/>
    <mergeCell ref="C8:I8"/>
    <mergeCell ref="B9:I9"/>
    <mergeCell ref="B1:I7"/>
  </mergeCells>
  <phoneticPr fontId="0" type="noConversion"/>
  <conditionalFormatting sqref="F20:I21">
    <cfRule type="cellIs" dxfId="5" priority="2" operator="notEqual">
      <formula>0</formula>
    </cfRule>
  </conditionalFormatting>
  <printOptions horizontalCentered="1"/>
  <pageMargins left="0.19685039370078741" right="0.19685039370078741" top="0.19685039370078741" bottom="0.19685039370078741" header="0.78740157480314965" footer="0.78740157480314965"/>
  <pageSetup paperSize="300" scale="78" orientation="landscape" r:id="rId1"/>
  <headerFooter alignWithMargins="0">
    <oddFooter>&amp;L&amp;C&amp;R</oddFooter>
  </headerFooter>
  <rowBreaks count="2" manualBreakCount="2">
    <brk id="17" max="16383" man="1"/>
    <brk id="35" min="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68"/>
  <sheetViews>
    <sheetView showGridLines="0" tabSelected="1" view="pageBreakPreview" topLeftCell="B1" zoomScale="90" zoomScaleNormal="90" zoomScaleSheetLayoutView="90" workbookViewId="0">
      <selection activeCell="F8" sqref="F8"/>
    </sheetView>
  </sheetViews>
  <sheetFormatPr baseColWidth="10" defaultColWidth="9.140625" defaultRowHeight="12.75" x14ac:dyDescent="0.2"/>
  <cols>
    <col min="1" max="1" width="15.85546875" style="1" hidden="1" customWidth="1"/>
    <col min="2" max="2" width="69" style="1" customWidth="1"/>
    <col min="3" max="3" width="23.85546875" style="95" customWidth="1"/>
    <col min="4" max="4" width="22.5703125" style="95" customWidth="1"/>
    <col min="5" max="5" width="21.7109375" style="146" customWidth="1"/>
    <col min="6" max="6" width="37.140625" style="1" customWidth="1"/>
    <col min="7" max="7" width="23.28515625" style="1" customWidth="1"/>
    <col min="8" max="8" width="20.140625" style="1" customWidth="1"/>
    <col min="9" max="16" width="9.140625" style="1"/>
    <col min="17" max="17" width="0" style="1" hidden="1" customWidth="1"/>
    <col min="18" max="16384" width="9.140625" style="1"/>
  </cols>
  <sheetData>
    <row r="1" spans="1:17" x14ac:dyDescent="0.2">
      <c r="B1" s="237"/>
      <c r="C1" s="238"/>
      <c r="D1" s="238"/>
      <c r="E1" s="238"/>
      <c r="F1" s="239"/>
    </row>
    <row r="2" spans="1:17" ht="27.75" customHeight="1" x14ac:dyDescent="0.2">
      <c r="B2" s="240"/>
      <c r="C2" s="241"/>
      <c r="D2" s="241"/>
      <c r="E2" s="241"/>
      <c r="F2" s="242"/>
    </row>
    <row r="3" spans="1:17" ht="15.75" customHeight="1" x14ac:dyDescent="0.2">
      <c r="B3" s="240"/>
      <c r="C3" s="241"/>
      <c r="D3" s="241"/>
      <c r="E3" s="241"/>
      <c r="F3" s="242"/>
    </row>
    <row r="4" spans="1:17" ht="12.75" customHeight="1" x14ac:dyDescent="0.2">
      <c r="B4" s="240"/>
      <c r="C4" s="241"/>
      <c r="D4" s="241"/>
      <c r="E4" s="241"/>
      <c r="F4" s="242"/>
    </row>
    <row r="5" spans="1:17" ht="23.25" customHeight="1" thickBot="1" x14ac:dyDescent="0.25">
      <c r="B5" s="243"/>
      <c r="C5" s="244"/>
      <c r="D5" s="244"/>
      <c r="E5" s="244"/>
      <c r="F5" s="245"/>
    </row>
    <row r="6" spans="1:17" ht="33.75" customHeight="1" thickBot="1" x14ac:dyDescent="0.25">
      <c r="B6" s="80" t="s">
        <v>14</v>
      </c>
      <c r="C6" s="235" t="s">
        <v>395</v>
      </c>
      <c r="D6" s="235"/>
      <c r="E6" s="235"/>
      <c r="F6" s="236"/>
    </row>
    <row r="7" spans="1:17" ht="34.5" customHeight="1" x14ac:dyDescent="0.2">
      <c r="B7" s="110" t="s">
        <v>0</v>
      </c>
      <c r="C7" s="204" t="s">
        <v>21</v>
      </c>
      <c r="D7" s="204" t="s">
        <v>19</v>
      </c>
      <c r="E7" s="144" t="s">
        <v>8</v>
      </c>
      <c r="F7" s="177" t="s">
        <v>20</v>
      </c>
    </row>
    <row r="8" spans="1:17" ht="39.75" customHeight="1" x14ac:dyDescent="0.2">
      <c r="B8" s="219" t="s">
        <v>396</v>
      </c>
      <c r="C8" s="205"/>
      <c r="D8" s="205"/>
      <c r="E8" s="190"/>
      <c r="F8" s="119"/>
      <c r="G8" s="84"/>
    </row>
    <row r="9" spans="1:17" ht="24" customHeight="1" x14ac:dyDescent="0.2">
      <c r="B9" s="70" t="s">
        <v>54</v>
      </c>
      <c r="C9" s="205"/>
      <c r="D9" s="205"/>
      <c r="E9" s="191"/>
      <c r="F9" s="71"/>
      <c r="Q9" s="1">
        <v>1</v>
      </c>
    </row>
    <row r="10" spans="1:17" ht="45" x14ac:dyDescent="0.2">
      <c r="A10" s="1" t="s">
        <v>201</v>
      </c>
      <c r="B10" s="72" t="s">
        <v>97</v>
      </c>
      <c r="C10" s="206"/>
      <c r="D10" s="206"/>
      <c r="E10" s="192"/>
      <c r="F10" s="73"/>
    </row>
    <row r="11" spans="1:17" ht="45.75" x14ac:dyDescent="0.2">
      <c r="A11" s="1" t="s">
        <v>202</v>
      </c>
      <c r="B11" s="72" t="s">
        <v>137</v>
      </c>
      <c r="C11" s="206"/>
      <c r="D11" s="206"/>
      <c r="E11" s="192"/>
      <c r="F11" s="73"/>
      <c r="G11" s="84"/>
    </row>
    <row r="12" spans="1:17" ht="45" x14ac:dyDescent="0.2">
      <c r="B12" s="72" t="s">
        <v>144</v>
      </c>
      <c r="C12" s="206"/>
      <c r="D12" s="206"/>
      <c r="E12" s="192"/>
      <c r="F12" s="73"/>
      <c r="G12" s="148"/>
    </row>
    <row r="13" spans="1:17" ht="25.5" customHeight="1" x14ac:dyDescent="0.2">
      <c r="B13" s="70" t="s">
        <v>297</v>
      </c>
      <c r="C13" s="205"/>
      <c r="D13" s="205"/>
      <c r="E13" s="191"/>
      <c r="F13" s="74"/>
    </row>
    <row r="14" spans="1:17" s="86" customFormat="1" ht="39" customHeight="1" x14ac:dyDescent="0.2">
      <c r="B14" s="72" t="s">
        <v>305</v>
      </c>
      <c r="C14" s="206"/>
      <c r="D14" s="206"/>
      <c r="E14" s="192"/>
      <c r="F14" s="73"/>
    </row>
    <row r="15" spans="1:17" s="86" customFormat="1" ht="28.5" customHeight="1" x14ac:dyDescent="0.2">
      <c r="B15" s="72" t="s">
        <v>306</v>
      </c>
      <c r="C15" s="206"/>
      <c r="D15" s="206"/>
      <c r="E15" s="192"/>
      <c r="F15" s="73"/>
    </row>
    <row r="16" spans="1:17" s="3" customFormat="1" ht="25.5" customHeight="1" x14ac:dyDescent="0.2">
      <c r="B16" s="70" t="s">
        <v>301</v>
      </c>
      <c r="C16" s="205"/>
      <c r="D16" s="205"/>
      <c r="E16" s="191"/>
      <c r="F16" s="74"/>
    </row>
    <row r="17" spans="1:17" ht="31.5" x14ac:dyDescent="0.2">
      <c r="B17" s="70" t="s">
        <v>33</v>
      </c>
      <c r="C17" s="205"/>
      <c r="D17" s="205"/>
      <c r="E17" s="193"/>
      <c r="F17" s="74"/>
      <c r="Q17" s="1">
        <v>1</v>
      </c>
    </row>
    <row r="18" spans="1:17" s="86" customFormat="1" ht="54.75" customHeight="1" x14ac:dyDescent="0.2">
      <c r="A18" s="86" t="s">
        <v>203</v>
      </c>
      <c r="B18" s="72" t="s">
        <v>141</v>
      </c>
      <c r="C18" s="206"/>
      <c r="D18" s="206"/>
      <c r="E18" s="194"/>
      <c r="F18" s="73"/>
      <c r="H18" s="147"/>
    </row>
    <row r="19" spans="1:17" s="86" customFormat="1" ht="60" x14ac:dyDescent="0.2">
      <c r="A19" s="86" t="s">
        <v>204</v>
      </c>
      <c r="B19" s="72" t="s">
        <v>310</v>
      </c>
      <c r="C19" s="206"/>
      <c r="D19" s="206"/>
      <c r="E19" s="194"/>
      <c r="F19" s="73"/>
      <c r="H19" s="147"/>
    </row>
    <row r="20" spans="1:17" s="86" customFormat="1" ht="45" x14ac:dyDescent="0.2">
      <c r="B20" s="72" t="s">
        <v>144</v>
      </c>
      <c r="C20" s="206"/>
      <c r="D20" s="206"/>
      <c r="E20" s="194"/>
      <c r="F20" s="73"/>
    </row>
    <row r="21" spans="1:17" ht="23.25" customHeight="1" x14ac:dyDescent="0.2">
      <c r="B21" s="70" t="s">
        <v>297</v>
      </c>
      <c r="C21" s="205"/>
      <c r="D21" s="205"/>
      <c r="E21" s="193"/>
      <c r="F21" s="74"/>
    </row>
    <row r="22" spans="1:17" s="86" customFormat="1" ht="52.5" customHeight="1" x14ac:dyDescent="0.2">
      <c r="B22" s="72" t="s">
        <v>307</v>
      </c>
      <c r="C22" s="206"/>
      <c r="D22" s="206"/>
      <c r="E22" s="194"/>
      <c r="F22" s="73"/>
    </row>
    <row r="23" spans="1:17" ht="23.25" customHeight="1" x14ac:dyDescent="0.2">
      <c r="B23" s="70" t="s">
        <v>301</v>
      </c>
      <c r="C23" s="205"/>
      <c r="D23" s="205"/>
      <c r="E23" s="193"/>
      <c r="F23" s="74"/>
    </row>
    <row r="24" spans="1:17" ht="21" customHeight="1" x14ac:dyDescent="0.2">
      <c r="B24" s="70" t="s">
        <v>146</v>
      </c>
      <c r="C24" s="205"/>
      <c r="D24" s="205"/>
      <c r="E24" s="193"/>
      <c r="F24" s="74"/>
    </row>
    <row r="25" spans="1:17" s="86" customFormat="1" ht="64.5" customHeight="1" x14ac:dyDescent="0.2">
      <c r="A25" s="86" t="s">
        <v>205</v>
      </c>
      <c r="B25" s="72" t="s">
        <v>136</v>
      </c>
      <c r="C25" s="206"/>
      <c r="D25" s="206"/>
      <c r="E25" s="194"/>
      <c r="F25" s="73"/>
    </row>
    <row r="26" spans="1:17" ht="39.75" customHeight="1" x14ac:dyDescent="0.2">
      <c r="B26" s="70" t="s">
        <v>298</v>
      </c>
      <c r="C26" s="205"/>
      <c r="D26" s="205"/>
      <c r="E26" s="193"/>
      <c r="F26" s="74"/>
    </row>
    <row r="27" spans="1:17" s="86" customFormat="1" ht="39.75" customHeight="1" x14ac:dyDescent="0.2">
      <c r="B27" s="72" t="s">
        <v>285</v>
      </c>
      <c r="C27" s="206"/>
      <c r="D27" s="206"/>
      <c r="E27" s="194"/>
      <c r="F27" s="73"/>
    </row>
    <row r="28" spans="1:17" s="3" customFormat="1" ht="39.75" customHeight="1" x14ac:dyDescent="0.2">
      <c r="B28" s="70" t="s">
        <v>300</v>
      </c>
      <c r="C28" s="205"/>
      <c r="D28" s="205"/>
      <c r="E28" s="193"/>
      <c r="F28" s="74"/>
    </row>
    <row r="29" spans="1:17" ht="30.75" customHeight="1" x14ac:dyDescent="0.2">
      <c r="B29" s="70" t="s">
        <v>135</v>
      </c>
      <c r="C29" s="205"/>
      <c r="D29" s="205"/>
      <c r="E29" s="193"/>
      <c r="F29" s="74"/>
      <c r="G29" s="148"/>
    </row>
    <row r="30" spans="1:17" s="86" customFormat="1" ht="44.25" customHeight="1" x14ac:dyDescent="0.2">
      <c r="B30" s="72" t="s">
        <v>142</v>
      </c>
      <c r="C30" s="206"/>
      <c r="D30" s="206"/>
      <c r="E30" s="194"/>
      <c r="F30" s="73"/>
      <c r="G30" s="173"/>
    </row>
    <row r="31" spans="1:17" s="86" customFormat="1" ht="48" customHeight="1" x14ac:dyDescent="0.2">
      <c r="A31" s="86" t="s">
        <v>206</v>
      </c>
      <c r="B31" s="72" t="s">
        <v>311</v>
      </c>
      <c r="C31" s="206"/>
      <c r="D31" s="206"/>
      <c r="E31" s="194"/>
      <c r="F31" s="73"/>
    </row>
    <row r="32" spans="1:17" ht="42" customHeight="1" x14ac:dyDescent="0.2">
      <c r="B32" s="70" t="s">
        <v>299</v>
      </c>
      <c r="C32" s="205"/>
      <c r="D32" s="205"/>
      <c r="E32" s="193"/>
      <c r="F32" s="74"/>
      <c r="G32" s="148"/>
    </row>
    <row r="33" spans="1:17" ht="15.75" x14ac:dyDescent="0.2">
      <c r="B33" s="70" t="s">
        <v>44</v>
      </c>
      <c r="C33" s="205"/>
      <c r="D33" s="205"/>
      <c r="E33" s="193"/>
      <c r="F33" s="74"/>
      <c r="Q33" s="1">
        <v>1</v>
      </c>
    </row>
    <row r="34" spans="1:17" s="86" customFormat="1" ht="48" customHeight="1" x14ac:dyDescent="0.2">
      <c r="B34" s="72" t="s">
        <v>144</v>
      </c>
      <c r="C34" s="206"/>
      <c r="D34" s="206"/>
      <c r="E34" s="194"/>
      <c r="F34" s="73"/>
    </row>
    <row r="35" spans="1:17" s="86" customFormat="1" ht="69.75" customHeight="1" x14ac:dyDescent="0.2">
      <c r="A35" s="86" t="s">
        <v>207</v>
      </c>
      <c r="B35" s="72" t="s">
        <v>102</v>
      </c>
      <c r="C35" s="206"/>
      <c r="D35" s="206"/>
      <c r="E35" s="194"/>
      <c r="F35" s="73"/>
    </row>
    <row r="36" spans="1:17" ht="33.75" customHeight="1" x14ac:dyDescent="0.2">
      <c r="B36" s="70" t="s">
        <v>299</v>
      </c>
      <c r="C36" s="205"/>
      <c r="D36" s="205"/>
      <c r="E36" s="193"/>
      <c r="F36" s="74"/>
    </row>
    <row r="37" spans="1:17" s="86" customFormat="1" ht="60" customHeight="1" x14ac:dyDescent="0.2">
      <c r="A37" s="86" t="s">
        <v>292</v>
      </c>
      <c r="B37" s="72" t="s">
        <v>265</v>
      </c>
      <c r="C37" s="206"/>
      <c r="D37" s="206"/>
      <c r="E37" s="194"/>
      <c r="F37" s="73"/>
      <c r="H37" s="147"/>
    </row>
    <row r="38" spans="1:17" s="86" customFormat="1" ht="60" customHeight="1" x14ac:dyDescent="0.2">
      <c r="B38" s="72" t="s">
        <v>312</v>
      </c>
      <c r="C38" s="206"/>
      <c r="D38" s="206"/>
      <c r="E38" s="194"/>
      <c r="F38" s="73"/>
      <c r="H38" s="147"/>
    </row>
    <row r="39" spans="1:17" s="86" customFormat="1" ht="60" customHeight="1" x14ac:dyDescent="0.2">
      <c r="A39" s="86" t="s">
        <v>293</v>
      </c>
      <c r="B39" s="72" t="s">
        <v>267</v>
      </c>
      <c r="C39" s="206"/>
      <c r="D39" s="206"/>
      <c r="E39" s="194"/>
      <c r="F39" s="73"/>
      <c r="H39" s="147"/>
    </row>
    <row r="40" spans="1:17" s="86" customFormat="1" ht="60" customHeight="1" x14ac:dyDescent="0.2">
      <c r="B40" s="72" t="s">
        <v>313</v>
      </c>
      <c r="C40" s="206"/>
      <c r="D40" s="206"/>
      <c r="E40" s="194"/>
      <c r="F40" s="73"/>
      <c r="H40" s="147"/>
    </row>
    <row r="41" spans="1:17" s="86" customFormat="1" ht="60" customHeight="1" x14ac:dyDescent="0.2">
      <c r="A41" s="86" t="s">
        <v>294</v>
      </c>
      <c r="B41" s="72" t="s">
        <v>270</v>
      </c>
      <c r="C41" s="206"/>
      <c r="D41" s="206"/>
      <c r="E41" s="194"/>
      <c r="F41" s="73"/>
      <c r="H41" s="147"/>
    </row>
    <row r="42" spans="1:17" s="86" customFormat="1" ht="48.75" customHeight="1" x14ac:dyDescent="0.2">
      <c r="B42" s="69" t="s">
        <v>304</v>
      </c>
      <c r="C42" s="212"/>
      <c r="D42" s="206"/>
      <c r="E42" s="194"/>
      <c r="F42" s="73"/>
    </row>
    <row r="43" spans="1:17" s="86" customFormat="1" ht="48.75" customHeight="1" x14ac:dyDescent="0.2">
      <c r="B43" s="143" t="s">
        <v>308</v>
      </c>
      <c r="C43" s="213"/>
      <c r="D43" s="211"/>
      <c r="E43" s="194"/>
      <c r="F43" s="73"/>
    </row>
    <row r="44" spans="1:17" ht="24" customHeight="1" thickBot="1" x14ac:dyDescent="0.25">
      <c r="B44" s="118" t="s">
        <v>301</v>
      </c>
      <c r="C44" s="207"/>
      <c r="D44" s="207"/>
      <c r="E44" s="193"/>
      <c r="F44" s="74"/>
    </row>
    <row r="45" spans="1:17" ht="15" x14ac:dyDescent="0.2">
      <c r="B45" s="11"/>
      <c r="C45" s="208"/>
      <c r="D45" s="208"/>
      <c r="E45" s="145"/>
    </row>
    <row r="46" spans="1:17" x14ac:dyDescent="0.2">
      <c r="B46" s="12"/>
      <c r="C46" s="209"/>
      <c r="D46" s="209"/>
      <c r="E46" s="145"/>
    </row>
    <row r="47" spans="1:17" x14ac:dyDescent="0.2">
      <c r="B47" s="12"/>
      <c r="C47" s="209"/>
      <c r="D47" s="209"/>
      <c r="E47" s="145"/>
    </row>
    <row r="48" spans="1:17" x14ac:dyDescent="0.2">
      <c r="B48" s="12"/>
      <c r="C48" s="209"/>
      <c r="D48" s="209"/>
      <c r="E48" s="145"/>
    </row>
    <row r="49" spans="2:6" s="4" customFormat="1" x14ac:dyDescent="0.2">
      <c r="B49" s="12"/>
      <c r="C49" s="209"/>
      <c r="D49" s="209"/>
      <c r="E49" s="145"/>
      <c r="F49" s="1"/>
    </row>
    <row r="50" spans="2:6" s="4" customFormat="1" x14ac:dyDescent="0.2">
      <c r="B50" s="12"/>
      <c r="C50" s="209"/>
      <c r="D50" s="209"/>
      <c r="E50" s="145"/>
      <c r="F50" s="1"/>
    </row>
    <row r="51" spans="2:6" s="4" customFormat="1" x14ac:dyDescent="0.2">
      <c r="B51" s="1"/>
      <c r="C51" s="210"/>
      <c r="D51" s="210"/>
      <c r="E51" s="146"/>
      <c r="F51" s="1"/>
    </row>
    <row r="52" spans="2:6" s="4" customFormat="1" x14ac:dyDescent="0.2">
      <c r="B52" s="1"/>
      <c r="C52" s="210"/>
      <c r="D52" s="210"/>
      <c r="E52" s="146"/>
      <c r="F52" s="1"/>
    </row>
    <row r="53" spans="2:6" s="4" customFormat="1" x14ac:dyDescent="0.2">
      <c r="B53" s="1"/>
      <c r="C53" s="210"/>
      <c r="D53" s="210"/>
      <c r="E53" s="146"/>
      <c r="F53" s="1"/>
    </row>
    <row r="54" spans="2:6" s="4" customFormat="1" x14ac:dyDescent="0.2">
      <c r="B54" s="1"/>
      <c r="C54" s="210"/>
      <c r="D54" s="210"/>
      <c r="E54" s="146"/>
      <c r="F54" s="1"/>
    </row>
    <row r="55" spans="2:6" s="4" customFormat="1" x14ac:dyDescent="0.2">
      <c r="B55" s="1"/>
      <c r="C55" s="210"/>
      <c r="D55" s="210"/>
      <c r="E55" s="146"/>
      <c r="F55" s="1"/>
    </row>
    <row r="56" spans="2:6" s="4" customFormat="1" x14ac:dyDescent="0.2">
      <c r="B56" s="1"/>
      <c r="C56" s="210"/>
      <c r="D56" s="210"/>
      <c r="E56" s="146"/>
      <c r="F56" s="1"/>
    </row>
    <row r="57" spans="2:6" s="4" customFormat="1" x14ac:dyDescent="0.2">
      <c r="B57" s="1"/>
      <c r="C57" s="210"/>
      <c r="D57" s="210"/>
      <c r="E57" s="146"/>
      <c r="F57" s="1"/>
    </row>
    <row r="58" spans="2:6" s="4" customFormat="1" x14ac:dyDescent="0.2">
      <c r="B58" s="1"/>
      <c r="C58" s="210"/>
      <c r="D58" s="210"/>
      <c r="E58" s="146"/>
      <c r="F58" s="1"/>
    </row>
    <row r="59" spans="2:6" s="4" customFormat="1" x14ac:dyDescent="0.2">
      <c r="B59" s="1"/>
      <c r="C59" s="210"/>
      <c r="D59" s="210"/>
      <c r="E59" s="146"/>
      <c r="F59" s="1"/>
    </row>
    <row r="60" spans="2:6" s="4" customFormat="1" x14ac:dyDescent="0.2">
      <c r="B60" s="1"/>
      <c r="C60" s="210"/>
      <c r="D60" s="210"/>
      <c r="E60" s="146"/>
      <c r="F60" s="1"/>
    </row>
    <row r="61" spans="2:6" s="4" customFormat="1" x14ac:dyDescent="0.2">
      <c r="B61" s="1"/>
      <c r="C61" s="210"/>
      <c r="D61" s="210"/>
      <c r="E61" s="146"/>
      <c r="F61" s="1"/>
    </row>
    <row r="62" spans="2:6" s="4" customFormat="1" x14ac:dyDescent="0.2">
      <c r="B62" s="1"/>
      <c r="C62" s="210"/>
      <c r="D62" s="210"/>
      <c r="E62" s="146"/>
      <c r="F62" s="1"/>
    </row>
    <row r="63" spans="2:6" s="4" customFormat="1" x14ac:dyDescent="0.2">
      <c r="B63" s="1"/>
      <c r="C63" s="210"/>
      <c r="D63" s="210"/>
      <c r="E63" s="146"/>
      <c r="F63" s="1"/>
    </row>
    <row r="64" spans="2:6" s="4" customFormat="1" x14ac:dyDescent="0.2">
      <c r="B64" s="1"/>
      <c r="C64" s="210"/>
      <c r="D64" s="210"/>
      <c r="E64" s="146"/>
      <c r="F64" s="1"/>
    </row>
    <row r="65" spans="3:4" x14ac:dyDescent="0.2">
      <c r="C65" s="210"/>
      <c r="D65" s="210"/>
    </row>
    <row r="66" spans="3:4" x14ac:dyDescent="0.2">
      <c r="C66" s="210"/>
      <c r="D66" s="210"/>
    </row>
    <row r="67" spans="3:4" x14ac:dyDescent="0.2">
      <c r="C67" s="210"/>
      <c r="D67" s="210"/>
    </row>
    <row r="68" spans="3:4" x14ac:dyDescent="0.2">
      <c r="C68" s="210"/>
      <c r="D68" s="210"/>
    </row>
  </sheetData>
  <mergeCells count="2">
    <mergeCell ref="C6:F6"/>
    <mergeCell ref="B1:F5"/>
  </mergeCells>
  <printOptions horizontalCentered="1"/>
  <pageMargins left="0" right="0" top="0" bottom="0" header="0.78740157480314965" footer="0.78740157480314965"/>
  <pageSetup paperSize="300" scale="72" fitToHeight="0" orientation="landscape" r:id="rId1"/>
  <headerFooter alignWithMargins="0">
    <oddFooter>&amp;L&amp;C&amp;R</oddFooter>
  </headerFooter>
  <rowBreaks count="2" manualBreakCount="2">
    <brk id="23" min="1" max="5" man="1"/>
    <brk id="32" min="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J26"/>
  <sheetViews>
    <sheetView topLeftCell="A10" workbookViewId="0">
      <selection activeCell="K11" sqref="K11"/>
    </sheetView>
  </sheetViews>
  <sheetFormatPr baseColWidth="10" defaultRowHeight="12.75" x14ac:dyDescent="0.2"/>
  <cols>
    <col min="1" max="1" width="11.42578125" style="1"/>
    <col min="2" max="2" width="36.140625" style="1" customWidth="1"/>
    <col min="3" max="3" width="17.140625" style="1" customWidth="1"/>
    <col min="4" max="4" width="17" style="1" customWidth="1"/>
    <col min="5" max="5" width="14.42578125" style="1" customWidth="1"/>
    <col min="6" max="6" width="14.5703125" style="1" customWidth="1"/>
    <col min="7" max="7" width="14.28515625" style="1" customWidth="1"/>
    <col min="8" max="8" width="11.42578125" style="152" customWidth="1"/>
    <col min="9" max="9" width="13.7109375" style="152" customWidth="1"/>
    <col min="10" max="10" width="13.85546875" style="1" bestFit="1" customWidth="1"/>
    <col min="11" max="16384" width="11.42578125" style="1"/>
  </cols>
  <sheetData>
    <row r="3" spans="2:10" ht="15" x14ac:dyDescent="0.25">
      <c r="B3" s="246" t="s">
        <v>210</v>
      </c>
      <c r="C3" s="246"/>
      <c r="D3" s="246"/>
      <c r="E3" s="246"/>
      <c r="F3" s="246"/>
      <c r="G3" s="246"/>
      <c r="H3" s="246"/>
      <c r="I3" s="246"/>
    </row>
    <row r="4" spans="2:10" ht="15.75" thickBot="1" x14ac:dyDescent="0.3">
      <c r="B4" s="246" t="s">
        <v>317</v>
      </c>
      <c r="C4" s="246"/>
      <c r="D4" s="246"/>
      <c r="E4" s="246"/>
      <c r="F4" s="246"/>
      <c r="G4" s="246"/>
      <c r="H4" s="246"/>
      <c r="I4" s="246"/>
    </row>
    <row r="5" spans="2:10" ht="31.5" customHeight="1" x14ac:dyDescent="0.25">
      <c r="B5" s="153" t="s">
        <v>211</v>
      </c>
      <c r="C5" s="154" t="s">
        <v>21</v>
      </c>
      <c r="D5" s="154" t="s">
        <v>316</v>
      </c>
      <c r="E5" s="154" t="s">
        <v>315</v>
      </c>
      <c r="F5" s="154" t="s">
        <v>224</v>
      </c>
      <c r="G5" s="154" t="s">
        <v>20</v>
      </c>
      <c r="H5" s="155" t="s">
        <v>225</v>
      </c>
      <c r="I5" s="156" t="s">
        <v>226</v>
      </c>
    </row>
    <row r="6" spans="2:10" ht="21.75" customHeight="1" x14ac:dyDescent="0.2">
      <c r="B6" s="157" t="s">
        <v>145</v>
      </c>
      <c r="C6" s="164">
        <v>125458170.41</v>
      </c>
      <c r="D6" s="164">
        <v>0</v>
      </c>
      <c r="E6" s="164">
        <v>0</v>
      </c>
      <c r="F6" s="164">
        <v>15402800</v>
      </c>
      <c r="G6" s="164">
        <v>110055370.41</v>
      </c>
      <c r="H6" s="165">
        <f>+F6/C6</f>
        <v>0.12277239457313396</v>
      </c>
      <c r="I6" s="166">
        <v>0.87722760542686606</v>
      </c>
    </row>
    <row r="7" spans="2:10" ht="21.75" customHeight="1" x14ac:dyDescent="0.2">
      <c r="B7" s="157" t="s">
        <v>213</v>
      </c>
      <c r="C7" s="164">
        <v>37462942.950000003</v>
      </c>
      <c r="D7" s="164">
        <v>0</v>
      </c>
      <c r="E7" s="164">
        <v>0</v>
      </c>
      <c r="F7" s="164">
        <v>28786746</v>
      </c>
      <c r="G7" s="164">
        <v>8676196.950000003</v>
      </c>
      <c r="H7" s="165">
        <f t="shared" ref="H7:H19" si="0">+F7/C7</f>
        <v>0.76840588947911248</v>
      </c>
      <c r="I7" s="166">
        <v>0.23200000000000001</v>
      </c>
      <c r="J7" s="172"/>
    </row>
    <row r="8" spans="2:10" ht="21.75" customHeight="1" x14ac:dyDescent="0.2">
      <c r="B8" s="157" t="s">
        <v>139</v>
      </c>
      <c r="C8" s="164">
        <v>47071223.890000001</v>
      </c>
      <c r="D8" s="164">
        <v>0</v>
      </c>
      <c r="E8" s="164" t="e">
        <f>+#REF!</f>
        <v>#REF!</v>
      </c>
      <c r="F8" s="164">
        <v>17115530</v>
      </c>
      <c r="G8" s="164">
        <v>29955693.890000001</v>
      </c>
      <c r="H8" s="165">
        <f t="shared" si="0"/>
        <v>0.3636091986899897</v>
      </c>
      <c r="I8" s="166">
        <v>0.63639080131001036</v>
      </c>
    </row>
    <row r="9" spans="2:10" ht="21.75" customHeight="1" x14ac:dyDescent="0.2">
      <c r="B9" s="157" t="s">
        <v>222</v>
      </c>
      <c r="C9" s="164">
        <v>347523348.15999997</v>
      </c>
      <c r="D9" s="164">
        <v>0</v>
      </c>
      <c r="E9" s="164" t="e">
        <f>+#REF!</f>
        <v>#REF!</v>
      </c>
      <c r="F9" s="164">
        <v>0</v>
      </c>
      <c r="G9" s="164">
        <v>347523348.15999997</v>
      </c>
      <c r="H9" s="165">
        <f t="shared" si="0"/>
        <v>0</v>
      </c>
      <c r="I9" s="166">
        <v>1</v>
      </c>
    </row>
    <row r="10" spans="2:10" ht="21.75" customHeight="1" x14ac:dyDescent="0.2">
      <c r="B10" s="157" t="s">
        <v>219</v>
      </c>
      <c r="C10" s="164">
        <v>16099079352.190001</v>
      </c>
      <c r="D10" s="164">
        <f>+'DEPENDENCIA 1'!C13</f>
        <v>0</v>
      </c>
      <c r="E10" s="164">
        <f>+'DEPENDENCIA 1'!C16</f>
        <v>0</v>
      </c>
      <c r="F10" s="164">
        <v>267867141</v>
      </c>
      <c r="G10" s="164">
        <v>15831212211.190001</v>
      </c>
      <c r="H10" s="165">
        <f t="shared" si="0"/>
        <v>1.6638662071291756E-2</v>
      </c>
      <c r="I10" s="166">
        <v>0.98336133792870828</v>
      </c>
    </row>
    <row r="11" spans="2:10" ht="21.75" customHeight="1" x14ac:dyDescent="0.2">
      <c r="B11" s="157" t="s">
        <v>214</v>
      </c>
      <c r="C11" s="164">
        <v>10843509221.33</v>
      </c>
      <c r="D11" s="164">
        <f>+'DEPENDENCIA 1'!C21</f>
        <v>0</v>
      </c>
      <c r="E11" s="164">
        <f>+'DEPENDENCIA 1'!C23</f>
        <v>0</v>
      </c>
      <c r="F11" s="164">
        <v>351685455</v>
      </c>
      <c r="G11" s="164">
        <v>10491823766.33</v>
      </c>
      <c r="H11" s="165">
        <f t="shared" si="0"/>
        <v>3.2432808219336244E-2</v>
      </c>
      <c r="I11" s="166">
        <v>0.96756719178066375</v>
      </c>
    </row>
    <row r="12" spans="2:10" ht="21.75" customHeight="1" x14ac:dyDescent="0.2">
      <c r="B12" s="157" t="s">
        <v>215</v>
      </c>
      <c r="C12" s="164">
        <v>33454397.34</v>
      </c>
      <c r="D12" s="164">
        <f>+'DEPENDENCIA 1'!C26</f>
        <v>0</v>
      </c>
      <c r="E12" s="164">
        <f>+'DEPENDENCIA 1'!C28</f>
        <v>0</v>
      </c>
      <c r="F12" s="164">
        <v>3753038</v>
      </c>
      <c r="G12" s="164">
        <v>29701359.34</v>
      </c>
      <c r="H12" s="165">
        <f t="shared" si="0"/>
        <v>0.11218369776198754</v>
      </c>
      <c r="I12" s="166">
        <v>0.88781630223801244</v>
      </c>
    </row>
    <row r="13" spans="2:10" ht="21.75" customHeight="1" x14ac:dyDescent="0.2">
      <c r="B13" s="157" t="s">
        <v>220</v>
      </c>
      <c r="C13" s="164">
        <v>1317473760</v>
      </c>
      <c r="D13" s="164">
        <f>+'DEPENDENCIA 1'!C32</f>
        <v>0</v>
      </c>
      <c r="E13" s="164">
        <v>0</v>
      </c>
      <c r="F13" s="164">
        <v>277420905</v>
      </c>
      <c r="G13" s="164">
        <v>1044637798</v>
      </c>
      <c r="H13" s="165">
        <f t="shared" si="0"/>
        <v>0.2105703456287433</v>
      </c>
      <c r="I13" s="166">
        <v>0.79900000000000004</v>
      </c>
    </row>
    <row r="14" spans="2:10" ht="21.75" customHeight="1" x14ac:dyDescent="0.2">
      <c r="B14" s="157" t="s">
        <v>217</v>
      </c>
      <c r="C14" s="164">
        <v>2107673096.23</v>
      </c>
      <c r="D14" s="164">
        <f>+'DEPENDENCIA 1'!C36</f>
        <v>0</v>
      </c>
      <c r="E14" s="164">
        <f>+'DEPENDENCIA 1'!C44</f>
        <v>0</v>
      </c>
      <c r="F14" s="164">
        <v>27500000</v>
      </c>
      <c r="G14" s="164">
        <v>2080173096.23</v>
      </c>
      <c r="H14" s="165">
        <f t="shared" si="0"/>
        <v>1.3047564183074366E-2</v>
      </c>
      <c r="I14" s="166">
        <v>0.9869524358169256</v>
      </c>
    </row>
    <row r="15" spans="2:10" ht="21.75" customHeight="1" x14ac:dyDescent="0.2">
      <c r="B15" s="157" t="s">
        <v>218</v>
      </c>
      <c r="C15" s="164">
        <v>800753819.25</v>
      </c>
      <c r="D15" s="164" t="e">
        <f>+#REF!</f>
        <v>#REF!</v>
      </c>
      <c r="E15" s="164" t="e">
        <f>+#REF!</f>
        <v>#REF!</v>
      </c>
      <c r="F15" s="164">
        <v>12757539</v>
      </c>
      <c r="G15" s="164">
        <v>787996280.25</v>
      </c>
      <c r="H15" s="165">
        <f t="shared" si="0"/>
        <v>1.5931911523005826E-2</v>
      </c>
      <c r="I15" s="166">
        <v>0.98406808847699412</v>
      </c>
    </row>
    <row r="16" spans="2:10" ht="21.75" customHeight="1" x14ac:dyDescent="0.2">
      <c r="B16" s="158" t="s">
        <v>221</v>
      </c>
      <c r="C16" s="167">
        <v>686798109.30999994</v>
      </c>
      <c r="D16" s="167" t="e">
        <f>+#REF!</f>
        <v>#REF!</v>
      </c>
      <c r="E16" s="167" t="e">
        <f>+#REF!</f>
        <v>#REF!</v>
      </c>
      <c r="F16" s="167">
        <v>73222749</v>
      </c>
      <c r="G16" s="164">
        <v>613575360.30999994</v>
      </c>
      <c r="H16" s="165">
        <f t="shared" si="0"/>
        <v>0.10661466303913406</v>
      </c>
      <c r="I16" s="166">
        <v>0.89338533696086597</v>
      </c>
    </row>
    <row r="17" spans="2:9" ht="21.75" customHeight="1" x14ac:dyDescent="0.2">
      <c r="B17" s="157" t="s">
        <v>216</v>
      </c>
      <c r="C17" s="164">
        <v>54041069116.559998</v>
      </c>
      <c r="D17" s="164" t="e">
        <f>+#REF!</f>
        <v>#REF!</v>
      </c>
      <c r="E17" s="164" t="e">
        <f>+#REF!</f>
        <v>#REF!</v>
      </c>
      <c r="F17" s="164">
        <v>2442589165</v>
      </c>
      <c r="G17" s="164">
        <v>51598479951.559998</v>
      </c>
      <c r="H17" s="165">
        <f t="shared" si="0"/>
        <v>4.5198757258699547E-2</v>
      </c>
      <c r="I17" s="166">
        <v>0.9548012427413004</v>
      </c>
    </row>
    <row r="18" spans="2:9" ht="21.75" customHeight="1" x14ac:dyDescent="0.2">
      <c r="B18" s="157" t="s">
        <v>212</v>
      </c>
      <c r="C18" s="164">
        <v>151490165</v>
      </c>
      <c r="D18" s="164" t="e">
        <f>+#REF!</f>
        <v>#REF!</v>
      </c>
      <c r="E18" s="164">
        <v>0</v>
      </c>
      <c r="F18" s="164">
        <v>0</v>
      </c>
      <c r="G18" s="164">
        <v>151490165</v>
      </c>
      <c r="H18" s="165">
        <f t="shared" si="0"/>
        <v>0</v>
      </c>
      <c r="I18" s="166">
        <v>1</v>
      </c>
    </row>
    <row r="19" spans="2:9" ht="21.75" customHeight="1" x14ac:dyDescent="0.2">
      <c r="B19" s="159" t="s">
        <v>314</v>
      </c>
      <c r="C19" s="168">
        <v>489833808.99000001</v>
      </c>
      <c r="D19" s="168">
        <f>+C19</f>
        <v>489833808.99000001</v>
      </c>
      <c r="E19" s="168">
        <v>0</v>
      </c>
      <c r="F19" s="168">
        <v>48752692</v>
      </c>
      <c r="G19" s="164">
        <f>+C19-F19</f>
        <v>441081116.99000001</v>
      </c>
      <c r="H19" s="165">
        <f t="shared" si="0"/>
        <v>9.9529046597506887E-2</v>
      </c>
      <c r="I19" s="166">
        <f>+G19/C19</f>
        <v>0.90047095340249306</v>
      </c>
    </row>
    <row r="20" spans="2:9" ht="21.75" customHeight="1" thickBot="1" x14ac:dyDescent="0.3">
      <c r="B20" s="160" t="s">
        <v>223</v>
      </c>
      <c r="C20" s="169">
        <f>SUM(C6:C19)</f>
        <v>87128650531.610001</v>
      </c>
      <c r="D20" s="170" t="e">
        <f>SUM(D6:D19)</f>
        <v>#REF!</v>
      </c>
      <c r="E20" s="170" t="e">
        <f>SUM(E6:E19)</f>
        <v>#REF!</v>
      </c>
      <c r="F20" s="170">
        <f>SUM(F6:F19)</f>
        <v>3566853760</v>
      </c>
      <c r="G20" s="170">
        <f>+C20-F20</f>
        <v>83561796771.610001</v>
      </c>
      <c r="H20" s="171">
        <f>+F20/C20</f>
        <v>4.0937782672370859E-2</v>
      </c>
      <c r="I20" s="171">
        <f>+G20/C20</f>
        <v>0.95906221732762909</v>
      </c>
    </row>
    <row r="21" spans="2:9" x14ac:dyDescent="0.2">
      <c r="C21" s="161"/>
      <c r="D21" s="161"/>
      <c r="E21" s="161"/>
      <c r="F21" s="161"/>
      <c r="G21" s="161"/>
    </row>
    <row r="22" spans="2:9" ht="15" x14ac:dyDescent="0.25">
      <c r="B22" s="151" t="s">
        <v>227</v>
      </c>
      <c r="C22" s="176">
        <f>+H20</f>
        <v>4.0937782672370859E-2</v>
      </c>
      <c r="D22" s="162"/>
      <c r="E22" s="162"/>
      <c r="F22" s="151"/>
      <c r="G22" s="151"/>
    </row>
    <row r="23" spans="2:9" ht="15" x14ac:dyDescent="0.25">
      <c r="B23" s="151" t="s">
        <v>228</v>
      </c>
      <c r="C23" s="176">
        <f>+I20</f>
        <v>0.95906221732762909</v>
      </c>
      <c r="D23" s="162"/>
      <c r="E23" s="162"/>
      <c r="F23" s="151"/>
      <c r="G23" s="151"/>
    </row>
    <row r="24" spans="2:9" x14ac:dyDescent="0.2">
      <c r="C24" s="163"/>
      <c r="D24" s="163"/>
      <c r="E24" s="163"/>
      <c r="F24" s="163"/>
      <c r="G24" s="163"/>
    </row>
    <row r="25" spans="2:9" x14ac:dyDescent="0.2">
      <c r="C25" s="163"/>
      <c r="D25" s="163"/>
      <c r="E25" s="163"/>
      <c r="F25" s="163"/>
      <c r="G25" s="163"/>
    </row>
    <row r="26" spans="2:9" hidden="1" x14ac:dyDescent="0.2">
      <c r="C26" s="148">
        <f>+C20-RESUMEN!F17</f>
        <v>87128650531.610001</v>
      </c>
      <c r="D26" s="148"/>
      <c r="E26" s="148"/>
      <c r="F26" s="148">
        <f>+F20-RESUMEN!G17</f>
        <v>3566853760</v>
      </c>
      <c r="G26" s="148">
        <f>+G20-RESUMEN!I17</f>
        <v>83561796771.610001</v>
      </c>
    </row>
  </sheetData>
  <mergeCells count="2">
    <mergeCell ref="B3:I3"/>
    <mergeCell ref="B4:I4"/>
  </mergeCells>
  <conditionalFormatting sqref="C26:G26">
    <cfRule type="cellIs" dxfId="4" priority="1" operator="not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W90"/>
  <sheetViews>
    <sheetView showGridLines="0" workbookViewId="0">
      <selection activeCell="D9" sqref="D9"/>
    </sheetView>
  </sheetViews>
  <sheetFormatPr baseColWidth="10" defaultRowHeight="15" x14ac:dyDescent="0.25"/>
  <cols>
    <col min="1" max="1" width="13.28515625" style="55" customWidth="1"/>
    <col min="2" max="2" width="13.42578125" style="55" customWidth="1"/>
    <col min="3" max="3" width="27" style="55" customWidth="1"/>
    <col min="4" max="4" width="21.5703125" style="55" customWidth="1"/>
    <col min="5" max="12" width="5.42578125" style="55" customWidth="1"/>
    <col min="13" max="13" width="7" style="55" customWidth="1"/>
    <col min="14" max="14" width="9.5703125" style="55" customWidth="1"/>
    <col min="15" max="15" width="8" style="55" customWidth="1"/>
    <col min="16" max="16" width="9.5703125" style="55" customWidth="1"/>
    <col min="17" max="17" width="27.5703125" style="55" customWidth="1"/>
    <col min="18" max="18" width="15.140625" style="55" customWidth="1"/>
    <col min="19" max="19" width="17.85546875" style="55" customWidth="1"/>
    <col min="20" max="23" width="18.85546875" style="55" customWidth="1"/>
    <col min="24" max="24" width="0" style="55" hidden="1" customWidth="1"/>
    <col min="25" max="25" width="6.42578125" style="55" customWidth="1"/>
    <col min="26" max="16384" width="11.42578125" style="55"/>
  </cols>
  <sheetData>
    <row r="1" spans="1:23" x14ac:dyDescent="0.25">
      <c r="A1" s="55" t="s">
        <v>208</v>
      </c>
      <c r="B1" s="195" t="s">
        <v>147</v>
      </c>
      <c r="C1" s="195">
        <v>2020</v>
      </c>
      <c r="D1" s="196" t="s">
        <v>89</v>
      </c>
      <c r="E1" s="196" t="s">
        <v>89</v>
      </c>
      <c r="F1" s="196" t="s">
        <v>89</v>
      </c>
      <c r="G1" s="196" t="s">
        <v>89</v>
      </c>
      <c r="H1" s="196" t="s">
        <v>89</v>
      </c>
      <c r="I1" s="196" t="s">
        <v>89</v>
      </c>
      <c r="J1" s="196" t="s">
        <v>89</v>
      </c>
      <c r="K1" s="196" t="s">
        <v>89</v>
      </c>
      <c r="L1" s="196" t="s">
        <v>89</v>
      </c>
      <c r="M1" s="196" t="s">
        <v>89</v>
      </c>
      <c r="N1" s="196" t="s">
        <v>89</v>
      </c>
      <c r="O1" s="196" t="s">
        <v>89</v>
      </c>
      <c r="P1" s="196" t="s">
        <v>89</v>
      </c>
      <c r="Q1" s="196" t="s">
        <v>89</v>
      </c>
      <c r="R1" s="196" t="s">
        <v>89</v>
      </c>
      <c r="S1" s="196" t="s">
        <v>89</v>
      </c>
      <c r="T1" s="197" t="s">
        <v>89</v>
      </c>
      <c r="U1" s="196" t="s">
        <v>89</v>
      </c>
      <c r="V1" s="196" t="s">
        <v>89</v>
      </c>
      <c r="W1" s="137" t="s">
        <v>89</v>
      </c>
    </row>
    <row r="2" spans="1:23" x14ac:dyDescent="0.25">
      <c r="A2" s="92" t="s">
        <v>393</v>
      </c>
      <c r="B2" s="195" t="s">
        <v>148</v>
      </c>
      <c r="C2" s="195" t="s">
        <v>149</v>
      </c>
      <c r="D2" s="196" t="s">
        <v>89</v>
      </c>
      <c r="E2" s="196" t="s">
        <v>89</v>
      </c>
      <c r="F2" s="196" t="s">
        <v>89</v>
      </c>
      <c r="G2" s="196" t="s">
        <v>89</v>
      </c>
      <c r="H2" s="196" t="s">
        <v>89</v>
      </c>
      <c r="I2" s="196" t="s">
        <v>89</v>
      </c>
      <c r="J2" s="196" t="s">
        <v>89</v>
      </c>
      <c r="K2" s="196" t="s">
        <v>89</v>
      </c>
      <c r="L2" s="196" t="s">
        <v>89</v>
      </c>
      <c r="M2" s="196" t="s">
        <v>89</v>
      </c>
      <c r="N2" s="196" t="s">
        <v>89</v>
      </c>
      <c r="O2" s="196" t="s">
        <v>89</v>
      </c>
      <c r="P2" s="196" t="s">
        <v>89</v>
      </c>
      <c r="Q2" s="196" t="s">
        <v>89</v>
      </c>
      <c r="R2" s="196" t="s">
        <v>89</v>
      </c>
      <c r="S2" s="196" t="s">
        <v>89</v>
      </c>
      <c r="T2" s="197" t="s">
        <v>89</v>
      </c>
      <c r="U2" s="196" t="s">
        <v>89</v>
      </c>
      <c r="V2" s="196" t="s">
        <v>89</v>
      </c>
      <c r="W2" s="137" t="s">
        <v>89</v>
      </c>
    </row>
    <row r="3" spans="1:23" x14ac:dyDescent="0.25">
      <c r="B3" s="195" t="s">
        <v>150</v>
      </c>
      <c r="C3" s="195" t="s">
        <v>318</v>
      </c>
      <c r="D3" s="196" t="s">
        <v>89</v>
      </c>
      <c r="E3" s="196" t="s">
        <v>89</v>
      </c>
      <c r="F3" s="196" t="s">
        <v>89</v>
      </c>
      <c r="G3" s="196" t="s">
        <v>89</v>
      </c>
      <c r="H3" s="196" t="s">
        <v>89</v>
      </c>
      <c r="I3" s="196" t="s">
        <v>89</v>
      </c>
      <c r="J3" s="196" t="s">
        <v>89</v>
      </c>
      <c r="K3" s="196" t="s">
        <v>89</v>
      </c>
      <c r="L3" s="196" t="s">
        <v>89</v>
      </c>
      <c r="M3" s="196" t="s">
        <v>89</v>
      </c>
      <c r="N3" s="196" t="s">
        <v>89</v>
      </c>
      <c r="O3" s="196" t="s">
        <v>89</v>
      </c>
      <c r="P3" s="196" t="s">
        <v>89</v>
      </c>
      <c r="Q3" s="196" t="s">
        <v>89</v>
      </c>
      <c r="R3" s="196" t="s">
        <v>89</v>
      </c>
      <c r="S3" s="196" t="s">
        <v>89</v>
      </c>
      <c r="T3" s="197" t="s">
        <v>89</v>
      </c>
      <c r="U3" s="196" t="s">
        <v>89</v>
      </c>
      <c r="V3" s="196" t="s">
        <v>89</v>
      </c>
      <c r="W3" s="137" t="s">
        <v>89</v>
      </c>
    </row>
    <row r="4" spans="1:23" ht="24" x14ac:dyDescent="0.25">
      <c r="B4" s="195" t="s">
        <v>151</v>
      </c>
      <c r="C4" s="195" t="s">
        <v>152</v>
      </c>
      <c r="D4" s="195" t="s">
        <v>90</v>
      </c>
      <c r="E4" s="195" t="s">
        <v>153</v>
      </c>
      <c r="F4" s="195" t="s">
        <v>154</v>
      </c>
      <c r="G4" s="195" t="s">
        <v>155</v>
      </c>
      <c r="H4" s="195" t="s">
        <v>156</v>
      </c>
      <c r="I4" s="195" t="s">
        <v>157</v>
      </c>
      <c r="J4" s="195" t="s">
        <v>158</v>
      </c>
      <c r="K4" s="195" t="s">
        <v>159</v>
      </c>
      <c r="L4" s="195" t="s">
        <v>160</v>
      </c>
      <c r="M4" s="195" t="s">
        <v>161</v>
      </c>
      <c r="N4" s="195" t="s">
        <v>162</v>
      </c>
      <c r="O4" s="195" t="s">
        <v>163</v>
      </c>
      <c r="P4" s="195" t="s">
        <v>164</v>
      </c>
      <c r="Q4" s="195" t="s">
        <v>0</v>
      </c>
      <c r="R4" s="195" t="s">
        <v>165</v>
      </c>
      <c r="S4" s="195" t="s">
        <v>166</v>
      </c>
      <c r="T4" s="198" t="s">
        <v>91</v>
      </c>
      <c r="U4" s="195" t="s">
        <v>92</v>
      </c>
      <c r="V4" s="195" t="s">
        <v>167</v>
      </c>
      <c r="W4" s="136" t="s">
        <v>168</v>
      </c>
    </row>
    <row r="5" spans="1:23" ht="22.5" x14ac:dyDescent="0.25">
      <c r="A5" s="55" t="str">
        <f>+CONCATENATE(D5,N5,O5,P5)</f>
        <v>A-01-01-01Nación10CSF</v>
      </c>
      <c r="B5" s="199" t="s">
        <v>169</v>
      </c>
      <c r="C5" s="200" t="s">
        <v>170</v>
      </c>
      <c r="D5" s="201" t="s">
        <v>319</v>
      </c>
      <c r="E5" s="199" t="s">
        <v>171</v>
      </c>
      <c r="F5" s="199" t="s">
        <v>172</v>
      </c>
      <c r="G5" s="199" t="s">
        <v>172</v>
      </c>
      <c r="H5" s="199" t="s">
        <v>172</v>
      </c>
      <c r="I5" s="199"/>
      <c r="J5" s="199"/>
      <c r="K5" s="199"/>
      <c r="L5" s="199"/>
      <c r="M5" s="199"/>
      <c r="N5" s="199" t="s">
        <v>173</v>
      </c>
      <c r="O5" s="199" t="s">
        <v>174</v>
      </c>
      <c r="P5" s="199" t="s">
        <v>175</v>
      </c>
      <c r="Q5" s="200" t="s">
        <v>320</v>
      </c>
      <c r="R5" s="202" t="s">
        <v>89</v>
      </c>
      <c r="S5" s="202" t="s">
        <v>89</v>
      </c>
      <c r="T5" s="203">
        <v>0</v>
      </c>
      <c r="U5" s="142">
        <v>0</v>
      </c>
      <c r="V5" s="142">
        <v>0</v>
      </c>
      <c r="W5" s="138">
        <v>164452266.13</v>
      </c>
    </row>
    <row r="6" spans="1:23" ht="22.5" x14ac:dyDescent="0.25">
      <c r="A6" s="55" t="str">
        <f t="shared" ref="A6:A68" si="0">+CONCATENATE(D6,N6,O6,P6)</f>
        <v>A-01-01-02Nación10CSF</v>
      </c>
      <c r="B6" s="199" t="s">
        <v>169</v>
      </c>
      <c r="C6" s="200" t="s">
        <v>170</v>
      </c>
      <c r="D6" s="201" t="s">
        <v>321</v>
      </c>
      <c r="E6" s="199" t="s">
        <v>171</v>
      </c>
      <c r="F6" s="199" t="s">
        <v>172</v>
      </c>
      <c r="G6" s="199" t="s">
        <v>172</v>
      </c>
      <c r="H6" s="199" t="s">
        <v>209</v>
      </c>
      <c r="I6" s="199"/>
      <c r="J6" s="199"/>
      <c r="K6" s="199"/>
      <c r="L6" s="199"/>
      <c r="M6" s="199"/>
      <c r="N6" s="199" t="s">
        <v>173</v>
      </c>
      <c r="O6" s="199" t="s">
        <v>174</v>
      </c>
      <c r="P6" s="199" t="s">
        <v>175</v>
      </c>
      <c r="Q6" s="200" t="s">
        <v>322</v>
      </c>
      <c r="R6" s="202" t="s">
        <v>89</v>
      </c>
      <c r="S6" s="202" t="s">
        <v>89</v>
      </c>
      <c r="T6" s="203">
        <v>0</v>
      </c>
      <c r="U6" s="142">
        <v>0</v>
      </c>
      <c r="V6" s="142">
        <v>0</v>
      </c>
      <c r="W6" s="138">
        <v>7624217</v>
      </c>
    </row>
    <row r="7" spans="1:23" ht="33.75" x14ac:dyDescent="0.25">
      <c r="A7" s="55" t="str">
        <f t="shared" si="0"/>
        <v>A-01-01-03Nación10CSF</v>
      </c>
      <c r="B7" s="199" t="s">
        <v>169</v>
      </c>
      <c r="C7" s="200" t="s">
        <v>170</v>
      </c>
      <c r="D7" s="201" t="s">
        <v>323</v>
      </c>
      <c r="E7" s="199" t="s">
        <v>171</v>
      </c>
      <c r="F7" s="199" t="s">
        <v>172</v>
      </c>
      <c r="G7" s="199" t="s">
        <v>172</v>
      </c>
      <c r="H7" s="199" t="s">
        <v>176</v>
      </c>
      <c r="I7" s="199"/>
      <c r="J7" s="199"/>
      <c r="K7" s="199"/>
      <c r="L7" s="199"/>
      <c r="M7" s="199"/>
      <c r="N7" s="199" t="s">
        <v>173</v>
      </c>
      <c r="O7" s="199" t="s">
        <v>174</v>
      </c>
      <c r="P7" s="199" t="s">
        <v>175</v>
      </c>
      <c r="Q7" s="200" t="s">
        <v>324</v>
      </c>
      <c r="R7" s="202" t="s">
        <v>89</v>
      </c>
      <c r="S7" s="202" t="s">
        <v>89</v>
      </c>
      <c r="T7" s="203">
        <v>0</v>
      </c>
      <c r="U7" s="142">
        <v>0</v>
      </c>
      <c r="V7" s="142">
        <v>0</v>
      </c>
      <c r="W7" s="138">
        <v>103451134.15000001</v>
      </c>
    </row>
    <row r="8" spans="1:23" ht="22.5" x14ac:dyDescent="0.25">
      <c r="A8" s="55" t="str">
        <f t="shared" si="0"/>
        <v>A-02-01Nación10CSF</v>
      </c>
      <c r="B8" s="199" t="s">
        <v>169</v>
      </c>
      <c r="C8" s="200" t="s">
        <v>170</v>
      </c>
      <c r="D8" s="201" t="s">
        <v>325</v>
      </c>
      <c r="E8" s="199" t="s">
        <v>171</v>
      </c>
      <c r="F8" s="199" t="s">
        <v>209</v>
      </c>
      <c r="G8" s="199" t="s">
        <v>172</v>
      </c>
      <c r="H8" s="199"/>
      <c r="I8" s="199"/>
      <c r="J8" s="199"/>
      <c r="K8" s="199"/>
      <c r="L8" s="199"/>
      <c r="M8" s="199"/>
      <c r="N8" s="199" t="s">
        <v>173</v>
      </c>
      <c r="O8" s="199" t="s">
        <v>174</v>
      </c>
      <c r="P8" s="199" t="s">
        <v>175</v>
      </c>
      <c r="Q8" s="200" t="s">
        <v>326</v>
      </c>
      <c r="R8" s="202" t="s">
        <v>89</v>
      </c>
      <c r="S8" s="202" t="s">
        <v>89</v>
      </c>
      <c r="T8" s="203">
        <v>0</v>
      </c>
      <c r="U8" s="142">
        <v>0</v>
      </c>
      <c r="V8" s="142">
        <v>0</v>
      </c>
      <c r="W8" s="138">
        <v>68845784.849999994</v>
      </c>
    </row>
    <row r="9" spans="1:23" ht="22.5" x14ac:dyDescent="0.25">
      <c r="A9" s="55" t="str">
        <f t="shared" si="0"/>
        <v>A-02-02Nación10CSF</v>
      </c>
      <c r="B9" s="199" t="s">
        <v>169</v>
      </c>
      <c r="C9" s="200" t="s">
        <v>170</v>
      </c>
      <c r="D9" s="201" t="s">
        <v>177</v>
      </c>
      <c r="E9" s="199" t="s">
        <v>171</v>
      </c>
      <c r="F9" s="199" t="s">
        <v>209</v>
      </c>
      <c r="G9" s="199" t="s">
        <v>209</v>
      </c>
      <c r="H9" s="199"/>
      <c r="I9" s="199"/>
      <c r="J9" s="199"/>
      <c r="K9" s="199"/>
      <c r="L9" s="199"/>
      <c r="M9" s="199"/>
      <c r="N9" s="199" t="s">
        <v>173</v>
      </c>
      <c r="O9" s="199" t="s">
        <v>174</v>
      </c>
      <c r="P9" s="199" t="s">
        <v>175</v>
      </c>
      <c r="Q9" s="200" t="s">
        <v>138</v>
      </c>
      <c r="R9" s="202" t="s">
        <v>89</v>
      </c>
      <c r="S9" s="202" t="s">
        <v>89</v>
      </c>
      <c r="T9" s="203">
        <v>187103840.25</v>
      </c>
      <c r="U9" s="142">
        <v>72856874</v>
      </c>
      <c r="V9" s="142">
        <v>65266428</v>
      </c>
      <c r="W9" s="138">
        <v>48227543593.199997</v>
      </c>
    </row>
    <row r="10" spans="1:23" ht="78.75" x14ac:dyDescent="0.25">
      <c r="A10" s="55" t="str">
        <f t="shared" si="0"/>
        <v>A-03-03-01-009Nación10CSF</v>
      </c>
      <c r="B10" s="199" t="s">
        <v>169</v>
      </c>
      <c r="C10" s="200" t="s">
        <v>170</v>
      </c>
      <c r="D10" s="201" t="s">
        <v>178</v>
      </c>
      <c r="E10" s="199" t="s">
        <v>171</v>
      </c>
      <c r="F10" s="199" t="s">
        <v>176</v>
      </c>
      <c r="G10" s="199" t="s">
        <v>176</v>
      </c>
      <c r="H10" s="199" t="s">
        <v>172</v>
      </c>
      <c r="I10" s="199" t="s">
        <v>237</v>
      </c>
      <c r="J10" s="199"/>
      <c r="K10" s="199"/>
      <c r="L10" s="199"/>
      <c r="M10" s="199"/>
      <c r="N10" s="199" t="s">
        <v>173</v>
      </c>
      <c r="O10" s="199" t="s">
        <v>174</v>
      </c>
      <c r="P10" s="199" t="s">
        <v>175</v>
      </c>
      <c r="Q10" s="200" t="s">
        <v>102</v>
      </c>
      <c r="R10" s="202" t="s">
        <v>89</v>
      </c>
      <c r="S10" s="202" t="s">
        <v>89</v>
      </c>
      <c r="T10" s="203">
        <v>199820439</v>
      </c>
      <c r="U10" s="142">
        <v>732880</v>
      </c>
      <c r="V10" s="142">
        <v>0</v>
      </c>
      <c r="W10" s="138">
        <v>120241320</v>
      </c>
    </row>
    <row r="11" spans="1:23" ht="45" x14ac:dyDescent="0.25">
      <c r="A11" s="55" t="str">
        <f t="shared" si="0"/>
        <v>A-03-03-01-031Nación10CSF</v>
      </c>
      <c r="B11" s="199" t="s">
        <v>169</v>
      </c>
      <c r="C11" s="200" t="s">
        <v>170</v>
      </c>
      <c r="D11" s="201" t="s">
        <v>179</v>
      </c>
      <c r="E11" s="199" t="s">
        <v>171</v>
      </c>
      <c r="F11" s="199" t="s">
        <v>176</v>
      </c>
      <c r="G11" s="199" t="s">
        <v>176</v>
      </c>
      <c r="H11" s="199" t="s">
        <v>172</v>
      </c>
      <c r="I11" s="199" t="s">
        <v>238</v>
      </c>
      <c r="J11" s="199"/>
      <c r="K11" s="199"/>
      <c r="L11" s="199"/>
      <c r="M11" s="199"/>
      <c r="N11" s="199" t="s">
        <v>173</v>
      </c>
      <c r="O11" s="199" t="s">
        <v>174</v>
      </c>
      <c r="P11" s="199" t="s">
        <v>175</v>
      </c>
      <c r="Q11" s="200" t="s">
        <v>95</v>
      </c>
      <c r="R11" s="202" t="s">
        <v>89</v>
      </c>
      <c r="S11" s="202" t="s">
        <v>89</v>
      </c>
      <c r="T11" s="203">
        <v>10000354</v>
      </c>
      <c r="U11" s="142">
        <v>5501192</v>
      </c>
      <c r="V11" s="142">
        <v>4453147</v>
      </c>
      <c r="W11" s="138">
        <v>808076857</v>
      </c>
    </row>
    <row r="12" spans="1:23" ht="45" x14ac:dyDescent="0.25">
      <c r="A12" s="55" t="str">
        <f t="shared" si="0"/>
        <v>A-03-03-01-031Nación16CSF</v>
      </c>
      <c r="B12" s="199" t="s">
        <v>169</v>
      </c>
      <c r="C12" s="200" t="s">
        <v>170</v>
      </c>
      <c r="D12" s="201" t="s">
        <v>179</v>
      </c>
      <c r="E12" s="199" t="s">
        <v>171</v>
      </c>
      <c r="F12" s="199" t="s">
        <v>176</v>
      </c>
      <c r="G12" s="199" t="s">
        <v>176</v>
      </c>
      <c r="H12" s="199" t="s">
        <v>172</v>
      </c>
      <c r="I12" s="199" t="s">
        <v>238</v>
      </c>
      <c r="J12" s="199"/>
      <c r="K12" s="199"/>
      <c r="L12" s="199"/>
      <c r="M12" s="199"/>
      <c r="N12" s="199" t="s">
        <v>173</v>
      </c>
      <c r="O12" s="199" t="s">
        <v>239</v>
      </c>
      <c r="P12" s="199" t="s">
        <v>175</v>
      </c>
      <c r="Q12" s="200" t="s">
        <v>95</v>
      </c>
      <c r="R12" s="202" t="s">
        <v>89</v>
      </c>
      <c r="S12" s="202" t="s">
        <v>89</v>
      </c>
      <c r="T12" s="203">
        <v>51867379</v>
      </c>
      <c r="U12" s="142">
        <v>1763547</v>
      </c>
      <c r="V12" s="142">
        <v>1763547</v>
      </c>
      <c r="W12" s="138">
        <v>1167878563</v>
      </c>
    </row>
    <row r="13" spans="1:23" ht="33.75" x14ac:dyDescent="0.25">
      <c r="A13" s="55" t="str">
        <f t="shared" si="0"/>
        <v>A-03-03-01-032Nación16CSF</v>
      </c>
      <c r="B13" s="199" t="s">
        <v>169</v>
      </c>
      <c r="C13" s="200" t="s">
        <v>170</v>
      </c>
      <c r="D13" s="201" t="s">
        <v>180</v>
      </c>
      <c r="E13" s="199" t="s">
        <v>171</v>
      </c>
      <c r="F13" s="199" t="s">
        <v>176</v>
      </c>
      <c r="G13" s="199" t="s">
        <v>176</v>
      </c>
      <c r="H13" s="199" t="s">
        <v>172</v>
      </c>
      <c r="I13" s="199" t="s">
        <v>240</v>
      </c>
      <c r="J13" s="199"/>
      <c r="K13" s="199"/>
      <c r="L13" s="199"/>
      <c r="M13" s="199"/>
      <c r="N13" s="199" t="s">
        <v>173</v>
      </c>
      <c r="O13" s="199" t="s">
        <v>239</v>
      </c>
      <c r="P13" s="199" t="s">
        <v>175</v>
      </c>
      <c r="Q13" s="200" t="s">
        <v>101</v>
      </c>
      <c r="R13" s="202" t="s">
        <v>89</v>
      </c>
      <c r="S13" s="202" t="s">
        <v>89</v>
      </c>
      <c r="T13" s="203">
        <v>54017749657.559998</v>
      </c>
      <c r="U13" s="142">
        <v>5381977458</v>
      </c>
      <c r="V13" s="142">
        <v>2868932762</v>
      </c>
      <c r="W13" s="138">
        <v>89642492</v>
      </c>
    </row>
    <row r="14" spans="1:23" ht="45" x14ac:dyDescent="0.25">
      <c r="A14" s="55" t="str">
        <f t="shared" si="0"/>
        <v>A-03-03-01-033Nación10CSF</v>
      </c>
      <c r="B14" s="199" t="s">
        <v>169</v>
      </c>
      <c r="C14" s="200" t="s">
        <v>170</v>
      </c>
      <c r="D14" s="201" t="s">
        <v>257</v>
      </c>
      <c r="E14" s="199" t="s">
        <v>171</v>
      </c>
      <c r="F14" s="199" t="s">
        <v>176</v>
      </c>
      <c r="G14" s="199" t="s">
        <v>176</v>
      </c>
      <c r="H14" s="199" t="s">
        <v>172</v>
      </c>
      <c r="I14" s="199" t="s">
        <v>258</v>
      </c>
      <c r="J14" s="199"/>
      <c r="K14" s="199"/>
      <c r="L14" s="199"/>
      <c r="M14" s="199"/>
      <c r="N14" s="199" t="s">
        <v>173</v>
      </c>
      <c r="O14" s="199" t="s">
        <v>174</v>
      </c>
      <c r="P14" s="199" t="s">
        <v>175</v>
      </c>
      <c r="Q14" s="200" t="s">
        <v>259</v>
      </c>
      <c r="R14" s="202" t="s">
        <v>89</v>
      </c>
      <c r="S14" s="202" t="s">
        <v>89</v>
      </c>
      <c r="T14" s="203">
        <v>0</v>
      </c>
      <c r="U14" s="142">
        <v>0</v>
      </c>
      <c r="V14" s="142">
        <v>0</v>
      </c>
      <c r="W14" s="138">
        <v>345801731</v>
      </c>
    </row>
    <row r="15" spans="1:23" ht="45" x14ac:dyDescent="0.25">
      <c r="A15" s="55" t="str">
        <f t="shared" si="0"/>
        <v>A-03-03-01-034Nación10CSF</v>
      </c>
      <c r="B15" s="199" t="s">
        <v>169</v>
      </c>
      <c r="C15" s="200" t="s">
        <v>170</v>
      </c>
      <c r="D15" s="201" t="s">
        <v>181</v>
      </c>
      <c r="E15" s="199" t="s">
        <v>171</v>
      </c>
      <c r="F15" s="199" t="s">
        <v>176</v>
      </c>
      <c r="G15" s="199" t="s">
        <v>176</v>
      </c>
      <c r="H15" s="199" t="s">
        <v>172</v>
      </c>
      <c r="I15" s="199" t="s">
        <v>241</v>
      </c>
      <c r="J15" s="199"/>
      <c r="K15" s="199"/>
      <c r="L15" s="199"/>
      <c r="M15" s="199"/>
      <c r="N15" s="199" t="s">
        <v>173</v>
      </c>
      <c r="O15" s="199" t="s">
        <v>174</v>
      </c>
      <c r="P15" s="199" t="s">
        <v>175</v>
      </c>
      <c r="Q15" s="200" t="s">
        <v>99</v>
      </c>
      <c r="R15" s="202" t="s">
        <v>89</v>
      </c>
      <c r="S15" s="202" t="s">
        <v>89</v>
      </c>
      <c r="T15" s="203">
        <v>0</v>
      </c>
      <c r="U15" s="142">
        <v>0</v>
      </c>
      <c r="V15" s="142">
        <v>0</v>
      </c>
      <c r="W15" s="138">
        <v>520729399</v>
      </c>
    </row>
    <row r="16" spans="1:23" ht="45" x14ac:dyDescent="0.25">
      <c r="A16" s="55" t="str">
        <f t="shared" si="0"/>
        <v>A-03-03-01-034Nación16CSF</v>
      </c>
      <c r="B16" s="199" t="s">
        <v>169</v>
      </c>
      <c r="C16" s="200" t="s">
        <v>170</v>
      </c>
      <c r="D16" s="201" t="s">
        <v>181</v>
      </c>
      <c r="E16" s="199" t="s">
        <v>171</v>
      </c>
      <c r="F16" s="199" t="s">
        <v>176</v>
      </c>
      <c r="G16" s="199" t="s">
        <v>176</v>
      </c>
      <c r="H16" s="199" t="s">
        <v>172</v>
      </c>
      <c r="I16" s="199" t="s">
        <v>241</v>
      </c>
      <c r="J16" s="199"/>
      <c r="K16" s="199"/>
      <c r="L16" s="199"/>
      <c r="M16" s="199"/>
      <c r="N16" s="199" t="s">
        <v>173</v>
      </c>
      <c r="O16" s="199" t="s">
        <v>239</v>
      </c>
      <c r="P16" s="199" t="s">
        <v>175</v>
      </c>
      <c r="Q16" s="200" t="s">
        <v>99</v>
      </c>
      <c r="R16" s="202" t="s">
        <v>89</v>
      </c>
      <c r="S16" s="202" t="s">
        <v>89</v>
      </c>
      <c r="T16" s="203">
        <v>0</v>
      </c>
      <c r="U16" s="142">
        <v>0</v>
      </c>
      <c r="V16" s="142">
        <v>0</v>
      </c>
      <c r="W16" s="138">
        <v>1381655177.5</v>
      </c>
    </row>
    <row r="17" spans="1:23" ht="33.75" x14ac:dyDescent="0.25">
      <c r="A17" s="55" t="str">
        <f t="shared" si="0"/>
        <v>A-03-03-01-035Nación10CSF</v>
      </c>
      <c r="B17" s="199" t="s">
        <v>169</v>
      </c>
      <c r="C17" s="200" t="s">
        <v>170</v>
      </c>
      <c r="D17" s="201" t="s">
        <v>182</v>
      </c>
      <c r="E17" s="199" t="s">
        <v>171</v>
      </c>
      <c r="F17" s="199" t="s">
        <v>176</v>
      </c>
      <c r="G17" s="199" t="s">
        <v>176</v>
      </c>
      <c r="H17" s="199" t="s">
        <v>172</v>
      </c>
      <c r="I17" s="199" t="s">
        <v>242</v>
      </c>
      <c r="J17" s="199"/>
      <c r="K17" s="199"/>
      <c r="L17" s="199"/>
      <c r="M17" s="199"/>
      <c r="N17" s="199" t="s">
        <v>173</v>
      </c>
      <c r="O17" s="199" t="s">
        <v>174</v>
      </c>
      <c r="P17" s="199" t="s">
        <v>175</v>
      </c>
      <c r="Q17" s="200" t="s">
        <v>100</v>
      </c>
      <c r="R17" s="202" t="s">
        <v>89</v>
      </c>
      <c r="S17" s="202" t="s">
        <v>89</v>
      </c>
      <c r="T17" s="203">
        <v>156368990</v>
      </c>
      <c r="U17" s="142">
        <v>4080413</v>
      </c>
      <c r="V17" s="142">
        <v>0</v>
      </c>
      <c r="W17" s="138">
        <v>2601411392</v>
      </c>
    </row>
    <row r="18" spans="1:23" ht="33.75" x14ac:dyDescent="0.25">
      <c r="A18" s="55" t="str">
        <f t="shared" si="0"/>
        <v>A-03-03-01-035Nación16CSF</v>
      </c>
      <c r="B18" s="199" t="s">
        <v>169</v>
      </c>
      <c r="C18" s="200" t="s">
        <v>170</v>
      </c>
      <c r="D18" s="201" t="s">
        <v>182</v>
      </c>
      <c r="E18" s="199" t="s">
        <v>171</v>
      </c>
      <c r="F18" s="199" t="s">
        <v>176</v>
      </c>
      <c r="G18" s="199" t="s">
        <v>176</v>
      </c>
      <c r="H18" s="199" t="s">
        <v>172</v>
      </c>
      <c r="I18" s="199" t="s">
        <v>242</v>
      </c>
      <c r="J18" s="199"/>
      <c r="K18" s="199"/>
      <c r="L18" s="199"/>
      <c r="M18" s="199"/>
      <c r="N18" s="199" t="s">
        <v>173</v>
      </c>
      <c r="O18" s="199" t="s">
        <v>239</v>
      </c>
      <c r="P18" s="199" t="s">
        <v>175</v>
      </c>
      <c r="Q18" s="200" t="s">
        <v>100</v>
      </c>
      <c r="R18" s="202" t="s">
        <v>89</v>
      </c>
      <c r="S18" s="202" t="s">
        <v>89</v>
      </c>
      <c r="T18" s="203">
        <v>66289525.25</v>
      </c>
      <c r="U18" s="142">
        <v>0</v>
      </c>
      <c r="V18" s="142">
        <v>0</v>
      </c>
      <c r="W18" s="138">
        <v>1484346035</v>
      </c>
    </row>
    <row r="19" spans="1:23" ht="22.5" x14ac:dyDescent="0.25">
      <c r="A19" s="55" t="str">
        <f t="shared" si="0"/>
        <v>A-03-03-01-039Nación10CSF</v>
      </c>
      <c r="B19" s="199" t="s">
        <v>169</v>
      </c>
      <c r="C19" s="200" t="s">
        <v>170</v>
      </c>
      <c r="D19" s="201" t="s">
        <v>183</v>
      </c>
      <c r="E19" s="199" t="s">
        <v>171</v>
      </c>
      <c r="F19" s="199" t="s">
        <v>176</v>
      </c>
      <c r="G19" s="199" t="s">
        <v>176</v>
      </c>
      <c r="H19" s="199" t="s">
        <v>172</v>
      </c>
      <c r="I19" s="199" t="s">
        <v>243</v>
      </c>
      <c r="J19" s="199"/>
      <c r="K19" s="199"/>
      <c r="L19" s="199"/>
      <c r="M19" s="199"/>
      <c r="N19" s="199" t="s">
        <v>173</v>
      </c>
      <c r="O19" s="199" t="s">
        <v>174</v>
      </c>
      <c r="P19" s="199" t="s">
        <v>175</v>
      </c>
      <c r="Q19" s="200" t="s">
        <v>105</v>
      </c>
      <c r="R19" s="202" t="s">
        <v>89</v>
      </c>
      <c r="S19" s="202" t="s">
        <v>89</v>
      </c>
      <c r="T19" s="203">
        <v>68587638</v>
      </c>
      <c r="U19" s="142">
        <v>0</v>
      </c>
      <c r="V19" s="142">
        <v>0</v>
      </c>
      <c r="W19" s="138">
        <v>137382543</v>
      </c>
    </row>
    <row r="20" spans="1:23" ht="33.75" x14ac:dyDescent="0.25">
      <c r="A20" s="55" t="str">
        <f t="shared" si="0"/>
        <v>A-03-03-01-053Nación10CSF</v>
      </c>
      <c r="B20" s="199" t="s">
        <v>169</v>
      </c>
      <c r="C20" s="200" t="s">
        <v>170</v>
      </c>
      <c r="D20" s="201" t="s">
        <v>327</v>
      </c>
      <c r="E20" s="199" t="s">
        <v>171</v>
      </c>
      <c r="F20" s="199" t="s">
        <v>176</v>
      </c>
      <c r="G20" s="199" t="s">
        <v>176</v>
      </c>
      <c r="H20" s="199" t="s">
        <v>172</v>
      </c>
      <c r="I20" s="199" t="s">
        <v>328</v>
      </c>
      <c r="J20" s="199"/>
      <c r="K20" s="199"/>
      <c r="L20" s="199"/>
      <c r="M20" s="199"/>
      <c r="N20" s="199" t="s">
        <v>173</v>
      </c>
      <c r="O20" s="199" t="s">
        <v>174</v>
      </c>
      <c r="P20" s="199" t="s">
        <v>175</v>
      </c>
      <c r="Q20" s="200" t="s">
        <v>103</v>
      </c>
      <c r="R20" s="202" t="s">
        <v>89</v>
      </c>
      <c r="S20" s="202" t="s">
        <v>89</v>
      </c>
      <c r="T20" s="203">
        <v>0</v>
      </c>
      <c r="U20" s="142">
        <v>0</v>
      </c>
      <c r="V20" s="142">
        <v>0</v>
      </c>
      <c r="W20" s="138">
        <v>1917134393.5</v>
      </c>
    </row>
    <row r="21" spans="1:23" ht="33.75" x14ac:dyDescent="0.25">
      <c r="A21" s="55" t="str">
        <f t="shared" si="0"/>
        <v>A-03-03-01-999Nación10CSF</v>
      </c>
      <c r="B21" s="199" t="s">
        <v>169</v>
      </c>
      <c r="C21" s="200" t="s">
        <v>170</v>
      </c>
      <c r="D21" s="201" t="s">
        <v>329</v>
      </c>
      <c r="E21" s="199" t="s">
        <v>171</v>
      </c>
      <c r="F21" s="199" t="s">
        <v>176</v>
      </c>
      <c r="G21" s="199" t="s">
        <v>176</v>
      </c>
      <c r="H21" s="199" t="s">
        <v>172</v>
      </c>
      <c r="I21" s="199" t="s">
        <v>330</v>
      </c>
      <c r="J21" s="199"/>
      <c r="K21" s="199"/>
      <c r="L21" s="199"/>
      <c r="M21" s="199"/>
      <c r="N21" s="199" t="s">
        <v>173</v>
      </c>
      <c r="O21" s="199" t="s">
        <v>174</v>
      </c>
      <c r="P21" s="199" t="s">
        <v>175</v>
      </c>
      <c r="Q21" s="200" t="s">
        <v>331</v>
      </c>
      <c r="R21" s="202" t="s">
        <v>89</v>
      </c>
      <c r="S21" s="202" t="s">
        <v>89</v>
      </c>
      <c r="T21" s="203">
        <v>0</v>
      </c>
      <c r="U21" s="142">
        <v>0</v>
      </c>
      <c r="V21" s="142">
        <v>0</v>
      </c>
      <c r="W21" s="138">
        <v>1641888502</v>
      </c>
    </row>
    <row r="22" spans="1:23" ht="33.75" x14ac:dyDescent="0.25">
      <c r="A22" s="55" t="str">
        <f t="shared" si="0"/>
        <v>A-03-03-01-999Nación16CSF</v>
      </c>
      <c r="B22" s="199" t="s">
        <v>169</v>
      </c>
      <c r="C22" s="200" t="s">
        <v>170</v>
      </c>
      <c r="D22" s="201" t="s">
        <v>329</v>
      </c>
      <c r="E22" s="199" t="s">
        <v>171</v>
      </c>
      <c r="F22" s="199" t="s">
        <v>176</v>
      </c>
      <c r="G22" s="199" t="s">
        <v>176</v>
      </c>
      <c r="H22" s="199" t="s">
        <v>172</v>
      </c>
      <c r="I22" s="199" t="s">
        <v>330</v>
      </c>
      <c r="J22" s="199"/>
      <c r="K22" s="199"/>
      <c r="L22" s="199"/>
      <c r="M22" s="199"/>
      <c r="N22" s="199" t="s">
        <v>173</v>
      </c>
      <c r="O22" s="199" t="s">
        <v>239</v>
      </c>
      <c r="P22" s="199" t="s">
        <v>175</v>
      </c>
      <c r="Q22" s="200" t="s">
        <v>331</v>
      </c>
      <c r="R22" s="202" t="s">
        <v>89</v>
      </c>
      <c r="S22" s="202" t="s">
        <v>89</v>
      </c>
      <c r="T22" s="203">
        <v>0</v>
      </c>
      <c r="U22" s="142">
        <v>0</v>
      </c>
      <c r="V22" s="142">
        <v>0</v>
      </c>
      <c r="W22" s="138">
        <v>14280392</v>
      </c>
    </row>
    <row r="23" spans="1:23" ht="33.75" x14ac:dyDescent="0.25">
      <c r="A23" s="55" t="str">
        <f t="shared" si="0"/>
        <v>A-03-03-02-014Nación10CSF</v>
      </c>
      <c r="B23" s="199" t="s">
        <v>169</v>
      </c>
      <c r="C23" s="200" t="s">
        <v>170</v>
      </c>
      <c r="D23" s="201" t="s">
        <v>332</v>
      </c>
      <c r="E23" s="199" t="s">
        <v>171</v>
      </c>
      <c r="F23" s="199" t="s">
        <v>176</v>
      </c>
      <c r="G23" s="199" t="s">
        <v>176</v>
      </c>
      <c r="H23" s="199" t="s">
        <v>209</v>
      </c>
      <c r="I23" s="199" t="s">
        <v>333</v>
      </c>
      <c r="J23" s="199"/>
      <c r="K23" s="199"/>
      <c r="L23" s="199"/>
      <c r="M23" s="199"/>
      <c r="N23" s="199" t="s">
        <v>173</v>
      </c>
      <c r="O23" s="199" t="s">
        <v>174</v>
      </c>
      <c r="P23" s="199" t="s">
        <v>175</v>
      </c>
      <c r="Q23" s="200" t="s">
        <v>334</v>
      </c>
      <c r="R23" s="202" t="s">
        <v>89</v>
      </c>
      <c r="S23" s="202" t="s">
        <v>89</v>
      </c>
      <c r="T23" s="203">
        <v>0</v>
      </c>
      <c r="U23" s="142">
        <v>0</v>
      </c>
      <c r="V23" s="142">
        <v>0</v>
      </c>
      <c r="W23" s="138">
        <v>142747385</v>
      </c>
    </row>
    <row r="24" spans="1:23" ht="45" x14ac:dyDescent="0.25">
      <c r="A24" s="55" t="str">
        <f t="shared" si="0"/>
        <v>A-03-03-02-024Nación10CSF</v>
      </c>
      <c r="B24" s="199" t="s">
        <v>169</v>
      </c>
      <c r="C24" s="200" t="s">
        <v>170</v>
      </c>
      <c r="D24" s="201" t="s">
        <v>335</v>
      </c>
      <c r="E24" s="199" t="s">
        <v>171</v>
      </c>
      <c r="F24" s="199" t="s">
        <v>176</v>
      </c>
      <c r="G24" s="199" t="s">
        <v>176</v>
      </c>
      <c r="H24" s="199" t="s">
        <v>209</v>
      </c>
      <c r="I24" s="199" t="s">
        <v>336</v>
      </c>
      <c r="J24" s="199"/>
      <c r="K24" s="199"/>
      <c r="L24" s="199"/>
      <c r="M24" s="199"/>
      <c r="N24" s="199" t="s">
        <v>173</v>
      </c>
      <c r="O24" s="199" t="s">
        <v>174</v>
      </c>
      <c r="P24" s="199" t="s">
        <v>175</v>
      </c>
      <c r="Q24" s="200" t="s">
        <v>337</v>
      </c>
      <c r="R24" s="202" t="s">
        <v>89</v>
      </c>
      <c r="S24" s="202" t="s">
        <v>89</v>
      </c>
      <c r="T24" s="203">
        <v>0</v>
      </c>
      <c r="U24" s="142">
        <v>0</v>
      </c>
      <c r="V24" s="142">
        <v>0</v>
      </c>
      <c r="W24" s="138">
        <v>29985657</v>
      </c>
    </row>
    <row r="25" spans="1:23" ht="33.75" x14ac:dyDescent="0.25">
      <c r="A25" s="55" t="str">
        <f t="shared" si="0"/>
        <v>A-03-03-02-025Nación10CSF</v>
      </c>
      <c r="B25" s="199" t="s">
        <v>169</v>
      </c>
      <c r="C25" s="200" t="s">
        <v>170</v>
      </c>
      <c r="D25" s="201" t="s">
        <v>338</v>
      </c>
      <c r="E25" s="199" t="s">
        <v>171</v>
      </c>
      <c r="F25" s="199" t="s">
        <v>176</v>
      </c>
      <c r="G25" s="199" t="s">
        <v>176</v>
      </c>
      <c r="H25" s="199" t="s">
        <v>209</v>
      </c>
      <c r="I25" s="199" t="s">
        <v>339</v>
      </c>
      <c r="J25" s="199"/>
      <c r="K25" s="199"/>
      <c r="L25" s="199"/>
      <c r="M25" s="199"/>
      <c r="N25" s="199" t="s">
        <v>173</v>
      </c>
      <c r="O25" s="199" t="s">
        <v>174</v>
      </c>
      <c r="P25" s="199" t="s">
        <v>175</v>
      </c>
      <c r="Q25" s="200" t="s">
        <v>340</v>
      </c>
      <c r="R25" s="202" t="s">
        <v>89</v>
      </c>
      <c r="S25" s="202" t="s">
        <v>89</v>
      </c>
      <c r="T25" s="203">
        <v>0</v>
      </c>
      <c r="U25" s="142">
        <v>0</v>
      </c>
      <c r="V25" s="142">
        <v>0</v>
      </c>
      <c r="W25" s="138">
        <v>63148289</v>
      </c>
    </row>
    <row r="26" spans="1:23" ht="33.75" x14ac:dyDescent="0.25">
      <c r="A26" s="55" t="str">
        <f t="shared" si="0"/>
        <v>A-03-03-02-026Nación10CSF</v>
      </c>
      <c r="B26" s="199" t="s">
        <v>169</v>
      </c>
      <c r="C26" s="200" t="s">
        <v>170</v>
      </c>
      <c r="D26" s="201" t="s">
        <v>341</v>
      </c>
      <c r="E26" s="199" t="s">
        <v>171</v>
      </c>
      <c r="F26" s="199" t="s">
        <v>176</v>
      </c>
      <c r="G26" s="199" t="s">
        <v>176</v>
      </c>
      <c r="H26" s="199" t="s">
        <v>209</v>
      </c>
      <c r="I26" s="199" t="s">
        <v>342</v>
      </c>
      <c r="J26" s="199"/>
      <c r="K26" s="199"/>
      <c r="L26" s="199"/>
      <c r="M26" s="199"/>
      <c r="N26" s="199" t="s">
        <v>173</v>
      </c>
      <c r="O26" s="199" t="s">
        <v>174</v>
      </c>
      <c r="P26" s="199" t="s">
        <v>175</v>
      </c>
      <c r="Q26" s="200" t="s">
        <v>343</v>
      </c>
      <c r="R26" s="202" t="s">
        <v>89</v>
      </c>
      <c r="S26" s="202" t="s">
        <v>89</v>
      </c>
      <c r="T26" s="203">
        <v>0</v>
      </c>
      <c r="U26" s="142">
        <v>0</v>
      </c>
      <c r="V26" s="142">
        <v>0</v>
      </c>
      <c r="W26" s="138">
        <v>461938308</v>
      </c>
    </row>
    <row r="27" spans="1:23" ht="33.75" x14ac:dyDescent="0.25">
      <c r="A27" s="55" t="str">
        <f t="shared" si="0"/>
        <v>A-03-03-02-027Nación10CSF</v>
      </c>
      <c r="B27" s="199" t="s">
        <v>169</v>
      </c>
      <c r="C27" s="200" t="s">
        <v>170</v>
      </c>
      <c r="D27" s="201" t="s">
        <v>344</v>
      </c>
      <c r="E27" s="199" t="s">
        <v>171</v>
      </c>
      <c r="F27" s="199" t="s">
        <v>176</v>
      </c>
      <c r="G27" s="199" t="s">
        <v>176</v>
      </c>
      <c r="H27" s="199" t="s">
        <v>209</v>
      </c>
      <c r="I27" s="199" t="s">
        <v>345</v>
      </c>
      <c r="J27" s="199"/>
      <c r="K27" s="199"/>
      <c r="L27" s="199"/>
      <c r="M27" s="199"/>
      <c r="N27" s="199" t="s">
        <v>173</v>
      </c>
      <c r="O27" s="199" t="s">
        <v>174</v>
      </c>
      <c r="P27" s="199" t="s">
        <v>175</v>
      </c>
      <c r="Q27" s="200" t="s">
        <v>346</v>
      </c>
      <c r="R27" s="202" t="s">
        <v>89</v>
      </c>
      <c r="S27" s="202" t="s">
        <v>89</v>
      </c>
      <c r="T27" s="203">
        <v>0</v>
      </c>
      <c r="U27" s="142">
        <v>0</v>
      </c>
      <c r="V27" s="142">
        <v>0</v>
      </c>
      <c r="W27" s="138">
        <v>193534807</v>
      </c>
    </row>
    <row r="28" spans="1:23" ht="33.75" x14ac:dyDescent="0.25">
      <c r="A28" s="55" t="str">
        <f t="shared" si="0"/>
        <v>A-03-03-02-028Nación10CSF</v>
      </c>
      <c r="B28" s="199" t="s">
        <v>169</v>
      </c>
      <c r="C28" s="200" t="s">
        <v>170</v>
      </c>
      <c r="D28" s="201" t="s">
        <v>347</v>
      </c>
      <c r="E28" s="199" t="s">
        <v>171</v>
      </c>
      <c r="F28" s="199" t="s">
        <v>176</v>
      </c>
      <c r="G28" s="199" t="s">
        <v>176</v>
      </c>
      <c r="H28" s="199" t="s">
        <v>209</v>
      </c>
      <c r="I28" s="199" t="s">
        <v>348</v>
      </c>
      <c r="J28" s="199"/>
      <c r="K28" s="199"/>
      <c r="L28" s="199"/>
      <c r="M28" s="199"/>
      <c r="N28" s="199" t="s">
        <v>173</v>
      </c>
      <c r="O28" s="199" t="s">
        <v>174</v>
      </c>
      <c r="P28" s="199" t="s">
        <v>175</v>
      </c>
      <c r="Q28" s="200" t="s">
        <v>349</v>
      </c>
      <c r="R28" s="202" t="s">
        <v>89</v>
      </c>
      <c r="S28" s="202" t="s">
        <v>89</v>
      </c>
      <c r="T28" s="203">
        <v>0</v>
      </c>
      <c r="U28" s="142">
        <v>0</v>
      </c>
      <c r="V28" s="142">
        <v>0</v>
      </c>
      <c r="W28" s="138">
        <v>408260826</v>
      </c>
    </row>
    <row r="29" spans="1:23" ht="56.25" x14ac:dyDescent="0.25">
      <c r="A29" s="55" t="str">
        <f t="shared" si="0"/>
        <v>A-03-03-04-035Nación10CSF</v>
      </c>
      <c r="B29" s="199" t="s">
        <v>169</v>
      </c>
      <c r="C29" s="200" t="s">
        <v>170</v>
      </c>
      <c r="D29" s="201" t="s">
        <v>184</v>
      </c>
      <c r="E29" s="199" t="s">
        <v>171</v>
      </c>
      <c r="F29" s="199" t="s">
        <v>176</v>
      </c>
      <c r="G29" s="199" t="s">
        <v>176</v>
      </c>
      <c r="H29" s="199" t="s">
        <v>185</v>
      </c>
      <c r="I29" s="199" t="s">
        <v>242</v>
      </c>
      <c r="J29" s="199"/>
      <c r="K29" s="199"/>
      <c r="L29" s="199"/>
      <c r="M29" s="199"/>
      <c r="N29" s="199" t="s">
        <v>173</v>
      </c>
      <c r="O29" s="199" t="s">
        <v>174</v>
      </c>
      <c r="P29" s="199" t="s">
        <v>175</v>
      </c>
      <c r="Q29" s="200" t="s">
        <v>142</v>
      </c>
      <c r="R29" s="202" t="s">
        <v>89</v>
      </c>
      <c r="S29" s="202" t="s">
        <v>89</v>
      </c>
      <c r="T29" s="203">
        <v>1204897397</v>
      </c>
      <c r="U29" s="142">
        <v>308055673</v>
      </c>
      <c r="V29" s="142">
        <v>287186716</v>
      </c>
      <c r="W29" s="138">
        <v>2049594</v>
      </c>
    </row>
    <row r="30" spans="1:23" ht="56.25" x14ac:dyDescent="0.25">
      <c r="A30" s="55" t="str">
        <f t="shared" si="0"/>
        <v>A-03-03-04-035Nación16CSF</v>
      </c>
      <c r="B30" s="199" t="s">
        <v>169</v>
      </c>
      <c r="C30" s="200" t="s">
        <v>170</v>
      </c>
      <c r="D30" s="201" t="s">
        <v>184</v>
      </c>
      <c r="E30" s="199" t="s">
        <v>171</v>
      </c>
      <c r="F30" s="199" t="s">
        <v>176</v>
      </c>
      <c r="G30" s="199" t="s">
        <v>176</v>
      </c>
      <c r="H30" s="199" t="s">
        <v>185</v>
      </c>
      <c r="I30" s="199" t="s">
        <v>242</v>
      </c>
      <c r="J30" s="199"/>
      <c r="K30" s="199"/>
      <c r="L30" s="199"/>
      <c r="M30" s="199"/>
      <c r="N30" s="199" t="s">
        <v>173</v>
      </c>
      <c r="O30" s="199" t="s">
        <v>239</v>
      </c>
      <c r="P30" s="199" t="s">
        <v>175</v>
      </c>
      <c r="Q30" s="200" t="s">
        <v>142</v>
      </c>
      <c r="R30" s="202" t="s">
        <v>89</v>
      </c>
      <c r="S30" s="202" t="s">
        <v>89</v>
      </c>
      <c r="T30" s="203">
        <v>112576363</v>
      </c>
      <c r="U30" s="142">
        <v>0</v>
      </c>
      <c r="V30" s="142">
        <v>0</v>
      </c>
      <c r="W30" s="138">
        <v>0</v>
      </c>
    </row>
    <row r="31" spans="1:23" ht="56.25" x14ac:dyDescent="0.25">
      <c r="A31" s="55" t="str">
        <f t="shared" si="0"/>
        <v>A-03-04-01-012Nación10CSF</v>
      </c>
      <c r="B31" s="199" t="s">
        <v>169</v>
      </c>
      <c r="C31" s="200" t="s">
        <v>170</v>
      </c>
      <c r="D31" s="201" t="s">
        <v>186</v>
      </c>
      <c r="E31" s="199" t="s">
        <v>171</v>
      </c>
      <c r="F31" s="199" t="s">
        <v>176</v>
      </c>
      <c r="G31" s="199" t="s">
        <v>185</v>
      </c>
      <c r="H31" s="199" t="s">
        <v>172</v>
      </c>
      <c r="I31" s="199" t="s">
        <v>187</v>
      </c>
      <c r="J31" s="199"/>
      <c r="K31" s="199"/>
      <c r="L31" s="199"/>
      <c r="M31" s="199"/>
      <c r="N31" s="199" t="s">
        <v>173</v>
      </c>
      <c r="O31" s="199" t="s">
        <v>174</v>
      </c>
      <c r="P31" s="199" t="s">
        <v>175</v>
      </c>
      <c r="Q31" s="200" t="s">
        <v>144</v>
      </c>
      <c r="R31" s="202" t="s">
        <v>89</v>
      </c>
      <c r="S31" s="202" t="s">
        <v>89</v>
      </c>
      <c r="T31" s="203">
        <v>1000068050.3099999</v>
      </c>
      <c r="U31" s="142">
        <v>161262459</v>
      </c>
      <c r="V31" s="142">
        <v>100014862</v>
      </c>
      <c r="W31" s="138">
        <v>489104431</v>
      </c>
    </row>
    <row r="32" spans="1:23" ht="45" x14ac:dyDescent="0.25">
      <c r="A32" s="55" t="str">
        <f t="shared" si="0"/>
        <v>A-03-06-01-001Nación10CSF</v>
      </c>
      <c r="B32" s="199" t="s">
        <v>169</v>
      </c>
      <c r="C32" s="200" t="s">
        <v>170</v>
      </c>
      <c r="D32" s="201" t="s">
        <v>350</v>
      </c>
      <c r="E32" s="199" t="s">
        <v>171</v>
      </c>
      <c r="F32" s="199" t="s">
        <v>176</v>
      </c>
      <c r="G32" s="199" t="s">
        <v>244</v>
      </c>
      <c r="H32" s="199" t="s">
        <v>172</v>
      </c>
      <c r="I32" s="199" t="s">
        <v>246</v>
      </c>
      <c r="J32" s="199"/>
      <c r="K32" s="199"/>
      <c r="L32" s="199"/>
      <c r="M32" s="199"/>
      <c r="N32" s="199" t="s">
        <v>173</v>
      </c>
      <c r="O32" s="199" t="s">
        <v>174</v>
      </c>
      <c r="P32" s="199" t="s">
        <v>175</v>
      </c>
      <c r="Q32" s="200" t="s">
        <v>351</v>
      </c>
      <c r="R32" s="202" t="s">
        <v>89</v>
      </c>
      <c r="S32" s="202" t="s">
        <v>89</v>
      </c>
      <c r="T32" s="203">
        <v>0</v>
      </c>
      <c r="U32" s="142">
        <v>0</v>
      </c>
      <c r="V32" s="142">
        <v>0</v>
      </c>
      <c r="W32" s="138">
        <v>336969651.16000003</v>
      </c>
    </row>
    <row r="33" spans="1:23" ht="67.5" x14ac:dyDescent="0.25">
      <c r="A33" s="55" t="str">
        <f t="shared" si="0"/>
        <v>A-03-06-01-012Nación10CSF</v>
      </c>
      <c r="B33" s="199" t="s">
        <v>169</v>
      </c>
      <c r="C33" s="200" t="s">
        <v>170</v>
      </c>
      <c r="D33" s="201" t="s">
        <v>188</v>
      </c>
      <c r="E33" s="199" t="s">
        <v>171</v>
      </c>
      <c r="F33" s="199" t="s">
        <v>176</v>
      </c>
      <c r="G33" s="199" t="s">
        <v>244</v>
      </c>
      <c r="H33" s="199" t="s">
        <v>172</v>
      </c>
      <c r="I33" s="199" t="s">
        <v>187</v>
      </c>
      <c r="J33" s="199"/>
      <c r="K33" s="199"/>
      <c r="L33" s="199"/>
      <c r="M33" s="199"/>
      <c r="N33" s="199" t="s">
        <v>173</v>
      </c>
      <c r="O33" s="199" t="s">
        <v>174</v>
      </c>
      <c r="P33" s="199" t="s">
        <v>175</v>
      </c>
      <c r="Q33" s="200" t="s">
        <v>141</v>
      </c>
      <c r="R33" s="202" t="s">
        <v>89</v>
      </c>
      <c r="S33" s="202" t="s">
        <v>89</v>
      </c>
      <c r="T33" s="203">
        <v>4022643035.23</v>
      </c>
      <c r="U33" s="142">
        <v>82280417</v>
      </c>
      <c r="V33" s="142">
        <v>78370333</v>
      </c>
      <c r="W33" s="138">
        <v>31333333</v>
      </c>
    </row>
    <row r="34" spans="1:23" ht="67.5" x14ac:dyDescent="0.25">
      <c r="A34" s="55" t="str">
        <f t="shared" si="0"/>
        <v>A-03-06-01-012Nación16CSF</v>
      </c>
      <c r="B34" s="199" t="s">
        <v>169</v>
      </c>
      <c r="C34" s="200" t="s">
        <v>170</v>
      </c>
      <c r="D34" s="201" t="s">
        <v>188</v>
      </c>
      <c r="E34" s="199" t="s">
        <v>171</v>
      </c>
      <c r="F34" s="199" t="s">
        <v>176</v>
      </c>
      <c r="G34" s="199" t="s">
        <v>244</v>
      </c>
      <c r="H34" s="199" t="s">
        <v>172</v>
      </c>
      <c r="I34" s="199" t="s">
        <v>187</v>
      </c>
      <c r="J34" s="199"/>
      <c r="K34" s="199"/>
      <c r="L34" s="199"/>
      <c r="M34" s="199"/>
      <c r="N34" s="199" t="s">
        <v>173</v>
      </c>
      <c r="O34" s="199" t="s">
        <v>239</v>
      </c>
      <c r="P34" s="199" t="s">
        <v>175</v>
      </c>
      <c r="Q34" s="200" t="s">
        <v>141</v>
      </c>
      <c r="R34" s="202" t="s">
        <v>89</v>
      </c>
      <c r="S34" s="202" t="s">
        <v>89</v>
      </c>
      <c r="T34" s="203">
        <v>3659084739.0999999</v>
      </c>
      <c r="U34" s="142">
        <v>54921131</v>
      </c>
      <c r="V34" s="142">
        <v>53673534</v>
      </c>
      <c r="W34" s="138">
        <v>706992790</v>
      </c>
    </row>
    <row r="35" spans="1:23" ht="56.25" x14ac:dyDescent="0.25">
      <c r="A35" s="55" t="str">
        <f t="shared" si="0"/>
        <v>A-03-06-01-013Nación10CSF</v>
      </c>
      <c r="B35" s="199" t="s">
        <v>169</v>
      </c>
      <c r="C35" s="200" t="s">
        <v>170</v>
      </c>
      <c r="D35" s="201" t="s">
        <v>189</v>
      </c>
      <c r="E35" s="199" t="s">
        <v>171</v>
      </c>
      <c r="F35" s="199" t="s">
        <v>176</v>
      </c>
      <c r="G35" s="199" t="s">
        <v>244</v>
      </c>
      <c r="H35" s="199" t="s">
        <v>172</v>
      </c>
      <c r="I35" s="199" t="s">
        <v>245</v>
      </c>
      <c r="J35" s="199"/>
      <c r="K35" s="199"/>
      <c r="L35" s="199"/>
      <c r="M35" s="199"/>
      <c r="N35" s="199" t="s">
        <v>173</v>
      </c>
      <c r="O35" s="199" t="s">
        <v>174</v>
      </c>
      <c r="P35" s="199" t="s">
        <v>175</v>
      </c>
      <c r="Q35" s="200" t="s">
        <v>97</v>
      </c>
      <c r="R35" s="202" t="s">
        <v>89</v>
      </c>
      <c r="S35" s="202" t="s">
        <v>89</v>
      </c>
      <c r="T35" s="203">
        <v>7995085211.6199999</v>
      </c>
      <c r="U35" s="142">
        <v>145717257</v>
      </c>
      <c r="V35" s="142">
        <v>73284845</v>
      </c>
      <c r="W35" s="139">
        <v>0</v>
      </c>
    </row>
    <row r="36" spans="1:23" ht="56.25" x14ac:dyDescent="0.25">
      <c r="A36" s="55" t="str">
        <f t="shared" si="0"/>
        <v>A-03-06-01-013Nación16CSF</v>
      </c>
      <c r="B36" s="199" t="s">
        <v>169</v>
      </c>
      <c r="C36" s="200" t="s">
        <v>170</v>
      </c>
      <c r="D36" s="201" t="s">
        <v>189</v>
      </c>
      <c r="E36" s="199" t="s">
        <v>171</v>
      </c>
      <c r="F36" s="199" t="s">
        <v>176</v>
      </c>
      <c r="G36" s="199" t="s">
        <v>244</v>
      </c>
      <c r="H36" s="199" t="s">
        <v>172</v>
      </c>
      <c r="I36" s="199" t="s">
        <v>245</v>
      </c>
      <c r="J36" s="199"/>
      <c r="K36" s="199"/>
      <c r="L36" s="199"/>
      <c r="M36" s="199"/>
      <c r="N36" s="199" t="s">
        <v>173</v>
      </c>
      <c r="O36" s="199" t="s">
        <v>239</v>
      </c>
      <c r="P36" s="199" t="s">
        <v>175</v>
      </c>
      <c r="Q36" s="200" t="s">
        <v>97</v>
      </c>
      <c r="R36" s="202" t="s">
        <v>89</v>
      </c>
      <c r="S36" s="202" t="s">
        <v>89</v>
      </c>
      <c r="T36" s="203">
        <v>7395935781.21</v>
      </c>
      <c r="U36" s="142">
        <v>120037682</v>
      </c>
      <c r="V36" s="142">
        <v>120037682</v>
      </c>
      <c r="W36" s="138">
        <v>1248192740</v>
      </c>
    </row>
    <row r="37" spans="1:23" ht="78.75" x14ac:dyDescent="0.25">
      <c r="A37" s="55" t="str">
        <f t="shared" si="0"/>
        <v>A-03-06-01-014Nación10CSF</v>
      </c>
      <c r="B37" s="199" t="s">
        <v>169</v>
      </c>
      <c r="C37" s="200" t="s">
        <v>170</v>
      </c>
      <c r="D37" s="201" t="s">
        <v>352</v>
      </c>
      <c r="E37" s="199" t="s">
        <v>171</v>
      </c>
      <c r="F37" s="199" t="s">
        <v>176</v>
      </c>
      <c r="G37" s="199" t="s">
        <v>244</v>
      </c>
      <c r="H37" s="199" t="s">
        <v>172</v>
      </c>
      <c r="I37" s="199" t="s">
        <v>333</v>
      </c>
      <c r="J37" s="199"/>
      <c r="K37" s="199"/>
      <c r="L37" s="199"/>
      <c r="M37" s="199"/>
      <c r="N37" s="199" t="s">
        <v>173</v>
      </c>
      <c r="O37" s="199" t="s">
        <v>174</v>
      </c>
      <c r="P37" s="199" t="s">
        <v>175</v>
      </c>
      <c r="Q37" s="200" t="s">
        <v>353</v>
      </c>
      <c r="R37" s="202" t="s">
        <v>89</v>
      </c>
      <c r="S37" s="202" t="s">
        <v>89</v>
      </c>
      <c r="T37" s="203">
        <v>0</v>
      </c>
      <c r="U37" s="142">
        <v>0</v>
      </c>
      <c r="V37" s="142">
        <v>0</v>
      </c>
      <c r="W37" s="138">
        <v>163739143</v>
      </c>
    </row>
    <row r="38" spans="1:23" ht="22.5" x14ac:dyDescent="0.25">
      <c r="A38" s="55" t="str">
        <f t="shared" si="0"/>
        <v>A-03-10-01-001Nación10CSF</v>
      </c>
      <c r="B38" s="199" t="s">
        <v>169</v>
      </c>
      <c r="C38" s="200" t="s">
        <v>170</v>
      </c>
      <c r="D38" s="201" t="s">
        <v>354</v>
      </c>
      <c r="E38" s="199" t="s">
        <v>171</v>
      </c>
      <c r="F38" s="199" t="s">
        <v>176</v>
      </c>
      <c r="G38" s="199" t="s">
        <v>174</v>
      </c>
      <c r="H38" s="199" t="s">
        <v>172</v>
      </c>
      <c r="I38" s="199" t="s">
        <v>246</v>
      </c>
      <c r="J38" s="199"/>
      <c r="K38" s="199"/>
      <c r="L38" s="199"/>
      <c r="M38" s="199"/>
      <c r="N38" s="199" t="s">
        <v>173</v>
      </c>
      <c r="O38" s="199" t="s">
        <v>174</v>
      </c>
      <c r="P38" s="199" t="s">
        <v>175</v>
      </c>
      <c r="Q38" s="200" t="s">
        <v>355</v>
      </c>
      <c r="R38" s="202" t="s">
        <v>89</v>
      </c>
      <c r="S38" s="202" t="s">
        <v>89</v>
      </c>
      <c r="T38" s="203">
        <v>0</v>
      </c>
      <c r="U38" s="142">
        <v>0</v>
      </c>
      <c r="V38" s="142">
        <v>0</v>
      </c>
      <c r="W38" s="138">
        <v>159000000</v>
      </c>
    </row>
    <row r="39" spans="1:23" ht="22.5" x14ac:dyDescent="0.25">
      <c r="A39" s="55" t="str">
        <f t="shared" si="0"/>
        <v>A-03-10-01-002Nación10CSF</v>
      </c>
      <c r="B39" s="199" t="s">
        <v>169</v>
      </c>
      <c r="C39" s="200" t="s">
        <v>170</v>
      </c>
      <c r="D39" s="201" t="s">
        <v>356</v>
      </c>
      <c r="E39" s="199" t="s">
        <v>171</v>
      </c>
      <c r="F39" s="199" t="s">
        <v>176</v>
      </c>
      <c r="G39" s="199" t="s">
        <v>174</v>
      </c>
      <c r="H39" s="199" t="s">
        <v>172</v>
      </c>
      <c r="I39" s="199" t="s">
        <v>357</v>
      </c>
      <c r="J39" s="199"/>
      <c r="K39" s="199"/>
      <c r="L39" s="199"/>
      <c r="M39" s="199"/>
      <c r="N39" s="199" t="s">
        <v>173</v>
      </c>
      <c r="O39" s="199" t="s">
        <v>174</v>
      </c>
      <c r="P39" s="199" t="s">
        <v>175</v>
      </c>
      <c r="Q39" s="200" t="s">
        <v>358</v>
      </c>
      <c r="R39" s="202" t="s">
        <v>89</v>
      </c>
      <c r="S39" s="202" t="s">
        <v>89</v>
      </c>
      <c r="T39" s="203">
        <v>0</v>
      </c>
      <c r="U39" s="142">
        <v>0</v>
      </c>
      <c r="V39" s="142">
        <v>0</v>
      </c>
      <c r="W39" s="138">
        <v>65239382746.489998</v>
      </c>
    </row>
    <row r="40" spans="1:23" ht="78.75" x14ac:dyDescent="0.25">
      <c r="A40" s="55" t="str">
        <f t="shared" si="0"/>
        <v>A-03-11-08-001Nación10CSF</v>
      </c>
      <c r="B40" s="199" t="s">
        <v>169</v>
      </c>
      <c r="C40" s="200" t="s">
        <v>170</v>
      </c>
      <c r="D40" s="201" t="s">
        <v>190</v>
      </c>
      <c r="E40" s="199" t="s">
        <v>171</v>
      </c>
      <c r="F40" s="199" t="s">
        <v>176</v>
      </c>
      <c r="G40" s="199" t="s">
        <v>247</v>
      </c>
      <c r="H40" s="199" t="s">
        <v>248</v>
      </c>
      <c r="I40" s="199" t="s">
        <v>246</v>
      </c>
      <c r="J40" s="199"/>
      <c r="K40" s="199"/>
      <c r="L40" s="199"/>
      <c r="M40" s="199"/>
      <c r="N40" s="199" t="s">
        <v>173</v>
      </c>
      <c r="O40" s="199" t="s">
        <v>174</v>
      </c>
      <c r="P40" s="199" t="s">
        <v>175</v>
      </c>
      <c r="Q40" s="200" t="s">
        <v>136</v>
      </c>
      <c r="R40" s="202" t="s">
        <v>89</v>
      </c>
      <c r="S40" s="202" t="s">
        <v>89</v>
      </c>
      <c r="T40" s="203">
        <v>28363756.34</v>
      </c>
      <c r="U40" s="142">
        <v>10253038</v>
      </c>
      <c r="V40" s="142">
        <v>3753038</v>
      </c>
      <c r="W40" s="124">
        <v>61364330707.730003</v>
      </c>
    </row>
    <row r="41" spans="1:23" ht="22.5" x14ac:dyDescent="0.25">
      <c r="A41" s="55" t="str">
        <f t="shared" si="0"/>
        <v>A-08-01Nación10CSF</v>
      </c>
      <c r="B41" s="199" t="s">
        <v>169</v>
      </c>
      <c r="C41" s="200" t="s">
        <v>170</v>
      </c>
      <c r="D41" s="201" t="s">
        <v>359</v>
      </c>
      <c r="E41" s="199" t="s">
        <v>171</v>
      </c>
      <c r="F41" s="199" t="s">
        <v>248</v>
      </c>
      <c r="G41" s="199" t="s">
        <v>172</v>
      </c>
      <c r="H41" s="199"/>
      <c r="I41" s="199"/>
      <c r="J41" s="199"/>
      <c r="K41" s="199"/>
      <c r="L41" s="199"/>
      <c r="M41" s="199"/>
      <c r="N41" s="199" t="s">
        <v>173</v>
      </c>
      <c r="O41" s="199" t="s">
        <v>174</v>
      </c>
      <c r="P41" s="199" t="s">
        <v>175</v>
      </c>
      <c r="Q41" s="200" t="s">
        <v>360</v>
      </c>
      <c r="R41" s="202" t="s">
        <v>89</v>
      </c>
      <c r="S41" s="202" t="s">
        <v>89</v>
      </c>
      <c r="T41" s="203">
        <v>0</v>
      </c>
      <c r="U41" s="142">
        <v>0</v>
      </c>
      <c r="V41" s="142">
        <v>0</v>
      </c>
      <c r="W41" s="117"/>
    </row>
    <row r="42" spans="1:23" ht="22.5" x14ac:dyDescent="0.25">
      <c r="A42" s="55" t="str">
        <f t="shared" si="0"/>
        <v>A-08-04-01Nación10CSF</v>
      </c>
      <c r="B42" s="199" t="s">
        <v>169</v>
      </c>
      <c r="C42" s="200" t="s">
        <v>170</v>
      </c>
      <c r="D42" s="201" t="s">
        <v>361</v>
      </c>
      <c r="E42" s="199" t="s">
        <v>171</v>
      </c>
      <c r="F42" s="199" t="s">
        <v>248</v>
      </c>
      <c r="G42" s="199" t="s">
        <v>185</v>
      </c>
      <c r="H42" s="199" t="s">
        <v>172</v>
      </c>
      <c r="I42" s="199"/>
      <c r="J42" s="199"/>
      <c r="K42" s="199"/>
      <c r="L42" s="199"/>
      <c r="M42" s="199"/>
      <c r="N42" s="199" t="s">
        <v>173</v>
      </c>
      <c r="O42" s="199" t="s">
        <v>174</v>
      </c>
      <c r="P42" s="199" t="s">
        <v>175</v>
      </c>
      <c r="Q42" s="200" t="s">
        <v>362</v>
      </c>
      <c r="R42" s="202" t="s">
        <v>89</v>
      </c>
      <c r="S42" s="202" t="s">
        <v>89</v>
      </c>
      <c r="T42" s="203">
        <v>0</v>
      </c>
      <c r="U42" s="142">
        <v>0</v>
      </c>
      <c r="V42" s="142">
        <v>0</v>
      </c>
      <c r="W42" s="117"/>
    </row>
    <row r="43" spans="1:23" ht="22.5" x14ac:dyDescent="0.25">
      <c r="A43" s="55" t="str">
        <f t="shared" si="0"/>
        <v>A-08-04-01Nación10SSF</v>
      </c>
      <c r="B43" s="199" t="s">
        <v>169</v>
      </c>
      <c r="C43" s="200" t="s">
        <v>170</v>
      </c>
      <c r="D43" s="201" t="s">
        <v>361</v>
      </c>
      <c r="E43" s="199" t="s">
        <v>171</v>
      </c>
      <c r="F43" s="199" t="s">
        <v>248</v>
      </c>
      <c r="G43" s="199" t="s">
        <v>185</v>
      </c>
      <c r="H43" s="199" t="s">
        <v>172</v>
      </c>
      <c r="I43" s="199"/>
      <c r="J43" s="199"/>
      <c r="K43" s="199"/>
      <c r="L43" s="199"/>
      <c r="M43" s="199"/>
      <c r="N43" s="199" t="s">
        <v>173</v>
      </c>
      <c r="O43" s="199" t="s">
        <v>174</v>
      </c>
      <c r="P43" s="199" t="s">
        <v>363</v>
      </c>
      <c r="Q43" s="200" t="s">
        <v>362</v>
      </c>
      <c r="R43" s="202" t="s">
        <v>89</v>
      </c>
      <c r="S43" s="202" t="s">
        <v>89</v>
      </c>
      <c r="T43" s="203">
        <v>0</v>
      </c>
      <c r="U43" s="142">
        <v>0</v>
      </c>
      <c r="V43" s="142">
        <v>0</v>
      </c>
      <c r="W43" s="117"/>
    </row>
    <row r="44" spans="1:23" ht="22.5" x14ac:dyDescent="0.25">
      <c r="A44" s="55" t="str">
        <f t="shared" si="0"/>
        <v>A-08-04-01Nación11SSF</v>
      </c>
      <c r="B44" s="199" t="s">
        <v>169</v>
      </c>
      <c r="C44" s="200" t="s">
        <v>170</v>
      </c>
      <c r="D44" s="201" t="s">
        <v>361</v>
      </c>
      <c r="E44" s="199" t="s">
        <v>171</v>
      </c>
      <c r="F44" s="199" t="s">
        <v>248</v>
      </c>
      <c r="G44" s="199" t="s">
        <v>185</v>
      </c>
      <c r="H44" s="199" t="s">
        <v>172</v>
      </c>
      <c r="I44" s="199"/>
      <c r="J44" s="199"/>
      <c r="K44" s="199"/>
      <c r="L44" s="199"/>
      <c r="M44" s="199"/>
      <c r="N44" s="199" t="s">
        <v>173</v>
      </c>
      <c r="O44" s="199" t="s">
        <v>247</v>
      </c>
      <c r="P44" s="199" t="s">
        <v>363</v>
      </c>
      <c r="Q44" s="200" t="s">
        <v>362</v>
      </c>
      <c r="R44" s="202" t="s">
        <v>89</v>
      </c>
      <c r="S44" s="202" t="s">
        <v>89</v>
      </c>
      <c r="T44" s="203">
        <v>0</v>
      </c>
      <c r="U44" s="142">
        <v>0</v>
      </c>
      <c r="V44" s="142">
        <v>0</v>
      </c>
      <c r="W44" s="117"/>
    </row>
    <row r="45" spans="1:23" ht="56.25" x14ac:dyDescent="0.25">
      <c r="A45" s="55" t="str">
        <f t="shared" si="0"/>
        <v>C-3701-1000-14Nación10CSF</v>
      </c>
      <c r="B45" s="199" t="s">
        <v>169</v>
      </c>
      <c r="C45" s="200" t="s">
        <v>170</v>
      </c>
      <c r="D45" s="201" t="s">
        <v>260</v>
      </c>
      <c r="E45" s="199" t="s">
        <v>191</v>
      </c>
      <c r="F45" s="199" t="s">
        <v>249</v>
      </c>
      <c r="G45" s="199" t="s">
        <v>250</v>
      </c>
      <c r="H45" s="199" t="s">
        <v>261</v>
      </c>
      <c r="I45" s="199"/>
      <c r="J45" s="199"/>
      <c r="K45" s="199"/>
      <c r="L45" s="199"/>
      <c r="M45" s="199"/>
      <c r="N45" s="199" t="s">
        <v>173</v>
      </c>
      <c r="O45" s="199" t="s">
        <v>174</v>
      </c>
      <c r="P45" s="199" t="s">
        <v>175</v>
      </c>
      <c r="Q45" s="200" t="s">
        <v>262</v>
      </c>
      <c r="R45" s="202" t="s">
        <v>89</v>
      </c>
      <c r="S45" s="202" t="s">
        <v>89</v>
      </c>
      <c r="T45" s="203">
        <v>0</v>
      </c>
      <c r="U45" s="142">
        <v>0</v>
      </c>
      <c r="V45" s="142">
        <v>0</v>
      </c>
      <c r="W45" s="117"/>
    </row>
    <row r="46" spans="1:23" ht="56.25" x14ac:dyDescent="0.25">
      <c r="A46" s="55" t="str">
        <f t="shared" si="0"/>
        <v>C-3701-1000-14Nación11CSF</v>
      </c>
      <c r="B46" s="199" t="s">
        <v>169</v>
      </c>
      <c r="C46" s="200" t="s">
        <v>170</v>
      </c>
      <c r="D46" s="201" t="s">
        <v>260</v>
      </c>
      <c r="E46" s="199" t="s">
        <v>191</v>
      </c>
      <c r="F46" s="199" t="s">
        <v>249</v>
      </c>
      <c r="G46" s="199" t="s">
        <v>250</v>
      </c>
      <c r="H46" s="199" t="s">
        <v>261</v>
      </c>
      <c r="I46" s="199"/>
      <c r="J46" s="199"/>
      <c r="K46" s="199"/>
      <c r="L46" s="199"/>
      <c r="M46" s="199"/>
      <c r="N46" s="199" t="s">
        <v>173</v>
      </c>
      <c r="O46" s="199" t="s">
        <v>247</v>
      </c>
      <c r="P46" s="199" t="s">
        <v>175</v>
      </c>
      <c r="Q46" s="200" t="s">
        <v>262</v>
      </c>
      <c r="R46" s="202" t="s">
        <v>89</v>
      </c>
      <c r="S46" s="202" t="s">
        <v>89</v>
      </c>
      <c r="T46" s="203">
        <v>0</v>
      </c>
      <c r="U46" s="142">
        <v>0</v>
      </c>
      <c r="V46" s="142">
        <v>0</v>
      </c>
      <c r="W46" s="117"/>
    </row>
    <row r="47" spans="1:23" ht="67.5" x14ac:dyDescent="0.25">
      <c r="A47" s="55" t="str">
        <f t="shared" si="0"/>
        <v>C-3701-1000-15Nación10CSF</v>
      </c>
      <c r="B47" s="199" t="s">
        <v>169</v>
      </c>
      <c r="C47" s="200" t="s">
        <v>170</v>
      </c>
      <c r="D47" s="201" t="s">
        <v>263</v>
      </c>
      <c r="E47" s="199" t="s">
        <v>191</v>
      </c>
      <c r="F47" s="199" t="s">
        <v>249</v>
      </c>
      <c r="G47" s="199" t="s">
        <v>250</v>
      </c>
      <c r="H47" s="199" t="s">
        <v>264</v>
      </c>
      <c r="I47" s="199"/>
      <c r="J47" s="199"/>
      <c r="K47" s="199"/>
      <c r="L47" s="199"/>
      <c r="M47" s="199"/>
      <c r="N47" s="199" t="s">
        <v>173</v>
      </c>
      <c r="O47" s="199" t="s">
        <v>174</v>
      </c>
      <c r="P47" s="199" t="s">
        <v>175</v>
      </c>
      <c r="Q47" s="200" t="s">
        <v>265</v>
      </c>
      <c r="R47" s="202" t="s">
        <v>89</v>
      </c>
      <c r="S47" s="202" t="s">
        <v>89</v>
      </c>
      <c r="T47" s="203">
        <v>12400000</v>
      </c>
      <c r="U47" s="142">
        <v>6000000</v>
      </c>
      <c r="V47" s="142">
        <v>0</v>
      </c>
      <c r="W47" s="117"/>
    </row>
    <row r="48" spans="1:23" ht="67.5" x14ac:dyDescent="0.25">
      <c r="A48" s="55" t="str">
        <f t="shared" si="0"/>
        <v>C-3701-1000-15Nación11CSF</v>
      </c>
      <c r="B48" s="199" t="s">
        <v>169</v>
      </c>
      <c r="C48" s="200" t="s">
        <v>170</v>
      </c>
      <c r="D48" s="201" t="s">
        <v>263</v>
      </c>
      <c r="E48" s="199" t="s">
        <v>191</v>
      </c>
      <c r="F48" s="199" t="s">
        <v>249</v>
      </c>
      <c r="G48" s="199" t="s">
        <v>250</v>
      </c>
      <c r="H48" s="199" t="s">
        <v>264</v>
      </c>
      <c r="I48" s="199"/>
      <c r="J48" s="199"/>
      <c r="K48" s="199"/>
      <c r="L48" s="199"/>
      <c r="M48" s="199"/>
      <c r="N48" s="199" t="s">
        <v>173</v>
      </c>
      <c r="O48" s="199" t="s">
        <v>247</v>
      </c>
      <c r="P48" s="199" t="s">
        <v>175</v>
      </c>
      <c r="Q48" s="200" t="s">
        <v>265</v>
      </c>
      <c r="R48" s="202" t="s">
        <v>89</v>
      </c>
      <c r="S48" s="202" t="s">
        <v>89</v>
      </c>
      <c r="T48" s="203">
        <v>140763932</v>
      </c>
      <c r="U48" s="142">
        <v>1093333</v>
      </c>
      <c r="V48" s="142">
        <v>0</v>
      </c>
      <c r="W48" s="117"/>
    </row>
    <row r="49" spans="1:23" ht="67.5" x14ac:dyDescent="0.25">
      <c r="A49" s="55" t="str">
        <f t="shared" si="0"/>
        <v>C-3701-1000-16Nación10CSF</v>
      </c>
      <c r="B49" s="199" t="s">
        <v>169</v>
      </c>
      <c r="C49" s="200" t="s">
        <v>170</v>
      </c>
      <c r="D49" s="201" t="s">
        <v>266</v>
      </c>
      <c r="E49" s="199" t="s">
        <v>191</v>
      </c>
      <c r="F49" s="199" t="s">
        <v>249</v>
      </c>
      <c r="G49" s="199" t="s">
        <v>250</v>
      </c>
      <c r="H49" s="199" t="s">
        <v>239</v>
      </c>
      <c r="I49" s="199"/>
      <c r="J49" s="199"/>
      <c r="K49" s="199"/>
      <c r="L49" s="199"/>
      <c r="M49" s="199"/>
      <c r="N49" s="199" t="s">
        <v>173</v>
      </c>
      <c r="O49" s="199" t="s">
        <v>174</v>
      </c>
      <c r="P49" s="199" t="s">
        <v>175</v>
      </c>
      <c r="Q49" s="200" t="s">
        <v>267</v>
      </c>
      <c r="R49" s="202" t="s">
        <v>89</v>
      </c>
      <c r="S49" s="202" t="s">
        <v>89</v>
      </c>
      <c r="T49" s="203">
        <v>373425425.94</v>
      </c>
      <c r="U49" s="142">
        <v>0</v>
      </c>
      <c r="V49" s="142">
        <v>0</v>
      </c>
      <c r="W49" s="117"/>
    </row>
    <row r="50" spans="1:23" ht="67.5" x14ac:dyDescent="0.25">
      <c r="A50" s="55" t="str">
        <f t="shared" si="0"/>
        <v>C-3701-1000-16Nación11CSF</v>
      </c>
      <c r="B50" s="199" t="s">
        <v>169</v>
      </c>
      <c r="C50" s="200" t="s">
        <v>170</v>
      </c>
      <c r="D50" s="201" t="s">
        <v>266</v>
      </c>
      <c r="E50" s="199" t="s">
        <v>191</v>
      </c>
      <c r="F50" s="199" t="s">
        <v>249</v>
      </c>
      <c r="G50" s="199" t="s">
        <v>250</v>
      </c>
      <c r="H50" s="199" t="s">
        <v>239</v>
      </c>
      <c r="I50" s="199"/>
      <c r="J50" s="199"/>
      <c r="K50" s="199"/>
      <c r="L50" s="199"/>
      <c r="M50" s="199"/>
      <c r="N50" s="199" t="s">
        <v>173</v>
      </c>
      <c r="O50" s="199" t="s">
        <v>247</v>
      </c>
      <c r="P50" s="199" t="s">
        <v>175</v>
      </c>
      <c r="Q50" s="200" t="s">
        <v>267</v>
      </c>
      <c r="R50" s="202" t="s">
        <v>89</v>
      </c>
      <c r="S50" s="202" t="s">
        <v>89</v>
      </c>
      <c r="T50" s="203">
        <v>351199051.67000002</v>
      </c>
      <c r="U50" s="142">
        <v>23500000</v>
      </c>
      <c r="V50" s="142">
        <v>23500000</v>
      </c>
      <c r="W50" s="117"/>
    </row>
    <row r="51" spans="1:23" ht="45" x14ac:dyDescent="0.25">
      <c r="A51" s="55" t="str">
        <f t="shared" si="0"/>
        <v>C-3701-1000-18Nación10CSF</v>
      </c>
      <c r="B51" s="199" t="s">
        <v>169</v>
      </c>
      <c r="C51" s="200" t="s">
        <v>170</v>
      </c>
      <c r="D51" s="201" t="s">
        <v>364</v>
      </c>
      <c r="E51" s="199" t="s">
        <v>191</v>
      </c>
      <c r="F51" s="199" t="s">
        <v>249</v>
      </c>
      <c r="G51" s="199" t="s">
        <v>250</v>
      </c>
      <c r="H51" s="199" t="s">
        <v>365</v>
      </c>
      <c r="I51" s="199"/>
      <c r="J51" s="199"/>
      <c r="K51" s="199"/>
      <c r="L51" s="199"/>
      <c r="M51" s="199"/>
      <c r="N51" s="199" t="s">
        <v>173</v>
      </c>
      <c r="O51" s="199" t="s">
        <v>174</v>
      </c>
      <c r="P51" s="199" t="s">
        <v>175</v>
      </c>
      <c r="Q51" s="200" t="s">
        <v>305</v>
      </c>
      <c r="R51" s="202" t="s">
        <v>89</v>
      </c>
      <c r="S51" s="202" t="s">
        <v>89</v>
      </c>
      <c r="T51" s="203">
        <v>30058333</v>
      </c>
      <c r="U51" s="142">
        <v>0</v>
      </c>
      <c r="V51" s="142">
        <v>0</v>
      </c>
      <c r="W51" s="117"/>
    </row>
    <row r="52" spans="1:23" ht="33.950000000000003" customHeight="1" x14ac:dyDescent="0.25">
      <c r="A52" s="55" t="str">
        <f t="shared" si="0"/>
        <v>C-3701-1000-18Nación11CSF</v>
      </c>
      <c r="B52" s="199" t="s">
        <v>169</v>
      </c>
      <c r="C52" s="200" t="s">
        <v>170</v>
      </c>
      <c r="D52" s="201" t="s">
        <v>364</v>
      </c>
      <c r="E52" s="199" t="s">
        <v>191</v>
      </c>
      <c r="F52" s="199" t="s">
        <v>249</v>
      </c>
      <c r="G52" s="199" t="s">
        <v>250</v>
      </c>
      <c r="H52" s="199" t="s">
        <v>365</v>
      </c>
      <c r="I52" s="199"/>
      <c r="J52" s="199"/>
      <c r="K52" s="199"/>
      <c r="L52" s="199"/>
      <c r="M52" s="199"/>
      <c r="N52" s="199" t="s">
        <v>173</v>
      </c>
      <c r="O52" s="199" t="s">
        <v>247</v>
      </c>
      <c r="P52" s="199" t="s">
        <v>175</v>
      </c>
      <c r="Q52" s="200" t="s">
        <v>305</v>
      </c>
      <c r="R52" s="202" t="s">
        <v>89</v>
      </c>
      <c r="S52" s="202" t="s">
        <v>89</v>
      </c>
      <c r="T52" s="203">
        <v>0</v>
      </c>
      <c r="U52" s="142">
        <v>0</v>
      </c>
      <c r="V52" s="142">
        <v>0</v>
      </c>
      <c r="W52" s="117"/>
    </row>
    <row r="53" spans="1:23" ht="45" x14ac:dyDescent="0.25">
      <c r="A53" s="55" t="str">
        <f t="shared" si="0"/>
        <v>C-3701-1000-18Nación16CSF</v>
      </c>
      <c r="B53" s="199" t="s">
        <v>169</v>
      </c>
      <c r="C53" s="200" t="s">
        <v>170</v>
      </c>
      <c r="D53" s="201" t="s">
        <v>364</v>
      </c>
      <c r="E53" s="199" t="s">
        <v>191</v>
      </c>
      <c r="F53" s="199" t="s">
        <v>249</v>
      </c>
      <c r="G53" s="199" t="s">
        <v>250</v>
      </c>
      <c r="H53" s="199" t="s">
        <v>365</v>
      </c>
      <c r="I53" s="199"/>
      <c r="J53" s="199"/>
      <c r="K53" s="199"/>
      <c r="L53" s="199"/>
      <c r="M53" s="199"/>
      <c r="N53" s="199" t="s">
        <v>173</v>
      </c>
      <c r="O53" s="199" t="s">
        <v>239</v>
      </c>
      <c r="P53" s="199" t="s">
        <v>175</v>
      </c>
      <c r="Q53" s="200" t="s">
        <v>305</v>
      </c>
      <c r="R53" s="202" t="s">
        <v>89</v>
      </c>
      <c r="S53" s="202" t="s">
        <v>89</v>
      </c>
      <c r="T53" s="203">
        <v>0</v>
      </c>
      <c r="U53" s="142">
        <v>0</v>
      </c>
      <c r="V53" s="142">
        <v>0</v>
      </c>
      <c r="W53" s="117"/>
    </row>
    <row r="54" spans="1:23" ht="56.25" x14ac:dyDescent="0.25">
      <c r="A54" s="55" t="str">
        <f t="shared" si="0"/>
        <v>C-3701-1000-20Nación10CSF</v>
      </c>
      <c r="B54" s="199" t="s">
        <v>169</v>
      </c>
      <c r="C54" s="200" t="s">
        <v>170</v>
      </c>
      <c r="D54" s="201" t="s">
        <v>268</v>
      </c>
      <c r="E54" s="199" t="s">
        <v>191</v>
      </c>
      <c r="F54" s="199" t="s">
        <v>249</v>
      </c>
      <c r="G54" s="199" t="s">
        <v>250</v>
      </c>
      <c r="H54" s="199" t="s">
        <v>269</v>
      </c>
      <c r="I54" s="199"/>
      <c r="J54" s="199"/>
      <c r="K54" s="199"/>
      <c r="L54" s="199"/>
      <c r="M54" s="199"/>
      <c r="N54" s="199" t="s">
        <v>173</v>
      </c>
      <c r="O54" s="199" t="s">
        <v>174</v>
      </c>
      <c r="P54" s="199" t="s">
        <v>175</v>
      </c>
      <c r="Q54" s="200" t="s">
        <v>270</v>
      </c>
      <c r="R54" s="202" t="s">
        <v>89</v>
      </c>
      <c r="S54" s="202" t="s">
        <v>89</v>
      </c>
      <c r="T54" s="203">
        <v>27289977</v>
      </c>
      <c r="U54" s="142">
        <v>0</v>
      </c>
      <c r="V54" s="142">
        <v>0</v>
      </c>
      <c r="W54" s="117"/>
    </row>
    <row r="55" spans="1:23" ht="56.25" x14ac:dyDescent="0.25">
      <c r="A55" s="55" t="str">
        <f t="shared" si="0"/>
        <v>C-3701-1000-20Nación11CSF</v>
      </c>
      <c r="B55" s="199" t="s">
        <v>169</v>
      </c>
      <c r="C55" s="200" t="s">
        <v>170</v>
      </c>
      <c r="D55" s="201" t="s">
        <v>268</v>
      </c>
      <c r="E55" s="199" t="s">
        <v>191</v>
      </c>
      <c r="F55" s="199" t="s">
        <v>249</v>
      </c>
      <c r="G55" s="199" t="s">
        <v>250</v>
      </c>
      <c r="H55" s="199" t="s">
        <v>269</v>
      </c>
      <c r="I55" s="199"/>
      <c r="J55" s="199"/>
      <c r="K55" s="199"/>
      <c r="L55" s="199"/>
      <c r="M55" s="199"/>
      <c r="N55" s="199" t="s">
        <v>173</v>
      </c>
      <c r="O55" s="199" t="s">
        <v>247</v>
      </c>
      <c r="P55" s="199" t="s">
        <v>175</v>
      </c>
      <c r="Q55" s="200" t="s">
        <v>270</v>
      </c>
      <c r="R55" s="202" t="s">
        <v>89</v>
      </c>
      <c r="S55" s="202" t="s">
        <v>89</v>
      </c>
      <c r="T55" s="203">
        <v>52640606.670000002</v>
      </c>
      <c r="U55" s="142">
        <v>0</v>
      </c>
      <c r="V55" s="142">
        <v>0</v>
      </c>
      <c r="W55" s="117"/>
    </row>
    <row r="56" spans="1:23" ht="90" x14ac:dyDescent="0.25">
      <c r="A56" s="55" t="str">
        <f t="shared" si="0"/>
        <v>C-3701-1000-21Nación11CSF</v>
      </c>
      <c r="B56" s="199" t="s">
        <v>169</v>
      </c>
      <c r="C56" s="200" t="s">
        <v>170</v>
      </c>
      <c r="D56" s="201" t="s">
        <v>271</v>
      </c>
      <c r="E56" s="199" t="s">
        <v>191</v>
      </c>
      <c r="F56" s="199" t="s">
        <v>249</v>
      </c>
      <c r="G56" s="199" t="s">
        <v>250</v>
      </c>
      <c r="H56" s="199" t="s">
        <v>272</v>
      </c>
      <c r="I56" s="199" t="s">
        <v>89</v>
      </c>
      <c r="J56" s="199" t="s">
        <v>89</v>
      </c>
      <c r="K56" s="199" t="s">
        <v>89</v>
      </c>
      <c r="L56" s="199" t="s">
        <v>89</v>
      </c>
      <c r="M56" s="199" t="s">
        <v>89</v>
      </c>
      <c r="N56" s="199" t="s">
        <v>173</v>
      </c>
      <c r="O56" s="199" t="s">
        <v>247</v>
      </c>
      <c r="P56" s="199" t="s">
        <v>175</v>
      </c>
      <c r="Q56" s="200" t="s">
        <v>273</v>
      </c>
      <c r="R56" s="202" t="s">
        <v>89</v>
      </c>
      <c r="S56" s="202" t="s">
        <v>89</v>
      </c>
      <c r="T56" s="203">
        <v>0</v>
      </c>
      <c r="U56" s="142">
        <v>0</v>
      </c>
      <c r="V56" s="142">
        <v>0</v>
      </c>
      <c r="W56" s="117"/>
    </row>
    <row r="57" spans="1:23" ht="67.5" x14ac:dyDescent="0.25">
      <c r="A57" s="55" t="str">
        <f t="shared" si="0"/>
        <v>C-3701-1000-23Nación10CSF</v>
      </c>
      <c r="B57" s="199" t="s">
        <v>169</v>
      </c>
      <c r="C57" s="200" t="s">
        <v>170</v>
      </c>
      <c r="D57" s="201" t="s">
        <v>366</v>
      </c>
      <c r="E57" s="199" t="s">
        <v>191</v>
      </c>
      <c r="F57" s="199" t="s">
        <v>249</v>
      </c>
      <c r="G57" s="199" t="s">
        <v>250</v>
      </c>
      <c r="H57" s="199" t="s">
        <v>367</v>
      </c>
      <c r="I57" s="199"/>
      <c r="J57" s="199"/>
      <c r="K57" s="199"/>
      <c r="L57" s="199"/>
      <c r="M57" s="199"/>
      <c r="N57" s="199" t="s">
        <v>173</v>
      </c>
      <c r="O57" s="199" t="s">
        <v>174</v>
      </c>
      <c r="P57" s="199" t="s">
        <v>175</v>
      </c>
      <c r="Q57" s="200" t="s">
        <v>307</v>
      </c>
      <c r="R57" s="202" t="s">
        <v>89</v>
      </c>
      <c r="S57" s="202" t="s">
        <v>89</v>
      </c>
      <c r="T57" s="203">
        <v>3116119288</v>
      </c>
      <c r="U57" s="142">
        <v>214943693</v>
      </c>
      <c r="V57" s="142">
        <v>214943693</v>
      </c>
      <c r="W57" s="117"/>
    </row>
    <row r="58" spans="1:23" ht="67.5" x14ac:dyDescent="0.25">
      <c r="A58" s="55" t="str">
        <f t="shared" si="0"/>
        <v>C-3701-1000-23Nación11CSF</v>
      </c>
      <c r="B58" s="199" t="s">
        <v>169</v>
      </c>
      <c r="C58" s="200" t="s">
        <v>170</v>
      </c>
      <c r="D58" s="201" t="s">
        <v>366</v>
      </c>
      <c r="E58" s="199" t="s">
        <v>191</v>
      </c>
      <c r="F58" s="199" t="s">
        <v>249</v>
      </c>
      <c r="G58" s="199" t="s">
        <v>250</v>
      </c>
      <c r="H58" s="199" t="s">
        <v>367</v>
      </c>
      <c r="I58" s="199"/>
      <c r="J58" s="199"/>
      <c r="K58" s="199"/>
      <c r="L58" s="199"/>
      <c r="M58" s="199"/>
      <c r="N58" s="199" t="s">
        <v>173</v>
      </c>
      <c r="O58" s="199" t="s">
        <v>247</v>
      </c>
      <c r="P58" s="199" t="s">
        <v>175</v>
      </c>
      <c r="Q58" s="200" t="s">
        <v>307</v>
      </c>
      <c r="R58" s="202" t="s">
        <v>89</v>
      </c>
      <c r="S58" s="202" t="s">
        <v>89</v>
      </c>
      <c r="T58" s="203">
        <v>0</v>
      </c>
      <c r="U58" s="142">
        <v>0</v>
      </c>
      <c r="V58" s="142">
        <v>0</v>
      </c>
      <c r="W58" s="117"/>
    </row>
    <row r="59" spans="1:23" ht="45" x14ac:dyDescent="0.25">
      <c r="A59" s="55" t="str">
        <f t="shared" si="0"/>
        <v>C-3701-1000-24Nación10CSF</v>
      </c>
      <c r="B59" s="199" t="s">
        <v>169</v>
      </c>
      <c r="C59" s="200" t="s">
        <v>170</v>
      </c>
      <c r="D59" s="201" t="s">
        <v>368</v>
      </c>
      <c r="E59" s="199" t="s">
        <v>191</v>
      </c>
      <c r="F59" s="199" t="s">
        <v>249</v>
      </c>
      <c r="G59" s="199" t="s">
        <v>250</v>
      </c>
      <c r="H59" s="199" t="s">
        <v>369</v>
      </c>
      <c r="I59" s="199"/>
      <c r="J59" s="199"/>
      <c r="K59" s="199"/>
      <c r="L59" s="199"/>
      <c r="M59" s="199"/>
      <c r="N59" s="199" t="s">
        <v>173</v>
      </c>
      <c r="O59" s="199" t="s">
        <v>174</v>
      </c>
      <c r="P59" s="199" t="s">
        <v>175</v>
      </c>
      <c r="Q59" s="200" t="s">
        <v>306</v>
      </c>
      <c r="R59" s="202" t="s">
        <v>89</v>
      </c>
      <c r="S59" s="202" t="s">
        <v>89</v>
      </c>
      <c r="T59" s="203">
        <v>50000000</v>
      </c>
      <c r="U59" s="142">
        <v>0</v>
      </c>
      <c r="V59" s="142">
        <v>0</v>
      </c>
      <c r="W59" s="117"/>
    </row>
    <row r="60" spans="1:23" ht="45" x14ac:dyDescent="0.25">
      <c r="A60" s="55" t="str">
        <f t="shared" si="0"/>
        <v>C-3701-1000-24Nación11CSF</v>
      </c>
      <c r="B60" s="199" t="s">
        <v>169</v>
      </c>
      <c r="C60" s="200" t="s">
        <v>170</v>
      </c>
      <c r="D60" s="201" t="s">
        <v>368</v>
      </c>
      <c r="E60" s="199" t="s">
        <v>191</v>
      </c>
      <c r="F60" s="199" t="s">
        <v>249</v>
      </c>
      <c r="G60" s="199" t="s">
        <v>250</v>
      </c>
      <c r="H60" s="199" t="s">
        <v>369</v>
      </c>
      <c r="I60" s="199"/>
      <c r="J60" s="199"/>
      <c r="K60" s="199"/>
      <c r="L60" s="199"/>
      <c r="M60" s="199"/>
      <c r="N60" s="199" t="s">
        <v>173</v>
      </c>
      <c r="O60" s="199" t="s">
        <v>247</v>
      </c>
      <c r="P60" s="199" t="s">
        <v>175</v>
      </c>
      <c r="Q60" s="200" t="s">
        <v>306</v>
      </c>
      <c r="R60" s="202" t="s">
        <v>89</v>
      </c>
      <c r="S60" s="202" t="s">
        <v>89</v>
      </c>
      <c r="T60" s="203">
        <v>0</v>
      </c>
      <c r="U60" s="142">
        <v>0</v>
      </c>
      <c r="V60" s="142">
        <v>0</v>
      </c>
      <c r="W60" s="117"/>
    </row>
    <row r="61" spans="1:23" ht="45" x14ac:dyDescent="0.25">
      <c r="A61" s="55" t="str">
        <f t="shared" si="0"/>
        <v>C-3701-1000-25Nación16CSF</v>
      </c>
      <c r="B61" s="199" t="s">
        <v>169</v>
      </c>
      <c r="C61" s="200" t="s">
        <v>170</v>
      </c>
      <c r="D61" s="201" t="s">
        <v>370</v>
      </c>
      <c r="E61" s="199" t="s">
        <v>191</v>
      </c>
      <c r="F61" s="199" t="s">
        <v>249</v>
      </c>
      <c r="G61" s="199" t="s">
        <v>250</v>
      </c>
      <c r="H61" s="199" t="s">
        <v>371</v>
      </c>
      <c r="I61" s="199"/>
      <c r="J61" s="199"/>
      <c r="K61" s="199"/>
      <c r="L61" s="199"/>
      <c r="M61" s="199"/>
      <c r="N61" s="199" t="s">
        <v>173</v>
      </c>
      <c r="O61" s="199" t="s">
        <v>239</v>
      </c>
      <c r="P61" s="199" t="s">
        <v>175</v>
      </c>
      <c r="Q61" s="200" t="s">
        <v>308</v>
      </c>
      <c r="R61" s="202" t="s">
        <v>89</v>
      </c>
      <c r="S61" s="202" t="s">
        <v>89</v>
      </c>
      <c r="T61" s="203">
        <v>775217964</v>
      </c>
      <c r="U61" s="142">
        <v>11000000</v>
      </c>
      <c r="V61" s="142">
        <v>4000000</v>
      </c>
      <c r="W61" s="117"/>
    </row>
    <row r="62" spans="1:23" ht="56.25" x14ac:dyDescent="0.25">
      <c r="A62" s="55" t="str">
        <f t="shared" si="0"/>
        <v>C-3701-1000-26Nación11CSF</v>
      </c>
      <c r="B62" s="199" t="s">
        <v>169</v>
      </c>
      <c r="C62" s="200" t="s">
        <v>170</v>
      </c>
      <c r="D62" s="201" t="s">
        <v>372</v>
      </c>
      <c r="E62" s="199" t="s">
        <v>191</v>
      </c>
      <c r="F62" s="199" t="s">
        <v>249</v>
      </c>
      <c r="G62" s="199" t="s">
        <v>250</v>
      </c>
      <c r="H62" s="199" t="s">
        <v>373</v>
      </c>
      <c r="I62" s="199" t="s">
        <v>89</v>
      </c>
      <c r="J62" s="199" t="s">
        <v>89</v>
      </c>
      <c r="K62" s="199" t="s">
        <v>89</v>
      </c>
      <c r="L62" s="199" t="s">
        <v>89</v>
      </c>
      <c r="M62" s="199" t="s">
        <v>89</v>
      </c>
      <c r="N62" s="199" t="s">
        <v>173</v>
      </c>
      <c r="O62" s="199" t="s">
        <v>247</v>
      </c>
      <c r="P62" s="199" t="s">
        <v>175</v>
      </c>
      <c r="Q62" s="200" t="s">
        <v>374</v>
      </c>
      <c r="R62" s="202" t="s">
        <v>89</v>
      </c>
      <c r="S62" s="202" t="s">
        <v>89</v>
      </c>
      <c r="T62" s="203">
        <v>0</v>
      </c>
      <c r="U62" s="142">
        <v>0</v>
      </c>
      <c r="V62" s="142">
        <v>0</v>
      </c>
      <c r="W62" s="117"/>
    </row>
    <row r="63" spans="1:23" ht="56.25" x14ac:dyDescent="0.25">
      <c r="A63" s="55" t="str">
        <f t="shared" si="0"/>
        <v>C-3701-1000-26Nación16CSF</v>
      </c>
      <c r="B63" s="199" t="s">
        <v>169</v>
      </c>
      <c r="C63" s="200" t="s">
        <v>170</v>
      </c>
      <c r="D63" s="201" t="s">
        <v>372</v>
      </c>
      <c r="E63" s="199" t="s">
        <v>191</v>
      </c>
      <c r="F63" s="199" t="s">
        <v>249</v>
      </c>
      <c r="G63" s="199" t="s">
        <v>250</v>
      </c>
      <c r="H63" s="199" t="s">
        <v>373</v>
      </c>
      <c r="I63" s="199" t="s">
        <v>89</v>
      </c>
      <c r="J63" s="199" t="s">
        <v>89</v>
      </c>
      <c r="K63" s="199" t="s">
        <v>89</v>
      </c>
      <c r="L63" s="199" t="s">
        <v>89</v>
      </c>
      <c r="M63" s="199" t="s">
        <v>89</v>
      </c>
      <c r="N63" s="199" t="s">
        <v>173</v>
      </c>
      <c r="O63" s="199" t="s">
        <v>239</v>
      </c>
      <c r="P63" s="199" t="s">
        <v>175</v>
      </c>
      <c r="Q63" s="200" t="s">
        <v>374</v>
      </c>
      <c r="R63" s="202" t="s">
        <v>89</v>
      </c>
      <c r="S63" s="202" t="s">
        <v>89</v>
      </c>
      <c r="T63" s="203">
        <v>0</v>
      </c>
      <c r="U63" s="142">
        <v>0</v>
      </c>
      <c r="V63" s="142">
        <v>0</v>
      </c>
      <c r="W63" s="117"/>
    </row>
    <row r="64" spans="1:23" ht="67.5" x14ac:dyDescent="0.25">
      <c r="A64" s="55" t="str">
        <f t="shared" si="0"/>
        <v>C-3701-1000-27Nación10CSF</v>
      </c>
      <c r="B64" s="199" t="s">
        <v>169</v>
      </c>
      <c r="C64" s="200" t="s">
        <v>170</v>
      </c>
      <c r="D64" s="201" t="s">
        <v>375</v>
      </c>
      <c r="E64" s="199" t="s">
        <v>191</v>
      </c>
      <c r="F64" s="199" t="s">
        <v>249</v>
      </c>
      <c r="G64" s="199" t="s">
        <v>250</v>
      </c>
      <c r="H64" s="199" t="s">
        <v>376</v>
      </c>
      <c r="I64" s="199" t="s">
        <v>89</v>
      </c>
      <c r="J64" s="199" t="s">
        <v>89</v>
      </c>
      <c r="K64" s="199" t="s">
        <v>89</v>
      </c>
      <c r="L64" s="199" t="s">
        <v>89</v>
      </c>
      <c r="M64" s="199" t="s">
        <v>89</v>
      </c>
      <c r="N64" s="199" t="s">
        <v>173</v>
      </c>
      <c r="O64" s="199" t="s">
        <v>174</v>
      </c>
      <c r="P64" s="199" t="s">
        <v>175</v>
      </c>
      <c r="Q64" s="200" t="s">
        <v>377</v>
      </c>
      <c r="R64" s="202" t="s">
        <v>89</v>
      </c>
      <c r="S64" s="202" t="s">
        <v>89</v>
      </c>
      <c r="T64" s="203">
        <v>0</v>
      </c>
      <c r="U64" s="142">
        <v>0</v>
      </c>
      <c r="V64" s="142">
        <v>0</v>
      </c>
      <c r="W64" s="117"/>
    </row>
    <row r="65" spans="1:23" ht="67.5" x14ac:dyDescent="0.25">
      <c r="A65" s="55" t="str">
        <f t="shared" si="0"/>
        <v>C-3701-1000-27Nación11CSF</v>
      </c>
      <c r="B65" s="199" t="s">
        <v>169</v>
      </c>
      <c r="C65" s="200" t="s">
        <v>170</v>
      </c>
      <c r="D65" s="201" t="s">
        <v>375</v>
      </c>
      <c r="E65" s="199" t="s">
        <v>191</v>
      </c>
      <c r="F65" s="199" t="s">
        <v>249</v>
      </c>
      <c r="G65" s="199" t="s">
        <v>250</v>
      </c>
      <c r="H65" s="199" t="s">
        <v>376</v>
      </c>
      <c r="I65" s="199" t="s">
        <v>89</v>
      </c>
      <c r="J65" s="199" t="s">
        <v>89</v>
      </c>
      <c r="K65" s="199" t="s">
        <v>89</v>
      </c>
      <c r="L65" s="199" t="s">
        <v>89</v>
      </c>
      <c r="M65" s="199" t="s">
        <v>89</v>
      </c>
      <c r="N65" s="199" t="s">
        <v>173</v>
      </c>
      <c r="O65" s="199" t="s">
        <v>247</v>
      </c>
      <c r="P65" s="199" t="s">
        <v>175</v>
      </c>
      <c r="Q65" s="200" t="s">
        <v>377</v>
      </c>
      <c r="R65" s="202" t="s">
        <v>89</v>
      </c>
      <c r="S65" s="202" t="s">
        <v>89</v>
      </c>
      <c r="T65" s="203">
        <v>0</v>
      </c>
      <c r="U65" s="142">
        <v>0</v>
      </c>
      <c r="V65" s="142">
        <v>0</v>
      </c>
      <c r="W65" s="117"/>
    </row>
    <row r="66" spans="1:23" ht="45" x14ac:dyDescent="0.25">
      <c r="A66" s="55" t="str">
        <f t="shared" si="0"/>
        <v>C-3702-1000-8Nación16CSF</v>
      </c>
      <c r="B66" s="199" t="s">
        <v>169</v>
      </c>
      <c r="C66" s="200" t="s">
        <v>170</v>
      </c>
      <c r="D66" s="201" t="s">
        <v>192</v>
      </c>
      <c r="E66" s="199" t="s">
        <v>191</v>
      </c>
      <c r="F66" s="199" t="s">
        <v>255</v>
      </c>
      <c r="G66" s="199" t="s">
        <v>250</v>
      </c>
      <c r="H66" s="199" t="s">
        <v>253</v>
      </c>
      <c r="I66" s="199"/>
      <c r="J66" s="199"/>
      <c r="K66" s="199"/>
      <c r="L66" s="199"/>
      <c r="M66" s="199"/>
      <c r="N66" s="199" t="s">
        <v>173</v>
      </c>
      <c r="O66" s="199" t="s">
        <v>239</v>
      </c>
      <c r="P66" s="199" t="s">
        <v>175</v>
      </c>
      <c r="Q66" s="200" t="s">
        <v>140</v>
      </c>
      <c r="R66" s="202" t="s">
        <v>89</v>
      </c>
      <c r="S66" s="202" t="s">
        <v>89</v>
      </c>
      <c r="T66" s="203">
        <v>23319459</v>
      </c>
      <c r="U66" s="142">
        <v>19047654</v>
      </c>
      <c r="V66" s="142">
        <v>17730799</v>
      </c>
      <c r="W66" s="117"/>
    </row>
    <row r="67" spans="1:23" ht="56.25" x14ac:dyDescent="0.25">
      <c r="A67" s="55" t="str">
        <f t="shared" si="0"/>
        <v>C-3702-1000-9Nación16CSF</v>
      </c>
      <c r="B67" s="199" t="s">
        <v>169</v>
      </c>
      <c r="C67" s="200" t="s">
        <v>170</v>
      </c>
      <c r="D67" s="201" t="s">
        <v>274</v>
      </c>
      <c r="E67" s="199" t="s">
        <v>191</v>
      </c>
      <c r="F67" s="199" t="s">
        <v>255</v>
      </c>
      <c r="G67" s="199" t="s">
        <v>250</v>
      </c>
      <c r="H67" s="199" t="s">
        <v>254</v>
      </c>
      <c r="I67" s="199"/>
      <c r="J67" s="199"/>
      <c r="K67" s="199"/>
      <c r="L67" s="199"/>
      <c r="M67" s="199"/>
      <c r="N67" s="199" t="s">
        <v>173</v>
      </c>
      <c r="O67" s="199" t="s">
        <v>239</v>
      </c>
      <c r="P67" s="199" t="s">
        <v>175</v>
      </c>
      <c r="Q67" s="200" t="s">
        <v>275</v>
      </c>
      <c r="R67" s="202" t="s">
        <v>89</v>
      </c>
      <c r="S67" s="202" t="s">
        <v>89</v>
      </c>
      <c r="T67" s="203">
        <v>80498874</v>
      </c>
      <c r="U67" s="142">
        <v>92354</v>
      </c>
      <c r="V67" s="142">
        <v>92354</v>
      </c>
      <c r="W67" s="117"/>
    </row>
    <row r="68" spans="1:23" ht="67.5" x14ac:dyDescent="0.25">
      <c r="A68" s="55" t="str">
        <f t="shared" si="0"/>
        <v>C-3702-1000-10Nación16CSF</v>
      </c>
      <c r="B68" s="199" t="s">
        <v>169</v>
      </c>
      <c r="C68" s="200" t="s">
        <v>170</v>
      </c>
      <c r="D68" s="201" t="s">
        <v>276</v>
      </c>
      <c r="E68" s="199" t="s">
        <v>191</v>
      </c>
      <c r="F68" s="199" t="s">
        <v>255</v>
      </c>
      <c r="G68" s="199" t="s">
        <v>250</v>
      </c>
      <c r="H68" s="199" t="s">
        <v>174</v>
      </c>
      <c r="I68" s="199"/>
      <c r="J68" s="199"/>
      <c r="K68" s="199"/>
      <c r="L68" s="199"/>
      <c r="M68" s="199"/>
      <c r="N68" s="199" t="s">
        <v>173</v>
      </c>
      <c r="O68" s="199" t="s">
        <v>239</v>
      </c>
      <c r="P68" s="199" t="s">
        <v>175</v>
      </c>
      <c r="Q68" s="200" t="s">
        <v>277</v>
      </c>
      <c r="R68" s="202" t="s">
        <v>89</v>
      </c>
      <c r="S68" s="202" t="s">
        <v>89</v>
      </c>
      <c r="T68" s="203">
        <v>516013721.31</v>
      </c>
      <c r="U68" s="142">
        <v>58971992</v>
      </c>
      <c r="V68" s="142">
        <v>56040600</v>
      </c>
      <c r="W68" s="117"/>
    </row>
    <row r="69" spans="1:23" ht="56.25" x14ac:dyDescent="0.25">
      <c r="B69" s="199" t="s">
        <v>169</v>
      </c>
      <c r="C69" s="200" t="s">
        <v>170</v>
      </c>
      <c r="D69" s="201" t="s">
        <v>278</v>
      </c>
      <c r="E69" s="199" t="s">
        <v>191</v>
      </c>
      <c r="F69" s="199" t="s">
        <v>255</v>
      </c>
      <c r="G69" s="199" t="s">
        <v>250</v>
      </c>
      <c r="H69" s="199" t="s">
        <v>247</v>
      </c>
      <c r="I69" s="199"/>
      <c r="J69" s="199"/>
      <c r="K69" s="199"/>
      <c r="L69" s="199"/>
      <c r="M69" s="199"/>
      <c r="N69" s="199" t="s">
        <v>173</v>
      </c>
      <c r="O69" s="199" t="s">
        <v>239</v>
      </c>
      <c r="P69" s="199" t="s">
        <v>175</v>
      </c>
      <c r="Q69" s="200" t="s">
        <v>279</v>
      </c>
      <c r="R69" s="202" t="s">
        <v>89</v>
      </c>
      <c r="S69" s="202" t="s">
        <v>89</v>
      </c>
      <c r="T69" s="203">
        <v>429008792</v>
      </c>
      <c r="U69" s="142">
        <v>131139701</v>
      </c>
      <c r="V69" s="142">
        <v>13083701</v>
      </c>
    </row>
    <row r="70" spans="1:23" ht="56.25" x14ac:dyDescent="0.25">
      <c r="B70" s="199" t="s">
        <v>169</v>
      </c>
      <c r="C70" s="200" t="s">
        <v>170</v>
      </c>
      <c r="D70" s="201" t="s">
        <v>280</v>
      </c>
      <c r="E70" s="199" t="s">
        <v>191</v>
      </c>
      <c r="F70" s="199" t="s">
        <v>255</v>
      </c>
      <c r="G70" s="199" t="s">
        <v>250</v>
      </c>
      <c r="H70" s="199" t="s">
        <v>281</v>
      </c>
      <c r="I70" s="199"/>
      <c r="J70" s="199"/>
      <c r="K70" s="199"/>
      <c r="L70" s="199"/>
      <c r="M70" s="199"/>
      <c r="N70" s="199" t="s">
        <v>173</v>
      </c>
      <c r="O70" s="199" t="s">
        <v>239</v>
      </c>
      <c r="P70" s="199" t="s">
        <v>175</v>
      </c>
      <c r="Q70" s="200" t="s">
        <v>282</v>
      </c>
      <c r="R70" s="202" t="s">
        <v>89</v>
      </c>
      <c r="S70" s="202" t="s">
        <v>89</v>
      </c>
      <c r="T70" s="203">
        <v>108916655</v>
      </c>
      <c r="U70" s="142">
        <v>22638707</v>
      </c>
      <c r="V70" s="142">
        <v>20042189</v>
      </c>
    </row>
    <row r="71" spans="1:23" ht="56.25" x14ac:dyDescent="0.25">
      <c r="B71" s="199" t="s">
        <v>169</v>
      </c>
      <c r="C71" s="200" t="s">
        <v>170</v>
      </c>
      <c r="D71" s="201" t="s">
        <v>378</v>
      </c>
      <c r="E71" s="199" t="s">
        <v>191</v>
      </c>
      <c r="F71" s="199" t="s">
        <v>379</v>
      </c>
      <c r="G71" s="199" t="s">
        <v>250</v>
      </c>
      <c r="H71" s="199" t="s">
        <v>380</v>
      </c>
      <c r="I71" s="199"/>
      <c r="J71" s="199"/>
      <c r="K71" s="199"/>
      <c r="L71" s="199"/>
      <c r="M71" s="199"/>
      <c r="N71" s="199" t="s">
        <v>173</v>
      </c>
      <c r="O71" s="199" t="s">
        <v>174</v>
      </c>
      <c r="P71" s="199" t="s">
        <v>175</v>
      </c>
      <c r="Q71" s="200" t="s">
        <v>381</v>
      </c>
      <c r="R71" s="202" t="s">
        <v>89</v>
      </c>
      <c r="S71" s="202" t="s">
        <v>89</v>
      </c>
      <c r="T71" s="203">
        <v>0</v>
      </c>
      <c r="U71" s="142">
        <v>0</v>
      </c>
      <c r="V71" s="142">
        <v>0</v>
      </c>
    </row>
    <row r="72" spans="1:23" ht="56.25" x14ac:dyDescent="0.25">
      <c r="B72" s="199" t="s">
        <v>169</v>
      </c>
      <c r="C72" s="200" t="s">
        <v>170</v>
      </c>
      <c r="D72" s="201" t="s">
        <v>378</v>
      </c>
      <c r="E72" s="199" t="s">
        <v>191</v>
      </c>
      <c r="F72" s="199" t="s">
        <v>379</v>
      </c>
      <c r="G72" s="199" t="s">
        <v>250</v>
      </c>
      <c r="H72" s="199" t="s">
        <v>380</v>
      </c>
      <c r="I72" s="199"/>
      <c r="J72" s="199"/>
      <c r="K72" s="199"/>
      <c r="L72" s="199"/>
      <c r="M72" s="199"/>
      <c r="N72" s="199" t="s">
        <v>173</v>
      </c>
      <c r="O72" s="199" t="s">
        <v>247</v>
      </c>
      <c r="P72" s="199" t="s">
        <v>175</v>
      </c>
      <c r="Q72" s="200" t="s">
        <v>381</v>
      </c>
      <c r="R72" s="202" t="s">
        <v>89</v>
      </c>
      <c r="S72" s="202" t="s">
        <v>89</v>
      </c>
      <c r="T72" s="203">
        <v>0</v>
      </c>
      <c r="U72" s="142">
        <v>0</v>
      </c>
      <c r="V72" s="142">
        <v>0</v>
      </c>
    </row>
    <row r="73" spans="1:23" ht="56.25" x14ac:dyDescent="0.25">
      <c r="B73" s="199" t="s">
        <v>169</v>
      </c>
      <c r="C73" s="200" t="s">
        <v>170</v>
      </c>
      <c r="D73" s="201" t="s">
        <v>284</v>
      </c>
      <c r="E73" s="199" t="s">
        <v>191</v>
      </c>
      <c r="F73" s="199" t="s">
        <v>283</v>
      </c>
      <c r="G73" s="199" t="s">
        <v>250</v>
      </c>
      <c r="H73" s="199" t="s">
        <v>251</v>
      </c>
      <c r="I73" s="199"/>
      <c r="J73" s="199"/>
      <c r="K73" s="199"/>
      <c r="L73" s="199"/>
      <c r="M73" s="199"/>
      <c r="N73" s="199" t="s">
        <v>173</v>
      </c>
      <c r="O73" s="199" t="s">
        <v>174</v>
      </c>
      <c r="P73" s="199" t="s">
        <v>175</v>
      </c>
      <c r="Q73" s="200" t="s">
        <v>285</v>
      </c>
      <c r="R73" s="202" t="s">
        <v>89</v>
      </c>
      <c r="S73" s="202" t="s">
        <v>89</v>
      </c>
      <c r="T73" s="203">
        <v>0</v>
      </c>
      <c r="U73" s="142">
        <v>0</v>
      </c>
      <c r="V73" s="142">
        <v>0</v>
      </c>
    </row>
    <row r="74" spans="1:23" ht="56.25" x14ac:dyDescent="0.25">
      <c r="B74" s="199" t="s">
        <v>169</v>
      </c>
      <c r="C74" s="200" t="s">
        <v>170</v>
      </c>
      <c r="D74" s="201" t="s">
        <v>284</v>
      </c>
      <c r="E74" s="199" t="s">
        <v>191</v>
      </c>
      <c r="F74" s="199" t="s">
        <v>283</v>
      </c>
      <c r="G74" s="199" t="s">
        <v>250</v>
      </c>
      <c r="H74" s="199" t="s">
        <v>251</v>
      </c>
      <c r="I74" s="199"/>
      <c r="J74" s="199"/>
      <c r="K74" s="199"/>
      <c r="L74" s="199"/>
      <c r="M74" s="199"/>
      <c r="N74" s="199" t="s">
        <v>173</v>
      </c>
      <c r="O74" s="199" t="s">
        <v>247</v>
      </c>
      <c r="P74" s="199" t="s">
        <v>175</v>
      </c>
      <c r="Q74" s="200" t="s">
        <v>285</v>
      </c>
      <c r="R74" s="202" t="s">
        <v>89</v>
      </c>
      <c r="S74" s="202" t="s">
        <v>89</v>
      </c>
      <c r="T74" s="203">
        <v>5090641</v>
      </c>
      <c r="U74" s="142">
        <v>0</v>
      </c>
      <c r="V74" s="142">
        <v>0</v>
      </c>
    </row>
    <row r="75" spans="1:23" ht="78.75" x14ac:dyDescent="0.25">
      <c r="B75" s="199" t="s">
        <v>169</v>
      </c>
      <c r="C75" s="200" t="s">
        <v>170</v>
      </c>
      <c r="D75" s="201" t="s">
        <v>382</v>
      </c>
      <c r="E75" s="199" t="s">
        <v>191</v>
      </c>
      <c r="F75" s="199" t="s">
        <v>283</v>
      </c>
      <c r="G75" s="199" t="s">
        <v>250</v>
      </c>
      <c r="H75" s="199" t="s">
        <v>383</v>
      </c>
      <c r="I75" s="199"/>
      <c r="J75" s="199"/>
      <c r="K75" s="199"/>
      <c r="L75" s="199"/>
      <c r="M75" s="199"/>
      <c r="N75" s="199" t="s">
        <v>173</v>
      </c>
      <c r="O75" s="199" t="s">
        <v>239</v>
      </c>
      <c r="P75" s="199" t="s">
        <v>175</v>
      </c>
      <c r="Q75" s="200" t="s">
        <v>384</v>
      </c>
      <c r="R75" s="202" t="s">
        <v>89</v>
      </c>
      <c r="S75" s="202" t="s">
        <v>89</v>
      </c>
      <c r="T75" s="203">
        <v>0</v>
      </c>
      <c r="U75" s="142">
        <v>0</v>
      </c>
      <c r="V75" s="142">
        <v>0</v>
      </c>
    </row>
    <row r="76" spans="1:23" ht="67.5" x14ac:dyDescent="0.25">
      <c r="B76" s="199" t="s">
        <v>169</v>
      </c>
      <c r="C76" s="200" t="s">
        <v>170</v>
      </c>
      <c r="D76" s="201" t="s">
        <v>286</v>
      </c>
      <c r="E76" s="199" t="s">
        <v>191</v>
      </c>
      <c r="F76" s="199" t="s">
        <v>256</v>
      </c>
      <c r="G76" s="199" t="s">
        <v>250</v>
      </c>
      <c r="H76" s="199" t="s">
        <v>252</v>
      </c>
      <c r="I76" s="199"/>
      <c r="J76" s="199"/>
      <c r="K76" s="199"/>
      <c r="L76" s="199"/>
      <c r="M76" s="199"/>
      <c r="N76" s="199" t="s">
        <v>173</v>
      </c>
      <c r="O76" s="199" t="s">
        <v>174</v>
      </c>
      <c r="P76" s="199" t="s">
        <v>175</v>
      </c>
      <c r="Q76" s="200" t="s">
        <v>287</v>
      </c>
      <c r="R76" s="202" t="s">
        <v>89</v>
      </c>
      <c r="S76" s="202" t="s">
        <v>89</v>
      </c>
      <c r="T76" s="203">
        <v>0</v>
      </c>
      <c r="U76" s="142">
        <v>0</v>
      </c>
      <c r="V76" s="142">
        <v>0</v>
      </c>
    </row>
    <row r="77" spans="1:23" ht="67.5" x14ac:dyDescent="0.25">
      <c r="B77" s="199" t="s">
        <v>169</v>
      </c>
      <c r="C77" s="200" t="s">
        <v>170</v>
      </c>
      <c r="D77" s="201" t="s">
        <v>286</v>
      </c>
      <c r="E77" s="199" t="s">
        <v>191</v>
      </c>
      <c r="F77" s="199" t="s">
        <v>256</v>
      </c>
      <c r="G77" s="199" t="s">
        <v>250</v>
      </c>
      <c r="H77" s="199" t="s">
        <v>252</v>
      </c>
      <c r="I77" s="199"/>
      <c r="J77" s="199"/>
      <c r="K77" s="199"/>
      <c r="L77" s="199"/>
      <c r="M77" s="199"/>
      <c r="N77" s="199" t="s">
        <v>173</v>
      </c>
      <c r="O77" s="199" t="s">
        <v>247</v>
      </c>
      <c r="P77" s="199" t="s">
        <v>175</v>
      </c>
      <c r="Q77" s="200" t="s">
        <v>287</v>
      </c>
      <c r="R77" s="202" t="s">
        <v>89</v>
      </c>
      <c r="S77" s="202" t="s">
        <v>89</v>
      </c>
      <c r="T77" s="203">
        <v>21132805</v>
      </c>
      <c r="U77" s="142">
        <v>19228000</v>
      </c>
      <c r="V77" s="142">
        <v>12728000</v>
      </c>
    </row>
    <row r="78" spans="1:23" ht="56.25" x14ac:dyDescent="0.25">
      <c r="B78" s="199" t="s">
        <v>169</v>
      </c>
      <c r="C78" s="200" t="s">
        <v>170</v>
      </c>
      <c r="D78" s="201" t="s">
        <v>288</v>
      </c>
      <c r="E78" s="199" t="s">
        <v>191</v>
      </c>
      <c r="F78" s="199" t="s">
        <v>256</v>
      </c>
      <c r="G78" s="199" t="s">
        <v>250</v>
      </c>
      <c r="H78" s="199" t="s">
        <v>253</v>
      </c>
      <c r="I78" s="199"/>
      <c r="J78" s="199"/>
      <c r="K78" s="199"/>
      <c r="L78" s="199"/>
      <c r="M78" s="199"/>
      <c r="N78" s="199" t="s">
        <v>173</v>
      </c>
      <c r="O78" s="199" t="s">
        <v>174</v>
      </c>
      <c r="P78" s="199" t="s">
        <v>175</v>
      </c>
      <c r="Q78" s="200" t="s">
        <v>289</v>
      </c>
      <c r="R78" s="202" t="s">
        <v>89</v>
      </c>
      <c r="S78" s="202" t="s">
        <v>89</v>
      </c>
      <c r="T78" s="203">
        <v>323237</v>
      </c>
      <c r="U78" s="142">
        <v>323237</v>
      </c>
      <c r="V78" s="142">
        <v>323237</v>
      </c>
    </row>
    <row r="79" spans="1:23" ht="56.25" x14ac:dyDescent="0.25">
      <c r="B79" s="199" t="s">
        <v>169</v>
      </c>
      <c r="C79" s="200" t="s">
        <v>170</v>
      </c>
      <c r="D79" s="201" t="s">
        <v>288</v>
      </c>
      <c r="E79" s="199" t="s">
        <v>191</v>
      </c>
      <c r="F79" s="199" t="s">
        <v>256</v>
      </c>
      <c r="G79" s="199" t="s">
        <v>250</v>
      </c>
      <c r="H79" s="199" t="s">
        <v>253</v>
      </c>
      <c r="I79" s="199"/>
      <c r="J79" s="199"/>
      <c r="K79" s="199"/>
      <c r="L79" s="199"/>
      <c r="M79" s="199"/>
      <c r="N79" s="199" t="s">
        <v>173</v>
      </c>
      <c r="O79" s="199" t="s">
        <v>247</v>
      </c>
      <c r="P79" s="199" t="s">
        <v>175</v>
      </c>
      <c r="Q79" s="200" t="s">
        <v>289</v>
      </c>
      <c r="R79" s="202" t="s">
        <v>89</v>
      </c>
      <c r="S79" s="202" t="s">
        <v>89</v>
      </c>
      <c r="T79" s="203">
        <v>1402455</v>
      </c>
      <c r="U79" s="142">
        <v>487062</v>
      </c>
      <c r="V79" s="142">
        <v>0</v>
      </c>
    </row>
    <row r="80" spans="1:23" ht="45" x14ac:dyDescent="0.25">
      <c r="B80" s="199" t="s">
        <v>169</v>
      </c>
      <c r="C80" s="200" t="s">
        <v>170</v>
      </c>
      <c r="D80" s="201" t="s">
        <v>290</v>
      </c>
      <c r="E80" s="199" t="s">
        <v>191</v>
      </c>
      <c r="F80" s="199" t="s">
        <v>256</v>
      </c>
      <c r="G80" s="199" t="s">
        <v>250</v>
      </c>
      <c r="H80" s="199" t="s">
        <v>254</v>
      </c>
      <c r="I80" s="199"/>
      <c r="J80" s="199"/>
      <c r="K80" s="199"/>
      <c r="L80" s="199"/>
      <c r="M80" s="199"/>
      <c r="N80" s="199" t="s">
        <v>173</v>
      </c>
      <c r="O80" s="199" t="s">
        <v>174</v>
      </c>
      <c r="P80" s="199" t="s">
        <v>175</v>
      </c>
      <c r="Q80" s="200" t="s">
        <v>291</v>
      </c>
      <c r="R80" s="202" t="s">
        <v>89</v>
      </c>
      <c r="S80" s="202" t="s">
        <v>89</v>
      </c>
      <c r="T80" s="203">
        <v>3086941.42</v>
      </c>
      <c r="U80" s="142">
        <v>0</v>
      </c>
      <c r="V80" s="142">
        <v>0</v>
      </c>
    </row>
    <row r="81" spans="2:22" ht="45" x14ac:dyDescent="0.25">
      <c r="B81" s="199" t="s">
        <v>169</v>
      </c>
      <c r="C81" s="200" t="s">
        <v>170</v>
      </c>
      <c r="D81" s="201" t="s">
        <v>290</v>
      </c>
      <c r="E81" s="199" t="s">
        <v>191</v>
      </c>
      <c r="F81" s="199" t="s">
        <v>256</v>
      </c>
      <c r="G81" s="199" t="s">
        <v>250</v>
      </c>
      <c r="H81" s="199" t="s">
        <v>254</v>
      </c>
      <c r="I81" s="199"/>
      <c r="J81" s="199"/>
      <c r="K81" s="199"/>
      <c r="L81" s="199"/>
      <c r="M81" s="199"/>
      <c r="N81" s="199" t="s">
        <v>173</v>
      </c>
      <c r="O81" s="199" t="s">
        <v>247</v>
      </c>
      <c r="P81" s="199" t="s">
        <v>175</v>
      </c>
      <c r="Q81" s="200" t="s">
        <v>291</v>
      </c>
      <c r="R81" s="202" t="s">
        <v>89</v>
      </c>
      <c r="S81" s="202" t="s">
        <v>89</v>
      </c>
      <c r="T81" s="203">
        <v>204987719.34</v>
      </c>
      <c r="U81" s="142">
        <v>13098831</v>
      </c>
      <c r="V81" s="142">
        <v>0</v>
      </c>
    </row>
    <row r="82" spans="2:22" ht="45" x14ac:dyDescent="0.25">
      <c r="B82" s="199" t="s">
        <v>169</v>
      </c>
      <c r="C82" s="200" t="s">
        <v>170</v>
      </c>
      <c r="D82" s="201" t="s">
        <v>385</v>
      </c>
      <c r="E82" s="199" t="s">
        <v>191</v>
      </c>
      <c r="F82" s="199" t="s">
        <v>256</v>
      </c>
      <c r="G82" s="199" t="s">
        <v>250</v>
      </c>
      <c r="H82" s="199" t="s">
        <v>247</v>
      </c>
      <c r="I82" s="199"/>
      <c r="J82" s="199"/>
      <c r="K82" s="199"/>
      <c r="L82" s="199"/>
      <c r="M82" s="199"/>
      <c r="N82" s="199" t="s">
        <v>173</v>
      </c>
      <c r="O82" s="199" t="s">
        <v>174</v>
      </c>
      <c r="P82" s="199" t="s">
        <v>175</v>
      </c>
      <c r="Q82" s="200" t="s">
        <v>309</v>
      </c>
      <c r="R82" s="202" t="s">
        <v>89</v>
      </c>
      <c r="S82" s="202" t="s">
        <v>89</v>
      </c>
      <c r="T82" s="203">
        <v>130907675</v>
      </c>
      <c r="U82" s="142">
        <v>0</v>
      </c>
      <c r="V82" s="142">
        <v>0</v>
      </c>
    </row>
    <row r="83" spans="2:22" ht="45" x14ac:dyDescent="0.25">
      <c r="B83" s="199" t="s">
        <v>169</v>
      </c>
      <c r="C83" s="200" t="s">
        <v>170</v>
      </c>
      <c r="D83" s="201" t="s">
        <v>385</v>
      </c>
      <c r="E83" s="199" t="s">
        <v>191</v>
      </c>
      <c r="F83" s="199" t="s">
        <v>256</v>
      </c>
      <c r="G83" s="199" t="s">
        <v>250</v>
      </c>
      <c r="H83" s="199" t="s">
        <v>247</v>
      </c>
      <c r="I83" s="199"/>
      <c r="J83" s="199"/>
      <c r="K83" s="199"/>
      <c r="L83" s="199"/>
      <c r="M83" s="199"/>
      <c r="N83" s="199" t="s">
        <v>173</v>
      </c>
      <c r="O83" s="199" t="s">
        <v>247</v>
      </c>
      <c r="P83" s="199" t="s">
        <v>175</v>
      </c>
      <c r="Q83" s="200" t="s">
        <v>309</v>
      </c>
      <c r="R83" s="202" t="s">
        <v>89</v>
      </c>
      <c r="S83" s="202" t="s">
        <v>89</v>
      </c>
      <c r="T83" s="203">
        <v>8541012.4000000004</v>
      </c>
      <c r="U83" s="142">
        <v>0</v>
      </c>
      <c r="V83" s="142">
        <v>0</v>
      </c>
    </row>
    <row r="84" spans="2:22" ht="33.75" x14ac:dyDescent="0.25">
      <c r="B84" s="199" t="s">
        <v>386</v>
      </c>
      <c r="C84" s="200" t="s">
        <v>387</v>
      </c>
      <c r="D84" s="201" t="s">
        <v>319</v>
      </c>
      <c r="E84" s="199" t="s">
        <v>171</v>
      </c>
      <c r="F84" s="199" t="s">
        <v>172</v>
      </c>
      <c r="G84" s="199" t="s">
        <v>172</v>
      </c>
      <c r="H84" s="199" t="s">
        <v>172</v>
      </c>
      <c r="I84" s="199"/>
      <c r="J84" s="199"/>
      <c r="K84" s="199"/>
      <c r="L84" s="199"/>
      <c r="M84" s="199"/>
      <c r="N84" s="199" t="s">
        <v>173</v>
      </c>
      <c r="O84" s="199" t="s">
        <v>174</v>
      </c>
      <c r="P84" s="199" t="s">
        <v>175</v>
      </c>
      <c r="Q84" s="200" t="s">
        <v>320</v>
      </c>
      <c r="R84" s="202" t="s">
        <v>89</v>
      </c>
      <c r="S84" s="202" t="s">
        <v>89</v>
      </c>
      <c r="T84" s="203">
        <v>0</v>
      </c>
      <c r="U84" s="142">
        <v>0</v>
      </c>
      <c r="V84" s="142">
        <v>0</v>
      </c>
    </row>
    <row r="85" spans="2:22" ht="33.75" x14ac:dyDescent="0.25">
      <c r="B85" s="199" t="s">
        <v>386</v>
      </c>
      <c r="C85" s="200" t="s">
        <v>387</v>
      </c>
      <c r="D85" s="201" t="s">
        <v>321</v>
      </c>
      <c r="E85" s="199" t="s">
        <v>171</v>
      </c>
      <c r="F85" s="199" t="s">
        <v>172</v>
      </c>
      <c r="G85" s="199" t="s">
        <v>172</v>
      </c>
      <c r="H85" s="199" t="s">
        <v>209</v>
      </c>
      <c r="I85" s="199"/>
      <c r="J85" s="199"/>
      <c r="K85" s="199"/>
      <c r="L85" s="199"/>
      <c r="M85" s="199"/>
      <c r="N85" s="199" t="s">
        <v>173</v>
      </c>
      <c r="O85" s="199" t="s">
        <v>174</v>
      </c>
      <c r="P85" s="199" t="s">
        <v>175</v>
      </c>
      <c r="Q85" s="200" t="s">
        <v>322</v>
      </c>
      <c r="R85" s="202" t="s">
        <v>89</v>
      </c>
      <c r="S85" s="202" t="s">
        <v>89</v>
      </c>
      <c r="T85" s="203">
        <v>0</v>
      </c>
      <c r="U85" s="142">
        <v>0</v>
      </c>
      <c r="V85" s="142">
        <v>0</v>
      </c>
    </row>
    <row r="86" spans="2:22" ht="33.75" x14ac:dyDescent="0.25">
      <c r="B86" s="199" t="s">
        <v>386</v>
      </c>
      <c r="C86" s="200" t="s">
        <v>387</v>
      </c>
      <c r="D86" s="201" t="s">
        <v>323</v>
      </c>
      <c r="E86" s="199" t="s">
        <v>171</v>
      </c>
      <c r="F86" s="199" t="s">
        <v>172</v>
      </c>
      <c r="G86" s="199" t="s">
        <v>172</v>
      </c>
      <c r="H86" s="199" t="s">
        <v>176</v>
      </c>
      <c r="I86" s="199"/>
      <c r="J86" s="199"/>
      <c r="K86" s="199"/>
      <c r="L86" s="199"/>
      <c r="M86" s="199"/>
      <c r="N86" s="199" t="s">
        <v>173</v>
      </c>
      <c r="O86" s="199" t="s">
        <v>174</v>
      </c>
      <c r="P86" s="199" t="s">
        <v>175</v>
      </c>
      <c r="Q86" s="200" t="s">
        <v>324</v>
      </c>
      <c r="R86" s="202" t="s">
        <v>89</v>
      </c>
      <c r="S86" s="202" t="s">
        <v>89</v>
      </c>
      <c r="T86" s="203">
        <v>0</v>
      </c>
      <c r="U86" s="142">
        <v>0</v>
      </c>
      <c r="V86" s="142">
        <v>0</v>
      </c>
    </row>
    <row r="87" spans="2:22" ht="33.75" x14ac:dyDescent="0.25">
      <c r="B87" s="199" t="s">
        <v>386</v>
      </c>
      <c r="C87" s="200" t="s">
        <v>387</v>
      </c>
      <c r="D87" s="201" t="s">
        <v>388</v>
      </c>
      <c r="E87" s="199" t="s">
        <v>171</v>
      </c>
      <c r="F87" s="199" t="s">
        <v>172</v>
      </c>
      <c r="G87" s="199" t="s">
        <v>172</v>
      </c>
      <c r="H87" s="199" t="s">
        <v>185</v>
      </c>
      <c r="I87" s="199"/>
      <c r="J87" s="199"/>
      <c r="K87" s="199"/>
      <c r="L87" s="199"/>
      <c r="M87" s="199"/>
      <c r="N87" s="199" t="s">
        <v>173</v>
      </c>
      <c r="O87" s="199" t="s">
        <v>174</v>
      </c>
      <c r="P87" s="199" t="s">
        <v>175</v>
      </c>
      <c r="Q87" s="200" t="s">
        <v>389</v>
      </c>
      <c r="R87" s="202" t="s">
        <v>89</v>
      </c>
      <c r="S87" s="202" t="s">
        <v>89</v>
      </c>
      <c r="T87" s="203">
        <v>0</v>
      </c>
      <c r="U87" s="142">
        <v>0</v>
      </c>
      <c r="V87" s="142">
        <v>0</v>
      </c>
    </row>
    <row r="88" spans="2:22" ht="33.75" x14ac:dyDescent="0.25">
      <c r="B88" s="199" t="s">
        <v>386</v>
      </c>
      <c r="C88" s="200" t="s">
        <v>387</v>
      </c>
      <c r="D88" s="201" t="s">
        <v>177</v>
      </c>
      <c r="E88" s="199" t="s">
        <v>171</v>
      </c>
      <c r="F88" s="199" t="s">
        <v>209</v>
      </c>
      <c r="G88" s="199" t="s">
        <v>209</v>
      </c>
      <c r="H88" s="199"/>
      <c r="I88" s="199"/>
      <c r="J88" s="199"/>
      <c r="K88" s="199"/>
      <c r="L88" s="199"/>
      <c r="M88" s="199"/>
      <c r="N88" s="199" t="s">
        <v>173</v>
      </c>
      <c r="O88" s="199" t="s">
        <v>174</v>
      </c>
      <c r="P88" s="199" t="s">
        <v>175</v>
      </c>
      <c r="Q88" s="200" t="s">
        <v>138</v>
      </c>
      <c r="R88" s="202" t="s">
        <v>89</v>
      </c>
      <c r="S88" s="202" t="s">
        <v>89</v>
      </c>
      <c r="T88" s="203">
        <v>0</v>
      </c>
      <c r="U88" s="142">
        <v>0</v>
      </c>
      <c r="V88" s="142">
        <v>0</v>
      </c>
    </row>
    <row r="89" spans="2:22" ht="45" x14ac:dyDescent="0.25">
      <c r="B89" s="199" t="s">
        <v>386</v>
      </c>
      <c r="C89" s="200" t="s">
        <v>387</v>
      </c>
      <c r="D89" s="201" t="s">
        <v>181</v>
      </c>
      <c r="E89" s="199" t="s">
        <v>171</v>
      </c>
      <c r="F89" s="199" t="s">
        <v>176</v>
      </c>
      <c r="G89" s="199" t="s">
        <v>176</v>
      </c>
      <c r="H89" s="199" t="s">
        <v>172</v>
      </c>
      <c r="I89" s="199" t="s">
        <v>241</v>
      </c>
      <c r="J89" s="199"/>
      <c r="K89" s="199"/>
      <c r="L89" s="199"/>
      <c r="M89" s="199"/>
      <c r="N89" s="199" t="s">
        <v>173</v>
      </c>
      <c r="O89" s="199" t="s">
        <v>239</v>
      </c>
      <c r="P89" s="199" t="s">
        <v>175</v>
      </c>
      <c r="Q89" s="200" t="s">
        <v>99</v>
      </c>
      <c r="R89" s="202" t="s">
        <v>89</v>
      </c>
      <c r="S89" s="202" t="s">
        <v>89</v>
      </c>
      <c r="T89" s="203">
        <v>489833808.99000001</v>
      </c>
      <c r="U89" s="142">
        <v>54410783</v>
      </c>
      <c r="V89" s="142">
        <v>54410783</v>
      </c>
    </row>
    <row r="90" spans="2:22" x14ac:dyDescent="0.25">
      <c r="B90" s="199" t="s">
        <v>89</v>
      </c>
      <c r="C90" s="200" t="s">
        <v>89</v>
      </c>
      <c r="D90" s="201" t="s">
        <v>89</v>
      </c>
      <c r="E90" s="199" t="s">
        <v>89</v>
      </c>
      <c r="F90" s="199" t="s">
        <v>89</v>
      </c>
      <c r="G90" s="199" t="s">
        <v>89</v>
      </c>
      <c r="H90" s="199" t="s">
        <v>89</v>
      </c>
      <c r="I90" s="199" t="s">
        <v>89</v>
      </c>
      <c r="J90" s="199" t="s">
        <v>89</v>
      </c>
      <c r="K90" s="199" t="s">
        <v>89</v>
      </c>
      <c r="L90" s="199" t="s">
        <v>89</v>
      </c>
      <c r="M90" s="199" t="s">
        <v>89</v>
      </c>
      <c r="N90" s="199" t="s">
        <v>89</v>
      </c>
      <c r="O90" s="199" t="s">
        <v>89</v>
      </c>
      <c r="P90" s="199" t="s">
        <v>89</v>
      </c>
      <c r="Q90" s="200" t="s">
        <v>89</v>
      </c>
      <c r="R90" s="202" t="s">
        <v>89</v>
      </c>
      <c r="S90" s="202" t="s">
        <v>89</v>
      </c>
      <c r="T90" s="203">
        <v>87128620531.610001</v>
      </c>
      <c r="U90" s="142">
        <v>6925415368</v>
      </c>
      <c r="V90" s="142">
        <v>4073632250</v>
      </c>
    </row>
  </sheetData>
  <autoFilter ref="A4:W68" xr:uid="{00000000-0009-0000-0000-000009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V21"/>
  <sheetViews>
    <sheetView topLeftCell="J7" workbookViewId="0">
      <selection activeCell="S16" sqref="S16"/>
    </sheetView>
  </sheetViews>
  <sheetFormatPr baseColWidth="10" defaultRowHeight="12.75" x14ac:dyDescent="0.2"/>
  <cols>
    <col min="2" max="2" width="20.28515625" customWidth="1"/>
    <col min="3" max="3" width="23.42578125" customWidth="1"/>
    <col min="9" max="12" width="8.5703125" customWidth="1"/>
    <col min="15" max="15" width="8.140625" customWidth="1"/>
    <col min="16" max="16" width="28.28515625" customWidth="1"/>
    <col min="17" max="17" width="16.140625" customWidth="1"/>
    <col min="18" max="18" width="13.7109375" bestFit="1" customWidth="1"/>
    <col min="19" max="19" width="15.5703125" customWidth="1"/>
    <col min="20" max="20" width="14.28515625" bestFit="1" customWidth="1"/>
    <col min="21" max="21" width="14" customWidth="1"/>
    <col min="22" max="22" width="15.140625" customWidth="1"/>
  </cols>
  <sheetData>
    <row r="1" spans="1:22" x14ac:dyDescent="0.2">
      <c r="A1" s="195" t="s">
        <v>147</v>
      </c>
      <c r="B1" s="195">
        <v>2020</v>
      </c>
      <c r="C1" s="196" t="s">
        <v>89</v>
      </c>
      <c r="D1" s="196" t="s">
        <v>89</v>
      </c>
      <c r="E1" s="196" t="s">
        <v>89</v>
      </c>
      <c r="F1" s="196" t="s">
        <v>89</v>
      </c>
      <c r="G1" s="196" t="s">
        <v>89</v>
      </c>
      <c r="H1" s="196" t="s">
        <v>89</v>
      </c>
      <c r="I1" s="196" t="s">
        <v>89</v>
      </c>
      <c r="J1" s="196" t="s">
        <v>89</v>
      </c>
      <c r="K1" s="196" t="s">
        <v>89</v>
      </c>
      <c r="L1" s="196" t="s">
        <v>89</v>
      </c>
      <c r="M1" s="196" t="s">
        <v>89</v>
      </c>
      <c r="N1" s="196" t="s">
        <v>89</v>
      </c>
      <c r="O1" s="196" t="s">
        <v>89</v>
      </c>
      <c r="P1" s="196" t="s">
        <v>89</v>
      </c>
      <c r="Q1" s="196" t="s">
        <v>89</v>
      </c>
      <c r="R1" s="196" t="s">
        <v>89</v>
      </c>
      <c r="S1" s="196" t="s">
        <v>89</v>
      </c>
      <c r="T1" s="196" t="s">
        <v>89</v>
      </c>
      <c r="U1" s="196" t="s">
        <v>89</v>
      </c>
      <c r="V1" s="196" t="s">
        <v>89</v>
      </c>
    </row>
    <row r="2" spans="1:22" x14ac:dyDescent="0.2">
      <c r="A2" s="195" t="s">
        <v>148</v>
      </c>
      <c r="B2" s="195" t="s">
        <v>149</v>
      </c>
      <c r="C2" s="196" t="s">
        <v>89</v>
      </c>
      <c r="D2" s="196" t="s">
        <v>89</v>
      </c>
      <c r="E2" s="196" t="s">
        <v>89</v>
      </c>
      <c r="F2" s="196" t="s">
        <v>89</v>
      </c>
      <c r="G2" s="196" t="s">
        <v>89</v>
      </c>
      <c r="H2" s="196" t="s">
        <v>89</v>
      </c>
      <c r="I2" s="196" t="s">
        <v>89</v>
      </c>
      <c r="J2" s="196" t="s">
        <v>89</v>
      </c>
      <c r="K2" s="196" t="s">
        <v>89</v>
      </c>
      <c r="L2" s="196" t="s">
        <v>89</v>
      </c>
      <c r="M2" s="196" t="s">
        <v>89</v>
      </c>
      <c r="N2" s="196" t="s">
        <v>89</v>
      </c>
      <c r="O2" s="196" t="s">
        <v>89</v>
      </c>
      <c r="P2" s="196" t="s">
        <v>89</v>
      </c>
      <c r="Q2" s="196" t="s">
        <v>89</v>
      </c>
      <c r="R2" s="196" t="s">
        <v>89</v>
      </c>
      <c r="S2" s="196" t="s">
        <v>89</v>
      </c>
      <c r="T2" s="196" t="s">
        <v>89</v>
      </c>
      <c r="U2" s="196" t="s">
        <v>89</v>
      </c>
      <c r="V2" s="196" t="s">
        <v>89</v>
      </c>
    </row>
    <row r="3" spans="1:22" x14ac:dyDescent="0.2">
      <c r="A3" s="195" t="s">
        <v>150</v>
      </c>
      <c r="B3" s="195" t="s">
        <v>318</v>
      </c>
      <c r="C3" s="196" t="s">
        <v>89</v>
      </c>
      <c r="D3" s="196" t="s">
        <v>89</v>
      </c>
      <c r="E3" s="196" t="s">
        <v>89</v>
      </c>
      <c r="F3" s="196" t="s">
        <v>89</v>
      </c>
      <c r="G3" s="196" t="s">
        <v>89</v>
      </c>
      <c r="H3" s="196" t="s">
        <v>89</v>
      </c>
      <c r="I3" s="196" t="s">
        <v>89</v>
      </c>
      <c r="J3" s="196" t="s">
        <v>89</v>
      </c>
      <c r="K3" s="196" t="s">
        <v>89</v>
      </c>
      <c r="L3" s="196" t="s">
        <v>89</v>
      </c>
      <c r="M3" s="196" t="s">
        <v>89</v>
      </c>
      <c r="N3" s="196" t="s">
        <v>89</v>
      </c>
      <c r="O3" s="196" t="s">
        <v>89</v>
      </c>
      <c r="P3" s="196" t="s">
        <v>89</v>
      </c>
      <c r="Q3" s="196" t="s">
        <v>89</v>
      </c>
      <c r="R3" s="196" t="s">
        <v>89</v>
      </c>
      <c r="S3" s="196" t="s">
        <v>89</v>
      </c>
      <c r="T3" s="196" t="s">
        <v>89</v>
      </c>
      <c r="U3" s="196" t="s">
        <v>89</v>
      </c>
      <c r="V3" s="196" t="s">
        <v>89</v>
      </c>
    </row>
    <row r="4" spans="1:22" ht="24" x14ac:dyDescent="0.2">
      <c r="A4" s="195" t="s">
        <v>151</v>
      </c>
      <c r="B4" s="195" t="s">
        <v>152</v>
      </c>
      <c r="C4" s="195" t="s">
        <v>90</v>
      </c>
      <c r="D4" s="195" t="s">
        <v>153</v>
      </c>
      <c r="E4" s="195" t="s">
        <v>154</v>
      </c>
      <c r="F4" s="195" t="s">
        <v>155</v>
      </c>
      <c r="G4" s="195" t="s">
        <v>156</v>
      </c>
      <c r="H4" s="195" t="s">
        <v>157</v>
      </c>
      <c r="I4" s="195" t="s">
        <v>158</v>
      </c>
      <c r="J4" s="195" t="s">
        <v>159</v>
      </c>
      <c r="K4" s="195" t="s">
        <v>160</v>
      </c>
      <c r="L4" s="195" t="s">
        <v>161</v>
      </c>
      <c r="M4" s="195" t="s">
        <v>162</v>
      </c>
      <c r="N4" s="195" t="s">
        <v>163</v>
      </c>
      <c r="O4" s="195" t="s">
        <v>164</v>
      </c>
      <c r="P4" s="195" t="s">
        <v>0</v>
      </c>
      <c r="Q4" s="195" t="s">
        <v>165</v>
      </c>
      <c r="R4" s="195" t="s">
        <v>166</v>
      </c>
      <c r="S4" s="195" t="s">
        <v>91</v>
      </c>
      <c r="T4" s="195" t="s">
        <v>92</v>
      </c>
      <c r="U4" s="195" t="s">
        <v>167</v>
      </c>
      <c r="V4" s="195" t="s">
        <v>168</v>
      </c>
    </row>
    <row r="5" spans="1:22" s="141" customFormat="1" ht="40.5" customHeight="1" x14ac:dyDescent="0.25">
      <c r="A5" s="199" t="s">
        <v>193</v>
      </c>
      <c r="B5" s="200" t="s">
        <v>194</v>
      </c>
      <c r="C5" s="201" t="s">
        <v>186</v>
      </c>
      <c r="D5" s="199" t="s">
        <v>171</v>
      </c>
      <c r="E5" s="199" t="s">
        <v>176</v>
      </c>
      <c r="F5" s="199" t="s">
        <v>185</v>
      </c>
      <c r="G5" s="199" t="s">
        <v>172</v>
      </c>
      <c r="H5" s="199" t="s">
        <v>187</v>
      </c>
      <c r="I5" s="199"/>
      <c r="J5" s="199"/>
      <c r="K5" s="199"/>
      <c r="L5" s="199"/>
      <c r="M5" s="199" t="s">
        <v>173</v>
      </c>
      <c r="N5" s="199" t="s">
        <v>174</v>
      </c>
      <c r="O5" s="199" t="s">
        <v>175</v>
      </c>
      <c r="P5" s="200" t="s">
        <v>144</v>
      </c>
      <c r="Q5" s="202" t="s">
        <v>89</v>
      </c>
      <c r="R5" s="202" t="s">
        <v>89</v>
      </c>
      <c r="S5" s="142">
        <v>151490165</v>
      </c>
      <c r="T5" s="142">
        <v>3121867</v>
      </c>
      <c r="U5" s="142">
        <v>3121867</v>
      </c>
      <c r="V5" s="142">
        <v>3121867</v>
      </c>
    </row>
    <row r="6" spans="1:22" s="140" customFormat="1" ht="30.75" customHeight="1" x14ac:dyDescent="0.25">
      <c r="A6" s="199" t="s">
        <v>195</v>
      </c>
      <c r="B6" s="200" t="s">
        <v>196</v>
      </c>
      <c r="C6" s="201" t="s">
        <v>186</v>
      </c>
      <c r="D6" s="199" t="s">
        <v>171</v>
      </c>
      <c r="E6" s="199" t="s">
        <v>176</v>
      </c>
      <c r="F6" s="199" t="s">
        <v>185</v>
      </c>
      <c r="G6" s="199" t="s">
        <v>172</v>
      </c>
      <c r="H6" s="199" t="s">
        <v>187</v>
      </c>
      <c r="I6" s="199"/>
      <c r="J6" s="199"/>
      <c r="K6" s="199"/>
      <c r="L6" s="199"/>
      <c r="M6" s="199" t="s">
        <v>173</v>
      </c>
      <c r="N6" s="199" t="s">
        <v>174</v>
      </c>
      <c r="O6" s="199" t="s">
        <v>175</v>
      </c>
      <c r="P6" s="200" t="s">
        <v>144</v>
      </c>
      <c r="Q6" s="202" t="s">
        <v>89</v>
      </c>
      <c r="R6" s="202" t="s">
        <v>89</v>
      </c>
      <c r="S6" s="142">
        <v>174915699.94999999</v>
      </c>
      <c r="T6" s="142">
        <v>0</v>
      </c>
      <c r="U6" s="142">
        <v>0</v>
      </c>
      <c r="V6" s="142">
        <v>0</v>
      </c>
    </row>
    <row r="7" spans="1:22" s="140" customFormat="1" ht="30.75" customHeight="1" x14ac:dyDescent="0.25">
      <c r="A7" s="199" t="s">
        <v>197</v>
      </c>
      <c r="B7" s="200" t="s">
        <v>198</v>
      </c>
      <c r="C7" s="201" t="s">
        <v>186</v>
      </c>
      <c r="D7" s="199" t="s">
        <v>171</v>
      </c>
      <c r="E7" s="199" t="s">
        <v>176</v>
      </c>
      <c r="F7" s="199" t="s">
        <v>185</v>
      </c>
      <c r="G7" s="199" t="s">
        <v>172</v>
      </c>
      <c r="H7" s="199" t="s">
        <v>187</v>
      </c>
      <c r="I7" s="199"/>
      <c r="J7" s="199"/>
      <c r="K7" s="199"/>
      <c r="L7" s="199"/>
      <c r="M7" s="199" t="s">
        <v>173</v>
      </c>
      <c r="N7" s="199" t="s">
        <v>174</v>
      </c>
      <c r="O7" s="199" t="s">
        <v>175</v>
      </c>
      <c r="P7" s="200" t="s">
        <v>144</v>
      </c>
      <c r="Q7" s="202" t="s">
        <v>89</v>
      </c>
      <c r="R7" s="202" t="s">
        <v>89</v>
      </c>
      <c r="S7" s="142">
        <v>45662159</v>
      </c>
      <c r="T7" s="142">
        <v>5945492</v>
      </c>
      <c r="U7" s="142">
        <v>4697895</v>
      </c>
      <c r="V7" s="142">
        <v>4697895</v>
      </c>
    </row>
    <row r="8" spans="1:22" s="140" customFormat="1" ht="30.75" customHeight="1" x14ac:dyDescent="0.25">
      <c r="A8" s="199" t="s">
        <v>199</v>
      </c>
      <c r="B8" s="200" t="s">
        <v>200</v>
      </c>
      <c r="C8" s="201" t="s">
        <v>186</v>
      </c>
      <c r="D8" s="199" t="s">
        <v>171</v>
      </c>
      <c r="E8" s="199" t="s">
        <v>176</v>
      </c>
      <c r="F8" s="199" t="s">
        <v>185</v>
      </c>
      <c r="G8" s="199" t="s">
        <v>172</v>
      </c>
      <c r="H8" s="199" t="s">
        <v>187</v>
      </c>
      <c r="I8" s="199"/>
      <c r="J8" s="199"/>
      <c r="K8" s="199"/>
      <c r="L8" s="199"/>
      <c r="M8" s="199" t="s">
        <v>173</v>
      </c>
      <c r="N8" s="199" t="s">
        <v>174</v>
      </c>
      <c r="O8" s="199" t="s">
        <v>175</v>
      </c>
      <c r="P8" s="200" t="s">
        <v>144</v>
      </c>
      <c r="Q8" s="202" t="s">
        <v>89</v>
      </c>
      <c r="R8" s="202" t="s">
        <v>89</v>
      </c>
      <c r="S8" s="142">
        <v>628000026.36000001</v>
      </c>
      <c r="T8" s="142">
        <v>152195100</v>
      </c>
      <c r="U8" s="142">
        <v>92195100</v>
      </c>
      <c r="V8" s="142">
        <v>92195100</v>
      </c>
    </row>
    <row r="9" spans="1:22" ht="30.75" customHeight="1" x14ac:dyDescent="0.2">
      <c r="R9" t="s">
        <v>296</v>
      </c>
      <c r="S9" s="109"/>
      <c r="T9" s="109"/>
      <c r="U9" s="109"/>
      <c r="V9" s="109"/>
    </row>
    <row r="12" spans="1:22" ht="27" x14ac:dyDescent="0.2"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Q12" s="96" t="s">
        <v>229</v>
      </c>
      <c r="R12" s="97"/>
      <c r="S12" s="96" t="s">
        <v>230</v>
      </c>
      <c r="T12" s="97" t="s">
        <v>231</v>
      </c>
    </row>
    <row r="13" spans="1:22" x14ac:dyDescent="0.2">
      <c r="E13" s="100"/>
      <c r="F13" s="100"/>
      <c r="G13" s="100"/>
      <c r="H13" s="100"/>
      <c r="I13" s="100"/>
      <c r="O13" s="98"/>
      <c r="P13" s="98"/>
      <c r="Q13" s="98"/>
      <c r="R13" s="98"/>
      <c r="S13" s="98"/>
      <c r="T13" s="98"/>
    </row>
    <row r="14" spans="1:22" ht="24.75" customHeight="1" x14ac:dyDescent="0.25">
      <c r="E14" s="101"/>
      <c r="F14" s="101"/>
      <c r="G14" s="101"/>
      <c r="H14" s="101"/>
      <c r="I14" s="101"/>
      <c r="J14" s="102" t="s">
        <v>171</v>
      </c>
      <c r="K14" s="101"/>
      <c r="L14" s="100" t="s">
        <v>209</v>
      </c>
      <c r="M14" s="100" t="s">
        <v>209</v>
      </c>
      <c r="N14" s="99" t="s">
        <v>232</v>
      </c>
      <c r="Q14" s="103" t="s">
        <v>138</v>
      </c>
      <c r="R14" s="104"/>
      <c r="S14" s="104">
        <v>24182726.890000001</v>
      </c>
      <c r="T14" s="105">
        <v>6981730</v>
      </c>
    </row>
    <row r="15" spans="1:22" ht="16.5" x14ac:dyDescent="0.25">
      <c r="E15" s="100"/>
      <c r="F15" s="100"/>
      <c r="G15" s="100"/>
      <c r="H15" s="100"/>
      <c r="I15" s="100"/>
      <c r="J15" s="100"/>
      <c r="K15" s="100"/>
      <c r="L15" s="100"/>
      <c r="M15" s="101"/>
      <c r="N15" s="101" t="s">
        <v>233</v>
      </c>
      <c r="O15" s="101"/>
      <c r="P15" s="101"/>
      <c r="Q15" s="103" t="s">
        <v>234</v>
      </c>
      <c r="R15" s="104"/>
      <c r="S15" s="104" t="str">
        <f>+[1]Hoja1!$AP$238</f>
        <v>37.462.942,95</v>
      </c>
      <c r="T15" s="105">
        <v>89828531.129999995</v>
      </c>
    </row>
    <row r="16" spans="1:22" ht="16.5" x14ac:dyDescent="0.2">
      <c r="E16" s="100"/>
      <c r="F16" s="100"/>
      <c r="G16" s="100"/>
      <c r="H16" s="100"/>
      <c r="I16" s="100"/>
      <c r="J16" s="100"/>
      <c r="K16" s="100"/>
      <c r="L16" s="100"/>
      <c r="M16" s="102"/>
      <c r="N16" t="s">
        <v>5</v>
      </c>
      <c r="O16" s="100"/>
      <c r="P16" s="100"/>
      <c r="Q16" s="103" t="s">
        <v>138</v>
      </c>
      <c r="R16" s="104"/>
      <c r="S16" s="104">
        <v>1003334</v>
      </c>
      <c r="T16" s="105" t="s">
        <v>295</v>
      </c>
    </row>
    <row r="17" spans="1:20" ht="15" x14ac:dyDescent="0.25">
      <c r="E17" s="100"/>
      <c r="F17" s="100"/>
      <c r="G17" s="100"/>
      <c r="H17" s="100"/>
      <c r="I17" s="100"/>
      <c r="J17" s="100"/>
      <c r="K17" s="100"/>
      <c r="L17" s="100"/>
      <c r="M17" s="101"/>
      <c r="N17" s="101" t="s">
        <v>235</v>
      </c>
      <c r="O17" s="101"/>
      <c r="P17" s="101"/>
      <c r="Q17" s="103"/>
      <c r="R17" s="104"/>
      <c r="S17" s="104">
        <v>76911833</v>
      </c>
      <c r="T17" s="105">
        <v>63694379</v>
      </c>
    </row>
    <row r="18" spans="1:20" ht="15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247"/>
      <c r="N18" s="248"/>
      <c r="O18" s="100"/>
      <c r="P18" s="100"/>
    </row>
    <row r="19" spans="1:20" ht="15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Q19" s="101" t="s">
        <v>236</v>
      </c>
      <c r="S19" s="107">
        <f>+'base res'!T5-SUM(Sentencias!S14:S17)</f>
        <v>-102097893.89</v>
      </c>
      <c r="T19" s="107">
        <f>+'base res'!U5-SUM(Sentencias!T14:T17)</f>
        <v>-160504640.13</v>
      </c>
    </row>
    <row r="20" spans="1:20" ht="15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Q20" s="101"/>
      <c r="R20" s="106"/>
      <c r="S20" s="107"/>
      <c r="T20" s="107"/>
    </row>
    <row r="21" spans="1:20" ht="15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</sheetData>
  <mergeCells count="1">
    <mergeCell ref="M18:N18"/>
  </mergeCells>
  <conditionalFormatting sqref="S20:T20">
    <cfRule type="cellIs" dxfId="3" priority="4" operator="notEqual">
      <formula>0</formula>
    </cfRule>
  </conditionalFormatting>
  <conditionalFormatting sqref="S19:T19">
    <cfRule type="cellIs" dxfId="2" priority="2" operator="notEqual">
      <formula>0</formula>
    </cfRule>
  </conditionalFormatting>
  <conditionalFormatting sqref="S9:V9">
    <cfRule type="cellIs" dxfId="1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"/>
  <dimension ref="A1:E9"/>
  <sheetViews>
    <sheetView zoomScaleNormal="100" workbookViewId="0">
      <selection activeCell="C12" sqref="C12"/>
    </sheetView>
  </sheetViews>
  <sheetFormatPr baseColWidth="10" defaultRowHeight="12.75" x14ac:dyDescent="0.2"/>
  <cols>
    <col min="1" max="1" width="27.5703125" customWidth="1"/>
    <col min="2" max="2" width="21.42578125" customWidth="1"/>
    <col min="3" max="3" width="21.85546875" customWidth="1"/>
    <col min="4" max="4" width="14" customWidth="1"/>
    <col min="5" max="5" width="23.42578125" customWidth="1"/>
  </cols>
  <sheetData>
    <row r="1" spans="1:5" ht="30" x14ac:dyDescent="0.2">
      <c r="A1" s="229"/>
      <c r="B1" s="253" t="s">
        <v>15</v>
      </c>
      <c r="C1" s="254"/>
      <c r="D1" s="255"/>
      <c r="E1" s="15" t="s">
        <v>11</v>
      </c>
    </row>
    <row r="2" spans="1:5" x14ac:dyDescent="0.2">
      <c r="A2" s="232"/>
      <c r="B2" s="256" t="s">
        <v>17</v>
      </c>
      <c r="C2" s="257"/>
      <c r="D2" s="258"/>
      <c r="E2" s="249" t="s">
        <v>12</v>
      </c>
    </row>
    <row r="3" spans="1:5" ht="27.75" customHeight="1" x14ac:dyDescent="0.2">
      <c r="A3" s="232"/>
      <c r="B3" s="256" t="s">
        <v>22</v>
      </c>
      <c r="C3" s="257"/>
      <c r="D3" s="258"/>
      <c r="E3" s="249"/>
    </row>
    <row r="4" spans="1:5" ht="18.75" customHeight="1" x14ac:dyDescent="0.2">
      <c r="A4" s="232"/>
      <c r="B4" s="256" t="s">
        <v>16</v>
      </c>
      <c r="C4" s="257"/>
      <c r="D4" s="258"/>
      <c r="E4" s="16" t="s">
        <v>13</v>
      </c>
    </row>
    <row r="5" spans="1:5" ht="36" customHeight="1" thickBot="1" x14ac:dyDescent="0.25">
      <c r="A5" s="232"/>
      <c r="B5" s="259" t="s">
        <v>26</v>
      </c>
      <c r="C5" s="260"/>
      <c r="D5" s="261"/>
      <c r="E5" s="17"/>
    </row>
    <row r="6" spans="1:5" ht="33" customHeight="1" thickBot="1" x14ac:dyDescent="0.25">
      <c r="A6" s="18" t="s">
        <v>14</v>
      </c>
      <c r="B6" s="250" t="s">
        <v>27</v>
      </c>
      <c r="C6" s="251"/>
      <c r="D6" s="251"/>
      <c r="E6" s="252"/>
    </row>
    <row r="7" spans="1:5" ht="33.75" customHeight="1" thickBot="1" x14ac:dyDescent="0.25">
      <c r="A7" s="21" t="s">
        <v>0</v>
      </c>
      <c r="B7" s="22" t="s">
        <v>25</v>
      </c>
      <c r="C7" s="20" t="s">
        <v>19</v>
      </c>
      <c r="D7" s="23" t="s">
        <v>8</v>
      </c>
      <c r="E7" s="23" t="s">
        <v>20</v>
      </c>
    </row>
    <row r="8" spans="1:5" ht="65.25" customHeight="1" x14ac:dyDescent="0.2">
      <c r="A8" s="24" t="s">
        <v>24</v>
      </c>
      <c r="B8" s="25">
        <f>SUM(B9:B9)</f>
        <v>0</v>
      </c>
      <c r="C8" s="25"/>
      <c r="D8" s="26" t="e">
        <f>SUM(D9:D9)</f>
        <v>#DIV/0!</v>
      </c>
      <c r="E8" s="27">
        <f>SUM(B8-C8)</f>
        <v>0</v>
      </c>
    </row>
    <row r="9" spans="1:5" ht="46.5" customHeight="1" thickBot="1" x14ac:dyDescent="0.25">
      <c r="A9" s="28" t="s">
        <v>55</v>
      </c>
      <c r="B9" s="29"/>
      <c r="C9" s="29"/>
      <c r="D9" s="30" t="e">
        <f>SUM(C9/B9)</f>
        <v>#DIV/0!</v>
      </c>
      <c r="E9" s="31">
        <f>SUM(B9-C9)</f>
        <v>0</v>
      </c>
    </row>
  </sheetData>
  <mergeCells count="8">
    <mergeCell ref="E2:E3"/>
    <mergeCell ref="B6:E6"/>
    <mergeCell ref="A1:A5"/>
    <mergeCell ref="B1:D1"/>
    <mergeCell ref="B2:D2"/>
    <mergeCell ref="B3:D3"/>
    <mergeCell ref="B4:D4"/>
    <mergeCell ref="B5:D5"/>
  </mergeCells>
  <printOptions horizontalCentered="1" verticalCentered="1"/>
  <pageMargins left="0" right="0" top="0.74803149606299213" bottom="0.74803149606299213" header="0.31496062992125984" footer="0.31496062992125984"/>
  <pageSetup paperSize="1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6"/>
  <dimension ref="A1:O46"/>
  <sheetViews>
    <sheetView workbookViewId="0">
      <selection activeCell="I4" sqref="I4"/>
    </sheetView>
  </sheetViews>
  <sheetFormatPr baseColWidth="10" defaultRowHeight="15" x14ac:dyDescent="0.25"/>
  <cols>
    <col min="1" max="1" width="19.140625" style="19" customWidth="1"/>
    <col min="2" max="2" width="9.7109375" style="39" customWidth="1"/>
    <col min="3" max="5" width="11.85546875" style="39" customWidth="1"/>
    <col min="6" max="6" width="18.7109375" style="39" customWidth="1"/>
    <col min="7" max="9" width="4.7109375" style="39" customWidth="1"/>
    <col min="10" max="10" width="17.28515625" style="39" bestFit="1" customWidth="1"/>
    <col min="11" max="12" width="11.85546875" style="35" customWidth="1"/>
    <col min="13" max="13" width="2.85546875" style="35" customWidth="1"/>
    <col min="14" max="14" width="19.140625" style="19" customWidth="1"/>
    <col min="15" max="16384" width="11.42578125" style="19"/>
  </cols>
  <sheetData>
    <row r="1" spans="1:15" ht="56.25" x14ac:dyDescent="0.25">
      <c r="A1" s="43" t="s">
        <v>64</v>
      </c>
      <c r="B1" s="44">
        <v>1</v>
      </c>
      <c r="C1" s="44">
        <v>11</v>
      </c>
      <c r="D1" s="42"/>
      <c r="E1" s="50">
        <v>11</v>
      </c>
      <c r="F1" s="51" t="s">
        <v>29</v>
      </c>
      <c r="G1" s="42"/>
      <c r="H1" s="42"/>
      <c r="I1" s="42"/>
      <c r="J1" s="32" t="s">
        <v>28</v>
      </c>
      <c r="K1" s="32" t="s">
        <v>5</v>
      </c>
      <c r="L1" s="33" t="s">
        <v>29</v>
      </c>
      <c r="N1" s="46" t="s">
        <v>5</v>
      </c>
      <c r="O1" s="48">
        <v>1</v>
      </c>
    </row>
    <row r="2" spans="1:15" ht="56.25" x14ac:dyDescent="0.25">
      <c r="A2" s="43" t="s">
        <v>65</v>
      </c>
      <c r="B2" s="44">
        <v>1</v>
      </c>
      <c r="C2" s="44">
        <v>11</v>
      </c>
      <c r="D2" s="42"/>
      <c r="E2" s="50">
        <v>14</v>
      </c>
      <c r="F2" s="51" t="s">
        <v>47</v>
      </c>
      <c r="G2" s="42"/>
      <c r="H2" s="42"/>
      <c r="I2" s="42"/>
      <c r="J2" s="32" t="s">
        <v>30</v>
      </c>
      <c r="K2" s="32" t="s">
        <v>5</v>
      </c>
      <c r="L2" s="33" t="s">
        <v>29</v>
      </c>
      <c r="N2" s="47" t="s">
        <v>32</v>
      </c>
      <c r="O2" s="48">
        <v>2</v>
      </c>
    </row>
    <row r="3" spans="1:15" ht="56.25" x14ac:dyDescent="0.25">
      <c r="A3" s="43" t="s">
        <v>66</v>
      </c>
      <c r="B3" s="44">
        <v>3</v>
      </c>
      <c r="C3" s="44">
        <v>32</v>
      </c>
      <c r="D3" s="42"/>
      <c r="E3" s="50">
        <v>15</v>
      </c>
      <c r="F3" s="52" t="s">
        <v>56</v>
      </c>
      <c r="G3" s="42"/>
      <c r="H3" s="42"/>
      <c r="I3" s="42"/>
      <c r="J3" s="32" t="s">
        <v>57</v>
      </c>
      <c r="K3" s="33" t="s">
        <v>36</v>
      </c>
      <c r="L3" s="33" t="s">
        <v>37</v>
      </c>
      <c r="N3" s="47" t="s">
        <v>36</v>
      </c>
      <c r="O3" s="48">
        <v>3</v>
      </c>
    </row>
    <row r="4" spans="1:15" ht="78.75" x14ac:dyDescent="0.25">
      <c r="A4" s="43" t="s">
        <v>67</v>
      </c>
      <c r="B4" s="44">
        <v>2</v>
      </c>
      <c r="C4" s="44">
        <v>22</v>
      </c>
      <c r="D4" s="42"/>
      <c r="E4" s="50">
        <v>17</v>
      </c>
      <c r="F4" s="52" t="s">
        <v>4</v>
      </c>
      <c r="G4" s="42"/>
      <c r="H4" s="42"/>
      <c r="I4" s="42"/>
      <c r="J4" s="32" t="s">
        <v>31</v>
      </c>
      <c r="K4" s="33" t="s">
        <v>32</v>
      </c>
      <c r="L4" s="33" t="s">
        <v>33</v>
      </c>
    </row>
    <row r="5" spans="1:15" ht="78.75" x14ac:dyDescent="0.25">
      <c r="A5" s="43" t="s">
        <v>68</v>
      </c>
      <c r="B5" s="44">
        <v>2</v>
      </c>
      <c r="C5" s="44">
        <v>21</v>
      </c>
      <c r="D5" s="42"/>
      <c r="E5" s="50">
        <v>21</v>
      </c>
      <c r="F5" s="51" t="s">
        <v>54</v>
      </c>
      <c r="G5" s="42"/>
      <c r="H5" s="42"/>
      <c r="I5" s="42"/>
      <c r="J5" s="32" t="s">
        <v>34</v>
      </c>
      <c r="K5" s="33" t="s">
        <v>32</v>
      </c>
      <c r="L5" s="33" t="s">
        <v>54</v>
      </c>
    </row>
    <row r="6" spans="1:15" ht="78.75" x14ac:dyDescent="0.25">
      <c r="A6" s="43" t="s">
        <v>69</v>
      </c>
      <c r="B6" s="44">
        <v>2</v>
      </c>
      <c r="C6" s="44">
        <v>21</v>
      </c>
      <c r="D6" s="42"/>
      <c r="E6" s="50">
        <v>22</v>
      </c>
      <c r="F6" s="51" t="s">
        <v>33</v>
      </c>
      <c r="G6" s="42"/>
      <c r="H6" s="42"/>
      <c r="I6" s="42"/>
      <c r="J6" s="32" t="s">
        <v>35</v>
      </c>
      <c r="K6" s="33" t="s">
        <v>32</v>
      </c>
      <c r="L6" s="33" t="s">
        <v>54</v>
      </c>
    </row>
    <row r="7" spans="1:15" ht="78.75" x14ac:dyDescent="0.25">
      <c r="A7" s="43" t="s">
        <v>70</v>
      </c>
      <c r="B7" s="44">
        <v>2</v>
      </c>
      <c r="C7" s="44">
        <v>23</v>
      </c>
      <c r="D7" s="42"/>
      <c r="E7" s="50">
        <v>23</v>
      </c>
      <c r="F7" s="51" t="s">
        <v>39</v>
      </c>
      <c r="G7" s="42"/>
      <c r="H7" s="42"/>
      <c r="I7" s="42"/>
      <c r="J7" s="32" t="s">
        <v>38</v>
      </c>
      <c r="K7" s="33" t="s">
        <v>32</v>
      </c>
      <c r="L7" s="33" t="s">
        <v>39</v>
      </c>
    </row>
    <row r="8" spans="1:15" ht="56.25" x14ac:dyDescent="0.25">
      <c r="A8" s="43" t="s">
        <v>71</v>
      </c>
      <c r="B8" s="44">
        <v>3</v>
      </c>
      <c r="C8" s="44">
        <v>32</v>
      </c>
      <c r="D8" s="42"/>
      <c r="E8" s="50">
        <v>24</v>
      </c>
      <c r="F8" s="51" t="s">
        <v>44</v>
      </c>
      <c r="G8" s="42"/>
      <c r="H8" s="42"/>
      <c r="I8" s="42"/>
      <c r="J8" s="32" t="s">
        <v>40</v>
      </c>
      <c r="K8" s="33" t="s">
        <v>36</v>
      </c>
      <c r="L8" s="33" t="s">
        <v>37</v>
      </c>
    </row>
    <row r="9" spans="1:15" ht="78.75" x14ac:dyDescent="0.25">
      <c r="A9" s="43" t="s">
        <v>72</v>
      </c>
      <c r="B9" s="44">
        <v>2</v>
      </c>
      <c r="C9" s="44">
        <v>21</v>
      </c>
      <c r="D9" s="42"/>
      <c r="E9" s="50">
        <v>32</v>
      </c>
      <c r="F9" s="51" t="s">
        <v>37</v>
      </c>
      <c r="G9" s="42"/>
      <c r="H9" s="42"/>
      <c r="I9" s="42"/>
      <c r="J9" s="32" t="s">
        <v>41</v>
      </c>
      <c r="K9" s="33" t="s">
        <v>32</v>
      </c>
      <c r="L9" s="33" t="s">
        <v>54</v>
      </c>
    </row>
    <row r="10" spans="1:15" ht="45" x14ac:dyDescent="0.25">
      <c r="A10" s="43" t="s">
        <v>73</v>
      </c>
      <c r="B10" s="44">
        <v>1</v>
      </c>
      <c r="C10" s="44">
        <v>15</v>
      </c>
      <c r="D10" s="45"/>
      <c r="E10" s="49"/>
      <c r="F10" s="36"/>
      <c r="G10" s="42"/>
      <c r="H10" s="42"/>
      <c r="I10" s="42"/>
      <c r="J10" s="32" t="s">
        <v>42</v>
      </c>
      <c r="K10" s="32" t="s">
        <v>5</v>
      </c>
      <c r="L10" s="33" t="s">
        <v>56</v>
      </c>
    </row>
    <row r="11" spans="1:15" ht="78.75" x14ac:dyDescent="0.25">
      <c r="A11" s="43" t="s">
        <v>74</v>
      </c>
      <c r="B11" s="44">
        <v>2</v>
      </c>
      <c r="C11" s="44">
        <v>24</v>
      </c>
      <c r="D11" s="45"/>
      <c r="E11" s="49"/>
      <c r="F11" s="36"/>
      <c r="G11" s="45"/>
      <c r="H11" s="45"/>
      <c r="I11" s="45"/>
      <c r="J11" s="32" t="s">
        <v>43</v>
      </c>
      <c r="K11" s="33" t="s">
        <v>32</v>
      </c>
      <c r="L11" s="33" t="s">
        <v>44</v>
      </c>
    </row>
    <row r="12" spans="1:15" ht="33.75" x14ac:dyDescent="0.25">
      <c r="A12" s="43" t="s">
        <v>75</v>
      </c>
      <c r="B12" s="44">
        <v>1</v>
      </c>
      <c r="C12" s="44">
        <v>17</v>
      </c>
      <c r="D12" s="45"/>
      <c r="E12" s="49"/>
      <c r="F12" s="49"/>
      <c r="G12" s="45"/>
      <c r="H12" s="45"/>
      <c r="I12" s="45"/>
      <c r="J12" s="32" t="s">
        <v>58</v>
      </c>
      <c r="K12" s="32" t="s">
        <v>5</v>
      </c>
      <c r="L12" s="32" t="s">
        <v>4</v>
      </c>
    </row>
    <row r="13" spans="1:15" ht="56.25" x14ac:dyDescent="0.25">
      <c r="A13" s="43" t="s">
        <v>76</v>
      </c>
      <c r="B13" s="44">
        <v>3</v>
      </c>
      <c r="C13" s="44">
        <v>32</v>
      </c>
      <c r="D13" s="45"/>
      <c r="E13" s="49"/>
      <c r="F13" s="36"/>
      <c r="G13" s="45"/>
      <c r="H13" s="45"/>
      <c r="I13" s="45"/>
      <c r="J13" s="32" t="s">
        <v>45</v>
      </c>
      <c r="K13" s="33" t="s">
        <v>36</v>
      </c>
      <c r="L13" s="33" t="s">
        <v>37</v>
      </c>
    </row>
    <row r="14" spans="1:15" ht="33.75" x14ac:dyDescent="0.25">
      <c r="A14" s="43" t="s">
        <v>77</v>
      </c>
      <c r="B14" s="44">
        <v>1</v>
      </c>
      <c r="C14" s="44">
        <v>14</v>
      </c>
      <c r="D14" s="45"/>
      <c r="E14" s="49"/>
      <c r="F14" s="36"/>
      <c r="G14" s="45"/>
      <c r="H14" s="45"/>
      <c r="I14" s="45"/>
      <c r="J14" s="32" t="s">
        <v>46</v>
      </c>
      <c r="K14" s="32" t="s">
        <v>5</v>
      </c>
      <c r="L14" s="33" t="s">
        <v>47</v>
      </c>
    </row>
    <row r="15" spans="1:15" ht="78.75" x14ac:dyDescent="0.25">
      <c r="A15" s="43" t="s">
        <v>78</v>
      </c>
      <c r="B15" s="44">
        <v>2</v>
      </c>
      <c r="C15" s="44">
        <v>22</v>
      </c>
      <c r="D15" s="45"/>
      <c r="E15" s="49"/>
      <c r="F15" s="49"/>
      <c r="G15" s="45"/>
      <c r="H15" s="45"/>
      <c r="I15" s="45"/>
      <c r="J15" s="32" t="s">
        <v>59</v>
      </c>
      <c r="K15" s="33" t="s">
        <v>32</v>
      </c>
      <c r="L15" s="33" t="s">
        <v>33</v>
      </c>
    </row>
    <row r="16" spans="1:15" ht="78.75" x14ac:dyDescent="0.25">
      <c r="A16" s="43" t="s">
        <v>79</v>
      </c>
      <c r="B16" s="44">
        <v>2</v>
      </c>
      <c r="C16" s="44">
        <v>22</v>
      </c>
      <c r="D16" s="45"/>
      <c r="E16" s="49"/>
      <c r="F16" s="49"/>
      <c r="G16" s="45"/>
      <c r="H16" s="45"/>
      <c r="I16" s="45"/>
      <c r="J16" s="32" t="s">
        <v>48</v>
      </c>
      <c r="K16" s="33" t="s">
        <v>32</v>
      </c>
      <c r="L16" s="33" t="s">
        <v>33</v>
      </c>
    </row>
    <row r="17" spans="1:12" ht="78.75" x14ac:dyDescent="0.25">
      <c r="A17" s="43" t="s">
        <v>80</v>
      </c>
      <c r="B17" s="44">
        <v>2</v>
      </c>
      <c r="C17" s="44">
        <v>24</v>
      </c>
      <c r="D17" s="45"/>
      <c r="E17" s="49"/>
      <c r="F17" s="49"/>
      <c r="G17" s="45"/>
      <c r="H17" s="45"/>
      <c r="I17" s="45"/>
      <c r="J17" s="32" t="s">
        <v>49</v>
      </c>
      <c r="K17" s="33" t="s">
        <v>32</v>
      </c>
      <c r="L17" s="33" t="s">
        <v>44</v>
      </c>
    </row>
    <row r="18" spans="1:12" ht="78.75" x14ac:dyDescent="0.25">
      <c r="A18" s="43" t="s">
        <v>81</v>
      </c>
      <c r="B18" s="44">
        <v>2</v>
      </c>
      <c r="C18" s="44">
        <v>24</v>
      </c>
      <c r="D18" s="45"/>
      <c r="E18" s="49"/>
      <c r="F18" s="36"/>
      <c r="G18" s="45"/>
      <c r="H18" s="45"/>
      <c r="I18" s="45"/>
      <c r="J18" s="32" t="s">
        <v>50</v>
      </c>
      <c r="K18" s="33" t="s">
        <v>32</v>
      </c>
      <c r="L18" s="33" t="s">
        <v>44</v>
      </c>
    </row>
    <row r="19" spans="1:12" ht="56.25" x14ac:dyDescent="0.25">
      <c r="A19" s="43" t="s">
        <v>82</v>
      </c>
      <c r="B19" s="44">
        <v>3</v>
      </c>
      <c r="C19" s="44">
        <v>32</v>
      </c>
      <c r="D19" s="45"/>
      <c r="E19" s="49"/>
      <c r="F19" s="49"/>
      <c r="G19" s="45"/>
      <c r="H19" s="45"/>
      <c r="I19" s="45"/>
      <c r="J19" s="32" t="s">
        <v>51</v>
      </c>
      <c r="K19" s="33" t="s">
        <v>36</v>
      </c>
      <c r="L19" s="33" t="s">
        <v>37</v>
      </c>
    </row>
    <row r="20" spans="1:12" ht="56.25" x14ac:dyDescent="0.25">
      <c r="A20" s="43" t="s">
        <v>83</v>
      </c>
      <c r="B20" s="44">
        <v>3</v>
      </c>
      <c r="C20" s="44">
        <v>32</v>
      </c>
      <c r="D20" s="45"/>
      <c r="E20" s="49"/>
      <c r="F20" s="36"/>
      <c r="G20" s="45"/>
      <c r="H20" s="45"/>
      <c r="I20" s="45"/>
      <c r="J20" s="32" t="s">
        <v>60</v>
      </c>
      <c r="K20" s="33" t="s">
        <v>36</v>
      </c>
      <c r="L20" s="33" t="s">
        <v>37</v>
      </c>
    </row>
    <row r="21" spans="1:12" ht="33.75" x14ac:dyDescent="0.25">
      <c r="A21" s="43" t="s">
        <v>84</v>
      </c>
      <c r="B21" s="44">
        <v>1</v>
      </c>
      <c r="C21" s="44">
        <v>14</v>
      </c>
      <c r="D21" s="45"/>
      <c r="E21" s="49"/>
      <c r="F21" s="36"/>
      <c r="G21" s="45"/>
      <c r="H21" s="45"/>
      <c r="I21" s="45"/>
      <c r="J21" s="32" t="s">
        <v>52</v>
      </c>
      <c r="K21" s="32" t="s">
        <v>5</v>
      </c>
      <c r="L21" s="33" t="s">
        <v>47</v>
      </c>
    </row>
    <row r="22" spans="1:12" ht="78.75" x14ac:dyDescent="0.25">
      <c r="A22" s="43" t="s">
        <v>85</v>
      </c>
      <c r="B22" s="44">
        <v>2</v>
      </c>
      <c r="C22" s="44">
        <v>21</v>
      </c>
      <c r="D22" s="45"/>
      <c r="E22" s="49"/>
      <c r="F22" s="36"/>
      <c r="G22" s="45"/>
      <c r="H22" s="45"/>
      <c r="I22" s="45"/>
      <c r="J22" s="32" t="s">
        <v>53</v>
      </c>
      <c r="K22" s="33" t="s">
        <v>32</v>
      </c>
      <c r="L22" s="33" t="s">
        <v>54</v>
      </c>
    </row>
    <row r="23" spans="1:12" ht="56.25" x14ac:dyDescent="0.25">
      <c r="A23" s="43" t="s">
        <v>86</v>
      </c>
      <c r="B23" s="44">
        <v>3</v>
      </c>
      <c r="C23" s="44">
        <v>32</v>
      </c>
      <c r="D23" s="45"/>
      <c r="E23" s="49"/>
      <c r="F23" s="36"/>
      <c r="G23" s="45"/>
      <c r="H23" s="45"/>
      <c r="I23" s="45"/>
      <c r="J23" s="32" t="s">
        <v>62</v>
      </c>
      <c r="K23" s="33" t="s">
        <v>36</v>
      </c>
      <c r="L23" s="33" t="s">
        <v>37</v>
      </c>
    </row>
    <row r="24" spans="1:12" ht="78.75" x14ac:dyDescent="0.25">
      <c r="A24" s="43" t="s">
        <v>87</v>
      </c>
      <c r="B24" s="44">
        <v>2</v>
      </c>
      <c r="C24" s="44">
        <v>21</v>
      </c>
      <c r="D24" s="45"/>
      <c r="E24" s="49"/>
      <c r="F24" s="36"/>
      <c r="G24" s="45"/>
      <c r="H24" s="45"/>
      <c r="I24" s="45"/>
      <c r="J24" s="32" t="s">
        <v>63</v>
      </c>
      <c r="K24" s="33" t="s">
        <v>32</v>
      </c>
      <c r="L24" s="33" t="s">
        <v>54</v>
      </c>
    </row>
    <row r="25" spans="1:12" ht="45" x14ac:dyDescent="0.25">
      <c r="A25" s="43" t="s">
        <v>88</v>
      </c>
      <c r="B25" s="44">
        <v>1</v>
      </c>
      <c r="C25" s="44">
        <v>15</v>
      </c>
      <c r="D25" s="45"/>
      <c r="E25" s="49"/>
      <c r="F25" s="49"/>
      <c r="G25" s="45"/>
      <c r="H25" s="45"/>
      <c r="I25" s="45"/>
      <c r="J25" s="32" t="s">
        <v>61</v>
      </c>
      <c r="K25" s="32" t="s">
        <v>5</v>
      </c>
      <c r="L25" s="32" t="s">
        <v>56</v>
      </c>
    </row>
    <row r="26" spans="1:12" x14ac:dyDescent="0.25">
      <c r="D26" s="45"/>
      <c r="E26" s="45"/>
      <c r="F26" s="45"/>
      <c r="G26" s="45"/>
      <c r="H26" s="45"/>
      <c r="I26" s="45"/>
    </row>
    <row r="27" spans="1:12" x14ac:dyDescent="0.25">
      <c r="D27" s="45"/>
      <c r="E27" s="45"/>
      <c r="F27" s="45"/>
      <c r="G27" s="45"/>
      <c r="H27" s="45"/>
      <c r="I27" s="45"/>
    </row>
    <row r="28" spans="1:12" x14ac:dyDescent="0.25">
      <c r="D28" s="45"/>
      <c r="E28" s="45"/>
      <c r="F28" s="45"/>
      <c r="G28" s="45"/>
      <c r="H28" s="45"/>
      <c r="I28" s="45"/>
    </row>
    <row r="29" spans="1:12" x14ac:dyDescent="0.25">
      <c r="D29" s="45"/>
      <c r="E29" s="45"/>
      <c r="F29" s="45"/>
      <c r="G29" s="45"/>
      <c r="H29" s="45"/>
      <c r="I29" s="45"/>
    </row>
    <row r="30" spans="1:12" x14ac:dyDescent="0.25">
      <c r="D30" s="45"/>
      <c r="E30" s="45"/>
      <c r="F30" s="45"/>
      <c r="G30" s="45"/>
      <c r="H30" s="45"/>
      <c r="I30" s="45"/>
    </row>
    <row r="31" spans="1:12" x14ac:dyDescent="0.25">
      <c r="A31" s="32"/>
      <c r="B31" s="40"/>
      <c r="C31" s="40"/>
      <c r="D31" s="41"/>
      <c r="E31" s="41"/>
      <c r="F31" s="41"/>
      <c r="G31" s="41"/>
      <c r="H31" s="41"/>
      <c r="I31" s="41"/>
      <c r="J31" s="41"/>
      <c r="K31" s="36"/>
      <c r="L31" s="36"/>
    </row>
    <row r="32" spans="1:12" x14ac:dyDescent="0.25">
      <c r="A32" s="32"/>
      <c r="B32" s="40"/>
      <c r="C32" s="34"/>
      <c r="D32" s="38"/>
      <c r="E32" s="38"/>
      <c r="F32" s="38"/>
      <c r="G32" s="38"/>
      <c r="H32" s="38"/>
      <c r="I32" s="38"/>
      <c r="J32" s="38"/>
      <c r="K32" s="37"/>
      <c r="L32" s="37"/>
    </row>
    <row r="33" spans="1:12" x14ac:dyDescent="0.25">
      <c r="A33" s="32"/>
      <c r="B33" s="40"/>
      <c r="C33" s="40"/>
      <c r="D33" s="41"/>
      <c r="E33" s="41"/>
      <c r="F33" s="41"/>
      <c r="G33" s="41"/>
      <c r="H33" s="41"/>
      <c r="I33" s="41"/>
      <c r="J33" s="41"/>
      <c r="K33" s="36"/>
      <c r="L33" s="36"/>
    </row>
    <row r="34" spans="1:12" x14ac:dyDescent="0.25">
      <c r="A34" s="32"/>
      <c r="B34" s="40"/>
      <c r="C34" s="40"/>
      <c r="D34" s="41"/>
      <c r="E34" s="41"/>
      <c r="F34" s="41"/>
      <c r="G34" s="41"/>
      <c r="H34" s="41"/>
      <c r="I34" s="41"/>
      <c r="J34" s="41"/>
      <c r="K34" s="36"/>
      <c r="L34" s="36"/>
    </row>
    <row r="35" spans="1:12" x14ac:dyDescent="0.25">
      <c r="A35" s="32"/>
      <c r="B35" s="40"/>
      <c r="C35" s="34"/>
      <c r="D35" s="38"/>
      <c r="E35" s="38"/>
      <c r="F35" s="38"/>
      <c r="G35" s="38"/>
      <c r="H35" s="38"/>
      <c r="I35" s="38"/>
      <c r="J35" s="38"/>
      <c r="K35" s="37"/>
      <c r="L35" s="37"/>
    </row>
    <row r="36" spans="1:12" x14ac:dyDescent="0.25">
      <c r="A36" s="32"/>
      <c r="B36" s="40"/>
      <c r="C36" s="40"/>
      <c r="D36" s="41"/>
      <c r="E36" s="41"/>
      <c r="F36" s="41"/>
      <c r="G36" s="41"/>
      <c r="H36" s="41"/>
      <c r="I36" s="41"/>
      <c r="J36" s="41"/>
      <c r="K36" s="36"/>
      <c r="L36" s="36"/>
    </row>
    <row r="37" spans="1:12" x14ac:dyDescent="0.25">
      <c r="A37" s="32"/>
      <c r="B37" s="40"/>
      <c r="C37" s="40"/>
      <c r="D37" s="41"/>
      <c r="E37" s="41"/>
      <c r="F37" s="41"/>
      <c r="G37" s="41"/>
      <c r="H37" s="41"/>
      <c r="I37" s="41"/>
      <c r="J37" s="41"/>
      <c r="K37" s="36"/>
      <c r="L37" s="36"/>
    </row>
    <row r="38" spans="1:12" x14ac:dyDescent="0.25">
      <c r="D38" s="45"/>
      <c r="E38" s="45"/>
      <c r="F38" s="45"/>
      <c r="G38" s="45"/>
      <c r="H38" s="45"/>
      <c r="I38" s="45"/>
    </row>
    <row r="39" spans="1:12" x14ac:dyDescent="0.25">
      <c r="D39" s="45"/>
      <c r="E39" s="45"/>
      <c r="F39" s="45"/>
      <c r="G39" s="45"/>
      <c r="H39" s="45"/>
      <c r="I39" s="45"/>
    </row>
    <row r="40" spans="1:12" x14ac:dyDescent="0.25">
      <c r="D40" s="45"/>
      <c r="E40" s="45"/>
      <c r="F40" s="45"/>
      <c r="G40" s="45"/>
      <c r="H40" s="45"/>
      <c r="I40" s="45"/>
    </row>
    <row r="41" spans="1:12" x14ac:dyDescent="0.25">
      <c r="D41" s="45"/>
      <c r="E41" s="45"/>
      <c r="F41" s="45"/>
      <c r="G41" s="45"/>
      <c r="H41" s="45"/>
    </row>
    <row r="42" spans="1:12" x14ac:dyDescent="0.25">
      <c r="D42" s="45"/>
      <c r="G42" s="45"/>
      <c r="H42" s="45"/>
    </row>
    <row r="43" spans="1:12" x14ac:dyDescent="0.25">
      <c r="G43" s="45"/>
      <c r="H43" s="45"/>
    </row>
    <row r="44" spans="1:12" x14ac:dyDescent="0.25">
      <c r="G44" s="45"/>
      <c r="H44" s="45"/>
    </row>
    <row r="45" spans="1:12" x14ac:dyDescent="0.25">
      <c r="G45" s="45"/>
      <c r="H45" s="45"/>
    </row>
    <row r="46" spans="1:12" x14ac:dyDescent="0.25">
      <c r="G46" s="45"/>
      <c r="H46" s="45"/>
    </row>
  </sheetData>
  <sortState xmlns:xlrd2="http://schemas.microsoft.com/office/spreadsheetml/2017/richdata2" ref="E1:F9">
    <sortCondition ref="E1:E9"/>
  </sortState>
  <conditionalFormatting sqref="E13:E14 E20:E24 E18 E1:E11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Hoja3</vt:lpstr>
      <vt:lpstr>EjecuPresupuestal</vt:lpstr>
      <vt:lpstr>RESUMEN</vt:lpstr>
      <vt:lpstr>DEPENDENCIA 1</vt:lpstr>
      <vt:lpstr>DIRECCIONES </vt:lpstr>
      <vt:lpstr>base res</vt:lpstr>
      <vt:lpstr>Sentencias</vt:lpstr>
      <vt:lpstr>FPFD</vt:lpstr>
      <vt:lpstr>Hoja1</vt:lpstr>
      <vt:lpstr>'DEPENDENCIA 1'!Área_de_impresión</vt:lpstr>
      <vt:lpstr>RESUMEN!Área_de_impresión</vt:lpstr>
      <vt:lpstr>NOMBREOFI</vt:lpstr>
      <vt:lpstr>RESERVA</vt:lpstr>
      <vt:lpstr>'DEPENDENCIA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2011-02-24T00:14:14Z</dcterms:created>
  <dcterms:modified xsi:type="dcterms:W3CDTF">2022-09-12T21:30:22Z</dcterms:modified>
</cp:coreProperties>
</file>