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ThisWorkbook" hidePivotFieldList="1" defaultThemeVersion="124226"/>
  <mc:AlternateContent xmlns:mc="http://schemas.openxmlformats.org/markup-compatibility/2006">
    <mc:Choice Requires="x15">
      <x15ac:absPath xmlns:x15ac="http://schemas.microsoft.com/office/spreadsheetml/2010/11/ac" url="\\192.168.18.166\gpgp\VIGENCIA 2024\1. EJECUCION PRESUPUESTAL\3. EJECUCIONES\"/>
    </mc:Choice>
  </mc:AlternateContent>
  <xr:revisionPtr revIDLastSave="0" documentId="13_ncr:1_{22D5F3CB-5C42-44E5-83E2-E0E89BAD26EC}" xr6:coauthVersionLast="36" xr6:coauthVersionMax="47" xr10:uidLastSave="{00000000-0000-0000-0000-000000000000}"/>
  <bookViews>
    <workbookView xWindow="0" yWindow="0" windowWidth="14235" windowHeight="12000" firstSheet="3" activeTab="3" xr2:uid="{3579BC60-0AE8-4B9F-9E55-3DE07AACC97B}"/>
  </bookViews>
  <sheets>
    <sheet name="DATOS SIIF" sheetId="549" state="hidden" r:id="rId1"/>
    <sheet name="DATOS SENT" sheetId="551" state="hidden" r:id="rId2"/>
    <sheet name="CONSOLIDADO SECTOR INTERIOR" sheetId="83" state="hidden" r:id="rId3"/>
    <sheet name="CONSOLIDADO " sheetId="66" r:id="rId4"/>
    <sheet name="POR DIRECCIONES" sheetId="129" r:id="rId5"/>
    <sheet name="ALERTAS DIRECCIONES" sheetId="6" r:id="rId6"/>
    <sheet name="GLOSARIO" sheetId="987" state="hidden" r:id="rId7"/>
    <sheet name="GRAFICAS DE TENDENCIA " sheetId="1079" state="hidden" r:id="rId8"/>
    <sheet name="CUADRO SENTENCIA" sheetId="60" r:id="rId9"/>
    <sheet name="Comparativo Sector" sheetId="1073" state="hidden" r:id="rId10"/>
    <sheet name="NASA KIWE" sheetId="72" state="hidden" r:id="rId11"/>
    <sheet name="UNP" sheetId="77" state="hidden" r:id="rId12"/>
    <sheet name="BOMBEROS" sheetId="76" state="hidden" r:id="rId13"/>
    <sheet name="DER AUTOR" sheetId="73" state="hidden" r:id="rId14"/>
  </sheets>
  <externalReferences>
    <externalReference r:id="rId15"/>
    <externalReference r:id="rId16"/>
    <externalReference r:id="rId17"/>
  </externalReferences>
  <definedNames>
    <definedName name="_xlnm._FilterDatabase" localSheetId="5" hidden="1">'ALERTAS DIRECCIONES'!#REF!</definedName>
    <definedName name="_xlnm._FilterDatabase" localSheetId="1" hidden="1">'DATOS SENT'!$A$4:$AA$48</definedName>
    <definedName name="_xlnm._FilterDatabase" localSheetId="0" hidden="1">'DATOS SIIF'!$A$4:$BV$4</definedName>
    <definedName name="_xlnm._FilterDatabase" localSheetId="4" hidden="1">'POR DIRECCIONES'!$A$6:$V$86</definedName>
    <definedName name="año">[1]Listas!$M$2:$M$8</definedName>
    <definedName name="_xlnm.Print_Area" localSheetId="5">'ALERTAS DIRECCIONES'!$A$1:$S$55</definedName>
    <definedName name="_xlnm.Print_Area" localSheetId="3">'CONSOLIDADO '!$A$3:$M$20</definedName>
    <definedName name="_xlnm.Print_Area" localSheetId="6">GLOSARIO!$A$2:$L$13</definedName>
    <definedName name="_xlnm.Print_Area" localSheetId="4">'POR DIRECCIONES'!$A$2:$Q$200</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5">'ALERTAS DIRECCIONES'!$A$1:$S$55</definedName>
    <definedName name="Print_Area" localSheetId="3">'CONSOLIDADO '!$A$3:$M$20</definedName>
    <definedName name="Print_Area" localSheetId="6">GLOSARIO!$A$1:$M$27</definedName>
    <definedName name="Print_Area" localSheetId="4">'POR DIRECCIONES'!$A$2:$P$200</definedName>
    <definedName name="Print_Titles" localSheetId="5">'ALERTAS DIRECCIONES'!$1:$4</definedName>
    <definedName name="Print_Titles" localSheetId="3">'CONSOLIDADO '!$3:$21</definedName>
    <definedName name="Print_Titles" localSheetId="4">'POR DIRECCIONES'!$2:$5</definedName>
    <definedName name="Sumar?">[1]Listas!$F$2:$F$3</definedName>
    <definedName name="Tipo_gasto">[1]Listas!$D$2:$D$3</definedName>
    <definedName name="_xlnm.Print_Titles" localSheetId="5">'ALERTAS DIRECCIONES'!$1:$4</definedName>
    <definedName name="_xlnm.Print_Titles" localSheetId="4">'POR DIRECCIONES'!$2:$5</definedName>
  </definedNames>
  <calcPr calcId="191029"/>
</workbook>
</file>

<file path=xl/calcChain.xml><?xml version="1.0" encoding="utf-8"?>
<calcChain xmlns="http://schemas.openxmlformats.org/spreadsheetml/2006/main">
  <c r="R120" i="549" l="1"/>
  <c r="S120" i="549"/>
  <c r="T120" i="549"/>
  <c r="U120" i="549"/>
  <c r="V120" i="549"/>
  <c r="W120" i="549"/>
  <c r="X120" i="549"/>
  <c r="Y120" i="549"/>
  <c r="Z120" i="549"/>
  <c r="AA120" i="549"/>
  <c r="AB120" i="549"/>
  <c r="R121" i="549"/>
  <c r="S121" i="549"/>
  <c r="T121" i="549"/>
  <c r="U121" i="549"/>
  <c r="V121" i="549"/>
  <c r="W121" i="549"/>
  <c r="X121" i="549"/>
  <c r="Y121" i="549"/>
  <c r="Z121" i="549"/>
  <c r="AA121" i="549"/>
  <c r="AB121" i="549"/>
  <c r="R122" i="549"/>
  <c r="S122" i="549"/>
  <c r="T122" i="549"/>
  <c r="U122" i="549"/>
  <c r="V122" i="549"/>
  <c r="W122" i="549"/>
  <c r="X122" i="549"/>
  <c r="Y122" i="549"/>
  <c r="Z122" i="549"/>
  <c r="AA122" i="549"/>
  <c r="AB122" i="549"/>
  <c r="R123" i="549"/>
  <c r="S123" i="549"/>
  <c r="T123" i="549"/>
  <c r="U123" i="549"/>
  <c r="V123" i="549"/>
  <c r="W123" i="549"/>
  <c r="X123" i="549"/>
  <c r="Y123" i="549"/>
  <c r="Z123" i="549"/>
  <c r="AA123" i="549"/>
  <c r="AB123" i="549"/>
  <c r="R124" i="549"/>
  <c r="S124" i="549"/>
  <c r="T124" i="549"/>
  <c r="U124" i="549"/>
  <c r="V124" i="549"/>
  <c r="W124" i="549"/>
  <c r="X124" i="549"/>
  <c r="Y124" i="549"/>
  <c r="Z124" i="549"/>
  <c r="AA124" i="549"/>
  <c r="AB124" i="549"/>
  <c r="R125" i="549"/>
  <c r="S125" i="549"/>
  <c r="T125" i="549"/>
  <c r="U125" i="549"/>
  <c r="V125" i="549"/>
  <c r="W125" i="549"/>
  <c r="X125" i="549"/>
  <c r="Y125" i="549"/>
  <c r="Z125" i="549"/>
  <c r="AA125" i="549"/>
  <c r="AB125" i="549"/>
  <c r="R126" i="549"/>
  <c r="S126" i="549"/>
  <c r="T126" i="549"/>
  <c r="U126" i="549"/>
  <c r="V126" i="549"/>
  <c r="W126" i="549"/>
  <c r="X126" i="549"/>
  <c r="Y126" i="549"/>
  <c r="Z126" i="549"/>
  <c r="AA126" i="549"/>
  <c r="AB126" i="549"/>
  <c r="S119" i="549"/>
  <c r="T119" i="549"/>
  <c r="U119" i="549"/>
  <c r="V119" i="549"/>
  <c r="W119" i="549"/>
  <c r="X119" i="549"/>
  <c r="Y119" i="549"/>
  <c r="Z119" i="549"/>
  <c r="AA119" i="549"/>
  <c r="AB119" i="549"/>
  <c r="R119" i="549"/>
  <c r="D126" i="549"/>
  <c r="E126" i="549"/>
  <c r="F126" i="549"/>
  <c r="G126" i="549"/>
  <c r="H126" i="549"/>
  <c r="I126" i="549"/>
  <c r="J126" i="549"/>
  <c r="K126" i="549"/>
  <c r="L126" i="549"/>
  <c r="M126" i="549"/>
  <c r="N126" i="549"/>
  <c r="O126" i="549"/>
  <c r="Q120" i="549"/>
  <c r="P120" i="549" s="1"/>
  <c r="Q121" i="549"/>
  <c r="P121" i="549" s="1"/>
  <c r="Q122" i="549"/>
  <c r="Q123" i="549"/>
  <c r="P123" i="549" s="1"/>
  <c r="Q124" i="549"/>
  <c r="P124" i="549" s="1"/>
  <c r="Q125" i="549"/>
  <c r="P125" i="549" s="1"/>
  <c r="Q126" i="549"/>
  <c r="Q119" i="549"/>
  <c r="P119" i="549" s="1"/>
  <c r="C120" i="549"/>
  <c r="C121" i="549"/>
  <c r="C122" i="549"/>
  <c r="C123" i="549"/>
  <c r="C124" i="549"/>
  <c r="C125" i="549"/>
  <c r="C126" i="549"/>
  <c r="B120" i="549"/>
  <c r="B121" i="549"/>
  <c r="B122" i="549"/>
  <c r="B123" i="549"/>
  <c r="B124" i="549"/>
  <c r="B125" i="549"/>
  <c r="B126" i="549"/>
  <c r="B119" i="549"/>
  <c r="A120" i="549"/>
  <c r="A121" i="549"/>
  <c r="A122" i="549"/>
  <c r="A123" i="549"/>
  <c r="A124" i="549"/>
  <c r="A125" i="549"/>
  <c r="A126" i="549"/>
  <c r="P122" i="549" l="1"/>
  <c r="G60" i="1079" l="1"/>
  <c r="E60" i="1079"/>
  <c r="B3" i="1073" l="1"/>
  <c r="J7" i="1073"/>
  <c r="Y1" i="549" l="1"/>
  <c r="Z1" i="549"/>
  <c r="B1" i="1073"/>
  <c r="C119" i="549"/>
  <c r="D119" i="549"/>
  <c r="E119" i="549"/>
  <c r="F119" i="549"/>
  <c r="G119" i="549"/>
  <c r="H119" i="549"/>
  <c r="I119" i="549"/>
  <c r="J119" i="549"/>
  <c r="K119" i="549"/>
  <c r="L119" i="549"/>
  <c r="M119" i="549"/>
  <c r="N119" i="549"/>
  <c r="O119" i="549"/>
  <c r="D120" i="549"/>
  <c r="E120" i="549"/>
  <c r="F120" i="549"/>
  <c r="G120" i="549"/>
  <c r="H120" i="549"/>
  <c r="I120" i="549"/>
  <c r="J120" i="549"/>
  <c r="K120" i="549"/>
  <c r="L120" i="549"/>
  <c r="M120" i="549"/>
  <c r="N120" i="549"/>
  <c r="O120" i="549"/>
  <c r="D121" i="549"/>
  <c r="E121" i="549"/>
  <c r="F121" i="549"/>
  <c r="G121" i="549"/>
  <c r="H121" i="549"/>
  <c r="I121" i="549"/>
  <c r="J121" i="549"/>
  <c r="K121" i="549"/>
  <c r="L121" i="549"/>
  <c r="M121" i="549"/>
  <c r="N121" i="549"/>
  <c r="O121" i="549"/>
  <c r="D122" i="549"/>
  <c r="E122" i="549"/>
  <c r="F122" i="549"/>
  <c r="G122" i="549"/>
  <c r="H122" i="549"/>
  <c r="I122" i="549"/>
  <c r="J122" i="549"/>
  <c r="K122" i="549"/>
  <c r="L122" i="549"/>
  <c r="M122" i="549"/>
  <c r="N122" i="549"/>
  <c r="O122" i="549"/>
  <c r="D123" i="549"/>
  <c r="E123" i="549"/>
  <c r="F123" i="549"/>
  <c r="G123" i="549"/>
  <c r="H123" i="549"/>
  <c r="I123" i="549"/>
  <c r="J123" i="549"/>
  <c r="K123" i="549"/>
  <c r="L123" i="549"/>
  <c r="M123" i="549"/>
  <c r="N123" i="549"/>
  <c r="O123" i="549"/>
  <c r="D124" i="549"/>
  <c r="E124" i="549"/>
  <c r="F124" i="549"/>
  <c r="G124" i="549"/>
  <c r="H124" i="549"/>
  <c r="I124" i="549"/>
  <c r="J124" i="549"/>
  <c r="K124" i="549"/>
  <c r="L124" i="549"/>
  <c r="M124" i="549"/>
  <c r="N124" i="549"/>
  <c r="O124" i="549"/>
  <c r="D125" i="549"/>
  <c r="E125" i="549"/>
  <c r="F125" i="549"/>
  <c r="G125" i="549"/>
  <c r="H125" i="549"/>
  <c r="I125" i="549"/>
  <c r="J125" i="549"/>
  <c r="K125" i="549"/>
  <c r="L125" i="549"/>
  <c r="M125" i="549"/>
  <c r="N125" i="549"/>
  <c r="O125" i="549"/>
  <c r="A119" i="549"/>
  <c r="H14" i="1073" l="1"/>
  <c r="W1" i="549"/>
  <c r="D14" i="1073"/>
  <c r="F14" i="1073"/>
  <c r="E14" i="1073" l="1"/>
  <c r="J14" i="1073"/>
  <c r="Q4" i="549"/>
  <c r="J13" i="1073" l="1"/>
  <c r="J15" i="1073" s="1"/>
  <c r="AB118" i="549"/>
  <c r="AA118" i="549"/>
  <c r="Z118" i="549"/>
  <c r="Y118" i="549"/>
  <c r="X118" i="549"/>
  <c r="W118" i="549"/>
  <c r="V118" i="549"/>
  <c r="U118" i="549"/>
  <c r="T118" i="549"/>
  <c r="S118" i="549"/>
  <c r="R118" i="549"/>
  <c r="AB117" i="549"/>
  <c r="AA117" i="549"/>
  <c r="Z117" i="549"/>
  <c r="Y117" i="549"/>
  <c r="X117" i="549"/>
  <c r="W117" i="549"/>
  <c r="V117" i="549"/>
  <c r="U117" i="549"/>
  <c r="T117" i="549"/>
  <c r="S117" i="549"/>
  <c r="R117" i="549"/>
  <c r="AB116" i="549"/>
  <c r="AA116" i="549"/>
  <c r="Z116" i="549"/>
  <c r="Y116" i="549"/>
  <c r="X116" i="549"/>
  <c r="W116" i="549"/>
  <c r="V116" i="549"/>
  <c r="U116" i="549"/>
  <c r="T116" i="549"/>
  <c r="S116" i="549"/>
  <c r="R116" i="549"/>
  <c r="AB115" i="549"/>
  <c r="AA115" i="549"/>
  <c r="Z115" i="549"/>
  <c r="Y115" i="549"/>
  <c r="X115" i="549"/>
  <c r="W115" i="549"/>
  <c r="V115" i="549"/>
  <c r="U115" i="549"/>
  <c r="T115" i="549"/>
  <c r="S115" i="549"/>
  <c r="R115" i="549"/>
  <c r="AB114" i="549"/>
  <c r="AA114" i="549"/>
  <c r="Z114" i="549"/>
  <c r="Y114" i="549"/>
  <c r="X114" i="549"/>
  <c r="W114" i="549"/>
  <c r="V114" i="549"/>
  <c r="U114" i="549"/>
  <c r="T114" i="549"/>
  <c r="S114" i="549"/>
  <c r="R114" i="549"/>
  <c r="AB113" i="549"/>
  <c r="AA113" i="549"/>
  <c r="Z113" i="549"/>
  <c r="Y113" i="549"/>
  <c r="X113" i="549"/>
  <c r="W113" i="549"/>
  <c r="V113" i="549"/>
  <c r="U113" i="549"/>
  <c r="T113" i="549"/>
  <c r="S113" i="549"/>
  <c r="R113" i="549"/>
  <c r="AB112" i="549"/>
  <c r="AA112" i="549"/>
  <c r="Z112" i="549"/>
  <c r="Y112" i="549"/>
  <c r="X112" i="549"/>
  <c r="W112" i="549"/>
  <c r="V112" i="549"/>
  <c r="U112" i="549"/>
  <c r="T112" i="549"/>
  <c r="S112" i="549"/>
  <c r="R112" i="549"/>
  <c r="Q112" i="549"/>
  <c r="Q113" i="549"/>
  <c r="Q114" i="549"/>
  <c r="Q115" i="549"/>
  <c r="Q116" i="549"/>
  <c r="Q117" i="549"/>
  <c r="P118" i="549"/>
  <c r="Q118" i="549"/>
  <c r="A113" i="549"/>
  <c r="B113" i="549"/>
  <c r="C113" i="549"/>
  <c r="D113" i="549"/>
  <c r="E113" i="549"/>
  <c r="F113" i="549"/>
  <c r="G113" i="549"/>
  <c r="H113" i="549"/>
  <c r="I113" i="549"/>
  <c r="J113" i="549"/>
  <c r="K113" i="549"/>
  <c r="L113" i="549"/>
  <c r="M113" i="549"/>
  <c r="N113" i="549"/>
  <c r="O113" i="549"/>
  <c r="A114" i="549"/>
  <c r="B114" i="549"/>
  <c r="C114" i="549"/>
  <c r="D114" i="549"/>
  <c r="E114" i="549"/>
  <c r="F114" i="549"/>
  <c r="G114" i="549"/>
  <c r="H114" i="549"/>
  <c r="I114" i="549"/>
  <c r="J114" i="549"/>
  <c r="K114" i="549"/>
  <c r="L114" i="549"/>
  <c r="M114" i="549"/>
  <c r="N114" i="549"/>
  <c r="O114" i="549"/>
  <c r="A115" i="549"/>
  <c r="B115" i="549"/>
  <c r="C115" i="549"/>
  <c r="D115" i="549"/>
  <c r="E115" i="549"/>
  <c r="F115" i="549"/>
  <c r="G115" i="549"/>
  <c r="H115" i="549"/>
  <c r="I115" i="549"/>
  <c r="J115" i="549"/>
  <c r="K115" i="549"/>
  <c r="L115" i="549"/>
  <c r="M115" i="549"/>
  <c r="N115" i="549"/>
  <c r="O115" i="549"/>
  <c r="A116" i="549"/>
  <c r="B116" i="549"/>
  <c r="C116" i="549"/>
  <c r="D116" i="549"/>
  <c r="E116" i="549"/>
  <c r="F116" i="549"/>
  <c r="G116" i="549"/>
  <c r="H116" i="549"/>
  <c r="I116" i="549"/>
  <c r="J116" i="549"/>
  <c r="K116" i="549"/>
  <c r="L116" i="549"/>
  <c r="M116" i="549"/>
  <c r="N116" i="549"/>
  <c r="O116" i="549"/>
  <c r="A117" i="549"/>
  <c r="B117" i="549"/>
  <c r="C117" i="549"/>
  <c r="D117" i="549"/>
  <c r="E117" i="549"/>
  <c r="F117" i="549"/>
  <c r="G117" i="549"/>
  <c r="H117" i="549"/>
  <c r="I117" i="549"/>
  <c r="J117" i="549"/>
  <c r="K117" i="549"/>
  <c r="L117" i="549"/>
  <c r="M117" i="549"/>
  <c r="N117" i="549"/>
  <c r="O117" i="549"/>
  <c r="A118" i="549"/>
  <c r="B118" i="549"/>
  <c r="C118" i="549"/>
  <c r="D118" i="549"/>
  <c r="E118" i="549"/>
  <c r="F118" i="549"/>
  <c r="G118" i="549"/>
  <c r="H118" i="549"/>
  <c r="I118" i="549"/>
  <c r="J118" i="549"/>
  <c r="K118" i="549"/>
  <c r="L118" i="549"/>
  <c r="M118" i="549"/>
  <c r="N118" i="549"/>
  <c r="O118" i="549"/>
  <c r="D112" i="549"/>
  <c r="E112" i="549"/>
  <c r="F112" i="549"/>
  <c r="G112" i="549"/>
  <c r="H112" i="549"/>
  <c r="I112" i="549"/>
  <c r="J112" i="549"/>
  <c r="K112" i="549"/>
  <c r="L112" i="549"/>
  <c r="M112" i="549"/>
  <c r="N112" i="549"/>
  <c r="O112" i="549"/>
  <c r="B112" i="549"/>
  <c r="C112" i="549"/>
  <c r="A112" i="549"/>
  <c r="H17" i="1073" l="1"/>
  <c r="J17" i="1073"/>
  <c r="P113" i="549"/>
  <c r="P114" i="549"/>
  <c r="P115" i="549"/>
  <c r="P116" i="549"/>
  <c r="P117" i="549"/>
  <c r="P112" i="549"/>
  <c r="F17" i="1073" l="1"/>
  <c r="P97" i="549"/>
  <c r="P98" i="549"/>
  <c r="P99" i="549"/>
  <c r="P100" i="549"/>
  <c r="P101" i="549"/>
  <c r="P102" i="549"/>
  <c r="P103" i="549"/>
  <c r="P104" i="549"/>
  <c r="P105" i="549"/>
  <c r="P106" i="549"/>
  <c r="P107" i="549"/>
  <c r="P108" i="549"/>
  <c r="P109" i="549"/>
  <c r="P110" i="549"/>
  <c r="P96" i="549"/>
  <c r="P95" i="549"/>
  <c r="P84" i="549"/>
  <c r="P85" i="549"/>
  <c r="P86" i="549"/>
  <c r="P87" i="549"/>
  <c r="P88" i="549"/>
  <c r="P89" i="549"/>
  <c r="P90" i="549"/>
  <c r="P91" i="549"/>
  <c r="P94" i="549"/>
  <c r="P83" i="549"/>
  <c r="A96" i="549"/>
  <c r="B96" i="549"/>
  <c r="C96" i="549"/>
  <c r="D96" i="549"/>
  <c r="E96" i="549"/>
  <c r="F96" i="549"/>
  <c r="G96" i="549"/>
  <c r="H96" i="549"/>
  <c r="M96" i="549"/>
  <c r="N96" i="549"/>
  <c r="O96" i="549"/>
  <c r="Q96" i="549"/>
  <c r="R96" i="549"/>
  <c r="S96" i="549"/>
  <c r="T96" i="549"/>
  <c r="U96" i="549"/>
  <c r="V96" i="549"/>
  <c r="W96" i="549"/>
  <c r="X96" i="549"/>
  <c r="Y96" i="549"/>
  <c r="Z96" i="549"/>
  <c r="AA96" i="549"/>
  <c r="AB96" i="549"/>
  <c r="A97" i="549"/>
  <c r="B97" i="549"/>
  <c r="C97" i="549"/>
  <c r="D97" i="549"/>
  <c r="E97" i="549"/>
  <c r="F97" i="549"/>
  <c r="G97" i="549"/>
  <c r="H97" i="549"/>
  <c r="M97" i="549"/>
  <c r="N97" i="549"/>
  <c r="O97" i="549"/>
  <c r="Q97" i="549"/>
  <c r="R97" i="549"/>
  <c r="S97" i="549"/>
  <c r="T97" i="549"/>
  <c r="U97" i="549"/>
  <c r="V97" i="549"/>
  <c r="W97" i="549"/>
  <c r="X97" i="549"/>
  <c r="Y97" i="549"/>
  <c r="Z97" i="549"/>
  <c r="AA97" i="549"/>
  <c r="AB97" i="549"/>
  <c r="A98" i="549"/>
  <c r="B98" i="549"/>
  <c r="C98" i="549"/>
  <c r="D98" i="549"/>
  <c r="E98" i="549"/>
  <c r="F98" i="549"/>
  <c r="G98" i="549"/>
  <c r="H98" i="549"/>
  <c r="M98" i="549"/>
  <c r="N98" i="549"/>
  <c r="O98" i="549"/>
  <c r="Q98" i="549"/>
  <c r="R98" i="549"/>
  <c r="S98" i="549"/>
  <c r="T98" i="549"/>
  <c r="U98" i="549"/>
  <c r="V98" i="549"/>
  <c r="W98" i="549"/>
  <c r="X98" i="549"/>
  <c r="Y98" i="549"/>
  <c r="Z98" i="549"/>
  <c r="AA98" i="549"/>
  <c r="AB98" i="549"/>
  <c r="A99" i="549"/>
  <c r="B99" i="549"/>
  <c r="C99" i="549"/>
  <c r="D99" i="549"/>
  <c r="E99" i="549"/>
  <c r="F99" i="549"/>
  <c r="G99" i="549"/>
  <c r="H99" i="549"/>
  <c r="M99" i="549"/>
  <c r="N99" i="549"/>
  <c r="O99" i="549"/>
  <c r="Q99" i="549"/>
  <c r="R99" i="549"/>
  <c r="S99" i="549"/>
  <c r="T99" i="549"/>
  <c r="U99" i="549"/>
  <c r="V99" i="549"/>
  <c r="W99" i="549"/>
  <c r="X99" i="549"/>
  <c r="Y99" i="549"/>
  <c r="Z99" i="549"/>
  <c r="AA99" i="549"/>
  <c r="AB99" i="549"/>
  <c r="A100" i="549"/>
  <c r="B100" i="549"/>
  <c r="C100" i="549"/>
  <c r="D100" i="549"/>
  <c r="E100" i="549"/>
  <c r="F100" i="549"/>
  <c r="G100" i="549"/>
  <c r="H100" i="549"/>
  <c r="M100" i="549"/>
  <c r="N100" i="549"/>
  <c r="O100" i="549"/>
  <c r="Q100" i="549"/>
  <c r="R100" i="549"/>
  <c r="S100" i="549"/>
  <c r="T100" i="549"/>
  <c r="U100" i="549"/>
  <c r="V100" i="549"/>
  <c r="W100" i="549"/>
  <c r="X100" i="549"/>
  <c r="Y100" i="549"/>
  <c r="Z100" i="549"/>
  <c r="AA100" i="549"/>
  <c r="AB100" i="549"/>
  <c r="A101" i="549"/>
  <c r="B101" i="549"/>
  <c r="C101" i="549"/>
  <c r="D101" i="549"/>
  <c r="E101" i="549"/>
  <c r="F101" i="549"/>
  <c r="G101" i="549"/>
  <c r="H101" i="549"/>
  <c r="M101" i="549"/>
  <c r="N101" i="549"/>
  <c r="O101" i="549"/>
  <c r="Q101" i="549"/>
  <c r="R101" i="549"/>
  <c r="S101" i="549"/>
  <c r="T101" i="549"/>
  <c r="U101" i="549"/>
  <c r="V101" i="549"/>
  <c r="W101" i="549"/>
  <c r="X101" i="549"/>
  <c r="Y101" i="549"/>
  <c r="Z101" i="549"/>
  <c r="AA101" i="549"/>
  <c r="AB101" i="549"/>
  <c r="A102" i="549"/>
  <c r="B102" i="549"/>
  <c r="C102" i="549"/>
  <c r="D102" i="549"/>
  <c r="E102" i="549"/>
  <c r="F102" i="549"/>
  <c r="G102" i="549"/>
  <c r="H102" i="549"/>
  <c r="M102" i="549"/>
  <c r="N102" i="549"/>
  <c r="O102" i="549"/>
  <c r="Q102" i="549"/>
  <c r="R102" i="549"/>
  <c r="S102" i="549"/>
  <c r="T102" i="549"/>
  <c r="U102" i="549"/>
  <c r="V102" i="549"/>
  <c r="W102" i="549"/>
  <c r="X102" i="549"/>
  <c r="Y102" i="549"/>
  <c r="Z102" i="549"/>
  <c r="AA102" i="549"/>
  <c r="AB102" i="549"/>
  <c r="A103" i="549"/>
  <c r="B103" i="549"/>
  <c r="C103" i="549"/>
  <c r="D103" i="549"/>
  <c r="E103" i="549"/>
  <c r="F103" i="549"/>
  <c r="G103" i="549"/>
  <c r="H103" i="549"/>
  <c r="M103" i="549"/>
  <c r="N103" i="549"/>
  <c r="O103" i="549"/>
  <c r="Q103" i="549"/>
  <c r="R103" i="549"/>
  <c r="S103" i="549"/>
  <c r="T103" i="549"/>
  <c r="U103" i="549"/>
  <c r="V103" i="549"/>
  <c r="W103" i="549"/>
  <c r="X103" i="549"/>
  <c r="Y103" i="549"/>
  <c r="Z103" i="549"/>
  <c r="AA103" i="549"/>
  <c r="AB103" i="549"/>
  <c r="A104" i="549"/>
  <c r="B104" i="549"/>
  <c r="C104" i="549"/>
  <c r="D104" i="549"/>
  <c r="E104" i="549"/>
  <c r="F104" i="549"/>
  <c r="G104" i="549"/>
  <c r="H104" i="549"/>
  <c r="M104" i="549"/>
  <c r="N104" i="549"/>
  <c r="O104" i="549"/>
  <c r="Q104" i="549"/>
  <c r="R104" i="549"/>
  <c r="S104" i="549"/>
  <c r="T104" i="549"/>
  <c r="U104" i="549"/>
  <c r="V104" i="549"/>
  <c r="W104" i="549"/>
  <c r="X104" i="549"/>
  <c r="Y104" i="549"/>
  <c r="Z104" i="549"/>
  <c r="AA104" i="549"/>
  <c r="AB104" i="549"/>
  <c r="A105" i="549"/>
  <c r="B105" i="549"/>
  <c r="C105" i="549"/>
  <c r="D105" i="549"/>
  <c r="E105" i="549"/>
  <c r="F105" i="549"/>
  <c r="G105" i="549"/>
  <c r="H105" i="549"/>
  <c r="M105" i="549"/>
  <c r="N105" i="549"/>
  <c r="O105" i="549"/>
  <c r="Q105" i="549"/>
  <c r="R105" i="549"/>
  <c r="S105" i="549"/>
  <c r="T105" i="549"/>
  <c r="U105" i="549"/>
  <c r="V105" i="549"/>
  <c r="W105" i="549"/>
  <c r="X105" i="549"/>
  <c r="Y105" i="549"/>
  <c r="Z105" i="549"/>
  <c r="AA105" i="549"/>
  <c r="AB105" i="549"/>
  <c r="A106" i="549"/>
  <c r="B106" i="549"/>
  <c r="C106" i="549"/>
  <c r="D106" i="549"/>
  <c r="E106" i="549"/>
  <c r="F106" i="549"/>
  <c r="G106" i="549"/>
  <c r="H106" i="549"/>
  <c r="M106" i="549"/>
  <c r="N106" i="549"/>
  <c r="O106" i="549"/>
  <c r="Q106" i="549"/>
  <c r="R106" i="549"/>
  <c r="S106" i="549"/>
  <c r="T106" i="549"/>
  <c r="U106" i="549"/>
  <c r="V106" i="549"/>
  <c r="W106" i="549"/>
  <c r="X106" i="549"/>
  <c r="Y106" i="549"/>
  <c r="Z106" i="549"/>
  <c r="AA106" i="549"/>
  <c r="AB106" i="549"/>
  <c r="A107" i="549"/>
  <c r="B107" i="549"/>
  <c r="C107" i="549"/>
  <c r="D107" i="549"/>
  <c r="E107" i="549"/>
  <c r="F107" i="549"/>
  <c r="G107" i="549"/>
  <c r="H107" i="549"/>
  <c r="M107" i="549"/>
  <c r="N107" i="549"/>
  <c r="O107" i="549"/>
  <c r="Q107" i="549"/>
  <c r="R107" i="549"/>
  <c r="S107" i="549"/>
  <c r="T107" i="549"/>
  <c r="U107" i="549"/>
  <c r="V107" i="549"/>
  <c r="W107" i="549"/>
  <c r="X107" i="549"/>
  <c r="Y107" i="549"/>
  <c r="Z107" i="549"/>
  <c r="AA107" i="549"/>
  <c r="AB107" i="549"/>
  <c r="A108" i="549"/>
  <c r="B108" i="549"/>
  <c r="C108" i="549"/>
  <c r="D108" i="549"/>
  <c r="E108" i="549"/>
  <c r="F108" i="549"/>
  <c r="G108" i="549"/>
  <c r="H108" i="549"/>
  <c r="M108" i="549"/>
  <c r="N108" i="549"/>
  <c r="O108" i="549"/>
  <c r="Q108" i="549"/>
  <c r="R108" i="549"/>
  <c r="S108" i="549"/>
  <c r="T108" i="549"/>
  <c r="U108" i="549"/>
  <c r="V108" i="549"/>
  <c r="W108" i="549"/>
  <c r="X108" i="549"/>
  <c r="Y108" i="549"/>
  <c r="Z108" i="549"/>
  <c r="AA108" i="549"/>
  <c r="AB108" i="549"/>
  <c r="A109" i="549"/>
  <c r="B109" i="549"/>
  <c r="C109" i="549"/>
  <c r="D109" i="549"/>
  <c r="E109" i="549"/>
  <c r="F109" i="549"/>
  <c r="G109" i="549"/>
  <c r="H109" i="549"/>
  <c r="M109" i="549"/>
  <c r="N109" i="549"/>
  <c r="O109" i="549"/>
  <c r="Q109" i="549"/>
  <c r="R109" i="549"/>
  <c r="S109" i="549"/>
  <c r="T109" i="549"/>
  <c r="U109" i="549"/>
  <c r="V109" i="549"/>
  <c r="W109" i="549"/>
  <c r="X109" i="549"/>
  <c r="Y109" i="549"/>
  <c r="Z109" i="549"/>
  <c r="AA109" i="549"/>
  <c r="AB109" i="549"/>
  <c r="A110" i="549"/>
  <c r="B110" i="549"/>
  <c r="C110" i="549"/>
  <c r="D110" i="549"/>
  <c r="E110" i="549"/>
  <c r="F110" i="549"/>
  <c r="G110" i="549"/>
  <c r="H110" i="549"/>
  <c r="M110" i="549"/>
  <c r="N110" i="549"/>
  <c r="O110" i="549"/>
  <c r="Q110" i="549"/>
  <c r="R110" i="549"/>
  <c r="S110" i="549"/>
  <c r="T110" i="549"/>
  <c r="U110" i="549"/>
  <c r="V110" i="549"/>
  <c r="W110" i="549"/>
  <c r="X110" i="549"/>
  <c r="Y110" i="549"/>
  <c r="Z110" i="549"/>
  <c r="AA110" i="549"/>
  <c r="AB110" i="549"/>
  <c r="J10" i="1073" s="1"/>
  <c r="A111" i="549"/>
  <c r="B111" i="549"/>
  <c r="C111" i="549"/>
  <c r="D111" i="549"/>
  <c r="E111" i="549"/>
  <c r="F111" i="549"/>
  <c r="G111" i="549"/>
  <c r="H111" i="549"/>
  <c r="M111" i="549"/>
  <c r="N111" i="549"/>
  <c r="O111" i="549"/>
  <c r="P111" i="549"/>
  <c r="Q111" i="549"/>
  <c r="R111" i="549"/>
  <c r="S111" i="549"/>
  <c r="T111" i="549"/>
  <c r="U111" i="549"/>
  <c r="V111" i="549"/>
  <c r="W111" i="549"/>
  <c r="X111" i="549"/>
  <c r="Y111" i="549"/>
  <c r="Z111" i="549"/>
  <c r="AA111" i="549"/>
  <c r="AB111" i="549"/>
  <c r="A83" i="549"/>
  <c r="B83" i="549"/>
  <c r="C83" i="549"/>
  <c r="D83" i="549"/>
  <c r="E83" i="549"/>
  <c r="F83" i="549"/>
  <c r="G83" i="549"/>
  <c r="H83" i="549"/>
  <c r="M83" i="549"/>
  <c r="N83" i="549"/>
  <c r="O83" i="549"/>
  <c r="Q83" i="549"/>
  <c r="R83" i="549"/>
  <c r="S83" i="549"/>
  <c r="T83" i="549"/>
  <c r="U83" i="549"/>
  <c r="V83" i="549"/>
  <c r="W83" i="549"/>
  <c r="X83" i="549"/>
  <c r="Y83" i="549"/>
  <c r="Z83" i="549"/>
  <c r="AA83" i="549"/>
  <c r="AB83" i="549"/>
  <c r="A84" i="549"/>
  <c r="B84" i="549"/>
  <c r="C84" i="549"/>
  <c r="D84" i="549"/>
  <c r="E84" i="549"/>
  <c r="F84" i="549"/>
  <c r="G84" i="549"/>
  <c r="H84" i="549"/>
  <c r="M84" i="549"/>
  <c r="N84" i="549"/>
  <c r="O84" i="549"/>
  <c r="Q84" i="549"/>
  <c r="R84" i="549"/>
  <c r="S84" i="549"/>
  <c r="T84" i="549"/>
  <c r="U84" i="549"/>
  <c r="V84" i="549"/>
  <c r="W84" i="549"/>
  <c r="X84" i="549"/>
  <c r="Y84" i="549"/>
  <c r="Z84" i="549"/>
  <c r="AA84" i="549"/>
  <c r="AB84" i="549"/>
  <c r="A85" i="549"/>
  <c r="B85" i="549"/>
  <c r="C85" i="549"/>
  <c r="D85" i="549"/>
  <c r="E85" i="549"/>
  <c r="F85" i="549"/>
  <c r="G85" i="549"/>
  <c r="H85" i="549"/>
  <c r="M85" i="549"/>
  <c r="N85" i="549"/>
  <c r="O85" i="549"/>
  <c r="Q85" i="549"/>
  <c r="R85" i="549"/>
  <c r="S85" i="549"/>
  <c r="T85" i="549"/>
  <c r="U85" i="549"/>
  <c r="V85" i="549"/>
  <c r="W85" i="549"/>
  <c r="X85" i="549"/>
  <c r="Y85" i="549"/>
  <c r="Z85" i="549"/>
  <c r="AA85" i="549"/>
  <c r="AB85" i="549"/>
  <c r="A86" i="549"/>
  <c r="B86" i="549"/>
  <c r="C86" i="549"/>
  <c r="D86" i="549"/>
  <c r="E86" i="549"/>
  <c r="F86" i="549"/>
  <c r="G86" i="549"/>
  <c r="H86" i="549"/>
  <c r="M86" i="549"/>
  <c r="N86" i="549"/>
  <c r="O86" i="549"/>
  <c r="Q86" i="549"/>
  <c r="R86" i="549"/>
  <c r="S86" i="549"/>
  <c r="T86" i="549"/>
  <c r="U86" i="549"/>
  <c r="V86" i="549"/>
  <c r="W86" i="549"/>
  <c r="X86" i="549"/>
  <c r="Y86" i="549"/>
  <c r="Z86" i="549"/>
  <c r="AA86" i="549"/>
  <c r="AB86" i="549"/>
  <c r="A87" i="549"/>
  <c r="B87" i="549"/>
  <c r="C87" i="549"/>
  <c r="D87" i="549"/>
  <c r="E87" i="549"/>
  <c r="F87" i="549"/>
  <c r="G87" i="549"/>
  <c r="H87" i="549"/>
  <c r="M87" i="549"/>
  <c r="N87" i="549"/>
  <c r="O87" i="549"/>
  <c r="Q87" i="549"/>
  <c r="R87" i="549"/>
  <c r="S87" i="549"/>
  <c r="T87" i="549"/>
  <c r="U87" i="549"/>
  <c r="V87" i="549"/>
  <c r="W87" i="549"/>
  <c r="X87" i="549"/>
  <c r="Y87" i="549"/>
  <c r="Z87" i="549"/>
  <c r="AA87" i="549"/>
  <c r="AB87" i="549"/>
  <c r="A88" i="549"/>
  <c r="B88" i="549"/>
  <c r="C88" i="549"/>
  <c r="D88" i="549"/>
  <c r="E88" i="549"/>
  <c r="F88" i="549"/>
  <c r="G88" i="549"/>
  <c r="H88" i="549"/>
  <c r="M88" i="549"/>
  <c r="N88" i="549"/>
  <c r="O88" i="549"/>
  <c r="Q88" i="549"/>
  <c r="R88" i="549"/>
  <c r="S88" i="549"/>
  <c r="T88" i="549"/>
  <c r="U88" i="549"/>
  <c r="V88" i="549"/>
  <c r="W88" i="549"/>
  <c r="X88" i="549"/>
  <c r="Y88" i="549"/>
  <c r="Z88" i="549"/>
  <c r="AA88" i="549"/>
  <c r="AB88" i="549"/>
  <c r="A89" i="549"/>
  <c r="B89" i="549"/>
  <c r="C89" i="549"/>
  <c r="D89" i="549"/>
  <c r="E89" i="549"/>
  <c r="F89" i="549"/>
  <c r="G89" i="549"/>
  <c r="H89" i="549"/>
  <c r="M89" i="549"/>
  <c r="N89" i="549"/>
  <c r="O89" i="549"/>
  <c r="Q89" i="549"/>
  <c r="R89" i="549"/>
  <c r="S89" i="549"/>
  <c r="T89" i="549"/>
  <c r="U89" i="549"/>
  <c r="V89" i="549"/>
  <c r="W89" i="549"/>
  <c r="X89" i="549"/>
  <c r="Y89" i="549"/>
  <c r="Z89" i="549"/>
  <c r="AA89" i="549"/>
  <c r="AB89" i="549"/>
  <c r="A90" i="549"/>
  <c r="B90" i="549"/>
  <c r="C90" i="549"/>
  <c r="D90" i="549"/>
  <c r="E90" i="549"/>
  <c r="F90" i="549"/>
  <c r="G90" i="549"/>
  <c r="H90" i="549"/>
  <c r="M90" i="549"/>
  <c r="N90" i="549"/>
  <c r="O90" i="549"/>
  <c r="Q90" i="549"/>
  <c r="R90" i="549"/>
  <c r="S90" i="549"/>
  <c r="T90" i="549"/>
  <c r="U90" i="549"/>
  <c r="V90" i="549"/>
  <c r="W90" i="549"/>
  <c r="X90" i="549"/>
  <c r="Y90" i="549"/>
  <c r="Z90" i="549"/>
  <c r="AA90" i="549"/>
  <c r="AB90" i="549"/>
  <c r="A91" i="549"/>
  <c r="B91" i="549"/>
  <c r="C91" i="549"/>
  <c r="D91" i="549"/>
  <c r="E91" i="549"/>
  <c r="F91" i="549"/>
  <c r="G91" i="549"/>
  <c r="H91" i="549"/>
  <c r="M91" i="549"/>
  <c r="N91" i="549"/>
  <c r="O91" i="549"/>
  <c r="Q91" i="549"/>
  <c r="R91" i="549"/>
  <c r="S91" i="549"/>
  <c r="T91" i="549"/>
  <c r="U91" i="549"/>
  <c r="V91" i="549"/>
  <c r="W91" i="549"/>
  <c r="X91" i="549"/>
  <c r="Y91" i="549"/>
  <c r="Z91" i="549"/>
  <c r="AA91" i="549"/>
  <c r="AB91" i="549"/>
  <c r="A92" i="549"/>
  <c r="B92" i="549"/>
  <c r="C92" i="549"/>
  <c r="D92" i="549"/>
  <c r="E92" i="549"/>
  <c r="F92" i="549"/>
  <c r="G92" i="549"/>
  <c r="H92" i="549"/>
  <c r="M92" i="549"/>
  <c r="N92" i="549"/>
  <c r="O92" i="549"/>
  <c r="P92" i="549"/>
  <c r="Q92" i="549"/>
  <c r="R92" i="549"/>
  <c r="S92" i="549"/>
  <c r="T92" i="549"/>
  <c r="U92" i="549"/>
  <c r="V92" i="549"/>
  <c r="W92" i="549"/>
  <c r="X92" i="549"/>
  <c r="Y92" i="549"/>
  <c r="Z92" i="549"/>
  <c r="AA92" i="549"/>
  <c r="AB92" i="549"/>
  <c r="A93" i="549"/>
  <c r="B93" i="549"/>
  <c r="C93" i="549"/>
  <c r="D93" i="549"/>
  <c r="E93" i="549"/>
  <c r="F93" i="549"/>
  <c r="G93" i="549"/>
  <c r="H93" i="549"/>
  <c r="M93" i="549"/>
  <c r="N93" i="549"/>
  <c r="O93" i="549"/>
  <c r="P93" i="549"/>
  <c r="Q93" i="549"/>
  <c r="R93" i="549"/>
  <c r="S93" i="549"/>
  <c r="T93" i="549"/>
  <c r="U93" i="549"/>
  <c r="V93" i="549"/>
  <c r="W93" i="549"/>
  <c r="X93" i="549"/>
  <c r="Y93" i="549"/>
  <c r="Z93" i="549"/>
  <c r="AA93" i="549"/>
  <c r="AB93" i="549"/>
  <c r="A94" i="549"/>
  <c r="B94" i="549"/>
  <c r="C94" i="549"/>
  <c r="D94" i="549"/>
  <c r="E94" i="549"/>
  <c r="F94" i="549"/>
  <c r="G94" i="549"/>
  <c r="H94" i="549"/>
  <c r="M94" i="549"/>
  <c r="N94" i="549"/>
  <c r="O94" i="549"/>
  <c r="Q94" i="549"/>
  <c r="R94" i="549"/>
  <c r="S94" i="549"/>
  <c r="T94" i="549"/>
  <c r="U94" i="549"/>
  <c r="V94" i="549"/>
  <c r="W94" i="549"/>
  <c r="X94" i="549"/>
  <c r="Y94" i="549"/>
  <c r="Z94" i="549"/>
  <c r="AA94" i="549"/>
  <c r="AB94" i="549"/>
  <c r="A95" i="549"/>
  <c r="B95" i="549"/>
  <c r="C95" i="549"/>
  <c r="D95" i="549"/>
  <c r="E95" i="549"/>
  <c r="F95" i="549"/>
  <c r="G95" i="549"/>
  <c r="H95" i="549"/>
  <c r="M95" i="549"/>
  <c r="N95" i="549"/>
  <c r="O95" i="549"/>
  <c r="Q95" i="549"/>
  <c r="R95" i="549"/>
  <c r="S95" i="549"/>
  <c r="T95" i="549"/>
  <c r="U95" i="549"/>
  <c r="V95" i="549"/>
  <c r="W95" i="549"/>
  <c r="X95" i="549"/>
  <c r="Y95" i="549"/>
  <c r="Z95" i="549"/>
  <c r="AA95" i="549"/>
  <c r="AB95" i="549"/>
  <c r="R6" i="549"/>
  <c r="S6" i="549"/>
  <c r="T6" i="549"/>
  <c r="U6" i="549"/>
  <c r="V6" i="549"/>
  <c r="W6" i="549"/>
  <c r="X6" i="549"/>
  <c r="Y6" i="549"/>
  <c r="Z6" i="549"/>
  <c r="AA6" i="549"/>
  <c r="AB6" i="549"/>
  <c r="R7" i="549"/>
  <c r="S7" i="549"/>
  <c r="T7" i="549"/>
  <c r="U7" i="549"/>
  <c r="V7" i="549"/>
  <c r="W7" i="549"/>
  <c r="X7" i="549"/>
  <c r="Y7" i="549"/>
  <c r="Z7" i="549"/>
  <c r="AA7" i="549"/>
  <c r="AB7" i="549"/>
  <c r="R8" i="549"/>
  <c r="S8" i="549"/>
  <c r="T8" i="549"/>
  <c r="U8" i="549"/>
  <c r="V8" i="549"/>
  <c r="W8" i="549"/>
  <c r="X8" i="549"/>
  <c r="Y8" i="549"/>
  <c r="Y2" i="549" s="1"/>
  <c r="Z8" i="549"/>
  <c r="Z2" i="549" s="1"/>
  <c r="AA8" i="549"/>
  <c r="AB8" i="549"/>
  <c r="R9" i="549"/>
  <c r="S9" i="549"/>
  <c r="T9" i="549"/>
  <c r="U9" i="549"/>
  <c r="V9" i="549"/>
  <c r="W9" i="549"/>
  <c r="X9" i="549"/>
  <c r="Y9" i="549"/>
  <c r="Z9" i="549"/>
  <c r="AA9" i="549"/>
  <c r="AB9" i="549"/>
  <c r="R10" i="549"/>
  <c r="S10" i="549"/>
  <c r="T10" i="549"/>
  <c r="U10" i="549"/>
  <c r="V10" i="549"/>
  <c r="W10" i="549"/>
  <c r="X10" i="549"/>
  <c r="Y10" i="549"/>
  <c r="Z10" i="549"/>
  <c r="AA10" i="549"/>
  <c r="AB10" i="549"/>
  <c r="R11" i="549"/>
  <c r="S11" i="549"/>
  <c r="T11" i="549"/>
  <c r="U11" i="549"/>
  <c r="V11" i="549"/>
  <c r="W11" i="549"/>
  <c r="X11" i="549"/>
  <c r="Y11" i="549"/>
  <c r="Z11" i="549"/>
  <c r="AA11" i="549"/>
  <c r="AB11" i="549"/>
  <c r="R12" i="549"/>
  <c r="S12" i="549"/>
  <c r="T12" i="549"/>
  <c r="U12" i="549"/>
  <c r="V12" i="549"/>
  <c r="W12" i="549"/>
  <c r="X12" i="549"/>
  <c r="Y12" i="549"/>
  <c r="Z12" i="549"/>
  <c r="AA12" i="549"/>
  <c r="AB12" i="549"/>
  <c r="R13" i="549"/>
  <c r="S13" i="549"/>
  <c r="T13" i="549"/>
  <c r="U13" i="549"/>
  <c r="V13" i="549"/>
  <c r="W13" i="549"/>
  <c r="X13" i="549"/>
  <c r="Y13" i="549"/>
  <c r="Z13" i="549"/>
  <c r="AA13" i="549"/>
  <c r="AB13" i="549"/>
  <c r="R14" i="549"/>
  <c r="S14" i="549"/>
  <c r="T14" i="549"/>
  <c r="U14" i="549"/>
  <c r="V14" i="549"/>
  <c r="W14" i="549"/>
  <c r="X14" i="549"/>
  <c r="Y14" i="549"/>
  <c r="Z14" i="549"/>
  <c r="AA14" i="549"/>
  <c r="AB14" i="549"/>
  <c r="R15" i="549"/>
  <c r="S15" i="549"/>
  <c r="T15" i="549"/>
  <c r="U15" i="549"/>
  <c r="V15" i="549"/>
  <c r="W15" i="549"/>
  <c r="X15" i="549"/>
  <c r="Y15" i="549"/>
  <c r="Z15" i="549"/>
  <c r="AA15" i="549"/>
  <c r="AB15" i="549"/>
  <c r="R16" i="549"/>
  <c r="S16" i="549"/>
  <c r="T16" i="549"/>
  <c r="U16" i="549"/>
  <c r="V16" i="549"/>
  <c r="W16" i="549"/>
  <c r="X16" i="549"/>
  <c r="Y16" i="549"/>
  <c r="Z16" i="549"/>
  <c r="AA16" i="549"/>
  <c r="AB16" i="549"/>
  <c r="R17" i="549"/>
  <c r="S17" i="549"/>
  <c r="T17" i="549"/>
  <c r="U17" i="549"/>
  <c r="V17" i="549"/>
  <c r="W17" i="549"/>
  <c r="X17" i="549"/>
  <c r="Y17" i="549"/>
  <c r="Z17" i="549"/>
  <c r="AA17" i="549"/>
  <c r="AB17" i="549"/>
  <c r="R18" i="549"/>
  <c r="S18" i="549"/>
  <c r="T18" i="549"/>
  <c r="U18" i="549"/>
  <c r="V18" i="549"/>
  <c r="W18" i="549"/>
  <c r="X18" i="549"/>
  <c r="Y18" i="549"/>
  <c r="Z18" i="549"/>
  <c r="AA18" i="549"/>
  <c r="AB18" i="549"/>
  <c r="R19" i="549"/>
  <c r="S19" i="549"/>
  <c r="T19" i="549"/>
  <c r="U19" i="549"/>
  <c r="V19" i="549"/>
  <c r="W19" i="549"/>
  <c r="X19" i="549"/>
  <c r="Y19" i="549"/>
  <c r="Z19" i="549"/>
  <c r="AA19" i="549"/>
  <c r="AB19" i="549"/>
  <c r="R20" i="549"/>
  <c r="S20" i="549"/>
  <c r="T20" i="549"/>
  <c r="U20" i="549"/>
  <c r="V20" i="549"/>
  <c r="W20" i="549"/>
  <c r="X20" i="549"/>
  <c r="Y20" i="549"/>
  <c r="Z20" i="549"/>
  <c r="AA20" i="549"/>
  <c r="AB20" i="549"/>
  <c r="R21" i="549"/>
  <c r="S21" i="549"/>
  <c r="T21" i="549"/>
  <c r="U21" i="549"/>
  <c r="V21" i="549"/>
  <c r="W21" i="549"/>
  <c r="X21" i="549"/>
  <c r="Y21" i="549"/>
  <c r="Z21" i="549"/>
  <c r="AA21" i="549"/>
  <c r="AB21" i="549"/>
  <c r="R22" i="549"/>
  <c r="S22" i="549"/>
  <c r="T22" i="549"/>
  <c r="U22" i="549"/>
  <c r="V22" i="549"/>
  <c r="W22" i="549"/>
  <c r="X22" i="549"/>
  <c r="Y22" i="549"/>
  <c r="Z22" i="549"/>
  <c r="AA22" i="549"/>
  <c r="AB22" i="549"/>
  <c r="R23" i="549"/>
  <c r="S23" i="549"/>
  <c r="T23" i="549"/>
  <c r="U23" i="549"/>
  <c r="V23" i="549"/>
  <c r="W23" i="549"/>
  <c r="X23" i="549"/>
  <c r="Y23" i="549"/>
  <c r="Z23" i="549"/>
  <c r="AA23" i="549"/>
  <c r="AB23" i="549"/>
  <c r="R24" i="549"/>
  <c r="S24" i="549"/>
  <c r="T24" i="549"/>
  <c r="U24" i="549"/>
  <c r="V24" i="549"/>
  <c r="W24" i="549"/>
  <c r="X24" i="549"/>
  <c r="Y24" i="549"/>
  <c r="Z24" i="549"/>
  <c r="AA24" i="549"/>
  <c r="AB24" i="549"/>
  <c r="R25" i="549"/>
  <c r="S25" i="549"/>
  <c r="T25" i="549"/>
  <c r="U25" i="549"/>
  <c r="V25" i="549"/>
  <c r="W25" i="549"/>
  <c r="X25" i="549"/>
  <c r="Y25" i="549"/>
  <c r="Z25" i="549"/>
  <c r="AA25" i="549"/>
  <c r="AB25" i="549"/>
  <c r="R26" i="549"/>
  <c r="S26" i="549"/>
  <c r="T26" i="549"/>
  <c r="U26" i="549"/>
  <c r="V26" i="549"/>
  <c r="W26" i="549"/>
  <c r="X26" i="549"/>
  <c r="Y26" i="549"/>
  <c r="Z26" i="549"/>
  <c r="AA26" i="549"/>
  <c r="AB26" i="549"/>
  <c r="R27" i="549"/>
  <c r="S27" i="549"/>
  <c r="T27" i="549"/>
  <c r="U27" i="549"/>
  <c r="V27" i="549"/>
  <c r="W27" i="549"/>
  <c r="X27" i="549"/>
  <c r="Y27" i="549"/>
  <c r="Z27" i="549"/>
  <c r="AA27" i="549"/>
  <c r="AB27" i="549"/>
  <c r="R28" i="549"/>
  <c r="S28" i="549"/>
  <c r="T28" i="549"/>
  <c r="U28" i="549"/>
  <c r="V28" i="549"/>
  <c r="W28" i="549"/>
  <c r="X28" i="549"/>
  <c r="Y28" i="549"/>
  <c r="Z28" i="549"/>
  <c r="AA28" i="549"/>
  <c r="AB28" i="549"/>
  <c r="R29" i="549"/>
  <c r="S29" i="549"/>
  <c r="T29" i="549"/>
  <c r="U29" i="549"/>
  <c r="V29" i="549"/>
  <c r="W29" i="549"/>
  <c r="X29" i="549"/>
  <c r="Y29" i="549"/>
  <c r="Z29" i="549"/>
  <c r="AA29" i="549"/>
  <c r="AB29" i="549"/>
  <c r="R30" i="549"/>
  <c r="S30" i="549"/>
  <c r="T30" i="549"/>
  <c r="U30" i="549"/>
  <c r="V30" i="549"/>
  <c r="W30" i="549"/>
  <c r="X30" i="549"/>
  <c r="Y30" i="549"/>
  <c r="Z30" i="549"/>
  <c r="AA30" i="549"/>
  <c r="AB30" i="549"/>
  <c r="R31" i="549"/>
  <c r="S31" i="549"/>
  <c r="T31" i="549"/>
  <c r="U31" i="549"/>
  <c r="V31" i="549"/>
  <c r="W31" i="549"/>
  <c r="X31" i="549"/>
  <c r="Y31" i="549"/>
  <c r="Z31" i="549"/>
  <c r="AA31" i="549"/>
  <c r="AB31" i="549"/>
  <c r="R32" i="549"/>
  <c r="S32" i="549"/>
  <c r="T32" i="549"/>
  <c r="U32" i="549"/>
  <c r="V32" i="549"/>
  <c r="W32" i="549"/>
  <c r="X32" i="549"/>
  <c r="Y32" i="549"/>
  <c r="Z32" i="549"/>
  <c r="AA32" i="549"/>
  <c r="AB32" i="549"/>
  <c r="R33" i="549"/>
  <c r="S33" i="549"/>
  <c r="T33" i="549"/>
  <c r="U33" i="549"/>
  <c r="V33" i="549"/>
  <c r="W33" i="549"/>
  <c r="X33" i="549"/>
  <c r="Y33" i="549"/>
  <c r="Z33" i="549"/>
  <c r="AA33" i="549"/>
  <c r="AB33" i="549"/>
  <c r="R34" i="549"/>
  <c r="S34" i="549"/>
  <c r="T34" i="549"/>
  <c r="U34" i="549"/>
  <c r="V34" i="549"/>
  <c r="W34" i="549"/>
  <c r="X34" i="549"/>
  <c r="Y34" i="549"/>
  <c r="Z34" i="549"/>
  <c r="AA34" i="549"/>
  <c r="AB34" i="549"/>
  <c r="R35" i="549"/>
  <c r="S35" i="549"/>
  <c r="T35" i="549"/>
  <c r="U35" i="549"/>
  <c r="V35" i="549"/>
  <c r="W35" i="549"/>
  <c r="X35" i="549"/>
  <c r="Y35" i="549"/>
  <c r="Z35" i="549"/>
  <c r="AA35" i="549"/>
  <c r="AB35" i="549"/>
  <c r="R36" i="549"/>
  <c r="S36" i="549"/>
  <c r="T36" i="549"/>
  <c r="U36" i="549"/>
  <c r="V36" i="549"/>
  <c r="W36" i="549"/>
  <c r="X36" i="549"/>
  <c r="Y36" i="549"/>
  <c r="Z36" i="549"/>
  <c r="AA36" i="549"/>
  <c r="AB36" i="549"/>
  <c r="R37" i="549"/>
  <c r="S37" i="549"/>
  <c r="T37" i="549"/>
  <c r="U37" i="549"/>
  <c r="V37" i="549"/>
  <c r="W37" i="549"/>
  <c r="X37" i="549"/>
  <c r="Y37" i="549"/>
  <c r="Z37" i="549"/>
  <c r="AA37" i="549"/>
  <c r="AB37" i="549"/>
  <c r="R38" i="549"/>
  <c r="S38" i="549"/>
  <c r="T38" i="549"/>
  <c r="U38" i="549"/>
  <c r="V38" i="549"/>
  <c r="W38" i="549"/>
  <c r="X38" i="549"/>
  <c r="Y38" i="549"/>
  <c r="Z38" i="549"/>
  <c r="AA38" i="549"/>
  <c r="AB38" i="549"/>
  <c r="R39" i="549"/>
  <c r="S39" i="549"/>
  <c r="T39" i="549"/>
  <c r="U39" i="549"/>
  <c r="V39" i="549"/>
  <c r="W39" i="549"/>
  <c r="X39" i="549"/>
  <c r="Y39" i="549"/>
  <c r="Z39" i="549"/>
  <c r="AA39" i="549"/>
  <c r="AB39" i="549"/>
  <c r="R40" i="549"/>
  <c r="S40" i="549"/>
  <c r="T40" i="549"/>
  <c r="U40" i="549"/>
  <c r="V40" i="549"/>
  <c r="W40" i="549"/>
  <c r="X40" i="549"/>
  <c r="Y40" i="549"/>
  <c r="Z40" i="549"/>
  <c r="AA40" i="549"/>
  <c r="AB40" i="549"/>
  <c r="R41" i="549"/>
  <c r="S41" i="549"/>
  <c r="T41" i="549"/>
  <c r="U41" i="549"/>
  <c r="V41" i="549"/>
  <c r="W41" i="549"/>
  <c r="X41" i="549"/>
  <c r="Y41" i="549"/>
  <c r="Z41" i="549"/>
  <c r="AA41" i="549"/>
  <c r="AB41" i="549"/>
  <c r="R42" i="549"/>
  <c r="S42" i="549"/>
  <c r="T42" i="549"/>
  <c r="U42" i="549"/>
  <c r="V42" i="549"/>
  <c r="W42" i="549"/>
  <c r="X42" i="549"/>
  <c r="Y42" i="549"/>
  <c r="Z42" i="549"/>
  <c r="AA42" i="549"/>
  <c r="AB42" i="549"/>
  <c r="R43" i="549"/>
  <c r="S43" i="549"/>
  <c r="T43" i="549"/>
  <c r="U43" i="549"/>
  <c r="V43" i="549"/>
  <c r="W43" i="549"/>
  <c r="X43" i="549"/>
  <c r="Y43" i="549"/>
  <c r="Z43" i="549"/>
  <c r="AA43" i="549"/>
  <c r="AB43" i="549"/>
  <c r="R44" i="549"/>
  <c r="S44" i="549"/>
  <c r="T44" i="549"/>
  <c r="U44" i="549"/>
  <c r="V44" i="549"/>
  <c r="W44" i="549"/>
  <c r="X44" i="549"/>
  <c r="Y44" i="549"/>
  <c r="Z44" i="549"/>
  <c r="AA44" i="549"/>
  <c r="AB44" i="549"/>
  <c r="R45" i="549"/>
  <c r="S45" i="549"/>
  <c r="T45" i="549"/>
  <c r="U45" i="549"/>
  <c r="V45" i="549"/>
  <c r="W45" i="549"/>
  <c r="X45" i="549"/>
  <c r="Y45" i="549"/>
  <c r="Z45" i="549"/>
  <c r="AA45" i="549"/>
  <c r="AB45" i="549"/>
  <c r="R46" i="549"/>
  <c r="S46" i="549"/>
  <c r="T46" i="549"/>
  <c r="U46" i="549"/>
  <c r="V46" i="549"/>
  <c r="W46" i="549"/>
  <c r="X46" i="549"/>
  <c r="Y46" i="549"/>
  <c r="Z46" i="549"/>
  <c r="AA46" i="549"/>
  <c r="AB46" i="549"/>
  <c r="R47" i="549"/>
  <c r="S47" i="549"/>
  <c r="T47" i="549"/>
  <c r="U47" i="549"/>
  <c r="V47" i="549"/>
  <c r="W47" i="549"/>
  <c r="X47" i="549"/>
  <c r="Y47" i="549"/>
  <c r="Z47" i="549"/>
  <c r="AA47" i="549"/>
  <c r="AB47" i="549"/>
  <c r="R48" i="549"/>
  <c r="S48" i="549"/>
  <c r="T48" i="549"/>
  <c r="U48" i="549"/>
  <c r="V48" i="549"/>
  <c r="W48" i="549"/>
  <c r="X48" i="549"/>
  <c r="Y48" i="549"/>
  <c r="Z48" i="549"/>
  <c r="AA48" i="549"/>
  <c r="AB48" i="549"/>
  <c r="R49" i="549"/>
  <c r="S49" i="549"/>
  <c r="T49" i="549"/>
  <c r="U49" i="549"/>
  <c r="V49" i="549"/>
  <c r="W49" i="549"/>
  <c r="X49" i="549"/>
  <c r="Y49" i="549"/>
  <c r="Z49" i="549"/>
  <c r="AA49" i="549"/>
  <c r="AB49" i="549"/>
  <c r="R50" i="549"/>
  <c r="S50" i="549"/>
  <c r="T50" i="549"/>
  <c r="U50" i="549"/>
  <c r="V50" i="549"/>
  <c r="W50" i="549"/>
  <c r="X50" i="549"/>
  <c r="Y50" i="549"/>
  <c r="Z50" i="549"/>
  <c r="AA50" i="549"/>
  <c r="AB50" i="549"/>
  <c r="R51" i="549"/>
  <c r="S51" i="549"/>
  <c r="T51" i="549"/>
  <c r="U51" i="549"/>
  <c r="V51" i="549"/>
  <c r="W51" i="549"/>
  <c r="X51" i="549"/>
  <c r="Y51" i="549"/>
  <c r="Z51" i="549"/>
  <c r="AA51" i="549"/>
  <c r="AB51" i="549"/>
  <c r="R52" i="549"/>
  <c r="S52" i="549"/>
  <c r="T52" i="549"/>
  <c r="U52" i="549"/>
  <c r="V52" i="549"/>
  <c r="W52" i="549"/>
  <c r="X52" i="549"/>
  <c r="Y52" i="549"/>
  <c r="Z52" i="549"/>
  <c r="AA52" i="549"/>
  <c r="AB52" i="549"/>
  <c r="R53" i="549"/>
  <c r="S53" i="549"/>
  <c r="T53" i="549"/>
  <c r="U53" i="549"/>
  <c r="V53" i="549"/>
  <c r="W53" i="549"/>
  <c r="X53" i="549"/>
  <c r="Y53" i="549"/>
  <c r="Z53" i="549"/>
  <c r="AA53" i="549"/>
  <c r="AB53" i="549"/>
  <c r="R54" i="549"/>
  <c r="S54" i="549"/>
  <c r="T54" i="549"/>
  <c r="U54" i="549"/>
  <c r="V54" i="549"/>
  <c r="W54" i="549"/>
  <c r="X54" i="549"/>
  <c r="Y54" i="549"/>
  <c r="Z54" i="549"/>
  <c r="AA54" i="549"/>
  <c r="AB54" i="549"/>
  <c r="R55" i="549"/>
  <c r="S55" i="549"/>
  <c r="T55" i="549"/>
  <c r="U55" i="549"/>
  <c r="V55" i="549"/>
  <c r="W55" i="549"/>
  <c r="X55" i="549"/>
  <c r="Y55" i="549"/>
  <c r="Z55" i="549"/>
  <c r="AA55" i="549"/>
  <c r="AB55" i="549"/>
  <c r="R56" i="549"/>
  <c r="S56" i="549"/>
  <c r="T56" i="549"/>
  <c r="U56" i="549"/>
  <c r="V56" i="549"/>
  <c r="W56" i="549"/>
  <c r="X56" i="549"/>
  <c r="Y56" i="549"/>
  <c r="Z56" i="549"/>
  <c r="AA56" i="549"/>
  <c r="AB56" i="549"/>
  <c r="R57" i="549"/>
  <c r="S57" i="549"/>
  <c r="T57" i="549"/>
  <c r="U57" i="549"/>
  <c r="V57" i="549"/>
  <c r="W57" i="549"/>
  <c r="X57" i="549"/>
  <c r="Y57" i="549"/>
  <c r="Z57" i="549"/>
  <c r="AA57" i="549"/>
  <c r="AB57" i="549"/>
  <c r="R58" i="549"/>
  <c r="S58" i="549"/>
  <c r="T58" i="549"/>
  <c r="U58" i="549"/>
  <c r="V58" i="549"/>
  <c r="W58" i="549"/>
  <c r="X58" i="549"/>
  <c r="Y58" i="549"/>
  <c r="Z58" i="549"/>
  <c r="AA58" i="549"/>
  <c r="AB58" i="549"/>
  <c r="R59" i="549"/>
  <c r="S59" i="549"/>
  <c r="T59" i="549"/>
  <c r="U59" i="549"/>
  <c r="V59" i="549"/>
  <c r="W59" i="549"/>
  <c r="X59" i="549"/>
  <c r="Y59" i="549"/>
  <c r="Z59" i="549"/>
  <c r="AA59" i="549"/>
  <c r="AB59" i="549"/>
  <c r="R60" i="549"/>
  <c r="S60" i="549"/>
  <c r="T60" i="549"/>
  <c r="U60" i="549"/>
  <c r="V60" i="549"/>
  <c r="W60" i="549"/>
  <c r="X60" i="549"/>
  <c r="Y60" i="549"/>
  <c r="Z60" i="549"/>
  <c r="AA60" i="549"/>
  <c r="AB60" i="549"/>
  <c r="R61" i="549"/>
  <c r="S61" i="549"/>
  <c r="T61" i="549"/>
  <c r="U61" i="549"/>
  <c r="V61" i="549"/>
  <c r="W61" i="549"/>
  <c r="X61" i="549"/>
  <c r="Y61" i="549"/>
  <c r="Z61" i="549"/>
  <c r="AA61" i="549"/>
  <c r="AB61" i="549"/>
  <c r="R62" i="549"/>
  <c r="S62" i="549"/>
  <c r="T62" i="549"/>
  <c r="U62" i="549"/>
  <c r="V62" i="549"/>
  <c r="W62" i="549"/>
  <c r="X62" i="549"/>
  <c r="Y62" i="549"/>
  <c r="Z62" i="549"/>
  <c r="AA62" i="549"/>
  <c r="AB62" i="549"/>
  <c r="R63" i="549"/>
  <c r="S63" i="549"/>
  <c r="T63" i="549"/>
  <c r="U63" i="549"/>
  <c r="V63" i="549"/>
  <c r="W63" i="549"/>
  <c r="X63" i="549"/>
  <c r="Y63" i="549"/>
  <c r="Z63" i="549"/>
  <c r="AA63" i="549"/>
  <c r="AB63" i="549"/>
  <c r="R64" i="549"/>
  <c r="S64" i="549"/>
  <c r="T64" i="549"/>
  <c r="U64" i="549"/>
  <c r="V64" i="549"/>
  <c r="W64" i="549"/>
  <c r="X64" i="549"/>
  <c r="Y64" i="549"/>
  <c r="Z64" i="549"/>
  <c r="AA64" i="549"/>
  <c r="AB64" i="549"/>
  <c r="R65" i="549"/>
  <c r="S65" i="549"/>
  <c r="T65" i="549"/>
  <c r="U65" i="549"/>
  <c r="V65" i="549"/>
  <c r="W65" i="549"/>
  <c r="X65" i="549"/>
  <c r="Y65" i="549"/>
  <c r="Z65" i="549"/>
  <c r="AA65" i="549"/>
  <c r="AB65" i="549"/>
  <c r="R66" i="549"/>
  <c r="S66" i="549"/>
  <c r="T66" i="549"/>
  <c r="U66" i="549"/>
  <c r="V66" i="549"/>
  <c r="W66" i="549"/>
  <c r="X66" i="549"/>
  <c r="Y66" i="549"/>
  <c r="Z66" i="549"/>
  <c r="AA66" i="549"/>
  <c r="AB66" i="549"/>
  <c r="R67" i="549"/>
  <c r="S67" i="549"/>
  <c r="T67" i="549"/>
  <c r="U67" i="549"/>
  <c r="V67" i="549"/>
  <c r="W67" i="549"/>
  <c r="X67" i="549"/>
  <c r="Y67" i="549"/>
  <c r="Z67" i="549"/>
  <c r="AA67" i="549"/>
  <c r="AB67" i="549"/>
  <c r="R68" i="549"/>
  <c r="S68" i="549"/>
  <c r="T68" i="549"/>
  <c r="U68" i="549"/>
  <c r="V68" i="549"/>
  <c r="W68" i="549"/>
  <c r="X68" i="549"/>
  <c r="Y68" i="549"/>
  <c r="Z68" i="549"/>
  <c r="AA68" i="549"/>
  <c r="AB68" i="549"/>
  <c r="R69" i="549"/>
  <c r="S69" i="549"/>
  <c r="T69" i="549"/>
  <c r="U69" i="549"/>
  <c r="V69" i="549"/>
  <c r="W69" i="549"/>
  <c r="X69" i="549"/>
  <c r="Y69" i="549"/>
  <c r="Z69" i="549"/>
  <c r="AA69" i="549"/>
  <c r="AB69" i="549"/>
  <c r="R70" i="549"/>
  <c r="S70" i="549"/>
  <c r="T70" i="549"/>
  <c r="U70" i="549"/>
  <c r="V70" i="549"/>
  <c r="W70" i="549"/>
  <c r="X70" i="549"/>
  <c r="Y70" i="549"/>
  <c r="Z70" i="549"/>
  <c r="AA70" i="549"/>
  <c r="AB70" i="549"/>
  <c r="R71" i="549"/>
  <c r="S71" i="549"/>
  <c r="T71" i="549"/>
  <c r="U71" i="549"/>
  <c r="V71" i="549"/>
  <c r="W71" i="549"/>
  <c r="X71" i="549"/>
  <c r="Y71" i="549"/>
  <c r="Z71" i="549"/>
  <c r="AA71" i="549"/>
  <c r="AB71" i="549"/>
  <c r="R72" i="549"/>
  <c r="S72" i="549"/>
  <c r="T72" i="549"/>
  <c r="U72" i="549"/>
  <c r="V72" i="549"/>
  <c r="W72" i="549"/>
  <c r="X72" i="549"/>
  <c r="Y72" i="549"/>
  <c r="Z72" i="549"/>
  <c r="AA72" i="549"/>
  <c r="AB72" i="549"/>
  <c r="R73" i="549"/>
  <c r="S73" i="549"/>
  <c r="T73" i="549"/>
  <c r="U73" i="549"/>
  <c r="V73" i="549"/>
  <c r="W73" i="549"/>
  <c r="X73" i="549"/>
  <c r="Y73" i="549"/>
  <c r="Z73" i="549"/>
  <c r="AA73" i="549"/>
  <c r="AB73" i="549"/>
  <c r="R74" i="549"/>
  <c r="S74" i="549"/>
  <c r="T74" i="549"/>
  <c r="U74" i="549"/>
  <c r="V74" i="549"/>
  <c r="W74" i="549"/>
  <c r="X74" i="549"/>
  <c r="Y74" i="549"/>
  <c r="Z74" i="549"/>
  <c r="AA74" i="549"/>
  <c r="AB74" i="549"/>
  <c r="R75" i="549"/>
  <c r="S75" i="549"/>
  <c r="T75" i="549"/>
  <c r="U75" i="549"/>
  <c r="V75" i="549"/>
  <c r="W75" i="549"/>
  <c r="X75" i="549"/>
  <c r="Y75" i="549"/>
  <c r="Z75" i="549"/>
  <c r="AA75" i="549"/>
  <c r="AB75" i="549"/>
  <c r="R76" i="549"/>
  <c r="S76" i="549"/>
  <c r="T76" i="549"/>
  <c r="U76" i="549"/>
  <c r="V76" i="549"/>
  <c r="W76" i="549"/>
  <c r="X76" i="549"/>
  <c r="Y76" i="549"/>
  <c r="Z76" i="549"/>
  <c r="AA76" i="549"/>
  <c r="AB76" i="549"/>
  <c r="R77" i="549"/>
  <c r="S77" i="549"/>
  <c r="T77" i="549"/>
  <c r="U77" i="549"/>
  <c r="V77" i="549"/>
  <c r="W77" i="549"/>
  <c r="X77" i="549"/>
  <c r="Y77" i="549"/>
  <c r="Z77" i="549"/>
  <c r="AA77" i="549"/>
  <c r="AB77" i="549"/>
  <c r="R78" i="549"/>
  <c r="S78" i="549"/>
  <c r="T78" i="549"/>
  <c r="U78" i="549"/>
  <c r="V78" i="549"/>
  <c r="W78" i="549"/>
  <c r="X78" i="549"/>
  <c r="Y78" i="549"/>
  <c r="Z78" i="549"/>
  <c r="AA78" i="549"/>
  <c r="AB78" i="549"/>
  <c r="R79" i="549"/>
  <c r="S79" i="549"/>
  <c r="T79" i="549"/>
  <c r="U79" i="549"/>
  <c r="V79" i="549"/>
  <c r="W79" i="549"/>
  <c r="X79" i="549"/>
  <c r="Y79" i="549"/>
  <c r="Z79" i="549"/>
  <c r="AA79" i="549"/>
  <c r="AB79" i="549"/>
  <c r="R80" i="549"/>
  <c r="S80" i="549"/>
  <c r="T80" i="549"/>
  <c r="U80" i="549"/>
  <c r="V80" i="549"/>
  <c r="W80" i="549"/>
  <c r="X80" i="549"/>
  <c r="Y80" i="549"/>
  <c r="Z80" i="549"/>
  <c r="AA80" i="549"/>
  <c r="AB80" i="549"/>
  <c r="R81" i="549"/>
  <c r="S81" i="549"/>
  <c r="T81" i="549"/>
  <c r="U81" i="549"/>
  <c r="V81" i="549"/>
  <c r="W81" i="549"/>
  <c r="X81" i="549"/>
  <c r="Y81" i="549"/>
  <c r="Z81" i="549"/>
  <c r="AA81" i="549"/>
  <c r="AB81" i="549"/>
  <c r="R82" i="549"/>
  <c r="S82" i="549"/>
  <c r="T82" i="549"/>
  <c r="U82" i="549"/>
  <c r="V82" i="549"/>
  <c r="W82" i="549"/>
  <c r="X82" i="549"/>
  <c r="Y82" i="549"/>
  <c r="Z82" i="549"/>
  <c r="AA82" i="549"/>
  <c r="AB82" i="549"/>
  <c r="S5" i="549"/>
  <c r="T5" i="549"/>
  <c r="U5" i="549"/>
  <c r="V5" i="549"/>
  <c r="W5" i="549"/>
  <c r="X5" i="549"/>
  <c r="Y5" i="549"/>
  <c r="Z5" i="549"/>
  <c r="AA5" i="549"/>
  <c r="AB5" i="549"/>
  <c r="R5" i="549"/>
  <c r="A6" i="549"/>
  <c r="B6" i="549"/>
  <c r="C6" i="549"/>
  <c r="D6" i="549"/>
  <c r="E6" i="549"/>
  <c r="F6" i="549"/>
  <c r="G6" i="549"/>
  <c r="M6" i="549"/>
  <c r="N6" i="549"/>
  <c r="O6" i="549"/>
  <c r="Q6" i="549"/>
  <c r="A7" i="549"/>
  <c r="B7" i="549"/>
  <c r="C7" i="549"/>
  <c r="D7" i="549"/>
  <c r="E7" i="549"/>
  <c r="F7" i="549"/>
  <c r="G7" i="549"/>
  <c r="M7" i="549"/>
  <c r="N7" i="549"/>
  <c r="O7" i="549"/>
  <c r="Q7" i="549"/>
  <c r="A8" i="549"/>
  <c r="B8" i="549"/>
  <c r="C8" i="549"/>
  <c r="D8" i="549"/>
  <c r="E8" i="549"/>
  <c r="F8" i="549"/>
  <c r="G8" i="549"/>
  <c r="M8" i="549"/>
  <c r="N8" i="549"/>
  <c r="O8" i="549"/>
  <c r="Q8" i="549"/>
  <c r="A9" i="549"/>
  <c r="B9" i="549"/>
  <c r="C9" i="549"/>
  <c r="D9" i="549"/>
  <c r="E9" i="549"/>
  <c r="F9" i="549"/>
  <c r="G9" i="549"/>
  <c r="H9" i="549"/>
  <c r="M9" i="549"/>
  <c r="N9" i="549"/>
  <c r="O9" i="549"/>
  <c r="Q9" i="549"/>
  <c r="A10" i="549"/>
  <c r="B10" i="549"/>
  <c r="C10" i="549"/>
  <c r="D10" i="549"/>
  <c r="E10" i="549"/>
  <c r="F10" i="549"/>
  <c r="G10" i="549"/>
  <c r="H10" i="549"/>
  <c r="M10" i="549"/>
  <c r="N10" i="549"/>
  <c r="O10" i="549"/>
  <c r="Q10" i="549"/>
  <c r="A11" i="549"/>
  <c r="B11" i="549"/>
  <c r="C11" i="549"/>
  <c r="D11" i="549"/>
  <c r="E11" i="549"/>
  <c r="F11" i="549"/>
  <c r="G11" i="549"/>
  <c r="H11" i="549"/>
  <c r="M11" i="549"/>
  <c r="N11" i="549"/>
  <c r="O11" i="549"/>
  <c r="Q11" i="549"/>
  <c r="A12" i="549"/>
  <c r="B12" i="549"/>
  <c r="C12" i="549"/>
  <c r="D12" i="549"/>
  <c r="E12" i="549"/>
  <c r="F12" i="549"/>
  <c r="G12" i="549"/>
  <c r="H12" i="549"/>
  <c r="M12" i="549"/>
  <c r="N12" i="549"/>
  <c r="O12" i="549"/>
  <c r="Q12" i="549"/>
  <c r="A13" i="549"/>
  <c r="B13" i="549"/>
  <c r="C13" i="549"/>
  <c r="D13" i="549"/>
  <c r="E13" i="549"/>
  <c r="F13" i="549"/>
  <c r="G13" i="549"/>
  <c r="H13" i="549"/>
  <c r="M13" i="549"/>
  <c r="N13" i="549"/>
  <c r="O13" i="549"/>
  <c r="Q13" i="549"/>
  <c r="A14" i="549"/>
  <c r="B14" i="549"/>
  <c r="C14" i="549"/>
  <c r="D14" i="549"/>
  <c r="E14" i="549"/>
  <c r="F14" i="549"/>
  <c r="G14" i="549"/>
  <c r="H14" i="549"/>
  <c r="M14" i="549"/>
  <c r="N14" i="549"/>
  <c r="O14" i="549"/>
  <c r="Q14" i="549"/>
  <c r="A15" i="549"/>
  <c r="B15" i="549"/>
  <c r="C15" i="549"/>
  <c r="D15" i="549"/>
  <c r="E15" i="549"/>
  <c r="F15" i="549"/>
  <c r="G15" i="549"/>
  <c r="H15" i="549"/>
  <c r="M15" i="549"/>
  <c r="N15" i="549"/>
  <c r="O15" i="549"/>
  <c r="Q15" i="549"/>
  <c r="A16" i="549"/>
  <c r="B16" i="549"/>
  <c r="C16" i="549"/>
  <c r="D16" i="549"/>
  <c r="E16" i="549"/>
  <c r="F16" i="549"/>
  <c r="G16" i="549"/>
  <c r="H16" i="549"/>
  <c r="M16" i="549"/>
  <c r="N16" i="549"/>
  <c r="O16" i="549"/>
  <c r="Q16" i="549"/>
  <c r="A17" i="549"/>
  <c r="B17" i="549"/>
  <c r="C17" i="549"/>
  <c r="D17" i="549"/>
  <c r="E17" i="549"/>
  <c r="F17" i="549"/>
  <c r="G17" i="549"/>
  <c r="H17" i="549"/>
  <c r="M17" i="549"/>
  <c r="N17" i="549"/>
  <c r="O17" i="549"/>
  <c r="Q17" i="549"/>
  <c r="A18" i="549"/>
  <c r="B18" i="549"/>
  <c r="C18" i="549"/>
  <c r="D18" i="549"/>
  <c r="E18" i="549"/>
  <c r="F18" i="549"/>
  <c r="G18" i="549"/>
  <c r="H18" i="549"/>
  <c r="M18" i="549"/>
  <c r="N18" i="549"/>
  <c r="O18" i="549"/>
  <c r="Q18" i="549"/>
  <c r="A19" i="549"/>
  <c r="B19" i="549"/>
  <c r="C19" i="549"/>
  <c r="D19" i="549"/>
  <c r="E19" i="549"/>
  <c r="F19" i="549"/>
  <c r="G19" i="549"/>
  <c r="H19" i="549"/>
  <c r="M19" i="549"/>
  <c r="N19" i="549"/>
  <c r="O19" i="549"/>
  <c r="Q19" i="549"/>
  <c r="A20" i="549"/>
  <c r="B20" i="549"/>
  <c r="C20" i="549"/>
  <c r="D20" i="549"/>
  <c r="E20" i="549"/>
  <c r="F20" i="549"/>
  <c r="G20" i="549"/>
  <c r="H20" i="549"/>
  <c r="M20" i="549"/>
  <c r="N20" i="549"/>
  <c r="O20" i="549"/>
  <c r="Q20" i="549"/>
  <c r="A21" i="549"/>
  <c r="B21" i="549"/>
  <c r="C21" i="549"/>
  <c r="D21" i="549"/>
  <c r="E21" i="549"/>
  <c r="F21" i="549"/>
  <c r="G21" i="549"/>
  <c r="H21" i="549"/>
  <c r="M21" i="549"/>
  <c r="N21" i="549"/>
  <c r="O21" i="549"/>
  <c r="Q21" i="549"/>
  <c r="A22" i="549"/>
  <c r="B22" i="549"/>
  <c r="C22" i="549"/>
  <c r="D22" i="549"/>
  <c r="E22" i="549"/>
  <c r="F22" i="549"/>
  <c r="G22" i="549"/>
  <c r="H22" i="549"/>
  <c r="M22" i="549"/>
  <c r="N22" i="549"/>
  <c r="O22" i="549"/>
  <c r="Q22" i="549"/>
  <c r="A23" i="549"/>
  <c r="B23" i="549"/>
  <c r="C23" i="549"/>
  <c r="D23" i="549"/>
  <c r="E23" i="549"/>
  <c r="F23" i="549"/>
  <c r="G23" i="549"/>
  <c r="H23" i="549"/>
  <c r="M23" i="549"/>
  <c r="N23" i="549"/>
  <c r="O23" i="549"/>
  <c r="Q23" i="549"/>
  <c r="A24" i="549"/>
  <c r="B24" i="549"/>
  <c r="C24" i="549"/>
  <c r="D24" i="549"/>
  <c r="E24" i="549"/>
  <c r="F24" i="549"/>
  <c r="G24" i="549"/>
  <c r="H24" i="549"/>
  <c r="M24" i="549"/>
  <c r="N24" i="549"/>
  <c r="O24" i="549"/>
  <c r="Q24" i="549"/>
  <c r="A25" i="549"/>
  <c r="B25" i="549"/>
  <c r="C25" i="549"/>
  <c r="D25" i="549"/>
  <c r="E25" i="549"/>
  <c r="F25" i="549"/>
  <c r="G25" i="549"/>
  <c r="H25" i="549"/>
  <c r="M25" i="549"/>
  <c r="N25" i="549"/>
  <c r="O25" i="549"/>
  <c r="Q25" i="549"/>
  <c r="A26" i="549"/>
  <c r="B26" i="549"/>
  <c r="C26" i="549"/>
  <c r="D26" i="549"/>
  <c r="E26" i="549"/>
  <c r="F26" i="549"/>
  <c r="G26" i="549"/>
  <c r="H26" i="549"/>
  <c r="M26" i="549"/>
  <c r="N26" i="549"/>
  <c r="O26" i="549"/>
  <c r="Q26" i="549"/>
  <c r="A27" i="549"/>
  <c r="B27" i="549"/>
  <c r="C27" i="549"/>
  <c r="D27" i="549"/>
  <c r="E27" i="549"/>
  <c r="F27" i="549"/>
  <c r="G27" i="549"/>
  <c r="H27" i="549"/>
  <c r="M27" i="549"/>
  <c r="N27" i="549"/>
  <c r="O27" i="549"/>
  <c r="Q27" i="549"/>
  <c r="A28" i="549"/>
  <c r="B28" i="549"/>
  <c r="C28" i="549"/>
  <c r="D28" i="549"/>
  <c r="E28" i="549"/>
  <c r="F28" i="549"/>
  <c r="G28" i="549"/>
  <c r="H28" i="549"/>
  <c r="M28" i="549"/>
  <c r="N28" i="549"/>
  <c r="O28" i="549"/>
  <c r="Q28" i="549"/>
  <c r="A29" i="549"/>
  <c r="B29" i="549"/>
  <c r="C29" i="549"/>
  <c r="D29" i="549"/>
  <c r="E29" i="549"/>
  <c r="F29" i="549"/>
  <c r="G29" i="549"/>
  <c r="H29" i="549"/>
  <c r="M29" i="549"/>
  <c r="N29" i="549"/>
  <c r="O29" i="549"/>
  <c r="Q29" i="549"/>
  <c r="A30" i="549"/>
  <c r="B30" i="549"/>
  <c r="C30" i="549"/>
  <c r="D30" i="549"/>
  <c r="E30" i="549"/>
  <c r="F30" i="549"/>
  <c r="G30" i="549"/>
  <c r="H30" i="549"/>
  <c r="M30" i="549"/>
  <c r="N30" i="549"/>
  <c r="O30" i="549"/>
  <c r="Q30" i="549"/>
  <c r="A31" i="549"/>
  <c r="B31" i="549"/>
  <c r="C31" i="549"/>
  <c r="D31" i="549"/>
  <c r="E31" i="549"/>
  <c r="F31" i="549"/>
  <c r="G31" i="549"/>
  <c r="M31" i="549"/>
  <c r="N31" i="549"/>
  <c r="O31" i="549"/>
  <c r="Q31" i="549"/>
  <c r="A32" i="549"/>
  <c r="B32" i="549"/>
  <c r="C32" i="549"/>
  <c r="D32" i="549"/>
  <c r="E32" i="549"/>
  <c r="F32" i="549"/>
  <c r="G32" i="549"/>
  <c r="H32" i="549"/>
  <c r="M32" i="549"/>
  <c r="N32" i="549"/>
  <c r="O32" i="549"/>
  <c r="Q32" i="549"/>
  <c r="A33" i="549"/>
  <c r="B33" i="549"/>
  <c r="C33" i="549"/>
  <c r="D33" i="549"/>
  <c r="E33" i="549"/>
  <c r="F33" i="549"/>
  <c r="G33" i="549"/>
  <c r="M33" i="549"/>
  <c r="N33" i="549"/>
  <c r="O33" i="549"/>
  <c r="Q33" i="549"/>
  <c r="A34" i="549"/>
  <c r="B34" i="549"/>
  <c r="C34" i="549"/>
  <c r="D34" i="549"/>
  <c r="E34" i="549"/>
  <c r="F34" i="549"/>
  <c r="G34" i="549"/>
  <c r="M34" i="549"/>
  <c r="N34" i="549"/>
  <c r="O34" i="549"/>
  <c r="Q34" i="549"/>
  <c r="A35" i="549"/>
  <c r="B35" i="549"/>
  <c r="C35" i="549"/>
  <c r="D35" i="549"/>
  <c r="E35" i="549"/>
  <c r="F35" i="549"/>
  <c r="G35" i="549"/>
  <c r="H35" i="549"/>
  <c r="M35" i="549"/>
  <c r="N35" i="549"/>
  <c r="O35" i="549"/>
  <c r="P35" i="549"/>
  <c r="Q35" i="549"/>
  <c r="A36" i="549"/>
  <c r="B36" i="549"/>
  <c r="C36" i="549"/>
  <c r="D36" i="549"/>
  <c r="E36" i="549"/>
  <c r="F36" i="549"/>
  <c r="G36" i="549"/>
  <c r="H36" i="549"/>
  <c r="M36" i="549"/>
  <c r="N36" i="549"/>
  <c r="O36" i="549"/>
  <c r="P36" i="549"/>
  <c r="Q36" i="549"/>
  <c r="A37" i="549"/>
  <c r="B37" i="549"/>
  <c r="C37" i="549"/>
  <c r="D37" i="549"/>
  <c r="E37" i="549"/>
  <c r="F37" i="549"/>
  <c r="G37" i="549"/>
  <c r="H37" i="549"/>
  <c r="M37" i="549"/>
  <c r="N37" i="549"/>
  <c r="O37" i="549"/>
  <c r="P37" i="549"/>
  <c r="Q37" i="549"/>
  <c r="A38" i="549"/>
  <c r="B38" i="549"/>
  <c r="C38" i="549"/>
  <c r="D38" i="549"/>
  <c r="E38" i="549"/>
  <c r="F38" i="549"/>
  <c r="G38" i="549"/>
  <c r="H38" i="549"/>
  <c r="M38" i="549"/>
  <c r="N38" i="549"/>
  <c r="O38" i="549"/>
  <c r="P38" i="549"/>
  <c r="Q38" i="549"/>
  <c r="A39" i="549"/>
  <c r="B39" i="549"/>
  <c r="C39" i="549"/>
  <c r="D39" i="549"/>
  <c r="E39" i="549"/>
  <c r="F39" i="549"/>
  <c r="G39" i="549"/>
  <c r="H39" i="549"/>
  <c r="M39" i="549"/>
  <c r="N39" i="549"/>
  <c r="O39" i="549"/>
  <c r="P39" i="549"/>
  <c r="Q39" i="549"/>
  <c r="A40" i="549"/>
  <c r="B40" i="549"/>
  <c r="C40" i="549"/>
  <c r="D40" i="549"/>
  <c r="E40" i="549"/>
  <c r="F40" i="549"/>
  <c r="G40" i="549"/>
  <c r="H40" i="549"/>
  <c r="M40" i="549"/>
  <c r="N40" i="549"/>
  <c r="O40" i="549"/>
  <c r="P40" i="549"/>
  <c r="Q40" i="549"/>
  <c r="A41" i="549"/>
  <c r="B41" i="549"/>
  <c r="C41" i="549"/>
  <c r="D41" i="549"/>
  <c r="E41" i="549"/>
  <c r="F41" i="549"/>
  <c r="G41" i="549"/>
  <c r="H41" i="549"/>
  <c r="M41" i="549"/>
  <c r="N41" i="549"/>
  <c r="O41" i="549"/>
  <c r="P41" i="549"/>
  <c r="Q41" i="549"/>
  <c r="A42" i="549"/>
  <c r="B42" i="549"/>
  <c r="C42" i="549"/>
  <c r="D42" i="549"/>
  <c r="E42" i="549"/>
  <c r="F42" i="549"/>
  <c r="G42" i="549"/>
  <c r="H42" i="549"/>
  <c r="M42" i="549"/>
  <c r="N42" i="549"/>
  <c r="O42" i="549"/>
  <c r="P42" i="549"/>
  <c r="Q42" i="549"/>
  <c r="A43" i="549"/>
  <c r="B43" i="549"/>
  <c r="C43" i="549"/>
  <c r="D43" i="549"/>
  <c r="E43" i="549"/>
  <c r="F43" i="549"/>
  <c r="G43" i="549"/>
  <c r="H43" i="549"/>
  <c r="M43" i="549"/>
  <c r="N43" i="549"/>
  <c r="O43" i="549"/>
  <c r="P43" i="549"/>
  <c r="Q43" i="549"/>
  <c r="A44" i="549"/>
  <c r="B44" i="549"/>
  <c r="C44" i="549"/>
  <c r="D44" i="549"/>
  <c r="E44" i="549"/>
  <c r="F44" i="549"/>
  <c r="G44" i="549"/>
  <c r="H44" i="549"/>
  <c r="M44" i="549"/>
  <c r="N44" i="549"/>
  <c r="O44" i="549"/>
  <c r="P44" i="549"/>
  <c r="Q44" i="549"/>
  <c r="A45" i="549"/>
  <c r="B45" i="549"/>
  <c r="C45" i="549"/>
  <c r="D45" i="549"/>
  <c r="E45" i="549"/>
  <c r="F45" i="549"/>
  <c r="G45" i="549"/>
  <c r="H45" i="549"/>
  <c r="M45" i="549"/>
  <c r="N45" i="549"/>
  <c r="O45" i="549"/>
  <c r="P45" i="549"/>
  <c r="Q45" i="549"/>
  <c r="A46" i="549"/>
  <c r="B46" i="549"/>
  <c r="C46" i="549"/>
  <c r="D46" i="549"/>
  <c r="E46" i="549"/>
  <c r="F46" i="549"/>
  <c r="G46" i="549"/>
  <c r="H46" i="549"/>
  <c r="M46" i="549"/>
  <c r="N46" i="549"/>
  <c r="O46" i="549"/>
  <c r="P46" i="549"/>
  <c r="Q46" i="549"/>
  <c r="A47" i="549"/>
  <c r="B47" i="549"/>
  <c r="C47" i="549"/>
  <c r="D47" i="549"/>
  <c r="E47" i="549"/>
  <c r="F47" i="549"/>
  <c r="G47" i="549"/>
  <c r="H47" i="549"/>
  <c r="M47" i="549"/>
  <c r="N47" i="549"/>
  <c r="O47" i="549"/>
  <c r="P47" i="549"/>
  <c r="Q47" i="549"/>
  <c r="A48" i="549"/>
  <c r="B48" i="549"/>
  <c r="C48" i="549"/>
  <c r="D48" i="549"/>
  <c r="E48" i="549"/>
  <c r="F48" i="549"/>
  <c r="G48" i="549"/>
  <c r="H48" i="549"/>
  <c r="M48" i="549"/>
  <c r="N48" i="549"/>
  <c r="O48" i="549"/>
  <c r="P48" i="549"/>
  <c r="Q48" i="549"/>
  <c r="A49" i="549"/>
  <c r="B49" i="549"/>
  <c r="C49" i="549"/>
  <c r="D49" i="549"/>
  <c r="E49" i="549"/>
  <c r="F49" i="549"/>
  <c r="G49" i="549"/>
  <c r="H49" i="549"/>
  <c r="M49" i="549"/>
  <c r="N49" i="549"/>
  <c r="O49" i="549"/>
  <c r="P49" i="549"/>
  <c r="Q49" i="549"/>
  <c r="A50" i="549"/>
  <c r="B50" i="549"/>
  <c r="C50" i="549"/>
  <c r="D50" i="549"/>
  <c r="E50" i="549"/>
  <c r="F50" i="549"/>
  <c r="G50" i="549"/>
  <c r="H50" i="549"/>
  <c r="M50" i="549"/>
  <c r="N50" i="549"/>
  <c r="O50" i="549"/>
  <c r="P50" i="549"/>
  <c r="Q50" i="549"/>
  <c r="A51" i="549"/>
  <c r="B51" i="549"/>
  <c r="C51" i="549"/>
  <c r="D51" i="549"/>
  <c r="E51" i="549"/>
  <c r="F51" i="549"/>
  <c r="G51" i="549"/>
  <c r="H51" i="549"/>
  <c r="M51" i="549"/>
  <c r="N51" i="549"/>
  <c r="O51" i="549"/>
  <c r="P51" i="549"/>
  <c r="Q51" i="549"/>
  <c r="A52" i="549"/>
  <c r="B52" i="549"/>
  <c r="C52" i="549"/>
  <c r="D52" i="549"/>
  <c r="E52" i="549"/>
  <c r="F52" i="549"/>
  <c r="G52" i="549"/>
  <c r="H52" i="549"/>
  <c r="M52" i="549"/>
  <c r="N52" i="549"/>
  <c r="O52" i="549"/>
  <c r="P52" i="549"/>
  <c r="Q52" i="549"/>
  <c r="A53" i="549"/>
  <c r="B53" i="549"/>
  <c r="C53" i="549"/>
  <c r="D53" i="549"/>
  <c r="E53" i="549"/>
  <c r="F53" i="549"/>
  <c r="G53" i="549"/>
  <c r="H53" i="549"/>
  <c r="M53" i="549"/>
  <c r="N53" i="549"/>
  <c r="O53" i="549"/>
  <c r="P53" i="549"/>
  <c r="Q53" i="549"/>
  <c r="A54" i="549"/>
  <c r="B54" i="549"/>
  <c r="C54" i="549"/>
  <c r="D54" i="549"/>
  <c r="E54" i="549"/>
  <c r="F54" i="549"/>
  <c r="G54" i="549"/>
  <c r="H54" i="549"/>
  <c r="M54" i="549"/>
  <c r="N54" i="549"/>
  <c r="O54" i="549"/>
  <c r="P54" i="549"/>
  <c r="Q54" i="549"/>
  <c r="A55" i="549"/>
  <c r="B55" i="549"/>
  <c r="C55" i="549"/>
  <c r="D55" i="549"/>
  <c r="E55" i="549"/>
  <c r="F55" i="549"/>
  <c r="G55" i="549"/>
  <c r="H55" i="549"/>
  <c r="M55" i="549"/>
  <c r="N55" i="549"/>
  <c r="O55" i="549"/>
  <c r="P55" i="549"/>
  <c r="Q55" i="549"/>
  <c r="A56" i="549"/>
  <c r="B56" i="549"/>
  <c r="C56" i="549"/>
  <c r="D56" i="549"/>
  <c r="E56" i="549"/>
  <c r="F56" i="549"/>
  <c r="G56" i="549"/>
  <c r="H56" i="549"/>
  <c r="M56" i="549"/>
  <c r="N56" i="549"/>
  <c r="O56" i="549"/>
  <c r="P56" i="549"/>
  <c r="Q56" i="549"/>
  <c r="A57" i="549"/>
  <c r="B57" i="549"/>
  <c r="C57" i="549"/>
  <c r="D57" i="549"/>
  <c r="E57" i="549"/>
  <c r="F57" i="549"/>
  <c r="G57" i="549"/>
  <c r="H57" i="549"/>
  <c r="M57" i="549"/>
  <c r="N57" i="549"/>
  <c r="O57" i="549"/>
  <c r="P57" i="549"/>
  <c r="Q57" i="549"/>
  <c r="A58" i="549"/>
  <c r="B58" i="549"/>
  <c r="C58" i="549"/>
  <c r="D58" i="549"/>
  <c r="E58" i="549"/>
  <c r="F58" i="549"/>
  <c r="G58" i="549"/>
  <c r="H58" i="549"/>
  <c r="M58" i="549"/>
  <c r="N58" i="549"/>
  <c r="O58" i="549"/>
  <c r="P58" i="549"/>
  <c r="Q58" i="549"/>
  <c r="A59" i="549"/>
  <c r="B59" i="549"/>
  <c r="C59" i="549"/>
  <c r="D59" i="549"/>
  <c r="E59" i="549"/>
  <c r="F59" i="549"/>
  <c r="G59" i="549"/>
  <c r="H59" i="549"/>
  <c r="M59" i="549"/>
  <c r="N59" i="549"/>
  <c r="O59" i="549"/>
  <c r="P59" i="549"/>
  <c r="Q59" i="549"/>
  <c r="A60" i="549"/>
  <c r="B60" i="549"/>
  <c r="C60" i="549"/>
  <c r="D60" i="549"/>
  <c r="E60" i="549"/>
  <c r="F60" i="549"/>
  <c r="G60" i="549"/>
  <c r="H60" i="549"/>
  <c r="M60" i="549"/>
  <c r="N60" i="549"/>
  <c r="O60" i="549"/>
  <c r="P60" i="549"/>
  <c r="Q60" i="549"/>
  <c r="A61" i="549"/>
  <c r="B61" i="549"/>
  <c r="C61" i="549"/>
  <c r="D61" i="549"/>
  <c r="E61" i="549"/>
  <c r="F61" i="549"/>
  <c r="G61" i="549"/>
  <c r="H61" i="549"/>
  <c r="M61" i="549"/>
  <c r="N61" i="549"/>
  <c r="O61" i="549"/>
  <c r="P61" i="549"/>
  <c r="Q61" i="549"/>
  <c r="A62" i="549"/>
  <c r="B62" i="549"/>
  <c r="C62" i="549"/>
  <c r="D62" i="549"/>
  <c r="E62" i="549"/>
  <c r="F62" i="549"/>
  <c r="G62" i="549"/>
  <c r="H62" i="549"/>
  <c r="M62" i="549"/>
  <c r="N62" i="549"/>
  <c r="O62" i="549"/>
  <c r="P62" i="549"/>
  <c r="Q62" i="549"/>
  <c r="A63" i="549"/>
  <c r="B63" i="549"/>
  <c r="C63" i="549"/>
  <c r="D63" i="549"/>
  <c r="E63" i="549"/>
  <c r="F63" i="549"/>
  <c r="G63" i="549"/>
  <c r="H63" i="549"/>
  <c r="M63" i="549"/>
  <c r="N63" i="549"/>
  <c r="O63" i="549"/>
  <c r="P63" i="549"/>
  <c r="Q63" i="549"/>
  <c r="A64" i="549"/>
  <c r="B64" i="549"/>
  <c r="C64" i="549"/>
  <c r="D64" i="549"/>
  <c r="E64" i="549"/>
  <c r="F64" i="549"/>
  <c r="G64" i="549"/>
  <c r="H64" i="549"/>
  <c r="M64" i="549"/>
  <c r="N64" i="549"/>
  <c r="O64" i="549"/>
  <c r="P64" i="549"/>
  <c r="Q64" i="549"/>
  <c r="A65" i="549"/>
  <c r="B65" i="549"/>
  <c r="C65" i="549"/>
  <c r="D65" i="549"/>
  <c r="E65" i="549"/>
  <c r="F65" i="549"/>
  <c r="G65" i="549"/>
  <c r="H65" i="549"/>
  <c r="M65" i="549"/>
  <c r="N65" i="549"/>
  <c r="O65" i="549"/>
  <c r="P65" i="549"/>
  <c r="Q65" i="549"/>
  <c r="A66" i="549"/>
  <c r="B66" i="549"/>
  <c r="C66" i="549"/>
  <c r="D66" i="549"/>
  <c r="E66" i="549"/>
  <c r="F66" i="549"/>
  <c r="G66" i="549"/>
  <c r="H66" i="549"/>
  <c r="M66" i="549"/>
  <c r="N66" i="549"/>
  <c r="O66" i="549"/>
  <c r="P66" i="549"/>
  <c r="Q66" i="549"/>
  <c r="A67" i="549"/>
  <c r="B67" i="549"/>
  <c r="C67" i="549"/>
  <c r="D67" i="549"/>
  <c r="E67" i="549"/>
  <c r="F67" i="549"/>
  <c r="G67" i="549"/>
  <c r="H67" i="549"/>
  <c r="M67" i="549"/>
  <c r="N67" i="549"/>
  <c r="O67" i="549"/>
  <c r="P67" i="549"/>
  <c r="Q67" i="549"/>
  <c r="A68" i="549"/>
  <c r="B68" i="549"/>
  <c r="C68" i="549"/>
  <c r="D68" i="549"/>
  <c r="E68" i="549"/>
  <c r="F68" i="549"/>
  <c r="G68" i="549"/>
  <c r="H68" i="549"/>
  <c r="M68" i="549"/>
  <c r="N68" i="549"/>
  <c r="O68" i="549"/>
  <c r="P68" i="549"/>
  <c r="Q68" i="549"/>
  <c r="A69" i="549"/>
  <c r="B69" i="549"/>
  <c r="C69" i="549"/>
  <c r="D69" i="549"/>
  <c r="E69" i="549"/>
  <c r="F69" i="549"/>
  <c r="G69" i="549"/>
  <c r="H69" i="549"/>
  <c r="M69" i="549"/>
  <c r="N69" i="549"/>
  <c r="O69" i="549"/>
  <c r="P69" i="549"/>
  <c r="Q69" i="549"/>
  <c r="A70" i="549"/>
  <c r="B70" i="549"/>
  <c r="C70" i="549"/>
  <c r="D70" i="549"/>
  <c r="E70" i="549"/>
  <c r="F70" i="549"/>
  <c r="G70" i="549"/>
  <c r="H70" i="549"/>
  <c r="M70" i="549"/>
  <c r="N70" i="549"/>
  <c r="O70" i="549"/>
  <c r="P70" i="549"/>
  <c r="Q70" i="549"/>
  <c r="A71" i="549"/>
  <c r="B71" i="549"/>
  <c r="C71" i="549"/>
  <c r="D71" i="549"/>
  <c r="E71" i="549"/>
  <c r="F71" i="549"/>
  <c r="G71" i="549"/>
  <c r="H71" i="549"/>
  <c r="M71" i="549"/>
  <c r="N71" i="549"/>
  <c r="O71" i="549"/>
  <c r="P71" i="549"/>
  <c r="Q71" i="549"/>
  <c r="A72" i="549"/>
  <c r="B72" i="549"/>
  <c r="C72" i="549"/>
  <c r="D72" i="549"/>
  <c r="E72" i="549"/>
  <c r="F72" i="549"/>
  <c r="G72" i="549"/>
  <c r="H72" i="549"/>
  <c r="M72" i="549"/>
  <c r="N72" i="549"/>
  <c r="O72" i="549"/>
  <c r="P72" i="549"/>
  <c r="Q72" i="549"/>
  <c r="A73" i="549"/>
  <c r="B73" i="549"/>
  <c r="C73" i="549"/>
  <c r="D73" i="549"/>
  <c r="E73" i="549"/>
  <c r="F73" i="549"/>
  <c r="G73" i="549"/>
  <c r="H73" i="549"/>
  <c r="M73" i="549"/>
  <c r="N73" i="549"/>
  <c r="O73" i="549"/>
  <c r="P73" i="549"/>
  <c r="Q73" i="549"/>
  <c r="A74" i="549"/>
  <c r="B74" i="549"/>
  <c r="C74" i="549"/>
  <c r="D74" i="549"/>
  <c r="E74" i="549"/>
  <c r="F74" i="549"/>
  <c r="G74" i="549"/>
  <c r="H74" i="549"/>
  <c r="M74" i="549"/>
  <c r="N74" i="549"/>
  <c r="O74" i="549"/>
  <c r="P74" i="549"/>
  <c r="Q74" i="549"/>
  <c r="A75" i="549"/>
  <c r="B75" i="549"/>
  <c r="C75" i="549"/>
  <c r="D75" i="549"/>
  <c r="E75" i="549"/>
  <c r="F75" i="549"/>
  <c r="G75" i="549"/>
  <c r="M75" i="549"/>
  <c r="N75" i="549"/>
  <c r="O75" i="549"/>
  <c r="P75" i="549"/>
  <c r="Q75" i="549"/>
  <c r="A76" i="549"/>
  <c r="B76" i="549"/>
  <c r="C76" i="549"/>
  <c r="D76" i="549"/>
  <c r="E76" i="549"/>
  <c r="F76" i="549"/>
  <c r="G76" i="549"/>
  <c r="M76" i="549"/>
  <c r="N76" i="549"/>
  <c r="O76" i="549"/>
  <c r="P76" i="549"/>
  <c r="Q76" i="549"/>
  <c r="A77" i="549"/>
  <c r="B77" i="549"/>
  <c r="C77" i="549"/>
  <c r="D77" i="549"/>
  <c r="E77" i="549"/>
  <c r="F77" i="549"/>
  <c r="G77" i="549"/>
  <c r="M77" i="549"/>
  <c r="N77" i="549"/>
  <c r="O77" i="549"/>
  <c r="P77" i="549"/>
  <c r="Q77" i="549"/>
  <c r="A78" i="549"/>
  <c r="B78" i="549"/>
  <c r="C78" i="549"/>
  <c r="D78" i="549"/>
  <c r="E78" i="549"/>
  <c r="F78" i="549"/>
  <c r="G78" i="549"/>
  <c r="M78" i="549"/>
  <c r="N78" i="549"/>
  <c r="O78" i="549"/>
  <c r="P78" i="549"/>
  <c r="Q78" i="549"/>
  <c r="A79" i="549"/>
  <c r="B79" i="549"/>
  <c r="C79" i="549"/>
  <c r="D79" i="549"/>
  <c r="E79" i="549"/>
  <c r="F79" i="549"/>
  <c r="G79" i="549"/>
  <c r="H79" i="549"/>
  <c r="M79" i="549"/>
  <c r="N79" i="549"/>
  <c r="O79" i="549"/>
  <c r="P79" i="549"/>
  <c r="Q79" i="549"/>
  <c r="A80" i="549"/>
  <c r="B80" i="549"/>
  <c r="C80" i="549"/>
  <c r="D80" i="549"/>
  <c r="E80" i="549"/>
  <c r="F80" i="549"/>
  <c r="G80" i="549"/>
  <c r="H80" i="549"/>
  <c r="M80" i="549"/>
  <c r="N80" i="549"/>
  <c r="O80" i="549"/>
  <c r="P80" i="549"/>
  <c r="Q80" i="549"/>
  <c r="A81" i="549"/>
  <c r="B81" i="549"/>
  <c r="C81" i="549"/>
  <c r="D81" i="549"/>
  <c r="E81" i="549"/>
  <c r="F81" i="549"/>
  <c r="G81" i="549"/>
  <c r="M81" i="549"/>
  <c r="N81" i="549"/>
  <c r="O81" i="549"/>
  <c r="P81" i="549"/>
  <c r="Q81" i="549"/>
  <c r="A82" i="549"/>
  <c r="B82" i="549"/>
  <c r="C82" i="549"/>
  <c r="D82" i="549"/>
  <c r="E82" i="549"/>
  <c r="F82" i="549"/>
  <c r="G82" i="549"/>
  <c r="H82" i="549"/>
  <c r="M82" i="549"/>
  <c r="N82" i="549"/>
  <c r="O82" i="549"/>
  <c r="P82" i="549"/>
  <c r="Q82" i="549"/>
  <c r="B5" i="549"/>
  <c r="C5" i="549"/>
  <c r="D5" i="549"/>
  <c r="E5" i="549"/>
  <c r="F5" i="549"/>
  <c r="G5" i="549"/>
  <c r="M5" i="549"/>
  <c r="N5" i="549"/>
  <c r="O5" i="549"/>
  <c r="Q5" i="549"/>
  <c r="P6" i="549"/>
  <c r="P7" i="549"/>
  <c r="P8" i="549"/>
  <c r="P10" i="549"/>
  <c r="P11" i="549"/>
  <c r="P12" i="549"/>
  <c r="P13" i="549"/>
  <c r="P14" i="549"/>
  <c r="P15" i="549"/>
  <c r="P16" i="549"/>
  <c r="P17" i="549"/>
  <c r="P18" i="549"/>
  <c r="P19" i="549"/>
  <c r="P20" i="549"/>
  <c r="P21" i="549"/>
  <c r="P22" i="549"/>
  <c r="P23" i="549"/>
  <c r="P24" i="549"/>
  <c r="P25" i="549"/>
  <c r="P26" i="549"/>
  <c r="P27" i="549"/>
  <c r="P28" i="549"/>
  <c r="P29" i="549"/>
  <c r="P30" i="549"/>
  <c r="P31" i="549"/>
  <c r="P32" i="549"/>
  <c r="P33" i="549"/>
  <c r="P34" i="549"/>
  <c r="P5" i="549"/>
  <c r="A5" i="549"/>
  <c r="Y130" i="549" l="1"/>
  <c r="U130" i="549"/>
  <c r="X130" i="549"/>
  <c r="AA130" i="549"/>
  <c r="W129" i="549"/>
  <c r="W130" i="549"/>
  <c r="S130" i="549"/>
  <c r="R129" i="549"/>
  <c r="R130" i="549"/>
  <c r="AB130" i="549"/>
  <c r="T130" i="549"/>
  <c r="Z129" i="549"/>
  <c r="Z130" i="549"/>
  <c r="V129" i="549"/>
  <c r="V130" i="549"/>
  <c r="AA129" i="549"/>
  <c r="U129" i="549"/>
  <c r="T129" i="549"/>
  <c r="Y129" i="549"/>
  <c r="S129" i="549"/>
  <c r="X129" i="549"/>
  <c r="AB129" i="549"/>
  <c r="P9" i="549"/>
  <c r="J19" i="1073" l="1"/>
  <c r="J6" i="1073"/>
  <c r="H6" i="1073" l="1"/>
  <c r="B3" i="551" l="1"/>
  <c r="E7" i="1073" l="1"/>
  <c r="H7" i="1073"/>
  <c r="F7" i="1073"/>
  <c r="W2" i="549" l="1"/>
  <c r="E17" i="83" l="1"/>
  <c r="B8" i="83"/>
  <c r="AA46" i="551"/>
  <c r="Z46" i="551"/>
  <c r="Y46" i="551"/>
  <c r="X46" i="551"/>
  <c r="W46" i="551"/>
  <c r="U46" i="551"/>
  <c r="S46" i="551"/>
  <c r="R46" i="551"/>
  <c r="Q46" i="551"/>
  <c r="AA45"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S19" i="551"/>
  <c r="R19" i="551"/>
  <c r="Q19" i="551"/>
  <c r="AA50" i="551"/>
  <c r="Z50" i="551"/>
  <c r="Y50" i="551"/>
  <c r="X50" i="551"/>
  <c r="W50" i="551"/>
  <c r="U50" i="551"/>
  <c r="S50" i="551"/>
  <c r="R50" i="551"/>
  <c r="Q50" i="551"/>
  <c r="F6" i="76"/>
  <c r="D6" i="76"/>
  <c r="F8" i="72"/>
  <c r="D8" i="72"/>
  <c r="B8" i="72"/>
  <c r="B6" i="72"/>
  <c r="D20" i="1073"/>
  <c r="F7" i="73"/>
  <c r="D7" i="73"/>
  <c r="B7" i="73"/>
  <c r="F6" i="77"/>
  <c r="D6" i="77"/>
  <c r="B6" i="77"/>
  <c r="B7" i="72" l="1"/>
  <c r="D6" i="72"/>
  <c r="E6" i="83"/>
  <c r="F7" i="72"/>
  <c r="B6" i="76"/>
  <c r="D7" i="72"/>
  <c r="F6" i="72"/>
  <c r="A2" i="987"/>
  <c r="F10" i="76"/>
  <c r="D17" i="1073"/>
  <c r="C11" i="83"/>
  <c r="Y3" i="549"/>
  <c r="Z3" i="549"/>
  <c r="W47" i="551"/>
  <c r="W49" i="551" s="1"/>
  <c r="W51" i="551" s="1"/>
  <c r="S47" i="551"/>
  <c r="S49" i="551" s="1"/>
  <c r="S51" i="551" s="1"/>
  <c r="Z47" i="551"/>
  <c r="Z49" i="551" s="1"/>
  <c r="Z51" i="551" s="1"/>
  <c r="Q47" i="551"/>
  <c r="Q49" i="551" s="1"/>
  <c r="Q51" i="551" s="1"/>
  <c r="Y47" i="551"/>
  <c r="Y49" i="551" s="1"/>
  <c r="Y51" i="551" s="1"/>
  <c r="AA47" i="551"/>
  <c r="AA49" i="551" s="1"/>
  <c r="AA51" i="551" s="1"/>
  <c r="R47" i="551"/>
  <c r="R49" i="551" s="1"/>
  <c r="R51" i="551" s="1"/>
  <c r="U47" i="551"/>
  <c r="U49" i="551" s="1"/>
  <c r="U51" i="551" s="1"/>
  <c r="X47" i="551"/>
  <c r="X49" i="551" s="1"/>
  <c r="X51" i="551" s="1"/>
  <c r="F9" i="77"/>
  <c r="F9" i="73"/>
  <c r="B9" i="77"/>
  <c r="B9" i="73"/>
  <c r="F8" i="73"/>
  <c r="D5" i="76"/>
  <c r="B8" i="73"/>
  <c r="D11" i="73"/>
  <c r="D12" i="73" s="1"/>
  <c r="B11" i="73"/>
  <c r="B12" i="73" s="1"/>
  <c r="G10" i="83"/>
  <c r="F10" i="77"/>
  <c r="D8" i="73"/>
  <c r="D11" i="83"/>
  <c r="W3" i="549"/>
  <c r="C9" i="73"/>
  <c r="D19" i="1073"/>
  <c r="D21" i="1073" s="1"/>
  <c r="F11" i="73"/>
  <c r="C10" i="77"/>
  <c r="D10" i="83"/>
  <c r="C6" i="76"/>
  <c r="I6" i="77"/>
  <c r="K6" i="76"/>
  <c r="F8" i="77"/>
  <c r="G8" i="83"/>
  <c r="C8" i="73"/>
  <c r="F20" i="1073"/>
  <c r="D9" i="73"/>
  <c r="B8" i="77"/>
  <c r="C8" i="83"/>
  <c r="D11" i="1073"/>
  <c r="B7" i="76"/>
  <c r="C9" i="77"/>
  <c r="F7" i="76"/>
  <c r="C7" i="73"/>
  <c r="H20" i="1073"/>
  <c r="K8" i="72"/>
  <c r="C10" i="83"/>
  <c r="D10" i="1073"/>
  <c r="D10" i="76"/>
  <c r="D11" i="76"/>
  <c r="K7" i="72"/>
  <c r="C8" i="72"/>
  <c r="E8" i="72" s="1"/>
  <c r="H8" i="72" s="1"/>
  <c r="F10" i="1073"/>
  <c r="C6" i="77"/>
  <c r="D8" i="77"/>
  <c r="E8" i="83"/>
  <c r="H10" i="1073"/>
  <c r="C7" i="76"/>
  <c r="D7" i="1073"/>
  <c r="D16" i="83" l="1"/>
  <c r="F16" i="83" s="1"/>
  <c r="F17" i="83" s="1"/>
  <c r="H13" i="1073"/>
  <c r="D13" i="1073"/>
  <c r="B10" i="77"/>
  <c r="C7" i="72"/>
  <c r="E7" i="72" s="1"/>
  <c r="H7" i="72" s="1"/>
  <c r="K5" i="72"/>
  <c r="F8" i="76"/>
  <c r="G9" i="83"/>
  <c r="D9" i="83"/>
  <c r="B5" i="76"/>
  <c r="D16" i="1073"/>
  <c r="C6" i="83"/>
  <c r="C6" i="72"/>
  <c r="E6" i="72" s="1"/>
  <c r="H6" i="72" s="1"/>
  <c r="D6" i="83"/>
  <c r="D8" i="76"/>
  <c r="B8" i="76"/>
  <c r="C9" i="83"/>
  <c r="G6" i="83"/>
  <c r="D12" i="77"/>
  <c r="D13" i="77" s="1"/>
  <c r="F6" i="73"/>
  <c r="F10" i="73" s="1"/>
  <c r="G11" i="83"/>
  <c r="B10" i="72"/>
  <c r="B11" i="72" s="1"/>
  <c r="K7" i="76"/>
  <c r="D7" i="76"/>
  <c r="B10" i="76"/>
  <c r="B11" i="76"/>
  <c r="G16" i="83"/>
  <c r="G17" i="83" s="1"/>
  <c r="J11" i="83"/>
  <c r="L11" i="83"/>
  <c r="E11" i="83"/>
  <c r="F11" i="83" s="1"/>
  <c r="G8" i="72"/>
  <c r="K10" i="77"/>
  <c r="D10" i="72"/>
  <c r="D11" i="72" s="1"/>
  <c r="B5" i="77"/>
  <c r="C5" i="72"/>
  <c r="I9" i="77"/>
  <c r="I5" i="72"/>
  <c r="I9" i="73"/>
  <c r="K10" i="76"/>
  <c r="K11" i="76"/>
  <c r="F12" i="73"/>
  <c r="B6" i="73"/>
  <c r="E9" i="73"/>
  <c r="K9" i="73"/>
  <c r="I11" i="76"/>
  <c r="I10" i="76"/>
  <c r="C8" i="76"/>
  <c r="K8" i="77"/>
  <c r="K11" i="73"/>
  <c r="C11" i="76"/>
  <c r="C10" i="76"/>
  <c r="C5" i="77"/>
  <c r="I5" i="76"/>
  <c r="C11" i="73"/>
  <c r="C12" i="73" s="1"/>
  <c r="D6" i="73"/>
  <c r="K7" i="73"/>
  <c r="I7" i="73"/>
  <c r="L8" i="72"/>
  <c r="C6" i="73"/>
  <c r="K5" i="77"/>
  <c r="K6" i="73"/>
  <c r="I8" i="73"/>
  <c r="B5" i="72"/>
  <c r="F5" i="77"/>
  <c r="F5" i="76"/>
  <c r="K6" i="72"/>
  <c r="I10" i="77"/>
  <c r="C5" i="76"/>
  <c r="I7" i="72"/>
  <c r="K5" i="76"/>
  <c r="I11" i="73"/>
  <c r="K8" i="73"/>
  <c r="K9" i="77"/>
  <c r="E7" i="76"/>
  <c r="H7" i="76" s="1"/>
  <c r="J10" i="83"/>
  <c r="K8" i="76"/>
  <c r="D5" i="77"/>
  <c r="I8" i="76"/>
  <c r="K10" i="72"/>
  <c r="E10" i="83"/>
  <c r="D10" i="77"/>
  <c r="I10" i="72"/>
  <c r="I6" i="73"/>
  <c r="F11" i="76"/>
  <c r="I6" i="72"/>
  <c r="E20" i="1073"/>
  <c r="L10" i="83"/>
  <c r="C12" i="77"/>
  <c r="C13" i="77" s="1"/>
  <c r="E11" i="1073"/>
  <c r="C8" i="77"/>
  <c r="D8" i="83"/>
  <c r="F5" i="72"/>
  <c r="I6" i="76"/>
  <c r="K6" i="77"/>
  <c r="I8" i="77"/>
  <c r="C10" i="72"/>
  <c r="B12" i="77"/>
  <c r="B13" i="77" s="1"/>
  <c r="I8" i="72"/>
  <c r="J8" i="72" s="1"/>
  <c r="I5" i="77"/>
  <c r="C16" i="83"/>
  <c r="C17" i="83" s="1"/>
  <c r="G7" i="72" l="1"/>
  <c r="D17" i="83"/>
  <c r="C10" i="73"/>
  <c r="C13" i="73" s="1"/>
  <c r="L7" i="72"/>
  <c r="J7" i="72"/>
  <c r="I12" i="77"/>
  <c r="I13" i="77" s="1"/>
  <c r="F19" i="1073"/>
  <c r="F21" i="1073" s="1"/>
  <c r="H16" i="1073"/>
  <c r="H18" i="1073" s="1"/>
  <c r="F13" i="1073"/>
  <c r="H19" i="1073"/>
  <c r="H21" i="1073" s="1"/>
  <c r="F16" i="1073"/>
  <c r="F18" i="1073" s="1"/>
  <c r="E6" i="76"/>
  <c r="L6" i="76" s="1"/>
  <c r="C9" i="72"/>
  <c r="L6" i="72"/>
  <c r="J6" i="72"/>
  <c r="G6" i="72"/>
  <c r="F10" i="72"/>
  <c r="F11" i="72" s="1"/>
  <c r="F11" i="1073"/>
  <c r="D18" i="1073"/>
  <c r="F6" i="83"/>
  <c r="I6" i="83" s="1"/>
  <c r="F8" i="83"/>
  <c r="D5" i="72"/>
  <c r="E5" i="72" s="1"/>
  <c r="E5" i="83"/>
  <c r="C13" i="83"/>
  <c r="C14" i="83" s="1"/>
  <c r="D6" i="1073"/>
  <c r="F6" i="1073"/>
  <c r="L5" i="83"/>
  <c r="E16" i="1073"/>
  <c r="H16" i="83"/>
  <c r="I16" i="83"/>
  <c r="J20" i="1073"/>
  <c r="J21" i="1073" s="1"/>
  <c r="I9" i="76"/>
  <c r="I12" i="76" s="1"/>
  <c r="I11" i="83"/>
  <c r="H11" i="83"/>
  <c r="M11" i="83"/>
  <c r="K11" i="83"/>
  <c r="I17" i="83"/>
  <c r="H17" i="83"/>
  <c r="E13" i="83"/>
  <c r="E14" i="83" s="1"/>
  <c r="D9" i="72"/>
  <c r="L9" i="73"/>
  <c r="L7" i="76"/>
  <c r="G7" i="76"/>
  <c r="J7" i="76"/>
  <c r="E9" i="77"/>
  <c r="L9" i="77" s="1"/>
  <c r="J9" i="83"/>
  <c r="E5" i="76"/>
  <c r="H5" i="76" s="1"/>
  <c r="E6" i="73"/>
  <c r="L6" i="73" s="1"/>
  <c r="H9" i="73"/>
  <c r="G9" i="73"/>
  <c r="F13" i="73"/>
  <c r="J9" i="73"/>
  <c r="B9" i="76"/>
  <c r="B12" i="76" s="1"/>
  <c r="E12" i="77"/>
  <c r="E8" i="73"/>
  <c r="J8" i="73" s="1"/>
  <c r="I20" i="1073"/>
  <c r="E11" i="73"/>
  <c r="J11" i="73" s="1"/>
  <c r="K9" i="76"/>
  <c r="E6" i="77"/>
  <c r="L6" i="77" s="1"/>
  <c r="K10" i="73"/>
  <c r="D9" i="77"/>
  <c r="E9" i="83"/>
  <c r="E10" i="72"/>
  <c r="L10" i="72" s="1"/>
  <c r="C11" i="72"/>
  <c r="E11" i="72" s="1"/>
  <c r="L9" i="83"/>
  <c r="D10" i="73"/>
  <c r="D13" i="73" s="1"/>
  <c r="J8" i="83"/>
  <c r="E10" i="1073"/>
  <c r="I12" i="73"/>
  <c r="C9" i="76"/>
  <c r="C12" i="76" s="1"/>
  <c r="K12" i="73"/>
  <c r="L8" i="83"/>
  <c r="I9" i="72"/>
  <c r="E7" i="73"/>
  <c r="L7" i="73" s="1"/>
  <c r="F9" i="72"/>
  <c r="I11" i="72"/>
  <c r="F9" i="76"/>
  <c r="F12" i="76" s="1"/>
  <c r="L6" i="83"/>
  <c r="B9" i="72"/>
  <c r="B12" i="72" s="1"/>
  <c r="D15" i="1073"/>
  <c r="E5" i="77"/>
  <c r="H5" i="77" s="1"/>
  <c r="B10" i="73"/>
  <c r="B13" i="73" s="1"/>
  <c r="K9" i="72"/>
  <c r="J6" i="83"/>
  <c r="I10" i="73"/>
  <c r="K11" i="72"/>
  <c r="E8" i="77"/>
  <c r="L8" i="77" s="1"/>
  <c r="L16" i="83"/>
  <c r="E17" i="1073" l="1"/>
  <c r="I17" i="1073" s="1"/>
  <c r="D5" i="1073"/>
  <c r="D8" i="1073" s="1"/>
  <c r="E9" i="72"/>
  <c r="H9" i="72" s="1"/>
  <c r="E10" i="76"/>
  <c r="J10" i="76" s="1"/>
  <c r="H6" i="76"/>
  <c r="J6" i="76"/>
  <c r="G6" i="76"/>
  <c r="E19" i="1073"/>
  <c r="E21" i="1073" s="1"/>
  <c r="E13" i="1073"/>
  <c r="E11" i="76"/>
  <c r="L11" i="76" s="1"/>
  <c r="J9" i="1073"/>
  <c r="J5" i="1073"/>
  <c r="J8" i="1073" s="1"/>
  <c r="G5" i="83"/>
  <c r="F9" i="83"/>
  <c r="G7" i="83"/>
  <c r="J7" i="83"/>
  <c r="D7" i="83"/>
  <c r="D7" i="77"/>
  <c r="I7" i="77"/>
  <c r="C7" i="77"/>
  <c r="B7" i="77"/>
  <c r="F7" i="77"/>
  <c r="F11" i="77" s="1"/>
  <c r="E7" i="83"/>
  <c r="E12" i="83" s="1"/>
  <c r="E15" i="83" s="1"/>
  <c r="E18" i="83" s="1"/>
  <c r="E6" i="1073"/>
  <c r="H5" i="1073"/>
  <c r="E8" i="76"/>
  <c r="J8" i="76" s="1"/>
  <c r="E9" i="76"/>
  <c r="H9" i="76" s="1"/>
  <c r="D9" i="76"/>
  <c r="D12" i="76" s="1"/>
  <c r="J6" i="73"/>
  <c r="K6" i="83"/>
  <c r="L11" i="73"/>
  <c r="J9" i="77"/>
  <c r="G11" i="1073"/>
  <c r="M6" i="83"/>
  <c r="D12" i="72"/>
  <c r="C12" i="72"/>
  <c r="J5" i="76"/>
  <c r="H5" i="72"/>
  <c r="L5" i="72"/>
  <c r="G5" i="76"/>
  <c r="L8" i="73"/>
  <c r="J5" i="72"/>
  <c r="G5" i="72"/>
  <c r="L5" i="76"/>
  <c r="L5" i="77"/>
  <c r="H6" i="83"/>
  <c r="H15" i="1073"/>
  <c r="D5" i="83"/>
  <c r="H10" i="72"/>
  <c r="G10" i="72"/>
  <c r="L11" i="72"/>
  <c r="K12" i="72"/>
  <c r="G20" i="1073"/>
  <c r="J11" i="72"/>
  <c r="F12" i="72"/>
  <c r="I12" i="72"/>
  <c r="F10" i="83"/>
  <c r="D13" i="83"/>
  <c r="D14" i="83" s="1"/>
  <c r="E10" i="73"/>
  <c r="L10" i="73" s="1"/>
  <c r="G5" i="77"/>
  <c r="H9" i="77"/>
  <c r="G9" i="77"/>
  <c r="F15" i="1073"/>
  <c r="E10" i="77"/>
  <c r="E13" i="77"/>
  <c r="J13" i="77" s="1"/>
  <c r="J10" i="72"/>
  <c r="H7" i="73"/>
  <c r="G7" i="73"/>
  <c r="K12" i="76"/>
  <c r="J12" i="77"/>
  <c r="J7" i="73"/>
  <c r="H6" i="77"/>
  <c r="G6" i="77"/>
  <c r="J6" i="77"/>
  <c r="H8" i="73"/>
  <c r="G8" i="73"/>
  <c r="H6" i="73"/>
  <c r="G6" i="73"/>
  <c r="I8" i="83"/>
  <c r="H8" i="83"/>
  <c r="M8" i="83"/>
  <c r="I13" i="73"/>
  <c r="K8" i="83"/>
  <c r="J13" i="83"/>
  <c r="C5" i="83"/>
  <c r="H8" i="77"/>
  <c r="G8" i="77"/>
  <c r="J8" i="77"/>
  <c r="K13" i="73"/>
  <c r="H11" i="72"/>
  <c r="G11" i="72"/>
  <c r="E12" i="73"/>
  <c r="H11" i="73"/>
  <c r="G11" i="73"/>
  <c r="J5" i="77"/>
  <c r="J16" i="83"/>
  <c r="I7" i="1073"/>
  <c r="M16" i="83"/>
  <c r="L17" i="83"/>
  <c r="G17" i="1073" l="1"/>
  <c r="F12" i="77"/>
  <c r="G13" i="83"/>
  <c r="G14" i="83" s="1"/>
  <c r="E5" i="1073"/>
  <c r="E8" i="1073" s="1"/>
  <c r="L10" i="76"/>
  <c r="G10" i="76"/>
  <c r="H10" i="76"/>
  <c r="H11" i="76"/>
  <c r="L9" i="72"/>
  <c r="J9" i="72"/>
  <c r="G9" i="72"/>
  <c r="J11" i="76"/>
  <c r="D9" i="1073"/>
  <c r="D12" i="1073" s="1"/>
  <c r="D22" i="1073" s="1"/>
  <c r="F9" i="1073"/>
  <c r="F12" i="1073" s="1"/>
  <c r="G11" i="76"/>
  <c r="G14" i="1073"/>
  <c r="H11" i="1073"/>
  <c r="I11" i="1073" s="1"/>
  <c r="L13" i="83"/>
  <c r="L14" i="83" s="1"/>
  <c r="C7" i="83"/>
  <c r="C12" i="83" s="1"/>
  <c r="C15" i="83" s="1"/>
  <c r="C18" i="83" s="1"/>
  <c r="G12" i="83"/>
  <c r="D12" i="83"/>
  <c r="D15" i="83" s="1"/>
  <c r="D18" i="83" s="1"/>
  <c r="I9" i="83"/>
  <c r="H9" i="83"/>
  <c r="K9" i="83"/>
  <c r="M9" i="83"/>
  <c r="H9" i="1073"/>
  <c r="K12" i="77"/>
  <c r="D11" i="77"/>
  <c r="D14" i="77" s="1"/>
  <c r="B11" i="77"/>
  <c r="B14" i="77" s="1"/>
  <c r="K7" i="77"/>
  <c r="C11" i="77"/>
  <c r="C14" i="77" s="1"/>
  <c r="I11" i="77"/>
  <c r="I14" i="77" s="1"/>
  <c r="H8" i="1073"/>
  <c r="G8" i="76"/>
  <c r="L8" i="76"/>
  <c r="H8" i="76"/>
  <c r="J10" i="73"/>
  <c r="I14" i="1073"/>
  <c r="E15" i="1073"/>
  <c r="I15" i="1073" s="1"/>
  <c r="E12" i="72"/>
  <c r="L12" i="72" s="1"/>
  <c r="G21" i="1073"/>
  <c r="I19" i="1073"/>
  <c r="G19" i="1073"/>
  <c r="J9" i="76"/>
  <c r="E12" i="76"/>
  <c r="H12" i="76" s="1"/>
  <c r="I13" i="1073"/>
  <c r="G13" i="1073"/>
  <c r="H12" i="73"/>
  <c r="E13" i="73"/>
  <c r="L13" i="73" s="1"/>
  <c r="G12" i="73"/>
  <c r="L12" i="73"/>
  <c r="J12" i="73"/>
  <c r="H10" i="73"/>
  <c r="G10" i="73"/>
  <c r="J5" i="83"/>
  <c r="J12" i="83" s="1"/>
  <c r="I21" i="1073"/>
  <c r="J14" i="83"/>
  <c r="F13" i="83"/>
  <c r="K13" i="83" s="1"/>
  <c r="F5" i="83"/>
  <c r="I10" i="83"/>
  <c r="H10" i="83"/>
  <c r="K10" i="83"/>
  <c r="M10" i="83"/>
  <c r="G9" i="76"/>
  <c r="H10" i="77"/>
  <c r="G10" i="77"/>
  <c r="J10" i="77"/>
  <c r="L10" i="77"/>
  <c r="L9" i="76"/>
  <c r="K16" i="83"/>
  <c r="J17" i="83"/>
  <c r="M17" i="83"/>
  <c r="G7" i="1073"/>
  <c r="G15" i="83" l="1"/>
  <c r="G18" i="83" s="1"/>
  <c r="F13" i="77"/>
  <c r="G12" i="77"/>
  <c r="H12" i="77"/>
  <c r="J11" i="1073"/>
  <c r="J12" i="1073" s="1"/>
  <c r="J16" i="1073"/>
  <c r="J18" i="1073" s="1"/>
  <c r="E18" i="1073"/>
  <c r="G18" i="1073" s="1"/>
  <c r="H12" i="1073"/>
  <c r="H22" i="1073" s="1"/>
  <c r="F5" i="1073"/>
  <c r="F8" i="1073" s="1"/>
  <c r="F22" i="1073" s="1"/>
  <c r="K13" i="77"/>
  <c r="L13" i="77" s="1"/>
  <c r="L12" i="77"/>
  <c r="K11" i="77"/>
  <c r="E7" i="77"/>
  <c r="L7" i="77" s="1"/>
  <c r="L7" i="83"/>
  <c r="J13" i="73"/>
  <c r="G15" i="1073"/>
  <c r="G12" i="72"/>
  <c r="H12" i="72"/>
  <c r="J12" i="72"/>
  <c r="L12" i="76"/>
  <c r="G12" i="76"/>
  <c r="J12" i="76"/>
  <c r="I10" i="1073"/>
  <c r="G10" i="1073"/>
  <c r="I5" i="83"/>
  <c r="H5" i="83"/>
  <c r="M5" i="83"/>
  <c r="I13" i="83"/>
  <c r="F14" i="83"/>
  <c r="M13" i="83"/>
  <c r="H13" i="83"/>
  <c r="I5" i="1073"/>
  <c r="H13" i="73"/>
  <c r="G13" i="73"/>
  <c r="K5" i="83"/>
  <c r="K17" i="83"/>
  <c r="J22" i="1073" l="1"/>
  <c r="F14" i="77"/>
  <c r="H13" i="77"/>
  <c r="G13" i="77"/>
  <c r="E9" i="1073"/>
  <c r="E12" i="1073" s="1"/>
  <c r="G16" i="1073"/>
  <c r="I18" i="1073"/>
  <c r="I16" i="1073"/>
  <c r="L12" i="83"/>
  <c r="L15" i="83" s="1"/>
  <c r="L18" i="83" s="1"/>
  <c r="E11" i="77"/>
  <c r="L11" i="77" s="1"/>
  <c r="F7" i="83"/>
  <c r="H7" i="77"/>
  <c r="G7" i="77"/>
  <c r="J7" i="77"/>
  <c r="K14" i="77"/>
  <c r="I6" i="1073"/>
  <c r="G6" i="1073"/>
  <c r="J15" i="83"/>
  <c r="I14" i="83"/>
  <c r="H14" i="83"/>
  <c r="M14" i="83"/>
  <c r="G5" i="1073"/>
  <c r="K14" i="83"/>
  <c r="G9" i="1073" l="1"/>
  <c r="I9" i="1073"/>
  <c r="I12" i="1073"/>
  <c r="G12" i="1073"/>
  <c r="E22" i="1073"/>
  <c r="I22" i="1073" s="1"/>
  <c r="I7" i="83"/>
  <c r="I12" i="83" s="1"/>
  <c r="H7" i="83"/>
  <c r="K7" i="83"/>
  <c r="F12" i="83"/>
  <c r="G11" i="77"/>
  <c r="E14" i="77"/>
  <c r="L14" i="77" s="1"/>
  <c r="J11" i="77"/>
  <c r="H11" i="77"/>
  <c r="M7" i="83"/>
  <c r="J18" i="83"/>
  <c r="I8" i="1073"/>
  <c r="G8" i="1073"/>
  <c r="G22" i="1073" l="1"/>
  <c r="M12" i="83"/>
  <c r="H12" i="83"/>
  <c r="F15" i="83"/>
  <c r="K12" i="83"/>
  <c r="H14" i="77"/>
  <c r="G14" i="77"/>
  <c r="J14" i="77"/>
  <c r="F18" i="83" l="1"/>
  <c r="M15" i="83"/>
  <c r="H15" i="83"/>
  <c r="K15" i="83"/>
  <c r="I15" i="83"/>
  <c r="M18" i="83" l="1"/>
  <c r="K18" i="83"/>
  <c r="I18" i="83"/>
  <c r="H18" i="83"/>
  <c r="T50" i="551" l="1"/>
  <c r="T46" i="551"/>
  <c r="T47" i="551" l="1"/>
  <c r="T49" i="551" s="1"/>
  <c r="T51" i="551" s="1"/>
  <c r="V50" i="551" l="1"/>
  <c r="V46" i="551"/>
  <c r="V47" i="551" l="1"/>
  <c r="V49" i="551" s="1"/>
  <c r="V51" i="551" s="1"/>
</calcChain>
</file>

<file path=xl/sharedStrings.xml><?xml version="1.0" encoding="utf-8"?>
<sst xmlns="http://schemas.openxmlformats.org/spreadsheetml/2006/main" count="1955" uniqueCount="492">
  <si>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</si>
  <si>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</si>
  <si>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</si>
  <si>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</si>
  <si>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</si>
  <si>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</si>
  <si>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</si>
  <si>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</si>
  <si>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</si>
  <si>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</si>
  <si>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</si>
  <si>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</si>
  <si>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</si>
  <si>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</si>
  <si>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</si>
  <si>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</si>
  <si>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</si>
  <si>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</si>
  <si>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</si>
  <si>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</si>
  <si>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</si>
  <si>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</si>
  <si>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</si>
  <si>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</si>
  <si>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</si>
  <si>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</si>
  <si>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</si>
  <si>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</si>
  <si>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</si>
  <si>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</si>
  <si>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</si>
  <si>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</si>
  <si>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</si>
  <si>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</si>
  <si>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</si>
  <si>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</si>
  <si>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</si>
  <si>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</si>
  <si>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</si>
  <si>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</si>
  <si>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</si>
  <si>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</si>
  <si>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</si>
  <si>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</si>
  <si>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</si>
  <si>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</si>
  <si>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</si>
  <si>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</si>
  <si>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</si>
  <si>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</si>
  <si>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</si>
  <si>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</si>
  <si>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</si>
  <si>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</si>
  <si>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</si>
  <si>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</si>
  <si>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</si>
  <si>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</si>
  <si>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</si>
  <si>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</si>
  <si>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</si>
  <si>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</si>
  <si>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</si>
  <si>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</si>
  <si>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</si>
  <si>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</si>
  <si>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</si>
  <si>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</si>
  <si>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</si>
  <si>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</si>
  <si>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</si>
  <si>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</si>
  <si>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</si>
  <si>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</si>
  <si>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</si>
  <si>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</si>
  <si>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</si>
  <si>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</si>
  <si>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</si>
  <si>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</si>
  <si>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</si>
  <si>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</si>
  <si>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</si>
  <si>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</si>
  <si>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</si>
  <si>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</si>
  <si>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</si>
  <si>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</si>
  <si>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</si>
  <si>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</si>
  <si>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</si>
  <si>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</si>
  <si>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</si>
  <si>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</si>
  <si>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</si>
  <si>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</si>
  <si>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</si>
  <si>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</si>
  <si>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</si>
  <si>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</si>
  <si>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</si>
  <si>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</si>
  <si>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</si>
  <si>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</si>
  <si>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</si>
  <si>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</si>
  <si>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</si>
  <si>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</si>
  <si>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</si>
  <si>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</si>
  <si>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</si>
  <si>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</si>
  <si>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</si>
  <si>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</si>
  <si>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</si>
  <si>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</si>
  <si>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</si>
  <si>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</si>
  <si>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</si>
  <si>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</si>
  <si>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</si>
  <si>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</si>
  <si>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</si>
  <si>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</si>
  <si>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</si>
  <si>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</si>
  <si>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</si>
  <si>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</si>
  <si>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</si>
  <si>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</si>
  <si>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</si>
  <si>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</si>
  <si>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</si>
  <si>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</si>
  <si>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</si>
  <si>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</si>
  <si>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</si>
  <si>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</si>
  <si>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</si>
  <si>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</si>
  <si>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</si>
  <si>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</si>
  <si>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</si>
  <si>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</si>
  <si>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</si>
  <si>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</si>
  <si>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</si>
  <si>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C-3701-1000-18</t>
  </si>
  <si>
    <t>FORTALECIMIENTO DE LA CAPACIDAD ORGANIZATIVA DE LOS PUEBLOS INDÍGENAS EN EL TERRITORIO  NACIONAL</t>
  </si>
  <si>
    <t>FORTALECIMIENTO DE LOS SISTEMAS INTEGRADOS DE EMERGENCIA Y SEGURIDAD SIES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</si>
  <si>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</si>
  <si>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</si>
  <si>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</si>
  <si>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</si>
  <si>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</si>
  <si>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</si>
  <si>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</si>
  <si>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</si>
  <si>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</si>
  <si>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</si>
  <si>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</si>
  <si>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</si>
  <si>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</si>
  <si>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</si>
  <si>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</si>
  <si>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</si>
  <si>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</si>
  <si>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</si>
  <si>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</si>
  <si>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</si>
  <si>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</si>
  <si>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</si>
  <si>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</si>
  <si>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</si>
  <si>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</si>
  <si>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</si>
  <si>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</si>
  <si>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</si>
  <si>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</si>
  <si>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</si>
  <si>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</si>
  <si>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</si>
  <si>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</si>
  <si>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</si>
  <si>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</si>
  <si>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</si>
  <si>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</si>
  <si>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</si>
  <si>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</si>
  <si>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</si>
  <si>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</si>
  <si>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</si>
  <si>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</si>
  <si>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</si>
  <si>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</si>
  <si>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</si>
  <si>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</si>
  <si>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</si>
  <si>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</si>
  <si>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</si>
  <si>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</si>
  <si>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</si>
  <si>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</si>
  <si>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</si>
  <si>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</si>
  <si>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</si>
  <si>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18</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</si>
  <si>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</si>
  <si>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</si>
  <si>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</si>
  <si>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</si>
  <si>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</si>
  <si>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</si>
  <si>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</si>
  <si>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</si>
  <si>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</si>
  <si>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</si>
  <si>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</si>
  <si>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</si>
  <si>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</si>
  <si>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</si>
  <si>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</si>
  <si>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</si>
  <si>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</si>
  <si>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</si>
  <si>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</si>
  <si>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</si>
  <si>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</si>
  <si>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</si>
  <si>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</si>
  <si>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</si>
  <si>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</si>
  <si>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</si>
  <si>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</si>
  <si>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</si>
  <si>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</si>
  <si>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</si>
  <si>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</si>
  <si>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EJECUCIÓN PRESUPUESTAL</t>
  </si>
  <si>
    <t>TOTAL PGN</t>
  </si>
  <si>
    <t>TOTAL REGALÍAS</t>
  </si>
  <si>
    <t>FUNCIONAMIENTO REGALÍAS</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</si>
  <si>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</si>
  <si>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</si>
  <si>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</si>
  <si>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</si>
  <si>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</si>
  <si>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</si>
  <si>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</si>
  <si>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</si>
  <si>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</si>
  <si>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</si>
  <si>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</si>
  <si>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</si>
  <si>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</si>
  <si>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</si>
  <si>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</si>
  <si>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</si>
  <si>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</si>
  <si>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</si>
  <si>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</si>
  <si>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</si>
  <si>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</si>
  <si>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</si>
  <si>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*APROPIACIÓN INICIAL</t>
  </si>
  <si>
    <t>*APROPIACIÓN VIGENTE</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</si>
  <si>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</si>
  <si>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</si>
  <si>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</si>
  <si>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</si>
  <si>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</si>
  <si>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</si>
  <si>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</si>
  <si>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</si>
  <si>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</si>
  <si>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</si>
  <si>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</si>
  <si>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</si>
  <si>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</si>
  <si>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</si>
  <si>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</si>
  <si>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</si>
  <si>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</si>
  <si>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</si>
  <si>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</si>
  <si>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</si>
  <si>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</si>
  <si>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</si>
  <si>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</si>
  <si>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</si>
  <si>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</si>
  <si>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</si>
  <si>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</si>
  <si>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</si>
  <si>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</si>
  <si>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</si>
  <si>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</si>
  <si>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</si>
  <si>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</si>
  <si>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</si>
  <si>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</si>
  <si>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Oficina Asesora Jurídica</t>
  </si>
  <si>
    <t>A-02</t>
  </si>
  <si>
    <t>ADQUISICIÓN DE BIENES  Y SERVICIOS</t>
  </si>
  <si>
    <t>SUBDIRECCIÓN DE GESTIÓN  HUMANA</t>
  </si>
  <si>
    <t>Mes</t>
  </si>
  <si>
    <t>EJERCICIO DESAGRAGADO</t>
  </si>
  <si>
    <t xml:space="preserve">VALIDACION     </t>
  </si>
  <si>
    <t>(VIENE DEL REPORTE ORIGINAL)</t>
  </si>
  <si>
    <t>FORTALECIMIENTO A LA GESTIÓN TERRITORIAL Y BUEN GOBIERNO LOCAL</t>
  </si>
  <si>
    <t>DIFERENCIA</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</si>
  <si>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</si>
  <si>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</si>
  <si>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</si>
  <si>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</si>
  <si>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</si>
  <si>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</si>
  <si>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</si>
  <si>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</si>
  <si>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</si>
  <si>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</si>
  <si>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</si>
  <si>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</si>
  <si>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</si>
  <si>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</si>
  <si>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</si>
  <si>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</si>
  <si>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</si>
  <si>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</si>
  <si>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</si>
  <si>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</si>
  <si>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</si>
  <si>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</si>
  <si>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ADQUISICIONES DE BIENES Y SERVICIOS</t>
  </si>
  <si>
    <t>SUMATORIA 02</t>
  </si>
  <si>
    <t>A-03-03-04-062</t>
  </si>
  <si>
    <t>ASUNTOS LEGISLATIVOS</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</si>
  <si>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</si>
  <si>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</si>
  <si>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</si>
  <si>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</si>
  <si>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</si>
  <si>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</si>
  <si>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</si>
  <si>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</si>
  <si>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</si>
  <si>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</si>
  <si>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</si>
  <si>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</si>
  <si>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</si>
  <si>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</si>
  <si>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</si>
  <si>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</si>
  <si>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</si>
  <si>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APROPIACIÓN VIGENTE  DESPUÈS DE APLAZAMIENTO</t>
  </si>
  <si>
    <t>APROPIACIÓN   VIGENTE DESPUES DE BLOQUEO</t>
  </si>
  <si>
    <t xml:space="preserve">APROPIACIÓN  VIGENTE DESPUÉS DE BLOQUEO </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</si>
  <si>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</si>
  <si>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</si>
  <si>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</si>
  <si>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</si>
  <si>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</si>
  <si>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</si>
  <si>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</si>
  <si>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</si>
  <si>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</si>
  <si>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</si>
  <si>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</si>
  <si>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</si>
  <si>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</si>
  <si>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</si>
  <si>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</si>
  <si>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</si>
  <si>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</si>
  <si>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</si>
  <si>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</si>
  <si>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</si>
  <si>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</si>
  <si>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</si>
  <si>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Ejercicio desagregado</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</si>
  <si>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</si>
  <si>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</si>
  <si>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</si>
  <si>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</si>
  <si>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</si>
  <si>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</si>
  <si>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</si>
  <si>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</si>
  <si>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C-3701-1000-30-20106A</t>
  </si>
  <si>
    <t>2. SEGURIDAD HUMANA Y JUSTICIA SOCIAL / A. PREVENCIÓN Y PROTECCIÓN PARA POBLACIONES VULNERABLES DESDE UN ENFOQUE DIFERENCIAL, COLECTIVO E INDIVIDUAL</t>
  </si>
  <si>
    <t>C-3701-1000-32-705050</t>
  </si>
  <si>
    <t>7. ACTORES DIFERENCIALES PARA EL CAMBIO / 5. CONVERGENCIA REGIONAL PARA EL BIENESTAR Y BUEN VIVIR</t>
  </si>
  <si>
    <t>C-3701-1000-33-705050</t>
  </si>
  <si>
    <t>C-3701-1000-35-705050</t>
  </si>
  <si>
    <t>C-3701-1000-36-705050</t>
  </si>
  <si>
    <t>C-3701-1000-37-705050</t>
  </si>
  <si>
    <t>C-3701-1000-38-702030</t>
  </si>
  <si>
    <t>7. ACTORES DIFERENCIALES PARA EL CAMBIO / 3. FORTALECIMIENTO DE LA INSTITUCIONALIDAD</t>
  </si>
  <si>
    <t>C-3701-1000-39-702030</t>
  </si>
  <si>
    <t>C-3701-1000-40-53107A</t>
  </si>
  <si>
    <t>C-3701-1000-41-53106B</t>
  </si>
  <si>
    <t>5. CONVERGENCIA REGIONAL / B. EFECTIVIDAD DE LOS DISPOSITIVOS DE PARTICIPACIÓN CIUDADANA, POLÍTICA Y ELECTORAL</t>
  </si>
  <si>
    <t>C-3701-1000-42-20113A</t>
  </si>
  <si>
    <t>2. SEGURIDAD HUMANA Y JUSTICIA SOCIAL / A. FORTALECIMIENTO DE LA BÚSQUEDA DE PERSONAS DADAS POR DESAPARECIDAS</t>
  </si>
  <si>
    <t>C-3702-1000-8-20105A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</si>
  <si>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</si>
  <si>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</si>
  <si>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</si>
  <si>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</si>
  <si>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</si>
  <si>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</si>
  <si>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</si>
  <si>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</si>
  <si>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</si>
  <si>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</si>
  <si>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</si>
  <si>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</si>
  <si>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</si>
  <si>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</si>
  <si>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 SEGURIDAD HUMANA Y JUSTICIA SOCIAL / B. CREACIÓN DEL SISTEMA NACIONAL DE CONVIVENCIA PARA LA VIDA</t>
  </si>
  <si>
    <t>C-3702-1000-17-701040</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</si>
  <si>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</si>
  <si>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</si>
  <si>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</si>
  <si>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</si>
  <si>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</si>
  <si>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</si>
  <si>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</si>
  <si>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</si>
  <si>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</si>
  <si>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</si>
  <si>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</si>
  <si>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</si>
  <si>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</si>
  <si>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</si>
  <si>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 CONVERGENCIA REGIONAL / D. GOBIERNO DIGITAL PARA LA GENTE</t>
  </si>
  <si>
    <t>C-3799-1000-16-53105B</t>
  </si>
  <si>
    <t>C-3799-1000-17-20104A</t>
  </si>
  <si>
    <t>2. SEGURIDAD HUMANA Y JUSTICIA SOCIAL / A. IMPLEMENTACIÓN DEL PROGRAMA DE DATOS BÁSICOS</t>
  </si>
  <si>
    <t>C-3799-1000-17-20104B</t>
  </si>
  <si>
    <t>2. SEGURIDAD HUMANA Y JUSTICIA SOCIAL / B. INTEROPERABILIDAD COMO BIEN PÚBLICO DIGITAL</t>
  </si>
  <si>
    <t>C-3799-1000-17-20108B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</si>
  <si>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</si>
  <si>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</si>
  <si>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</si>
  <si>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</si>
  <si>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</si>
  <si>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</si>
  <si>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Fortalecimiento del dialogo social nacional y regional mediante el desarrollo de acciones tendientes a atender las problemáticas sociales en los territorios  Nacional</t>
  </si>
  <si>
    <t>NOMBRE PROGRAMA MISIONAL DE FUNCIONAMIENTO Y/O PROYECTO DE INVERSIÓN</t>
  </si>
  <si>
    <t>Pagos</t>
  </si>
  <si>
    <t>EQUIPO DE PAZ</t>
  </si>
  <si>
    <t>VICEMINISTERIO DE DIALOGO SOCIAL</t>
  </si>
  <si>
    <t>SUBDIRECCIÓN ADMINISTRATIVA Y FINANCIERA</t>
  </si>
  <si>
    <t>Sumatoria Mininterior y Consulta Previa</t>
  </si>
  <si>
    <t xml:space="preserve">sumatoria todo siif </t>
  </si>
  <si>
    <t>Diálogo Social</t>
  </si>
  <si>
    <t>Grupo de Paz</t>
  </si>
  <si>
    <t>FORTALECIMIENTO DE LAS ACCIONES PARA GARANTIZAR EL GOCE EFECTIVO DE LOS DERECHOS DE LOS PUEBLOS Y LAS COMUNIDADES AFROCOLOMBIANAS, NEGRAS, PALENQUERAS Y RAIZALES EN EL TERRITORIO   NACIONAL</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</si>
  <si>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</si>
  <si>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</si>
  <si>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</si>
  <si>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</si>
  <si>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</si>
  <si>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 GESTIÓN TERRITORIAL PARA LA GARANTÍA, PROMOCIÓN Y GOCE DE LOS DERECHOS HUMANOS  NACIONAL</t>
  </si>
  <si>
    <t>FORTALECIMIENTO DE LAS GARANTÍAS PARA EL EJERCICIO DEL LIDERAZGO SOCIAL Y DEFENSA DE LOS DERECHOS HUMANOS EN EL TERRITORIO   NACIONAL</t>
  </si>
  <si>
    <t>FORTALECIMIENTO DE LA GARANTÍA DE LOS DERECHOS HUMANOS EN EL MARCO DE LAS MANIFESTACIONES PÚBLICAS Y LA PROTESTA SOCIAL PACÍFICA A NIVEL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</si>
  <si>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</si>
  <si>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</si>
  <si>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</si>
  <si>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</si>
  <si>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</si>
  <si>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</si>
  <si>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</si>
  <si>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</si>
  <si>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</si>
  <si>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</si>
  <si>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</si>
  <si>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</si>
  <si>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</si>
  <si>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</si>
  <si>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</si>
  <si>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</si>
  <si>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</si>
  <si>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</si>
  <si>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</si>
  <si>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</si>
  <si>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</si>
  <si>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</si>
  <si>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</si>
  <si>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29 de Febrero de 2024</t>
  </si>
  <si>
    <t xml:space="preserve"> Ejecución vigencia 2024. Reporte 29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</si>
</sst>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quot;XDR&quot;* #,##0_-;\-&quot;XDR&quot;* #,##0_-;_-&quot;XDR&quot;* &quot;-&quot;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80" formatCode="[$$-240A]\ #,##0"/>
    <numFmt numFmtId="182" formatCode="_-&quot;$&quot;* #,##0_-;\-&quot;$&quot;* #,##0_-;_-&quot;$&quot;* &quot;-&quot;??_-;_-@_-"/>
    <numFmt numFmtId="183" formatCode="00"/>
    <numFmt numFmtId="184" formatCode="000"/>
    <numFmt numFmtId="185" formatCode="[$-1240A]&quot;$&quot;\ #,##0.00;\-&quot;$&quot;\ #,##0.00"/>
    <numFmt numFmtId="186" formatCode="_-[$$-240A]\ * #,##0_-;\-[$$-240A]\ * #,##0_-;_-[$$-240A]\ * &quot;-&quot;??_-;_-@_-"/>
    <numFmt numFmtId="188" formatCode="[$-1240A]&quot;$&quot;\ #,##0;\-&quot;$&quot;\ #,##0"/>
    <numFmt numFmtId="190" formatCode="&quot;$&quot;\ #,##0.00"/>
  </numFmts>
  <fonts count="18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sz val="10"/>
      <color rgb="FF000000"/>
      <name val="Arial"/>
      <family val="2"/>
    </font>
    <font>
      <sz val="10"/>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1"/>
      <name val="Arial"/>
      <family val="2"/>
    </font>
    <font>
      <b/>
      <sz val="10"/>
      <color indexed="8"/>
      <name val="Arial"/>
      <family val="2"/>
    </font>
    <font>
      <b/>
      <sz val="11"/>
      <color rgb="FF000000"/>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sz val="9"/>
      <color rgb="FF000000"/>
      <name val="Times New Roman"/>
      <family val="1"/>
    </font>
    <font>
      <b/>
      <sz val="8"/>
      <color rgb="FFFF0000"/>
      <name val="Times New Roman"/>
      <family val="1"/>
    </font>
    <font>
      <sz val="11"/>
      <color theme="1"/>
      <name val="Arial"/>
      <family val="2"/>
    </font>
    <font>
      <b/>
      <sz val="14"/>
      <color rgb="FF000000"/>
      <name val="Calibri"/>
      <family val="2"/>
      <scheme val="minor"/>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12"/>
      <color rgb="FF000000"/>
      <name val="Gill Sans MT"/>
      <family val="2"/>
    </font>
    <font>
      <b/>
      <sz val="8"/>
      <color rgb="FF000000"/>
      <name val="Times New Roman"/>
      <family val="1"/>
    </font>
    <font>
      <sz val="8"/>
      <color rgb="FF000000"/>
      <name val="Calibri"/>
      <family val="2"/>
      <scheme val="minor"/>
    </font>
    <font>
      <sz val="9"/>
      <color rgb="FF000000"/>
      <name val="Calibri"/>
      <family val="2"/>
      <scheme val="minor"/>
    </font>
    <font>
      <sz val="11"/>
      <name val="Calibri"/>
      <family val="2"/>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9"/>
      <color rgb="FFFF0000"/>
      <name val="Times New Roman"/>
      <family val="1"/>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Times New Roman"/>
      <family val="1"/>
    </font>
    <font>
      <b/>
      <sz val="9"/>
      <name val="Times New Roman"/>
      <family val="1"/>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6"/>
      <name val="Gill Sans MT"/>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1"/>
      <name val="Calibri"/>
      <family val="2"/>
    </font>
    <font>
      <sz val="11"/>
      <name val="Calibri"/>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2"/>
      <color theme="0"/>
      <name val="Gill Sans MT"/>
      <family val="2"/>
    </font>
    <font>
      <sz val="11"/>
      <color theme="0"/>
      <name val="Gill Sans MT"/>
      <family val="2"/>
    </font>
    <font>
      <sz val="11"/>
      <name val="Calibri"/>
      <family val="2"/>
      <scheme val="minor"/>
    </font>
  </fonts>
  <fills count="5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s>
  <borders count="93">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rgb="FFD3D3D3"/>
      </left>
      <right style="thin">
        <color rgb="FFD3D3D3"/>
      </right>
      <top/>
      <bottom style="thin">
        <color rgb="FFD3D3D3"/>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rgb="FFD3D3D3"/>
      </right>
      <top style="thin">
        <color rgb="FFD3D3D3"/>
      </top>
      <bottom style="thin">
        <color rgb="FFD3D3D3"/>
      </bottom>
      <diagonal/>
    </border>
    <border>
      <left/>
      <right/>
      <top style="thin">
        <color indexed="64"/>
      </top>
      <bottom style="medium">
        <color indexed="64"/>
      </bottom>
      <diagonal/>
    </border>
  </borders>
  <cellStyleXfs count="578">
    <xf numFmtId="0" fontId="0" fillId="0" borderId="0"/>
    <xf numFmtId="43" fontId="41" fillId="0" borderId="0" applyFont="0" applyFill="0" applyBorder="0" applyAlignment="0" applyProtection="0"/>
    <xf numFmtId="9" fontId="41" fillId="0" borderId="0" applyFont="0" applyFill="0" applyBorder="0" applyAlignment="0" applyProtection="0"/>
    <xf numFmtId="0" fontId="41" fillId="0" borderId="0"/>
    <xf numFmtId="0" fontId="46" fillId="0" borderId="0"/>
    <xf numFmtId="0" fontId="46" fillId="0" borderId="0"/>
    <xf numFmtId="9" fontId="40"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169" fontId="41" fillId="0" borderId="0" applyFont="0" applyFill="0" applyBorder="0" applyAlignment="0" applyProtection="0"/>
    <xf numFmtId="0" fontId="39" fillId="0" borderId="0"/>
    <xf numFmtId="41" fontId="41" fillId="0" borderId="0" applyFont="0" applyFill="0" applyBorder="0" applyAlignment="0" applyProtection="0"/>
    <xf numFmtId="0" fontId="38" fillId="0" borderId="0"/>
    <xf numFmtId="9" fontId="37"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0" fontId="58" fillId="0" borderId="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6" fillId="0" borderId="0"/>
    <xf numFmtId="167" fontId="35" fillId="0" borderId="0" applyFont="0" applyFill="0" applyBorder="0" applyAlignment="0" applyProtection="0"/>
    <xf numFmtId="0" fontId="35" fillId="0" borderId="0"/>
    <xf numFmtId="170" fontId="41" fillId="0" borderId="0" applyFont="0" applyFill="0" applyBorder="0" applyAlignment="0" applyProtection="0"/>
    <xf numFmtId="0" fontId="46" fillId="0" borderId="0"/>
    <xf numFmtId="0" fontId="34" fillId="0" borderId="0"/>
    <xf numFmtId="167"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7"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8" fontId="41" fillId="0" borderId="0" applyFont="0" applyFill="0" applyBorder="0" applyAlignment="0" applyProtection="0"/>
    <xf numFmtId="0" fontId="28" fillId="0" borderId="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1" fillId="0" borderId="0" applyFont="0" applyFill="0" applyBorder="0" applyAlignment="0" applyProtection="0"/>
    <xf numFmtId="9" fontId="26" fillId="0" borderId="0" applyFont="0" applyFill="0" applyBorder="0" applyAlignment="0" applyProtection="0"/>
    <xf numFmtId="0" fontId="26" fillId="0" borderId="0"/>
    <xf numFmtId="41" fontId="41" fillId="0" borderId="0" applyFont="0" applyFill="0" applyBorder="0" applyAlignment="0" applyProtection="0"/>
    <xf numFmtId="0" fontId="26" fillId="0" borderId="0"/>
    <xf numFmtId="9" fontId="26"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6" fillId="0" borderId="0"/>
    <xf numFmtId="167" fontId="26" fillId="0" borderId="0" applyFont="0" applyFill="0" applyBorder="0" applyAlignment="0" applyProtection="0"/>
    <xf numFmtId="0" fontId="26" fillId="0" borderId="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7"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67" fillId="0" borderId="0" applyNumberFormat="0" applyFill="0" applyBorder="0" applyAlignment="0" applyProtection="0"/>
    <xf numFmtId="0" fontId="68" fillId="0" borderId="65" applyNumberFormat="0" applyFill="0" applyAlignment="0" applyProtection="0"/>
    <xf numFmtId="0" fontId="69" fillId="0" borderId="66" applyNumberFormat="0" applyFill="0" applyAlignment="0" applyProtection="0"/>
    <xf numFmtId="0" fontId="70" fillId="0" borderId="67" applyNumberFormat="0" applyFill="0" applyAlignment="0" applyProtection="0"/>
    <xf numFmtId="0" fontId="70" fillId="0" borderId="0" applyNumberFormat="0" applyFill="0" applyBorder="0" applyAlignment="0" applyProtection="0"/>
    <xf numFmtId="0" fontId="71" fillId="7" borderId="0" applyNumberFormat="0" applyBorder="0" applyAlignment="0" applyProtection="0"/>
    <xf numFmtId="0" fontId="72" fillId="8" borderId="0" applyNumberFormat="0" applyBorder="0" applyAlignment="0" applyProtection="0"/>
    <xf numFmtId="0" fontId="73" fillId="9" borderId="0" applyNumberFormat="0" applyBorder="0" applyAlignment="0" applyProtection="0"/>
    <xf numFmtId="0" fontId="74" fillId="10" borderId="68" applyNumberFormat="0" applyAlignment="0" applyProtection="0"/>
    <xf numFmtId="0" fontId="75" fillId="11" borderId="69" applyNumberFormat="0" applyAlignment="0" applyProtection="0"/>
    <xf numFmtId="0" fontId="76" fillId="11" borderId="68" applyNumberFormat="0" applyAlignment="0" applyProtection="0"/>
    <xf numFmtId="0" fontId="77" fillId="0" borderId="70" applyNumberFormat="0" applyFill="0" applyAlignment="0" applyProtection="0"/>
    <xf numFmtId="0" fontId="78" fillId="12" borderId="71" applyNumberFormat="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73" applyNumberFormat="0" applyFill="0" applyAlignment="0" applyProtection="0"/>
    <xf numFmtId="0" fontId="82"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82"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82"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82"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82"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82"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0" borderId="0"/>
    <xf numFmtId="43" fontId="19" fillId="0" borderId="0" applyFont="0" applyFill="0" applyBorder="0" applyAlignment="0" applyProtection="0"/>
    <xf numFmtId="43" fontId="46" fillId="0" borderId="0" applyFont="0" applyFill="0" applyBorder="0" applyAlignment="0" applyProtection="0"/>
    <xf numFmtId="43" fontId="19" fillId="0" borderId="0" applyFont="0" applyFill="0" applyBorder="0" applyAlignment="0" applyProtection="0"/>
    <xf numFmtId="183" fontId="83" fillId="0" borderId="0" applyFill="0">
      <alignment horizontal="center" vertical="center" wrapText="1"/>
    </xf>
    <xf numFmtId="184" fontId="83" fillId="38" borderId="0" applyFill="0" applyProtection="0">
      <alignment horizontal="center" vertical="center"/>
    </xf>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1" fillId="0" borderId="0" applyFont="0" applyFill="0" applyBorder="0" applyAlignment="0" applyProtection="0"/>
    <xf numFmtId="43" fontId="46" fillId="0" borderId="0" applyFont="0" applyFill="0" applyBorder="0" applyAlignment="0" applyProtection="0"/>
    <xf numFmtId="0" fontId="19" fillId="13" borderId="72"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xf numFmtId="167"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7"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84" fillId="0" borderId="0"/>
    <xf numFmtId="169" fontId="46" fillId="0" borderId="0" applyFont="0" applyFill="0" applyBorder="0" applyAlignment="0" applyProtection="0"/>
    <xf numFmtId="164" fontId="46"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0" borderId="0"/>
    <xf numFmtId="43" fontId="9" fillId="0" borderId="0" applyFont="0" applyFill="0" applyBorder="0" applyAlignment="0" applyProtection="0"/>
    <xf numFmtId="43" fontId="46"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6" fillId="0" borderId="0" applyFont="0" applyFill="0" applyBorder="0" applyAlignment="0" applyProtection="0"/>
    <xf numFmtId="0" fontId="9" fillId="13"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6"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0" borderId="0"/>
    <xf numFmtId="43" fontId="8"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6" fillId="0" borderId="0" applyFont="0" applyFill="0" applyBorder="0" applyAlignment="0" applyProtection="0"/>
    <xf numFmtId="0" fontId="8" fillId="13" borderId="72"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7"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7" fontId="3" fillId="0" borderId="0" applyFont="0" applyFill="0" applyBorder="0" applyAlignment="0" applyProtection="0"/>
    <xf numFmtId="43" fontId="3" fillId="0" borderId="0" applyFont="0" applyFill="0" applyBorder="0" applyAlignment="0" applyProtection="0"/>
    <xf numFmtId="43" fontId="46"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911">
    <xf numFmtId="0" fontId="0" fillId="0" borderId="0" xfId="0"/>
    <xf numFmtId="3" fontId="0" fillId="0" borderId="0" xfId="0" applyNumberFormat="1"/>
    <xf numFmtId="0" fontId="55" fillId="0" borderId="0" xfId="4" applyFont="1" applyAlignment="1" applyProtection="1">
      <alignment horizontal="center" vertical="center" wrapText="1" readingOrder="1"/>
      <protection locked="0"/>
    </xf>
    <xf numFmtId="4" fontId="55" fillId="0" borderId="0" xfId="4" applyNumberFormat="1" applyFont="1" applyAlignment="1" applyProtection="1">
      <alignment horizontal="right" vertical="center" wrapText="1" readingOrder="1"/>
      <protection locked="0"/>
    </xf>
    <xf numFmtId="10" fontId="56" fillId="0" borderId="0" xfId="4" applyNumberFormat="1" applyFont="1" applyAlignment="1">
      <alignment vertical="center" wrapText="1"/>
    </xf>
    <xf numFmtId="174" fontId="56" fillId="0" borderId="0" xfId="4" applyNumberFormat="1" applyFont="1" applyAlignment="1">
      <alignment horizontal="right" vertical="center" wrapText="1"/>
    </xf>
    <xf numFmtId="10" fontId="56" fillId="0" borderId="0" xfId="4" applyNumberFormat="1" applyFont="1" applyAlignment="1">
      <alignment horizontal="right" vertical="center" wrapText="1"/>
    </xf>
    <xf numFmtId="9" fontId="0" fillId="0" borderId="0" xfId="2" applyFont="1"/>
    <xf numFmtId="0" fontId="43" fillId="0" borderId="0" xfId="0" applyFont="1"/>
    <xf numFmtId="0" fontId="43" fillId="0" borderId="4" xfId="0" applyFont="1" applyBorder="1"/>
    <xf numFmtId="0" fontId="53" fillId="0" borderId="4" xfId="0" applyFont="1" applyBorder="1" applyAlignment="1">
      <alignment horizontal="center"/>
    </xf>
    <xf numFmtId="9" fontId="43" fillId="0" borderId="4" xfId="2" applyFont="1" applyFill="1" applyBorder="1" applyAlignment="1">
      <alignment horizontal="center" vertical="center" wrapText="1" readingOrder="1"/>
    </xf>
    <xf numFmtId="9" fontId="43" fillId="0" borderId="0" xfId="0" applyNumberFormat="1" applyFont="1"/>
    <xf numFmtId="43" fontId="43" fillId="0" borderId="0" xfId="1" applyFont="1"/>
    <xf numFmtId="178" fontId="43" fillId="0" borderId="0" xfId="0" applyNumberFormat="1" applyFont="1"/>
    <xf numFmtId="173" fontId="0" fillId="0" borderId="0" xfId="0" applyNumberFormat="1"/>
    <xf numFmtId="3" fontId="107" fillId="0" borderId="0" xfId="4" applyNumberFormat="1" applyFont="1" applyAlignment="1">
      <alignment horizontal="right" vertical="center" wrapText="1"/>
    </xf>
    <xf numFmtId="3" fontId="104" fillId="0" borderId="0" xfId="4" applyNumberFormat="1" applyFont="1"/>
    <xf numFmtId="176" fontId="91" fillId="0" borderId="0" xfId="4" applyNumberFormat="1" applyFont="1"/>
    <xf numFmtId="178" fontId="91" fillId="0" borderId="0" xfId="4" applyNumberFormat="1" applyFont="1"/>
    <xf numFmtId="0" fontId="91" fillId="0" borderId="4" xfId="0" applyFont="1" applyBorder="1" applyAlignment="1">
      <alignment horizontal="left" vertical="center" wrapText="1" readingOrder="1"/>
    </xf>
    <xf numFmtId="0" fontId="91" fillId="0" borderId="8" xfId="0" applyFont="1" applyBorder="1" applyAlignment="1">
      <alignment horizontal="left" vertical="center" wrapText="1" readingOrder="1"/>
    </xf>
    <xf numFmtId="0" fontId="91" fillId="0" borderId="4" xfId="3" applyFont="1" applyBorder="1" applyAlignment="1">
      <alignment horizontal="left" vertical="center" wrapText="1" readingOrder="1"/>
    </xf>
    <xf numFmtId="9" fontId="88" fillId="0" borderId="4" xfId="2" applyFont="1" applyBorder="1" applyAlignment="1">
      <alignment horizontal="center" vertical="center" wrapText="1" readingOrder="1"/>
    </xf>
    <xf numFmtId="0" fontId="95" fillId="0" borderId="0" xfId="5" applyFont="1"/>
    <xf numFmtId="41" fontId="0" fillId="0" borderId="0" xfId="11" applyFont="1" applyBorder="1"/>
    <xf numFmtId="178" fontId="0" fillId="0" borderId="0" xfId="11" applyNumberFormat="1" applyFont="1" applyBorder="1"/>
    <xf numFmtId="178" fontId="0" fillId="0" borderId="0" xfId="0" applyNumberFormat="1"/>
    <xf numFmtId="3" fontId="103" fillId="0" borderId="0" xfId="4" applyNumberFormat="1" applyFont="1" applyAlignment="1">
      <alignment horizontal="left" vertical="center" wrapText="1" readingOrder="1"/>
    </xf>
    <xf numFmtId="178" fontId="98" fillId="0" borderId="0" xfId="4" applyNumberFormat="1" applyFont="1" applyAlignment="1">
      <alignment vertical="center" wrapText="1" readingOrder="1"/>
    </xf>
    <xf numFmtId="3" fontId="99" fillId="0" borderId="0" xfId="4" applyNumberFormat="1" applyFont="1" applyAlignment="1">
      <alignment vertical="center" wrapText="1" readingOrder="1"/>
    </xf>
    <xf numFmtId="0" fontId="96" fillId="0" borderId="0" xfId="4" applyFont="1" applyAlignment="1">
      <alignment horizontal="center" vertical="center" wrapText="1" readingOrder="1"/>
    </xf>
    <xf numFmtId="9" fontId="98" fillId="0" borderId="0" xfId="2" applyFont="1" applyFill="1" applyBorder="1" applyAlignment="1">
      <alignment horizontal="center" vertical="center" wrapText="1" readingOrder="1"/>
    </xf>
    <xf numFmtId="9" fontId="106" fillId="0" borderId="0" xfId="6" applyFont="1" applyFill="1" applyBorder="1" applyAlignment="1">
      <alignment horizontal="center" vertical="center" wrapText="1" readingOrder="1"/>
    </xf>
    <xf numFmtId="9" fontId="105" fillId="0" borderId="0" xfId="2" applyFont="1" applyFill="1" applyBorder="1" applyAlignment="1">
      <alignment horizontal="center" vertical="center" wrapText="1" readingOrder="1"/>
    </xf>
    <xf numFmtId="178" fontId="99" fillId="0" borderId="0" xfId="4" applyNumberFormat="1" applyFont="1" applyAlignment="1">
      <alignment horizontal="center" vertical="center" wrapText="1" readingOrder="1"/>
    </xf>
    <xf numFmtId="9" fontId="99" fillId="0" borderId="0" xfId="6" applyFont="1" applyFill="1" applyBorder="1" applyAlignment="1">
      <alignment horizontal="center" vertical="center" wrapText="1" readingOrder="1"/>
    </xf>
    <xf numFmtId="0" fontId="104" fillId="0" borderId="0" xfId="4" applyFont="1"/>
    <xf numFmtId="0" fontId="91" fillId="0" borderId="0" xfId="4" applyFont="1"/>
    <xf numFmtId="0" fontId="97" fillId="0" borderId="0" xfId="4" applyFont="1" applyAlignment="1">
      <alignment horizontal="left" vertical="center" wrapText="1" readingOrder="1"/>
    </xf>
    <xf numFmtId="178" fontId="100" fillId="0" borderId="0" xfId="4" applyNumberFormat="1" applyFont="1" applyAlignment="1">
      <alignment horizontal="right" vertical="center" wrapText="1" readingOrder="1"/>
    </xf>
    <xf numFmtId="3" fontId="100" fillId="0" borderId="0" xfId="4" applyNumberFormat="1" applyFont="1" applyAlignment="1">
      <alignment horizontal="center" vertical="center" wrapText="1" readingOrder="1"/>
    </xf>
    <xf numFmtId="9" fontId="100" fillId="0" borderId="0" xfId="2" applyFont="1" applyFill="1" applyBorder="1" applyAlignment="1">
      <alignment horizontal="center" vertical="center" wrapText="1" readingOrder="1"/>
    </xf>
    <xf numFmtId="178" fontId="98" fillId="0" borderId="0" xfId="4" applyNumberFormat="1" applyFont="1" applyAlignment="1">
      <alignment horizontal="right" vertical="center" wrapText="1" readingOrder="1"/>
    </xf>
    <xf numFmtId="3" fontId="98" fillId="0" borderId="0" xfId="4" applyNumberFormat="1" applyFont="1" applyAlignment="1">
      <alignment horizontal="center" vertical="center" wrapText="1" readingOrder="1"/>
    </xf>
    <xf numFmtId="178" fontId="105" fillId="0" borderId="0" xfId="4" applyNumberFormat="1" applyFont="1" applyAlignment="1">
      <alignment horizontal="right" vertical="center" wrapText="1" readingOrder="1"/>
    </xf>
    <xf numFmtId="3" fontId="105" fillId="0" borderId="0" xfId="4" applyNumberFormat="1" applyFont="1" applyAlignment="1">
      <alignment horizontal="center" vertical="center" wrapText="1" readingOrder="1"/>
    </xf>
    <xf numFmtId="0" fontId="49" fillId="0" borderId="0" xfId="0" applyFont="1" applyAlignment="1">
      <alignment vertical="center" wrapText="1" readingOrder="1"/>
    </xf>
    <xf numFmtId="182" fontId="48" fillId="0" borderId="4" xfId="52" applyNumberFormat="1" applyFont="1" applyBorder="1" applyAlignment="1">
      <alignment horizontal="right" vertical="center" wrapText="1" readingOrder="1"/>
    </xf>
    <xf numFmtId="0" fontId="45" fillId="0" borderId="34" xfId="0" applyFont="1" applyBorder="1" applyAlignment="1">
      <alignment horizontal="left" vertical="center" wrapText="1" readingOrder="1"/>
    </xf>
    <xf numFmtId="0" fontId="110" fillId="0" borderId="0" xfId="5" applyFont="1" applyAlignment="1">
      <alignment horizontal="left"/>
    </xf>
    <xf numFmtId="178" fontId="90" fillId="0" borderId="4" xfId="4" applyNumberFormat="1" applyFont="1" applyBorder="1" applyAlignment="1">
      <alignment horizontal="right" vertical="center" wrapText="1" readingOrder="1"/>
    </xf>
    <xf numFmtId="9" fontId="90" fillId="0" borderId="4" xfId="2" applyFont="1" applyFill="1" applyBorder="1" applyAlignment="1">
      <alignment horizontal="center" vertical="center" wrapText="1" readingOrder="1"/>
    </xf>
    <xf numFmtId="9" fontId="101" fillId="0" borderId="4" xfId="7" applyFont="1" applyFill="1" applyBorder="1" applyAlignment="1">
      <alignment horizontal="center" vertical="center" wrapText="1" readingOrder="1"/>
    </xf>
    <xf numFmtId="178" fontId="90" fillId="0" borderId="4" xfId="4" applyNumberFormat="1" applyFont="1" applyBorder="1" applyAlignment="1">
      <alignment horizontal="center" vertical="center" wrapText="1" readingOrder="1"/>
    </xf>
    <xf numFmtId="9" fontId="101" fillId="0" borderId="4" xfId="7" applyFont="1" applyBorder="1" applyAlignment="1">
      <alignment horizontal="center" vertical="center" wrapText="1"/>
    </xf>
    <xf numFmtId="9" fontId="90" fillId="0" borderId="4" xfId="2" applyFont="1" applyBorder="1" applyAlignment="1">
      <alignment horizontal="center" vertical="center" wrapText="1" readingOrder="1"/>
    </xf>
    <xf numFmtId="9" fontId="101" fillId="0" borderId="4" xfId="7" applyFont="1" applyBorder="1" applyAlignment="1">
      <alignment horizontal="center" vertical="center" wrapText="1" readingOrder="1"/>
    </xf>
    <xf numFmtId="9" fontId="101" fillId="4" borderId="4" xfId="7" applyFont="1" applyFill="1" applyBorder="1" applyAlignment="1">
      <alignment horizontal="center" vertical="center" wrapText="1"/>
    </xf>
    <xf numFmtId="0" fontId="115" fillId="0" borderId="1" xfId="0" applyFont="1" applyBorder="1" applyAlignment="1">
      <alignment horizontal="center" vertical="center" wrapText="1" readingOrder="1"/>
    </xf>
    <xf numFmtId="0" fontId="115" fillId="0" borderId="0" xfId="0" applyFont="1" applyAlignment="1">
      <alignment horizontal="center" vertical="center" wrapText="1" readingOrder="1"/>
    </xf>
    <xf numFmtId="0" fontId="116" fillId="0" borderId="1" xfId="0" applyFont="1" applyBorder="1" applyAlignment="1">
      <alignment horizontal="center" vertical="center" wrapText="1" readingOrder="1"/>
    </xf>
    <xf numFmtId="0" fontId="116" fillId="0" borderId="1" xfId="0" applyFont="1" applyBorder="1" applyAlignment="1">
      <alignment horizontal="left" vertical="center" wrapText="1" readingOrder="1"/>
    </xf>
    <xf numFmtId="0" fontId="116" fillId="0" borderId="1" xfId="0" applyFont="1" applyBorder="1" applyAlignment="1">
      <alignment vertical="center" wrapText="1" readingOrder="1"/>
    </xf>
    <xf numFmtId="185" fontId="116" fillId="0" borderId="1" xfId="0" applyNumberFormat="1" applyFont="1" applyBorder="1" applyAlignment="1">
      <alignment horizontal="right" vertical="center" wrapText="1" readingOrder="1"/>
    </xf>
    <xf numFmtId="0" fontId="115" fillId="0" borderId="1" xfId="0" applyFont="1" applyBorder="1" applyAlignment="1">
      <alignment horizontal="left" vertical="center" wrapText="1" readingOrder="1"/>
    </xf>
    <xf numFmtId="0" fontId="117" fillId="0" borderId="1" xfId="0" applyFont="1" applyBorder="1" applyAlignment="1">
      <alignment horizontal="center" vertical="center" wrapText="1" readingOrder="1"/>
    </xf>
    <xf numFmtId="0" fontId="117" fillId="0" borderId="1" xfId="0" applyFont="1" applyBorder="1" applyAlignment="1">
      <alignment horizontal="left" vertical="center" wrapText="1" readingOrder="1"/>
    </xf>
    <xf numFmtId="0" fontId="117" fillId="0" borderId="1" xfId="0" applyFont="1" applyBorder="1" applyAlignment="1">
      <alignment vertical="center" wrapText="1" readingOrder="1"/>
    </xf>
    <xf numFmtId="172" fontId="103" fillId="0" borderId="0" xfId="6" applyNumberFormat="1" applyFont="1" applyFill="1" applyBorder="1" applyAlignment="1">
      <alignment horizontal="center" vertical="center" wrapText="1" readingOrder="1"/>
    </xf>
    <xf numFmtId="0" fontId="95" fillId="0" borderId="0" xfId="5" applyFont="1" applyAlignment="1">
      <alignment horizontal="left"/>
    </xf>
    <xf numFmtId="177" fontId="65" fillId="0" borderId="0" xfId="0" applyNumberFormat="1" applyFont="1" applyAlignment="1">
      <alignment horizontal="center"/>
    </xf>
    <xf numFmtId="0" fontId="118" fillId="0" borderId="0" xfId="0" applyFont="1"/>
    <xf numFmtId="9" fontId="47" fillId="0" borderId="4" xfId="0" applyNumberFormat="1" applyFont="1" applyBorder="1" applyAlignment="1">
      <alignment horizontal="center" vertical="center" wrapText="1" readingOrder="1"/>
    </xf>
    <xf numFmtId="0" fontId="119" fillId="0" borderId="0" xfId="0" applyFont="1" applyAlignment="1">
      <alignment horizontal="center" vertical="center"/>
    </xf>
    <xf numFmtId="9" fontId="121" fillId="0" borderId="75" xfId="0" applyNumberFormat="1" applyFont="1" applyBorder="1" applyAlignment="1">
      <alignment horizontal="center" vertical="center" wrapText="1" readingOrder="1"/>
    </xf>
    <xf numFmtId="0" fontId="123" fillId="0" borderId="0" xfId="0" applyFont="1"/>
    <xf numFmtId="0" fontId="124" fillId="0" borderId="0" xfId="0" applyFont="1"/>
    <xf numFmtId="0" fontId="125" fillId="0" borderId="0" xfId="0" applyFont="1"/>
    <xf numFmtId="0" fontId="79" fillId="0" borderId="0" xfId="0" applyFont="1"/>
    <xf numFmtId="0" fontId="128" fillId="0" borderId="0" xfId="0" applyFont="1"/>
    <xf numFmtId="0" fontId="129" fillId="0" borderId="0" xfId="0" applyFont="1"/>
    <xf numFmtId="188" fontId="116" fillId="0" borderId="1" xfId="0" applyNumberFormat="1" applyFont="1" applyBorder="1" applyAlignment="1">
      <alignment horizontal="right" vertical="center" wrapText="1" readingOrder="1"/>
    </xf>
    <xf numFmtId="188" fontId="63" fillId="0" borderId="1" xfId="0" applyNumberFormat="1" applyFont="1" applyBorder="1" applyAlignment="1">
      <alignment horizontal="right" vertical="center" wrapText="1" readingOrder="1"/>
    </xf>
    <xf numFmtId="188" fontId="0" fillId="0" borderId="0" xfId="0" applyNumberFormat="1"/>
    <xf numFmtId="9" fontId="101" fillId="0" borderId="4" xfId="2" applyFont="1" applyBorder="1" applyAlignment="1">
      <alignment horizontal="center" vertical="center" wrapText="1" readingOrder="1"/>
    </xf>
    <xf numFmtId="0" fontId="61" fillId="0" borderId="1" xfId="0" applyFont="1" applyBorder="1" applyAlignment="1">
      <alignment horizontal="center" vertical="center" wrapText="1" readingOrder="1"/>
    </xf>
    <xf numFmtId="0" fontId="53" fillId="39" borderId="4" xfId="0" applyFont="1" applyFill="1" applyBorder="1" applyAlignment="1">
      <alignment horizontal="center"/>
    </xf>
    <xf numFmtId="0" fontId="132" fillId="0" borderId="0" xfId="0" applyFont="1"/>
    <xf numFmtId="0" fontId="133" fillId="0" borderId="1" xfId="0" applyFont="1" applyBorder="1" applyAlignment="1">
      <alignment horizontal="center" vertical="center" wrapText="1" readingOrder="1"/>
    </xf>
    <xf numFmtId="0" fontId="133" fillId="0" borderId="1" xfId="0" applyFont="1" applyBorder="1" applyAlignment="1">
      <alignment horizontal="left" vertical="center" wrapText="1" readingOrder="1"/>
    </xf>
    <xf numFmtId="0" fontId="133" fillId="0" borderId="1" xfId="0" applyFont="1" applyBorder="1" applyAlignment="1">
      <alignment vertical="center" wrapText="1" readingOrder="1"/>
    </xf>
    <xf numFmtId="1" fontId="0" fillId="0" borderId="0" xfId="0" applyNumberFormat="1"/>
    <xf numFmtId="9" fontId="43" fillId="0" borderId="0" xfId="2" applyFont="1" applyFill="1" applyBorder="1" applyAlignment="1">
      <alignment horizontal="center" vertical="center" wrapText="1" readingOrder="1"/>
    </xf>
    <xf numFmtId="0" fontId="57" fillId="0" borderId="34" xfId="0" applyFont="1" applyBorder="1" applyAlignment="1">
      <alignment horizontal="left" vertical="center" wrapText="1" readingOrder="1"/>
    </xf>
    <xf numFmtId="0" fontId="134" fillId="0" borderId="0" xfId="0" applyFont="1"/>
    <xf numFmtId="0" fontId="66" fillId="0" borderId="53" xfId="4" applyFont="1" applyBorder="1" applyAlignment="1" applyProtection="1">
      <alignment horizontal="center" vertical="center" wrapText="1" readingOrder="1"/>
      <protection locked="0"/>
    </xf>
    <xf numFmtId="0" fontId="66" fillId="0" borderId="48" xfId="4" applyFont="1" applyBorder="1" applyAlignment="1" applyProtection="1">
      <alignment horizontal="center" vertical="center" wrapText="1" readingOrder="1"/>
      <protection locked="0"/>
    </xf>
    <xf numFmtId="173" fontId="135" fillId="0" borderId="53" xfId="4" applyNumberFormat="1" applyFont="1" applyBorder="1" applyAlignment="1" applyProtection="1">
      <alignment horizontal="right" vertical="center" wrapText="1" readingOrder="1"/>
      <protection locked="0"/>
    </xf>
    <xf numFmtId="173" fontId="135" fillId="0" borderId="48" xfId="4" applyNumberFormat="1" applyFont="1" applyBorder="1" applyAlignment="1" applyProtection="1">
      <alignment horizontal="right" vertical="center" wrapText="1" readingOrder="1"/>
      <protection locked="0"/>
    </xf>
    <xf numFmtId="173" fontId="135" fillId="0" borderId="4" xfId="4" applyNumberFormat="1" applyFont="1" applyBorder="1" applyAlignment="1" applyProtection="1">
      <alignment horizontal="right" vertical="center" wrapText="1" readingOrder="1"/>
      <protection locked="0"/>
    </xf>
    <xf numFmtId="9" fontId="136" fillId="0" borderId="4" xfId="7" applyFont="1" applyBorder="1" applyAlignment="1">
      <alignment horizontal="right" vertical="center" wrapText="1" readingOrder="1"/>
    </xf>
    <xf numFmtId="173" fontId="136" fillId="0" borderId="4" xfId="1" applyNumberFormat="1" applyFont="1" applyBorder="1" applyAlignment="1">
      <alignment horizontal="right" vertical="center" wrapText="1" readingOrder="1"/>
    </xf>
    <xf numFmtId="173" fontId="51" fillId="0" borderId="4" xfId="4" applyNumberFormat="1" applyFont="1" applyBorder="1" applyAlignment="1" applyProtection="1">
      <alignment horizontal="right" vertical="center" wrapText="1" readingOrder="1"/>
      <protection locked="0"/>
    </xf>
    <xf numFmtId="9" fontId="136" fillId="0" borderId="4" xfId="4" applyNumberFormat="1" applyFont="1" applyBorder="1" applyAlignment="1">
      <alignment horizontal="right" vertical="center" wrapText="1" readingOrder="1"/>
    </xf>
    <xf numFmtId="173" fontId="66" fillId="0" borderId="4" xfId="4" applyNumberFormat="1" applyFont="1" applyBorder="1" applyAlignment="1" applyProtection="1">
      <alignment horizontal="right" vertical="center" wrapText="1" readingOrder="1"/>
      <protection locked="0"/>
    </xf>
    <xf numFmtId="173" fontId="46" fillId="0" borderId="4" xfId="1" applyNumberFormat="1" applyFont="1" applyBorder="1" applyAlignment="1">
      <alignment horizontal="right" vertical="center" wrapText="1" readingOrder="1"/>
    </xf>
    <xf numFmtId="173" fontId="44" fillId="0" borderId="4" xfId="4" applyNumberFormat="1" applyFont="1" applyBorder="1" applyAlignment="1" applyProtection="1">
      <alignment horizontal="right" vertical="center" wrapText="1" readingOrder="1"/>
      <protection locked="0"/>
    </xf>
    <xf numFmtId="3" fontId="135" fillId="0" borderId="4" xfId="4" applyNumberFormat="1" applyFont="1" applyBorder="1" applyAlignment="1" applyProtection="1">
      <alignment horizontal="center" vertical="center" wrapText="1" readingOrder="1"/>
      <protection locked="0"/>
    </xf>
    <xf numFmtId="3" fontId="135" fillId="0" borderId="34" xfId="4" applyNumberFormat="1" applyFont="1" applyBorder="1" applyAlignment="1" applyProtection="1">
      <alignment horizontal="center" vertical="center" wrapText="1" readingOrder="1"/>
      <protection locked="0"/>
    </xf>
    <xf numFmtId="9" fontId="136" fillId="0" borderId="35" xfId="7" applyFont="1" applyBorder="1" applyAlignment="1">
      <alignment horizontal="right" vertical="center" wrapText="1" readingOrder="1"/>
    </xf>
    <xf numFmtId="9" fontId="136" fillId="0" borderId="35" xfId="4" applyNumberFormat="1" applyFont="1" applyBorder="1" applyAlignment="1">
      <alignment horizontal="right" vertical="center" wrapText="1" readingOrder="1"/>
    </xf>
    <xf numFmtId="3" fontId="66" fillId="0" borderId="34" xfId="4" applyNumberFormat="1" applyFont="1" applyBorder="1" applyAlignment="1" applyProtection="1">
      <alignment horizontal="center" vertical="center" wrapText="1" readingOrder="1"/>
      <protection locked="0"/>
    </xf>
    <xf numFmtId="0" fontId="66" fillId="0" borderId="34" xfId="4" applyFont="1" applyBorder="1" applyAlignment="1" applyProtection="1">
      <alignment horizontal="center" vertical="center" wrapText="1" readingOrder="1"/>
      <protection locked="0"/>
    </xf>
    <xf numFmtId="0" fontId="66" fillId="0" borderId="32" xfId="4" applyFont="1" applyBorder="1" applyAlignment="1" applyProtection="1">
      <alignment horizontal="center" vertical="center" wrapText="1" readingOrder="1"/>
      <protection locked="0"/>
    </xf>
    <xf numFmtId="173" fontId="66" fillId="0" borderId="8" xfId="4" applyNumberFormat="1" applyFont="1" applyBorder="1" applyAlignment="1" applyProtection="1">
      <alignment horizontal="right" vertical="center" wrapText="1" readingOrder="1"/>
      <protection locked="0"/>
    </xf>
    <xf numFmtId="173" fontId="46" fillId="0" borderId="8" xfId="1" applyNumberFormat="1" applyFont="1" applyBorder="1" applyAlignment="1">
      <alignment horizontal="right" vertical="center" wrapText="1" readingOrder="1"/>
    </xf>
    <xf numFmtId="3" fontId="66" fillId="0" borderId="32" xfId="4" applyNumberFormat="1" applyFont="1" applyBorder="1" applyAlignment="1" applyProtection="1">
      <alignment horizontal="center" vertical="center" wrapText="1" readingOrder="1"/>
      <protection locked="0"/>
    </xf>
    <xf numFmtId="3" fontId="135" fillId="0" borderId="8" xfId="4" applyNumberFormat="1" applyFont="1" applyBorder="1" applyAlignment="1" applyProtection="1">
      <alignment horizontal="center" vertical="center" wrapText="1" readingOrder="1"/>
      <protection locked="0"/>
    </xf>
    <xf numFmtId="173" fontId="135" fillId="0" borderId="8" xfId="4" applyNumberFormat="1" applyFont="1" applyBorder="1" applyAlignment="1" applyProtection="1">
      <alignment horizontal="right" vertical="center" wrapText="1" readingOrder="1"/>
      <protection locked="0"/>
    </xf>
    <xf numFmtId="9" fontId="136" fillId="0" borderId="8" xfId="7" applyFont="1" applyBorder="1" applyAlignment="1">
      <alignment horizontal="center" vertical="center" wrapText="1" readingOrder="1"/>
    </xf>
    <xf numFmtId="9" fontId="136" fillId="0" borderId="4" xfId="7" applyFont="1" applyBorder="1" applyAlignment="1">
      <alignment horizontal="center" vertical="center" wrapText="1" readingOrder="1"/>
    </xf>
    <xf numFmtId="9" fontId="136" fillId="0" borderId="4" xfId="4" applyNumberFormat="1" applyFont="1" applyBorder="1" applyAlignment="1">
      <alignment horizontal="center" vertical="center" wrapText="1" readingOrder="1"/>
    </xf>
    <xf numFmtId="9" fontId="136" fillId="0" borderId="33" xfId="7" applyFont="1" applyBorder="1" applyAlignment="1">
      <alignment horizontal="center" vertical="center" wrapText="1" readingOrder="1"/>
    </xf>
    <xf numFmtId="9" fontId="136" fillId="0" borderId="35" xfId="7" applyFont="1" applyBorder="1" applyAlignment="1">
      <alignment horizontal="center" vertical="center" wrapText="1" readingOrder="1"/>
    </xf>
    <xf numFmtId="9" fontId="136" fillId="0" borderId="35" xfId="4" applyNumberFormat="1" applyFont="1" applyBorder="1" applyAlignment="1">
      <alignment horizontal="center" vertical="center" wrapText="1" readingOrder="1"/>
    </xf>
    <xf numFmtId="9" fontId="46" fillId="0" borderId="8" xfId="7" applyFont="1" applyBorder="1" applyAlignment="1">
      <alignment horizontal="center" vertical="center" wrapText="1" readingOrder="1"/>
    </xf>
    <xf numFmtId="9" fontId="46" fillId="0" borderId="4" xfId="7" applyFont="1" applyBorder="1" applyAlignment="1">
      <alignment horizontal="center" vertical="center" wrapText="1" readingOrder="1"/>
    </xf>
    <xf numFmtId="9" fontId="46" fillId="0" borderId="33" xfId="7" applyFont="1" applyBorder="1" applyAlignment="1">
      <alignment horizontal="center" vertical="center" wrapText="1" readingOrder="1"/>
    </xf>
    <xf numFmtId="9" fontId="46" fillId="0" borderId="35" xfId="7" applyFont="1" applyBorder="1" applyAlignment="1">
      <alignment horizontal="center" vertical="center" wrapText="1" readingOrder="1"/>
    </xf>
    <xf numFmtId="9" fontId="136" fillId="0" borderId="52" xfId="7" applyFont="1" applyBorder="1" applyAlignment="1">
      <alignment horizontal="center" vertical="center" wrapText="1" readingOrder="1"/>
    </xf>
    <xf numFmtId="9" fontId="136" fillId="0" borderId="50" xfId="7" applyFont="1" applyBorder="1" applyAlignment="1">
      <alignment horizontal="center" vertical="center" wrapText="1" readingOrder="1"/>
    </xf>
    <xf numFmtId="9" fontId="136" fillId="0" borderId="11" xfId="7" applyFont="1" applyBorder="1" applyAlignment="1">
      <alignment horizontal="center" vertical="center" wrapText="1" readingOrder="1"/>
    </xf>
    <xf numFmtId="9" fontId="136" fillId="0" borderId="54" xfId="7" applyFont="1" applyBorder="1" applyAlignment="1">
      <alignment horizontal="center" vertical="center" wrapText="1" readingOrder="1"/>
    </xf>
    <xf numFmtId="9" fontId="135" fillId="0" borderId="48" xfId="2" applyFont="1" applyBorder="1" applyAlignment="1" applyProtection="1">
      <alignment horizontal="center" vertical="center" wrapText="1" readingOrder="1"/>
      <protection locked="0"/>
    </xf>
    <xf numFmtId="0" fontId="66" fillId="0" borderId="38" xfId="4" applyFont="1" applyBorder="1" applyAlignment="1" applyProtection="1">
      <alignment horizontal="center" vertical="center" wrapText="1" readingOrder="1"/>
      <protection locked="0"/>
    </xf>
    <xf numFmtId="182" fontId="135" fillId="0" borderId="39" xfId="52" applyNumberFormat="1" applyFont="1" applyBorder="1" applyAlignment="1" applyProtection="1">
      <alignment horizontal="center" vertical="center" wrapText="1" readingOrder="1"/>
      <protection locked="0"/>
    </xf>
    <xf numFmtId="182" fontId="135" fillId="0" borderId="39" xfId="52" applyNumberFormat="1" applyFont="1" applyBorder="1" applyAlignment="1" applyProtection="1">
      <alignment horizontal="right" vertical="center" wrapText="1" readingOrder="1"/>
      <protection locked="0"/>
    </xf>
    <xf numFmtId="9" fontId="136" fillId="0" borderId="39" xfId="7" applyFont="1" applyBorder="1" applyAlignment="1">
      <alignment horizontal="right" vertical="center" wrapText="1" readingOrder="1"/>
    </xf>
    <xf numFmtId="173" fontId="136" fillId="0" borderId="39" xfId="1" applyNumberFormat="1" applyFont="1" applyBorder="1" applyAlignment="1">
      <alignment horizontal="right" vertical="center" wrapText="1" readingOrder="1"/>
    </xf>
    <xf numFmtId="182" fontId="136" fillId="0" borderId="39" xfId="52" applyNumberFormat="1" applyFont="1" applyBorder="1" applyAlignment="1">
      <alignment horizontal="right" vertical="center" wrapText="1" readingOrder="1"/>
    </xf>
    <xf numFmtId="9" fontId="136" fillId="0" borderId="40" xfId="7" applyFont="1" applyBorder="1" applyAlignment="1">
      <alignment horizontal="right" vertical="center" wrapText="1" readingOrder="1"/>
    </xf>
    <xf numFmtId="182" fontId="135" fillId="0" borderId="4" xfId="52" applyNumberFormat="1" applyFont="1" applyBorder="1" applyAlignment="1" applyProtection="1">
      <alignment horizontal="center" vertical="center" wrapText="1" readingOrder="1"/>
      <protection locked="0"/>
    </xf>
    <xf numFmtId="182" fontId="135" fillId="0" borderId="4" xfId="52" applyNumberFormat="1" applyFont="1" applyBorder="1" applyAlignment="1" applyProtection="1">
      <alignment horizontal="right" vertical="center" wrapText="1" readingOrder="1"/>
      <protection locked="0"/>
    </xf>
    <xf numFmtId="182" fontId="136" fillId="0" borderId="4" xfId="52" applyNumberFormat="1" applyFont="1" applyBorder="1" applyAlignment="1">
      <alignment horizontal="right" vertical="center" wrapText="1" readingOrder="1"/>
    </xf>
    <xf numFmtId="182" fontId="64" fillId="0" borderId="4" xfId="52" applyNumberFormat="1" applyFont="1" applyBorder="1" applyAlignment="1" applyProtection="1">
      <alignment horizontal="right" vertical="center" wrapText="1" readingOrder="1"/>
      <protection locked="0"/>
    </xf>
    <xf numFmtId="182" fontId="43" fillId="0" borderId="4" xfId="52" applyNumberFormat="1" applyFont="1" applyBorder="1" applyAlignment="1">
      <alignment horizontal="right" vertical="center" wrapText="1" readingOrder="1"/>
    </xf>
    <xf numFmtId="166" fontId="43" fillId="0" borderId="4" xfId="52" applyNumberFormat="1" applyFont="1" applyBorder="1" applyAlignment="1">
      <alignment horizontal="right" vertical="center" wrapText="1" readingOrder="1"/>
    </xf>
    <xf numFmtId="9" fontId="43" fillId="0" borderId="4" xfId="0" applyNumberFormat="1" applyFont="1" applyBorder="1" applyAlignment="1">
      <alignment horizontal="right" vertical="center" wrapText="1" readingOrder="1"/>
    </xf>
    <xf numFmtId="173" fontId="43" fillId="0" borderId="4" xfId="52" applyNumberFormat="1" applyFont="1" applyBorder="1" applyAlignment="1">
      <alignment horizontal="right" vertical="center" wrapText="1" readingOrder="1"/>
    </xf>
    <xf numFmtId="9" fontId="43" fillId="0" borderId="4" xfId="2" applyFont="1" applyBorder="1" applyAlignment="1">
      <alignment horizontal="right" vertical="center" wrapText="1" readingOrder="1"/>
    </xf>
    <xf numFmtId="0" fontId="57" fillId="0" borderId="32" xfId="0" applyFont="1" applyBorder="1" applyAlignment="1">
      <alignment horizontal="left" vertical="center" wrapText="1" readingOrder="1"/>
    </xf>
    <xf numFmtId="182" fontId="48" fillId="0" borderId="8" xfId="52" applyNumberFormat="1" applyFont="1" applyBorder="1" applyAlignment="1">
      <alignment horizontal="right" vertical="center" wrapText="1" readingOrder="1"/>
    </xf>
    <xf numFmtId="182" fontId="43" fillId="0" borderId="8" xfId="52" applyNumberFormat="1" applyFont="1" applyBorder="1" applyAlignment="1">
      <alignment horizontal="right" vertical="center" wrapText="1" readingOrder="1"/>
    </xf>
    <xf numFmtId="166" fontId="43" fillId="0" borderId="8" xfId="52" applyNumberFormat="1" applyFont="1" applyBorder="1" applyAlignment="1">
      <alignment horizontal="right" vertical="center" wrapText="1" readingOrder="1"/>
    </xf>
    <xf numFmtId="9" fontId="43" fillId="0" borderId="8" xfId="0" applyNumberFormat="1" applyFont="1" applyBorder="1" applyAlignment="1">
      <alignment horizontal="right" vertical="center" wrapText="1" readingOrder="1"/>
    </xf>
    <xf numFmtId="173" fontId="43" fillId="0" borderId="8" xfId="52" applyNumberFormat="1" applyFont="1" applyBorder="1" applyAlignment="1">
      <alignment horizontal="right" vertical="center" wrapText="1" readingOrder="1"/>
    </xf>
    <xf numFmtId="188" fontId="127" fillId="5" borderId="1" xfId="0" applyNumberFormat="1" applyFont="1" applyFill="1" applyBorder="1" applyAlignment="1">
      <alignment horizontal="right" vertical="center" wrapText="1" readingOrder="1"/>
    </xf>
    <xf numFmtId="0" fontId="61" fillId="0" borderId="1" xfId="0" applyFont="1" applyBorder="1" applyAlignment="1">
      <alignment horizontal="left" vertical="center" wrapText="1" readingOrder="1"/>
    </xf>
    <xf numFmtId="0" fontId="0" fillId="0" borderId="0" xfId="0" applyAlignment="1">
      <alignment horizontal="left"/>
    </xf>
    <xf numFmtId="9" fontId="141" fillId="42" borderId="80" xfId="0" applyNumberFormat="1" applyFont="1" applyFill="1" applyBorder="1" applyAlignment="1">
      <alignment horizontal="center" vertical="center" wrapText="1" readingOrder="1"/>
    </xf>
    <xf numFmtId="0" fontId="140" fillId="42" borderId="80" xfId="0" applyFont="1" applyFill="1" applyBorder="1" applyAlignment="1">
      <alignment horizontal="left" vertical="center" wrapText="1" readingOrder="1"/>
    </xf>
    <xf numFmtId="22" fontId="0" fillId="0" borderId="0" xfId="0" applyNumberFormat="1"/>
    <xf numFmtId="0" fontId="0" fillId="4" borderId="0" xfId="0" applyFill="1"/>
    <xf numFmtId="9" fontId="136" fillId="0" borderId="4" xfId="2" applyFont="1" applyFill="1" applyBorder="1" applyAlignment="1">
      <alignment horizontal="center" vertical="center" wrapText="1" readingOrder="1"/>
    </xf>
    <xf numFmtId="0" fontId="110" fillId="0" borderId="0" xfId="5" applyFont="1" applyAlignment="1">
      <alignment horizontal="center"/>
    </xf>
    <xf numFmtId="0" fontId="95" fillId="0" borderId="0" xfId="5" applyFont="1" applyAlignment="1">
      <alignment horizontal="center"/>
    </xf>
    <xf numFmtId="178" fontId="100" fillId="0" borderId="0" xfId="4" applyNumberFormat="1" applyFont="1" applyAlignment="1">
      <alignment horizontal="center" vertical="center" wrapText="1" readingOrder="1"/>
    </xf>
    <xf numFmtId="178" fontId="98" fillId="0" borderId="0" xfId="4" applyNumberFormat="1" applyFont="1" applyAlignment="1">
      <alignment horizontal="center" vertical="center" wrapText="1" readingOrder="1"/>
    </xf>
    <xf numFmtId="0" fontId="0" fillId="0" borderId="0" xfId="0" applyAlignment="1">
      <alignment horizontal="center"/>
    </xf>
    <xf numFmtId="178" fontId="105" fillId="0" borderId="0" xfId="4" applyNumberFormat="1" applyFont="1" applyAlignment="1">
      <alignment horizontal="center" vertical="center" wrapText="1" readingOrder="1"/>
    </xf>
    <xf numFmtId="182" fontId="0" fillId="0" borderId="0" xfId="0" applyNumberFormat="1"/>
    <xf numFmtId="180" fontId="0" fillId="0" borderId="0" xfId="0" applyNumberFormat="1"/>
    <xf numFmtId="182" fontId="110" fillId="0" borderId="0" xfId="5" applyNumberFormat="1" applyFont="1" applyAlignment="1">
      <alignment horizontal="left"/>
    </xf>
    <xf numFmtId="0" fontId="60" fillId="0" borderId="1" xfId="0" applyFont="1" applyBorder="1" applyAlignment="1">
      <alignment horizontal="center" vertical="center" readingOrder="1"/>
    </xf>
    <xf numFmtId="0" fontId="60" fillId="0" borderId="0" xfId="0" applyFont="1" applyAlignment="1">
      <alignment horizontal="center" vertical="center" readingOrder="1"/>
    </xf>
    <xf numFmtId="0" fontId="63" fillId="0" borderId="0" xfId="0" applyFont="1" applyAlignment="1">
      <alignment horizontal="center" vertical="center" readingOrder="1"/>
    </xf>
    <xf numFmtId="186" fontId="60" fillId="0" borderId="0" xfId="0" applyNumberFormat="1" applyFont="1" applyAlignment="1">
      <alignment horizontal="center" vertical="center" readingOrder="1"/>
    </xf>
    <xf numFmtId="186" fontId="62" fillId="0" borderId="0" xfId="26" applyNumberFormat="1" applyFont="1" applyFill="1" applyAlignment="1">
      <alignment horizontal="center" vertical="center" readingOrder="1"/>
    </xf>
    <xf numFmtId="0" fontId="42" fillId="0" borderId="34" xfId="0" applyFont="1" applyBorder="1" applyAlignment="1">
      <alignment vertical="center" wrapText="1" readingOrder="1"/>
    </xf>
    <xf numFmtId="173" fontId="59" fillId="0" borderId="4" xfId="52" applyNumberFormat="1" applyFont="1" applyFill="1" applyBorder="1" applyAlignment="1">
      <alignment horizontal="right" vertical="center" wrapText="1" readingOrder="1"/>
    </xf>
    <xf numFmtId="173" fontId="137" fillId="0" borderId="4" xfId="52" applyNumberFormat="1" applyFont="1" applyFill="1" applyBorder="1" applyAlignment="1">
      <alignment horizontal="right" vertical="center" wrapText="1" readingOrder="1"/>
    </xf>
    <xf numFmtId="182" fontId="137" fillId="0" borderId="4" xfId="52" applyNumberFormat="1" applyFont="1" applyFill="1" applyBorder="1" applyAlignment="1">
      <alignment horizontal="right" vertical="center" wrapText="1" readingOrder="1"/>
    </xf>
    <xf numFmtId="9" fontId="137" fillId="0" borderId="4" xfId="2" applyFont="1" applyFill="1" applyBorder="1" applyAlignment="1">
      <alignment horizontal="right" vertical="center" wrapText="1" readingOrder="1"/>
    </xf>
    <xf numFmtId="171" fontId="0" fillId="0" borderId="0" xfId="1" applyNumberFormat="1" applyFont="1"/>
    <xf numFmtId="9" fontId="53" fillId="0" borderId="4" xfId="2" applyFont="1" applyFill="1" applyBorder="1" applyAlignment="1">
      <alignment horizontal="center" vertical="center" wrapText="1" readingOrder="1"/>
    </xf>
    <xf numFmtId="0" fontId="130" fillId="4" borderId="0" xfId="0" applyFont="1" applyFill="1" applyAlignment="1">
      <alignment readingOrder="1"/>
    </xf>
    <xf numFmtId="165" fontId="153" fillId="4" borderId="0" xfId="0" applyNumberFormat="1" applyFont="1" applyFill="1" applyAlignment="1">
      <alignment readingOrder="1"/>
    </xf>
    <xf numFmtId="178" fontId="88" fillId="0" borderId="4" xfId="0" applyNumberFormat="1" applyFont="1" applyBorder="1" applyAlignment="1">
      <alignment vertical="center" wrapText="1" readingOrder="1"/>
    </xf>
    <xf numFmtId="178" fontId="89" fillId="0" borderId="4" xfId="0" applyNumberFormat="1" applyFont="1" applyBorder="1" applyAlignment="1">
      <alignment vertical="center" wrapText="1" readingOrder="1"/>
    </xf>
    <xf numFmtId="0" fontId="151" fillId="46" borderId="26" xfId="0" applyFont="1" applyFill="1" applyBorder="1" applyAlignment="1">
      <alignment horizontal="center" vertical="center" wrapText="1" readingOrder="1"/>
    </xf>
    <xf numFmtId="9" fontId="43" fillId="0" borderId="8" xfId="2" applyFont="1" applyBorder="1" applyAlignment="1">
      <alignment horizontal="right" vertical="center" wrapText="1" readingOrder="1"/>
    </xf>
    <xf numFmtId="0" fontId="157" fillId="46" borderId="25" xfId="0" applyFont="1" applyFill="1" applyBorder="1" applyAlignment="1">
      <alignment vertical="center" wrapText="1" readingOrder="1"/>
    </xf>
    <xf numFmtId="182" fontId="150" fillId="46" borderId="26" xfId="52" applyNumberFormat="1" applyFont="1" applyFill="1" applyBorder="1" applyAlignment="1">
      <alignment horizontal="right" vertical="center" wrapText="1" readingOrder="1"/>
    </xf>
    <xf numFmtId="182" fontId="158" fillId="46" borderId="26" xfId="52" applyNumberFormat="1" applyFont="1" applyFill="1" applyBorder="1" applyAlignment="1">
      <alignment horizontal="right" vertical="center" wrapText="1" readingOrder="1"/>
    </xf>
    <xf numFmtId="173" fontId="158" fillId="46" borderId="26" xfId="52" applyNumberFormat="1" applyFont="1" applyFill="1" applyBorder="1" applyAlignment="1">
      <alignment horizontal="right" vertical="center" wrapText="1" readingOrder="1"/>
    </xf>
    <xf numFmtId="9" fontId="158" fillId="46" borderId="26" xfId="2" applyFont="1" applyFill="1" applyBorder="1" applyAlignment="1">
      <alignment horizontal="right" vertical="center" wrapText="1" readingOrder="1"/>
    </xf>
    <xf numFmtId="9" fontId="135" fillId="0" borderId="53" xfId="2" applyFont="1" applyBorder="1" applyAlignment="1" applyProtection="1">
      <alignment horizontal="right" vertical="center" wrapText="1" readingOrder="1"/>
      <protection locked="0"/>
    </xf>
    <xf numFmtId="9" fontId="135" fillId="0" borderId="48" xfId="2" applyFont="1" applyBorder="1" applyAlignment="1" applyProtection="1">
      <alignment horizontal="right" vertical="center" wrapText="1" readingOrder="1"/>
      <protection locked="0"/>
    </xf>
    <xf numFmtId="9" fontId="135" fillId="0" borderId="8" xfId="2" applyFont="1" applyBorder="1" applyAlignment="1" applyProtection="1">
      <alignment horizontal="right" vertical="center" wrapText="1" readingOrder="1"/>
      <protection locked="0"/>
    </xf>
    <xf numFmtId="9" fontId="135" fillId="0" borderId="4" xfId="2" applyFont="1" applyBorder="1" applyAlignment="1" applyProtection="1">
      <alignment horizontal="right" vertical="center" wrapText="1" readingOrder="1"/>
      <protection locked="0"/>
    </xf>
    <xf numFmtId="9" fontId="51" fillId="0" borderId="4" xfId="2" applyFont="1" applyBorder="1" applyAlignment="1" applyProtection="1">
      <alignment horizontal="right" vertical="center" wrapText="1" readingOrder="1"/>
      <protection locked="0"/>
    </xf>
    <xf numFmtId="9" fontId="135" fillId="0" borderId="39" xfId="2" applyFont="1" applyBorder="1" applyAlignment="1" applyProtection="1">
      <alignment horizontal="right" vertical="center" wrapText="1" readingOrder="1"/>
      <protection locked="0"/>
    </xf>
    <xf numFmtId="9" fontId="64" fillId="0" borderId="4" xfId="2" applyFont="1" applyBorder="1" applyAlignment="1" applyProtection="1">
      <alignment horizontal="right" vertical="center" wrapText="1" readingOrder="1"/>
      <protection locked="0"/>
    </xf>
    <xf numFmtId="0" fontId="60" fillId="47" borderId="1" xfId="0" applyFont="1" applyFill="1" applyBorder="1" applyAlignment="1">
      <alignment horizontal="center" vertical="center" readingOrder="1"/>
    </xf>
    <xf numFmtId="0" fontId="127" fillId="48" borderId="51" xfId="0" applyFont="1" applyFill="1" applyBorder="1" applyAlignment="1">
      <alignment horizontal="center" vertical="center" wrapText="1" readingOrder="1"/>
    </xf>
    <xf numFmtId="186" fontId="148" fillId="48" borderId="13" xfId="0" applyNumberFormat="1" applyFont="1" applyFill="1" applyBorder="1" applyAlignment="1">
      <alignment horizontal="center" vertical="center" readingOrder="1"/>
    </xf>
    <xf numFmtId="0" fontId="138" fillId="48" borderId="52" xfId="0" applyFont="1" applyFill="1" applyBorder="1" applyAlignment="1">
      <alignment horizontal="center" vertical="center" readingOrder="1"/>
    </xf>
    <xf numFmtId="0" fontId="60" fillId="40" borderId="1" xfId="0" applyFont="1" applyFill="1" applyBorder="1" applyAlignment="1">
      <alignment horizontal="center" vertical="center" wrapText="1" readingOrder="1"/>
    </xf>
    <xf numFmtId="0" fontId="133" fillId="40"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9" fontId="43" fillId="47" borderId="4" xfId="2" applyFont="1" applyFill="1" applyBorder="1" applyAlignment="1">
      <alignment horizontal="center" vertical="center" wrapText="1" readingOrder="1"/>
    </xf>
    <xf numFmtId="178" fontId="43" fillId="6" borderId="4" xfId="0" applyNumberFormat="1" applyFont="1" applyFill="1" applyBorder="1" applyAlignment="1">
      <alignment horizontal="right" vertical="center" wrapText="1" readingOrder="1"/>
    </xf>
    <xf numFmtId="0" fontId="159" fillId="46" borderId="25" xfId="0" applyFont="1" applyFill="1" applyBorder="1" applyAlignment="1">
      <alignment horizontal="center" vertical="center" wrapText="1" readingOrder="1"/>
    </xf>
    <xf numFmtId="0" fontId="63" fillId="48" borderId="0" xfId="0" applyFont="1" applyFill="1" applyAlignment="1">
      <alignment horizontal="left" vertical="center" wrapText="1" readingOrder="1"/>
    </xf>
    <xf numFmtId="0" fontId="151" fillId="46" borderId="25" xfId="0" applyFont="1" applyFill="1" applyBorder="1" applyAlignment="1">
      <alignment horizontal="center" vertical="center" wrapText="1" readingOrder="1"/>
    </xf>
    <xf numFmtId="0" fontId="61" fillId="44" borderId="1" xfId="0" applyFont="1" applyFill="1" applyBorder="1" applyAlignment="1">
      <alignment horizontal="center" vertical="center" wrapText="1" readingOrder="1"/>
    </xf>
    <xf numFmtId="0" fontId="61" fillId="44" borderId="1" xfId="0" applyFont="1" applyFill="1" applyBorder="1" applyAlignment="1">
      <alignment horizontal="left" vertical="center" wrapText="1" readingOrder="1"/>
    </xf>
    <xf numFmtId="0" fontId="61" fillId="44" borderId="1" xfId="0" applyFont="1" applyFill="1" applyBorder="1" applyAlignment="1">
      <alignment vertical="center" wrapText="1" readingOrder="1"/>
    </xf>
    <xf numFmtId="185" fontId="61" fillId="44" borderId="1" xfId="0" applyNumberFormat="1" applyFont="1" applyFill="1" applyBorder="1" applyAlignment="1">
      <alignment horizontal="right" vertical="center" wrapText="1" readingOrder="1"/>
    </xf>
    <xf numFmtId="7" fontId="0" fillId="0" borderId="0" xfId="0" applyNumberFormat="1"/>
    <xf numFmtId="182" fontId="0" fillId="48" borderId="9" xfId="52" applyNumberFormat="1" applyFont="1" applyFill="1" applyBorder="1" applyAlignment="1"/>
    <xf numFmtId="186" fontId="147" fillId="48" borderId="63" xfId="26" applyNumberFormat="1" applyFont="1" applyFill="1" applyBorder="1" applyAlignment="1">
      <alignment horizontal="center" vertical="center" readingOrder="1"/>
    </xf>
    <xf numFmtId="182" fontId="138" fillId="48" borderId="12" xfId="52" applyNumberFormat="1" applyFont="1" applyFill="1" applyBorder="1" applyAlignment="1">
      <alignment horizontal="center" vertical="center" readingOrder="1"/>
    </xf>
    <xf numFmtId="9" fontId="66" fillId="0" borderId="4" xfId="2" applyFont="1" applyBorder="1" applyAlignment="1" applyProtection="1">
      <alignment horizontal="right" vertical="center" wrapText="1" readingOrder="1"/>
      <protection locked="0"/>
    </xf>
    <xf numFmtId="9" fontId="44" fillId="0" borderId="4" xfId="2" applyFont="1" applyBorder="1" applyAlignment="1" applyProtection="1">
      <alignment horizontal="right" vertical="center" wrapText="1" readingOrder="1"/>
      <protection locked="0"/>
    </xf>
    <xf numFmtId="0" fontId="142" fillId="44" borderId="80" xfId="0" applyFont="1" applyFill="1" applyBorder="1" applyAlignment="1">
      <alignment horizontal="left" vertical="center" wrapText="1" readingOrder="1"/>
    </xf>
    <xf numFmtId="9" fontId="143" fillId="44" borderId="80" xfId="0" applyNumberFormat="1" applyFont="1" applyFill="1" applyBorder="1" applyAlignment="1">
      <alignment horizontal="center" vertical="center" wrapText="1" readingOrder="1"/>
    </xf>
    <xf numFmtId="0" fontId="42" fillId="44" borderId="34" xfId="0" applyFont="1" applyFill="1" applyBorder="1" applyAlignment="1">
      <alignment horizontal="left" vertical="center" wrapText="1" readingOrder="1"/>
    </xf>
    <xf numFmtId="182" fontId="50" fillId="44" borderId="4" xfId="52" applyNumberFormat="1" applyFont="1" applyFill="1" applyBorder="1" applyAlignment="1">
      <alignment horizontal="right" vertical="center" wrapText="1" readingOrder="1"/>
    </xf>
    <xf numFmtId="9" fontId="53" fillId="44" borderId="4" xfId="2" applyFont="1" applyFill="1" applyBorder="1" applyAlignment="1">
      <alignment horizontal="right" vertical="center" wrapText="1" readingOrder="1"/>
    </xf>
    <xf numFmtId="182" fontId="53" fillId="44" borderId="4" xfId="52" applyNumberFormat="1" applyFont="1" applyFill="1" applyBorder="1" applyAlignment="1">
      <alignment horizontal="right" vertical="center" wrapText="1" readingOrder="1"/>
    </xf>
    <xf numFmtId="173" fontId="53" fillId="44" borderId="4" xfId="52" applyNumberFormat="1" applyFont="1" applyFill="1" applyBorder="1" applyAlignment="1">
      <alignment horizontal="right" vertical="center" wrapText="1" readingOrder="1"/>
    </xf>
    <xf numFmtId="0" fontId="157" fillId="46" borderId="34" xfId="0" applyFont="1" applyFill="1" applyBorder="1" applyAlignment="1">
      <alignment vertical="center" wrapText="1" readingOrder="1"/>
    </xf>
    <xf numFmtId="182" fontId="150" fillId="46" borderId="4" xfId="52" applyNumberFormat="1" applyFont="1" applyFill="1" applyBorder="1" applyAlignment="1">
      <alignment horizontal="right" vertical="center" wrapText="1" readingOrder="1"/>
    </xf>
    <xf numFmtId="182" fontId="158" fillId="46" borderId="4" xfId="52" applyNumberFormat="1" applyFont="1" applyFill="1" applyBorder="1" applyAlignment="1">
      <alignment horizontal="right" vertical="center" wrapText="1" readingOrder="1"/>
    </xf>
    <xf numFmtId="173" fontId="158" fillId="46" borderId="4" xfId="52" applyNumberFormat="1" applyFont="1" applyFill="1" applyBorder="1" applyAlignment="1">
      <alignment horizontal="right" vertical="center" wrapText="1" readingOrder="1"/>
    </xf>
    <xf numFmtId="9" fontId="158" fillId="46" borderId="4" xfId="2" applyFont="1" applyFill="1" applyBorder="1" applyAlignment="1">
      <alignment horizontal="right" vertical="center" wrapText="1" readingOrder="1"/>
    </xf>
    <xf numFmtId="0" fontId="42" fillId="44" borderId="34" xfId="0" applyFont="1" applyFill="1" applyBorder="1" applyAlignment="1">
      <alignment vertical="center" wrapText="1" readingOrder="1"/>
    </xf>
    <xf numFmtId="182" fontId="59" fillId="44" borderId="4" xfId="52" applyNumberFormat="1" applyFont="1" applyFill="1" applyBorder="1" applyAlignment="1">
      <alignment horizontal="right" vertical="center" wrapText="1" readingOrder="1"/>
    </xf>
    <xf numFmtId="182" fontId="137" fillId="44" borderId="4" xfId="52" applyNumberFormat="1" applyFont="1" applyFill="1" applyBorder="1" applyAlignment="1">
      <alignment horizontal="right" vertical="center" wrapText="1" readingOrder="1"/>
    </xf>
    <xf numFmtId="173" fontId="137" fillId="44" borderId="4" xfId="52" applyNumberFormat="1" applyFont="1" applyFill="1" applyBorder="1" applyAlignment="1">
      <alignment horizontal="right" vertical="center" wrapText="1" readingOrder="1"/>
    </xf>
    <xf numFmtId="9" fontId="137" fillId="44" borderId="4" xfId="2" applyFont="1" applyFill="1" applyBorder="1" applyAlignment="1">
      <alignment horizontal="right" vertical="center" wrapText="1" readingOrder="1"/>
    </xf>
    <xf numFmtId="9" fontId="163" fillId="45" borderId="80" xfId="0" applyNumberFormat="1" applyFont="1" applyFill="1" applyBorder="1" applyAlignment="1">
      <alignment horizontal="center" vertical="center" wrapText="1" readingOrder="1"/>
    </xf>
    <xf numFmtId="0" fontId="131" fillId="3" borderId="0" xfId="0" applyFont="1" applyFill="1"/>
    <xf numFmtId="0" fontId="132" fillId="3" borderId="0" xfId="0" applyFont="1" applyFill="1"/>
    <xf numFmtId="9" fontId="137" fillId="0" borderId="75" xfId="0" applyNumberFormat="1" applyFont="1" applyBorder="1" applyAlignment="1">
      <alignment horizontal="center" vertical="center" wrapText="1" readingOrder="1"/>
    </xf>
    <xf numFmtId="0" fontId="53" fillId="0" borderId="0" xfId="0" applyFont="1"/>
    <xf numFmtId="9" fontId="101" fillId="0" borderId="6" xfId="7" applyFont="1" applyBorder="1" applyAlignment="1">
      <alignment horizontal="center" vertical="center" wrapText="1"/>
    </xf>
    <xf numFmtId="0" fontId="85" fillId="0" borderId="0" xfId="0" applyFont="1" applyAlignment="1">
      <alignment vertical="top" wrapText="1" readingOrder="1"/>
    </xf>
    <xf numFmtId="0" fontId="91" fillId="0" borderId="0" xfId="5" applyFont="1" applyAlignment="1">
      <alignment horizontal="left"/>
    </xf>
    <xf numFmtId="180" fontId="110" fillId="0" borderId="0" xfId="5" applyNumberFormat="1" applyFont="1" applyAlignment="1">
      <alignment horizontal="left"/>
    </xf>
    <xf numFmtId="182" fontId="95" fillId="0" borderId="0" xfId="5" applyNumberFormat="1" applyFont="1" applyAlignment="1">
      <alignment horizontal="left"/>
    </xf>
    <xf numFmtId="178" fontId="90" fillId="0" borderId="4" xfId="4" applyNumberFormat="1" applyFont="1" applyBorder="1" applyAlignment="1">
      <alignment vertical="center" wrapText="1" readingOrder="1"/>
    </xf>
    <xf numFmtId="178" fontId="89" fillId="0" borderId="4" xfId="4" applyNumberFormat="1" applyFont="1" applyBorder="1" applyAlignment="1">
      <alignment vertical="center" wrapText="1" readingOrder="1"/>
    </xf>
    <xf numFmtId="178" fontId="90" fillId="0" borderId="4" xfId="0" applyNumberFormat="1" applyFont="1" applyBorder="1" applyAlignment="1">
      <alignment vertical="center" wrapText="1" readingOrder="1"/>
    </xf>
    <xf numFmtId="178" fontId="87" fillId="0" borderId="4" xfId="0" applyNumberFormat="1" applyFont="1" applyBorder="1" applyAlignment="1">
      <alignment vertical="center" wrapText="1" readingOrder="1"/>
    </xf>
    <xf numFmtId="178" fontId="88" fillId="0" borderId="39" xfId="0" applyNumberFormat="1" applyFont="1" applyBorder="1" applyAlignment="1">
      <alignment vertical="center" wrapText="1" readingOrder="1"/>
    </xf>
    <xf numFmtId="9" fontId="88" fillId="0" borderId="39" xfId="2" applyFont="1" applyBorder="1" applyAlignment="1">
      <alignment horizontal="center" vertical="center" wrapText="1" readingOrder="1"/>
    </xf>
    <xf numFmtId="0" fontId="85" fillId="0" borderId="0" xfId="0" applyFont="1" applyAlignment="1">
      <alignment vertical="center" wrapText="1" readingOrder="1"/>
    </xf>
    <xf numFmtId="182" fontId="90" fillId="0" borderId="4" xfId="52" applyNumberFormat="1" applyFont="1" applyBorder="1" applyAlignment="1">
      <alignment horizontal="right" vertical="center" wrapText="1" readingOrder="1"/>
    </xf>
    <xf numFmtId="178" fontId="90" fillId="0" borderId="4" xfId="2" applyNumberFormat="1" applyFont="1" applyBorder="1" applyAlignment="1">
      <alignment horizontal="right" vertical="center" wrapText="1" readingOrder="1"/>
    </xf>
    <xf numFmtId="0" fontId="91" fillId="4" borderId="4" xfId="0" applyFont="1" applyFill="1" applyBorder="1" applyAlignment="1">
      <alignment horizontal="left" vertical="center" wrapText="1" readingOrder="1"/>
    </xf>
    <xf numFmtId="0" fontId="43" fillId="0" borderId="34" xfId="0" applyFont="1" applyBorder="1" applyAlignment="1">
      <alignment horizontal="left" vertical="center" wrapText="1" readingOrder="1"/>
    </xf>
    <xf numFmtId="9" fontId="47" fillId="0" borderId="35" xfId="0" applyNumberFormat="1" applyFont="1" applyBorder="1" applyAlignment="1">
      <alignment horizontal="center" vertical="center" wrapText="1" readingOrder="1"/>
    </xf>
    <xf numFmtId="0" fontId="91" fillId="4" borderId="8" xfId="0" applyFont="1" applyFill="1" applyBorder="1" applyAlignment="1">
      <alignment horizontal="left" vertical="center" wrapText="1" readingOrder="1"/>
    </xf>
    <xf numFmtId="0" fontId="43" fillId="0" borderId="61" xfId="0" applyFont="1" applyBorder="1" applyAlignment="1">
      <alignment horizontal="left" vertical="center" wrapText="1" readingOrder="1"/>
    </xf>
    <xf numFmtId="9" fontId="47" fillId="0" borderId="6" xfId="0" applyNumberFormat="1" applyFont="1" applyBorder="1" applyAlignment="1">
      <alignment horizontal="center" vertical="center" wrapText="1" readingOrder="1"/>
    </xf>
    <xf numFmtId="9" fontId="47" fillId="0" borderId="36" xfId="0" applyNumberFormat="1" applyFont="1" applyBorder="1" applyAlignment="1">
      <alignment horizontal="center" vertical="center" wrapText="1" readingOrder="1"/>
    </xf>
    <xf numFmtId="0" fontId="43" fillId="0" borderId="32" xfId="0" applyFont="1" applyBorder="1" applyAlignment="1">
      <alignment horizontal="left" vertical="center" wrapText="1" readingOrder="1"/>
    </xf>
    <xf numFmtId="9" fontId="47" fillId="0" borderId="8" xfId="0" applyNumberFormat="1" applyFont="1" applyBorder="1" applyAlignment="1">
      <alignment horizontal="center" vertical="center" wrapText="1" readingOrder="1"/>
    </xf>
    <xf numFmtId="9" fontId="47" fillId="0" borderId="33" xfId="0" applyNumberFormat="1" applyFont="1" applyBorder="1" applyAlignment="1">
      <alignment horizontal="center" vertical="center" wrapText="1" readingOrder="1"/>
    </xf>
    <xf numFmtId="178" fontId="47" fillId="0" borderId="8" xfId="52" applyNumberFormat="1" applyFont="1" applyBorder="1" applyAlignment="1">
      <alignment horizontal="right" vertical="center" wrapText="1" readingOrder="1"/>
    </xf>
    <xf numFmtId="178" fontId="47" fillId="0" borderId="4" xfId="52" applyNumberFormat="1" applyFont="1" applyBorder="1" applyAlignment="1">
      <alignment horizontal="right" vertical="center" wrapText="1" readingOrder="1"/>
    </xf>
    <xf numFmtId="178" fontId="47" fillId="0" borderId="4" xfId="52" applyNumberFormat="1" applyFont="1" applyBorder="1" applyAlignment="1">
      <alignment vertical="center" wrapText="1" readingOrder="1"/>
    </xf>
    <xf numFmtId="178" fontId="47" fillId="0" borderId="6" xfId="52" applyNumberFormat="1" applyFont="1" applyBorder="1" applyAlignment="1">
      <alignment horizontal="right" vertical="center" wrapText="1" readingOrder="1"/>
    </xf>
    <xf numFmtId="178" fontId="47" fillId="0" borderId="8" xfId="52" applyNumberFormat="1" applyFont="1" applyBorder="1" applyAlignment="1">
      <alignment horizontal="center" vertical="center" wrapText="1" readingOrder="1"/>
    </xf>
    <xf numFmtId="178" fontId="47" fillId="0" borderId="4" xfId="52" applyNumberFormat="1" applyFont="1" applyBorder="1" applyAlignment="1">
      <alignment horizontal="center" vertical="center" wrapText="1" readingOrder="1"/>
    </xf>
    <xf numFmtId="178" fontId="47" fillId="0" borderId="6" xfId="52" applyNumberFormat="1" applyFont="1" applyBorder="1" applyAlignment="1">
      <alignment horizontal="center" vertical="center" wrapText="1" readingOrder="1"/>
    </xf>
    <xf numFmtId="9" fontId="101" fillId="4" borderId="6" xfId="7" applyFont="1" applyFill="1" applyBorder="1" applyAlignment="1">
      <alignment horizontal="center" vertical="center" wrapText="1"/>
    </xf>
    <xf numFmtId="0" fontId="149" fillId="0" borderId="0" xfId="5" applyFont="1" applyAlignment="1">
      <alignment horizontal="left"/>
    </xf>
    <xf numFmtId="0" fontId="91" fillId="0" borderId="39" xfId="0" applyFont="1" applyBorder="1" applyAlignment="1">
      <alignment horizontal="left" vertical="center" wrapText="1" readingOrder="1"/>
    </xf>
    <xf numFmtId="0" fontId="91" fillId="4" borderId="64" xfId="0" applyFont="1" applyFill="1" applyBorder="1" applyAlignment="1">
      <alignment horizontal="left" vertical="center" wrapText="1" readingOrder="1"/>
    </xf>
    <xf numFmtId="9" fontId="137" fillId="0" borderId="0" xfId="0" applyNumberFormat="1" applyFont="1" applyAlignment="1">
      <alignment horizontal="center" vertical="center" wrapText="1" readingOrder="1"/>
    </xf>
    <xf numFmtId="9" fontId="121" fillId="0" borderId="0" xfId="0" applyNumberFormat="1" applyFont="1" applyAlignment="1">
      <alignment horizontal="center" vertical="center" wrapText="1" readingOrder="1"/>
    </xf>
    <xf numFmtId="0" fontId="48" fillId="42" borderId="80" xfId="0" applyFont="1" applyFill="1" applyBorder="1" applyAlignment="1">
      <alignment horizontal="left" vertical="center" wrapText="1" readingOrder="1"/>
    </xf>
    <xf numFmtId="43" fontId="0" fillId="0" borderId="0" xfId="1" applyFont="1"/>
    <xf numFmtId="182" fontId="0" fillId="48" borderId="6" xfId="52" applyNumberFormat="1" applyFont="1" applyFill="1" applyBorder="1" applyAlignment="1"/>
    <xf numFmtId="186" fontId="147" fillId="48" borderId="7" xfId="26" applyNumberFormat="1" applyFont="1" applyFill="1" applyBorder="1" applyAlignment="1">
      <alignment horizontal="center" vertical="center" readingOrder="1"/>
    </xf>
    <xf numFmtId="182" fontId="138" fillId="48" borderId="8" xfId="52" applyNumberFormat="1" applyFont="1" applyFill="1" applyBorder="1" applyAlignment="1">
      <alignment horizontal="center" vertical="center" readingOrder="1"/>
    </xf>
    <xf numFmtId="9" fontId="47" fillId="0" borderId="8" xfId="2" applyFont="1" applyBorder="1" applyAlignment="1">
      <alignment horizontal="right" vertical="center" wrapText="1" readingOrder="1"/>
    </xf>
    <xf numFmtId="9" fontId="47" fillId="0" borderId="4" xfId="2" applyFont="1" applyBorder="1" applyAlignment="1">
      <alignment horizontal="right" vertical="center" wrapText="1" readingOrder="1"/>
    </xf>
    <xf numFmtId="9" fontId="47" fillId="0" borderId="6" xfId="2" applyFont="1" applyBorder="1" applyAlignment="1">
      <alignment horizontal="right" vertical="center" wrapText="1" readingOrder="1"/>
    </xf>
    <xf numFmtId="178" fontId="166" fillId="0" borderId="0" xfId="4" applyNumberFormat="1" applyFont="1" applyAlignment="1">
      <alignment horizontal="center" vertical="center" wrapText="1" readingOrder="1"/>
    </xf>
    <xf numFmtId="9" fontId="114" fillId="0" borderId="4" xfId="7" applyFont="1" applyFill="1" applyBorder="1" applyAlignment="1">
      <alignment horizontal="center" vertical="center" wrapText="1" readingOrder="1"/>
    </xf>
    <xf numFmtId="178" fontId="110" fillId="0" borderId="0" xfId="5" applyNumberFormat="1" applyFont="1" applyAlignment="1">
      <alignment horizontal="left"/>
    </xf>
    <xf numFmtId="5" fontId="90" fillId="0" borderId="4" xfId="52" applyNumberFormat="1" applyFont="1" applyBorder="1" applyAlignment="1">
      <alignment horizontal="right" vertical="center" wrapText="1" readingOrder="1"/>
    </xf>
    <xf numFmtId="0" fontId="91" fillId="4" borderId="39" xfId="0" applyFont="1" applyFill="1" applyBorder="1" applyAlignment="1">
      <alignment horizontal="left" vertical="center" wrapText="1" readingOrder="1"/>
    </xf>
    <xf numFmtId="172" fontId="43" fillId="0" borderId="4" xfId="2" applyNumberFormat="1" applyFont="1" applyFill="1" applyBorder="1" applyAlignment="1">
      <alignment horizontal="center" vertical="center" wrapText="1" readingOrder="1"/>
    </xf>
    <xf numFmtId="9" fontId="122" fillId="0" borderId="79" xfId="7" applyFont="1" applyFill="1" applyBorder="1" applyAlignment="1">
      <alignment horizontal="center" vertical="center" wrapText="1" readingOrder="1"/>
    </xf>
    <xf numFmtId="0" fontId="60" fillId="0" borderId="0" xfId="0" applyFont="1" applyAlignment="1">
      <alignment horizontal="center" vertical="center" wrapText="1" readingOrder="1"/>
    </xf>
    <xf numFmtId="178" fontId="101" fillId="2" borderId="4" xfId="0" applyNumberFormat="1" applyFont="1" applyFill="1" applyBorder="1" applyAlignment="1">
      <alignment vertical="center" wrapText="1" readingOrder="1"/>
    </xf>
    <xf numFmtId="9" fontId="101" fillId="2" borderId="4" xfId="2" applyFont="1" applyFill="1" applyBorder="1" applyAlignment="1">
      <alignment horizontal="center" vertical="center" wrapText="1" readingOrder="1"/>
    </xf>
    <xf numFmtId="178" fontId="156" fillId="51" borderId="4" xfId="0" applyNumberFormat="1" applyFont="1" applyFill="1" applyBorder="1" applyAlignment="1">
      <alignment vertical="center" wrapText="1" readingOrder="1"/>
    </xf>
    <xf numFmtId="9" fontId="156" fillId="51" borderId="4" xfId="2" applyFont="1" applyFill="1" applyBorder="1" applyAlignment="1">
      <alignment horizontal="center" vertical="center" wrapText="1" readingOrder="1"/>
    </xf>
    <xf numFmtId="0" fontId="156" fillId="50" borderId="4" xfId="4" applyFont="1" applyFill="1" applyBorder="1" applyAlignment="1">
      <alignment horizontal="left" vertical="center" wrapText="1" readingOrder="1"/>
    </xf>
    <xf numFmtId="9" fontId="101" fillId="51" borderId="4" xfId="7" applyFont="1" applyFill="1" applyBorder="1" applyAlignment="1">
      <alignment horizontal="center" vertical="center" wrapText="1" readingOrder="1"/>
    </xf>
    <xf numFmtId="0" fontId="156" fillId="51" borderId="4" xfId="0" applyFont="1" applyFill="1" applyBorder="1" applyAlignment="1">
      <alignment horizontal="center" vertical="center" wrapText="1" readingOrder="1"/>
    </xf>
    <xf numFmtId="3" fontId="112" fillId="51" borderId="4" xfId="4" applyNumberFormat="1" applyFont="1" applyFill="1" applyBorder="1" applyAlignment="1">
      <alignment horizontal="right" vertical="center" wrapText="1" readingOrder="1"/>
    </xf>
    <xf numFmtId="182" fontId="112" fillId="51" borderId="4" xfId="52" applyNumberFormat="1" applyFont="1" applyFill="1" applyBorder="1" applyAlignment="1">
      <alignment horizontal="right" vertical="center" wrapText="1" readingOrder="1"/>
    </xf>
    <xf numFmtId="178" fontId="112" fillId="51" borderId="4" xfId="4" applyNumberFormat="1" applyFont="1" applyFill="1" applyBorder="1" applyAlignment="1">
      <alignment horizontal="right" vertical="center" wrapText="1" readingOrder="1"/>
    </xf>
    <xf numFmtId="5" fontId="112" fillId="51" borderId="4" xfId="52" applyNumberFormat="1" applyFont="1" applyFill="1" applyBorder="1" applyAlignment="1">
      <alignment horizontal="right" vertical="center" wrapText="1" readingOrder="1"/>
    </xf>
    <xf numFmtId="9" fontId="112" fillId="51" borderId="4" xfId="2" applyFont="1" applyFill="1" applyBorder="1" applyAlignment="1">
      <alignment horizontal="center" vertical="center" wrapText="1" readingOrder="1"/>
    </xf>
    <xf numFmtId="0" fontId="94" fillId="51" borderId="4" xfId="0" applyFont="1" applyFill="1" applyBorder="1" applyAlignment="1">
      <alignment horizontal="left" vertical="center" wrapText="1" readingOrder="1"/>
    </xf>
    <xf numFmtId="0" fontId="97" fillId="0" borderId="32" xfId="0" applyFont="1" applyBorder="1" applyAlignment="1">
      <alignment horizontal="left" vertical="center" wrapText="1" readingOrder="1"/>
    </xf>
    <xf numFmtId="0" fontId="97" fillId="0" borderId="61" xfId="0" applyFont="1" applyBorder="1" applyAlignment="1">
      <alignment horizontal="left" vertical="center" wrapText="1" readingOrder="1"/>
    </xf>
    <xf numFmtId="9" fontId="112" fillId="51" borderId="4" xfId="6" applyFont="1" applyFill="1" applyBorder="1" applyAlignment="1">
      <alignment horizontal="center" vertical="center" wrapText="1" readingOrder="1"/>
    </xf>
    <xf numFmtId="0" fontId="0" fillId="0" borderId="63" xfId="0" applyBorder="1"/>
    <xf numFmtId="0" fontId="0" fillId="0" borderId="13" xfId="0" applyBorder="1" applyAlignment="1">
      <alignment horizontal="center"/>
    </xf>
    <xf numFmtId="0" fontId="156" fillId="52" borderId="4" xfId="0" applyFont="1" applyFill="1" applyBorder="1" applyAlignment="1">
      <alignment horizontal="center" vertical="center" wrapText="1" readingOrder="1"/>
    </xf>
    <xf numFmtId="9" fontId="101" fillId="4" borderId="8" xfId="7" applyFont="1" applyFill="1" applyBorder="1" applyAlignment="1">
      <alignment horizontal="center" vertical="center" wrapText="1"/>
    </xf>
    <xf numFmtId="9" fontId="101" fillId="0" borderId="8" xfId="7" applyFont="1" applyBorder="1" applyAlignment="1">
      <alignment horizontal="center" vertical="center" wrapText="1"/>
    </xf>
    <xf numFmtId="9" fontId="122" fillId="0" borderId="33" xfId="7" applyFont="1" applyFill="1" applyBorder="1" applyAlignment="1">
      <alignment horizontal="center" vertical="center" wrapText="1" readingOrder="1"/>
    </xf>
    <xf numFmtId="0" fontId="156" fillId="50" borderId="4" xfId="0" applyFont="1" applyFill="1" applyBorder="1" applyAlignment="1">
      <alignment vertical="center" wrapText="1"/>
    </xf>
    <xf numFmtId="9" fontId="122" fillId="43" borderId="4" xfId="7" applyFont="1" applyFill="1" applyBorder="1" applyAlignment="1">
      <alignment horizontal="center" vertical="center" wrapText="1" readingOrder="1"/>
    </xf>
    <xf numFmtId="9" fontId="113" fillId="43" borderId="4" xfId="7" applyFont="1" applyFill="1" applyBorder="1" applyAlignment="1">
      <alignment horizontal="center" vertical="center" wrapText="1" readingOrder="1"/>
    </xf>
    <xf numFmtId="0" fontId="154" fillId="50" borderId="4" xfId="4" applyFont="1" applyFill="1" applyBorder="1" applyAlignment="1">
      <alignment horizontal="center" vertical="center" wrapText="1" readingOrder="1"/>
    </xf>
    <xf numFmtId="3" fontId="154" fillId="50" borderId="4" xfId="4" applyNumberFormat="1" applyFont="1" applyFill="1" applyBorder="1" applyAlignment="1">
      <alignment horizontal="center" vertical="center" wrapText="1" readingOrder="1"/>
    </xf>
    <xf numFmtId="172" fontId="112" fillId="51" borderId="4" xfId="6" applyNumberFormat="1" applyFont="1" applyFill="1" applyBorder="1" applyAlignment="1">
      <alignment horizontal="center" vertical="center" wrapText="1" readingOrder="1"/>
    </xf>
    <xf numFmtId="0" fontId="112" fillId="49" borderId="4" xfId="4" applyFont="1" applyFill="1" applyBorder="1" applyAlignment="1">
      <alignment horizontal="center" vertical="center" wrapText="1" readingOrder="1"/>
    </xf>
    <xf numFmtId="178" fontId="112" fillId="49" borderId="4" xfId="4" applyNumberFormat="1" applyFont="1" applyFill="1" applyBorder="1" applyAlignment="1">
      <alignment vertical="center" wrapText="1" readingOrder="1"/>
    </xf>
    <xf numFmtId="9" fontId="112" fillId="49" borderId="4" xfId="2" applyFont="1" applyFill="1" applyBorder="1" applyAlignment="1">
      <alignment horizontal="center" vertical="center" wrapText="1" readingOrder="1"/>
    </xf>
    <xf numFmtId="9" fontId="156" fillId="49" borderId="4" xfId="2" applyFont="1" applyFill="1" applyBorder="1" applyAlignment="1">
      <alignment horizontal="center" vertical="center" wrapText="1" readingOrder="1"/>
    </xf>
    <xf numFmtId="9" fontId="112" fillId="49" borderId="4" xfId="6" applyFont="1" applyFill="1" applyBorder="1" applyAlignment="1">
      <alignment horizontal="center" vertical="center" wrapText="1" readingOrder="1"/>
    </xf>
    <xf numFmtId="172" fontId="112" fillId="49" borderId="4" xfId="6" applyNumberFormat="1" applyFont="1" applyFill="1" applyBorder="1" applyAlignment="1">
      <alignment horizontal="center" vertical="center" wrapText="1" readingOrder="1"/>
    </xf>
    <xf numFmtId="178" fontId="112" fillId="49" borderId="4" xfId="4" applyNumberFormat="1" applyFont="1" applyFill="1" applyBorder="1" applyAlignment="1">
      <alignment horizontal="right" vertical="center" wrapText="1" readingOrder="1"/>
    </xf>
    <xf numFmtId="178" fontId="112" fillId="52" borderId="4" xfId="4" applyNumberFormat="1" applyFont="1" applyFill="1" applyBorder="1" applyAlignment="1">
      <alignment vertical="center" wrapText="1" readingOrder="1"/>
    </xf>
    <xf numFmtId="182" fontId="112" fillId="52" borderId="4" xfId="52" applyNumberFormat="1" applyFont="1" applyFill="1" applyBorder="1" applyAlignment="1">
      <alignment vertical="center" wrapText="1" readingOrder="1"/>
    </xf>
    <xf numFmtId="182" fontId="112" fillId="52" borderId="4" xfId="52" applyNumberFormat="1" applyFont="1" applyFill="1" applyBorder="1" applyAlignment="1">
      <alignment horizontal="right" vertical="center" wrapText="1" readingOrder="1"/>
    </xf>
    <xf numFmtId="9" fontId="112" fillId="52" borderId="4" xfId="2" applyFont="1" applyFill="1" applyBorder="1" applyAlignment="1">
      <alignment horizontal="center" vertical="center" wrapText="1" readingOrder="1"/>
    </xf>
    <xf numFmtId="9" fontId="112" fillId="52" borderId="4" xfId="6" applyFont="1" applyFill="1" applyBorder="1" applyAlignment="1">
      <alignment horizontal="center" vertical="center" wrapText="1" readingOrder="1"/>
    </xf>
    <xf numFmtId="172" fontId="112" fillId="52" borderId="4" xfId="6" applyNumberFormat="1" applyFont="1" applyFill="1" applyBorder="1" applyAlignment="1">
      <alignment horizontal="center" vertical="center" wrapText="1" readingOrder="1"/>
    </xf>
    <xf numFmtId="178" fontId="112" fillId="52" borderId="4" xfId="4" applyNumberFormat="1" applyFont="1" applyFill="1" applyBorder="1" applyAlignment="1">
      <alignment horizontal="right" vertical="center" wrapText="1" readingOrder="1"/>
    </xf>
    <xf numFmtId="9" fontId="101" fillId="4" borderId="11" xfId="7" applyFont="1" applyFill="1" applyBorder="1" applyAlignment="1">
      <alignment horizontal="center" vertical="center" wrapText="1"/>
    </xf>
    <xf numFmtId="182" fontId="112" fillId="51" borderId="4" xfId="52" applyNumberFormat="1" applyFont="1" applyFill="1" applyBorder="1" applyAlignment="1">
      <alignment horizontal="center" vertical="center" wrapText="1" readingOrder="1"/>
    </xf>
    <xf numFmtId="6" fontId="167" fillId="0" borderId="4" xfId="0" applyNumberFormat="1" applyFont="1" applyBorder="1" applyAlignment="1">
      <alignment horizontal="right" vertical="center" wrapText="1" readingOrder="1"/>
    </xf>
    <xf numFmtId="6" fontId="168" fillId="51" borderId="4" xfId="0" applyNumberFormat="1" applyFont="1" applyFill="1" applyBorder="1" applyAlignment="1">
      <alignment horizontal="right" vertical="center" wrapText="1" readingOrder="1"/>
    </xf>
    <xf numFmtId="0" fontId="94" fillId="51" borderId="7" xfId="0" applyFont="1" applyFill="1" applyBorder="1" applyAlignment="1">
      <alignment horizontal="left" vertical="center" wrapText="1" readingOrder="1"/>
    </xf>
    <xf numFmtId="0" fontId="88" fillId="0" borderId="38" xfId="0" applyFont="1" applyBorder="1" applyAlignment="1">
      <alignment horizontal="left" vertical="center" wrapText="1" readingOrder="1"/>
    </xf>
    <xf numFmtId="0" fontId="88" fillId="0" borderId="34" xfId="0" applyFont="1" applyBorder="1" applyAlignment="1">
      <alignment horizontal="left" vertical="center" wrapText="1" readingOrder="1"/>
    </xf>
    <xf numFmtId="0" fontId="101" fillId="2" borderId="34" xfId="0" applyFont="1" applyFill="1" applyBorder="1" applyAlignment="1">
      <alignment horizontal="center" vertical="center" wrapText="1" readingOrder="1"/>
    </xf>
    <xf numFmtId="0" fontId="156" fillId="51" borderId="34" xfId="0" applyFont="1" applyFill="1" applyBorder="1" applyAlignment="1">
      <alignment horizontal="center" vertical="center" wrapText="1" readingOrder="1"/>
    </xf>
    <xf numFmtId="0" fontId="156" fillId="52" borderId="41" xfId="0" applyFont="1" applyFill="1" applyBorder="1" applyAlignment="1">
      <alignment horizontal="center" vertical="center" wrapText="1" readingOrder="1"/>
    </xf>
    <xf numFmtId="178" fontId="156" fillId="52" borderId="42" xfId="0" applyNumberFormat="1" applyFont="1" applyFill="1" applyBorder="1" applyAlignment="1">
      <alignment vertical="center" wrapText="1" readingOrder="1"/>
    </xf>
    <xf numFmtId="9" fontId="156" fillId="52" borderId="42" xfId="2" applyFont="1" applyFill="1" applyBorder="1" applyAlignment="1">
      <alignment horizontal="center" vertical="center" wrapText="1" readingOrder="1"/>
    </xf>
    <xf numFmtId="9" fontId="88" fillId="0" borderId="5" xfId="2" applyFont="1" applyBorder="1" applyAlignment="1">
      <alignment horizontal="center" vertical="center" wrapText="1" readingOrder="1"/>
    </xf>
    <xf numFmtId="9" fontId="88" fillId="0" borderId="77" xfId="2" applyFont="1" applyBorder="1" applyAlignment="1">
      <alignment horizontal="center" vertical="center" wrapText="1" readingOrder="1"/>
    </xf>
    <xf numFmtId="0" fontId="158" fillId="50" borderId="75" xfId="0" applyFont="1" applyFill="1" applyBorder="1" applyAlignment="1">
      <alignment horizontal="left" vertical="center" wrapText="1" readingOrder="1"/>
    </xf>
    <xf numFmtId="0" fontId="158" fillId="50" borderId="75" xfId="0" applyFont="1" applyFill="1" applyBorder="1" applyAlignment="1">
      <alignment horizontal="center" vertical="center" wrapText="1" readingOrder="1"/>
    </xf>
    <xf numFmtId="0" fontId="137" fillId="51" borderId="75" xfId="0" applyFont="1" applyFill="1" applyBorder="1" applyAlignment="1">
      <alignment horizontal="left" vertical="center" wrapText="1" readingOrder="1"/>
    </xf>
    <xf numFmtId="0" fontId="151" fillId="50" borderId="47" xfId="4" applyFont="1" applyFill="1" applyBorder="1" applyAlignment="1" applyProtection="1">
      <alignment horizontal="center" vertical="center" wrapText="1" readingOrder="1"/>
      <protection locked="0"/>
    </xf>
    <xf numFmtId="175" fontId="151" fillId="50" borderId="47" xfId="4" applyNumberFormat="1" applyFont="1" applyFill="1" applyBorder="1" applyAlignment="1" applyProtection="1">
      <alignment horizontal="center" vertical="center" wrapText="1" readingOrder="1"/>
      <protection locked="0"/>
    </xf>
    <xf numFmtId="175" fontId="151" fillId="50" borderId="23" xfId="4" applyNumberFormat="1" applyFont="1" applyFill="1" applyBorder="1" applyAlignment="1" applyProtection="1">
      <alignment horizontal="center" vertical="center" wrapText="1" readingOrder="1"/>
      <protection locked="0"/>
    </xf>
    <xf numFmtId="0" fontId="151" fillId="50" borderId="47" xfId="0" applyFont="1" applyFill="1" applyBorder="1" applyAlignment="1">
      <alignment horizontal="center" vertical="center" wrapText="1"/>
    </xf>
    <xf numFmtId="0" fontId="151" fillId="50" borderId="29" xfId="4" applyFont="1" applyFill="1" applyBorder="1" applyAlignment="1">
      <alignment horizontal="center" vertical="center" wrapText="1" readingOrder="1"/>
    </xf>
    <xf numFmtId="0" fontId="151" fillId="50" borderId="24" xfId="4" applyFont="1" applyFill="1" applyBorder="1" applyAlignment="1">
      <alignment horizontal="center" vertical="center" wrapText="1" readingOrder="1"/>
    </xf>
    <xf numFmtId="0" fontId="52" fillId="49" borderId="48" xfId="4" applyFont="1" applyFill="1" applyBorder="1" applyAlignment="1" applyProtection="1">
      <alignment horizontal="center" vertical="center" wrapText="1" readingOrder="1"/>
      <protection locked="0"/>
    </xf>
    <xf numFmtId="173" fontId="54" fillId="49" borderId="48" xfId="4" applyNumberFormat="1" applyFont="1" applyFill="1" applyBorder="1" applyAlignment="1" applyProtection="1">
      <alignment horizontal="right" vertical="center" wrapText="1" readingOrder="1"/>
      <protection locked="0"/>
    </xf>
    <xf numFmtId="9" fontId="54" fillId="49" borderId="48" xfId="2" applyFont="1" applyFill="1" applyBorder="1" applyAlignment="1" applyProtection="1">
      <alignment horizontal="right" vertical="center" wrapText="1" readingOrder="1"/>
      <protection locked="0"/>
    </xf>
    <xf numFmtId="9" fontId="54" fillId="49" borderId="48" xfId="2" applyFont="1" applyFill="1" applyBorder="1" applyAlignment="1" applyProtection="1">
      <alignment horizontal="center" vertical="center" wrapText="1" readingOrder="1"/>
      <protection locked="0"/>
    </xf>
    <xf numFmtId="0" fontId="52" fillId="49" borderId="59" xfId="4" applyFont="1" applyFill="1" applyBorder="1" applyAlignment="1" applyProtection="1">
      <alignment horizontal="center" vertical="center" wrapText="1" readingOrder="1"/>
      <protection locked="0"/>
    </xf>
    <xf numFmtId="173" fontId="54" fillId="49" borderId="59" xfId="4" applyNumberFormat="1" applyFont="1" applyFill="1" applyBorder="1" applyAlignment="1" applyProtection="1">
      <alignment horizontal="right" vertical="center" wrapText="1" readingOrder="1"/>
      <protection locked="0"/>
    </xf>
    <xf numFmtId="9" fontId="54" fillId="49" borderId="59" xfId="2" applyFont="1" applyFill="1" applyBorder="1" applyAlignment="1" applyProtection="1">
      <alignment horizontal="right" vertical="center" wrapText="1" readingOrder="1"/>
      <protection locked="0"/>
    </xf>
    <xf numFmtId="9" fontId="54" fillId="49" borderId="59" xfId="2" applyFont="1" applyFill="1" applyBorder="1" applyAlignment="1" applyProtection="1">
      <alignment horizontal="center" vertical="center" wrapText="1" readingOrder="1"/>
      <protection locked="0"/>
    </xf>
    <xf numFmtId="0" fontId="157" fillId="50" borderId="47" xfId="4" applyFont="1" applyFill="1" applyBorder="1" applyAlignment="1" applyProtection="1">
      <alignment horizontal="center" vertical="center" wrapText="1" readingOrder="1"/>
      <protection locked="0"/>
    </xf>
    <xf numFmtId="173" fontId="158" fillId="50" borderId="47" xfId="4" applyNumberFormat="1" applyFont="1" applyFill="1" applyBorder="1" applyAlignment="1" applyProtection="1">
      <alignment horizontal="right" vertical="center" wrapText="1" readingOrder="1"/>
      <protection locked="0"/>
    </xf>
    <xf numFmtId="9" fontId="158" fillId="50" borderId="47" xfId="2" applyFont="1" applyFill="1" applyBorder="1" applyAlignment="1" applyProtection="1">
      <alignment horizontal="right" vertical="center" wrapText="1" readingOrder="1"/>
      <protection locked="0"/>
    </xf>
    <xf numFmtId="9" fontId="158" fillId="50" borderId="47" xfId="2" applyFont="1" applyFill="1" applyBorder="1" applyAlignment="1" applyProtection="1">
      <alignment horizontal="center" vertical="center" wrapText="1" readingOrder="1"/>
      <protection locked="0"/>
    </xf>
    <xf numFmtId="0" fontId="157" fillId="50" borderId="25" xfId="4" applyFont="1" applyFill="1" applyBorder="1" applyAlignment="1" applyProtection="1">
      <alignment horizontal="center" vertical="center" wrapText="1" readingOrder="1"/>
      <protection locked="0"/>
    </xf>
    <xf numFmtId="175" fontId="157" fillId="50" borderId="26" xfId="4" applyNumberFormat="1" applyFont="1" applyFill="1" applyBorder="1" applyAlignment="1" applyProtection="1">
      <alignment horizontal="center" vertical="center" wrapText="1" readingOrder="1"/>
      <protection locked="0"/>
    </xf>
    <xf numFmtId="0" fontId="157" fillId="50" borderId="26" xfId="0" applyFont="1" applyFill="1" applyBorder="1" applyAlignment="1">
      <alignment horizontal="center" vertical="center" wrapText="1"/>
    </xf>
    <xf numFmtId="0" fontId="157" fillId="50" borderId="26" xfId="4" applyFont="1" applyFill="1" applyBorder="1" applyAlignment="1" applyProtection="1">
      <alignment horizontal="center" vertical="center" wrapText="1" readingOrder="1"/>
      <protection locked="0"/>
    </xf>
    <xf numFmtId="0" fontId="157" fillId="50" borderId="26" xfId="4" applyFont="1" applyFill="1" applyBorder="1" applyAlignment="1">
      <alignment horizontal="center" vertical="center" wrapText="1"/>
    </xf>
    <xf numFmtId="0" fontId="157" fillId="50" borderId="27" xfId="0" applyFont="1" applyFill="1" applyBorder="1" applyAlignment="1">
      <alignment horizontal="center" vertical="center" wrapText="1"/>
    </xf>
    <xf numFmtId="0" fontId="52" fillId="49" borderId="34" xfId="4" applyFont="1" applyFill="1" applyBorder="1" applyAlignment="1" applyProtection="1">
      <alignment horizontal="center" vertical="center" wrapText="1" readingOrder="1"/>
      <protection locked="0"/>
    </xf>
    <xf numFmtId="173" fontId="44" fillId="49" borderId="4" xfId="4" applyNumberFormat="1" applyFont="1" applyFill="1" applyBorder="1" applyAlignment="1">
      <alignment horizontal="right" vertical="center" wrapText="1" readingOrder="1"/>
    </xf>
    <xf numFmtId="173" fontId="44" fillId="49" borderId="4" xfId="1" applyNumberFormat="1" applyFont="1" applyFill="1" applyBorder="1" applyAlignment="1">
      <alignment horizontal="right" vertical="center" wrapText="1" readingOrder="1"/>
    </xf>
    <xf numFmtId="9" fontId="44" fillId="49" borderId="4" xfId="2" applyFont="1" applyFill="1" applyBorder="1" applyAlignment="1">
      <alignment horizontal="right" vertical="center" wrapText="1" readingOrder="1"/>
    </xf>
    <xf numFmtId="9" fontId="44" fillId="49" borderId="4" xfId="4" applyNumberFormat="1" applyFont="1" applyFill="1" applyBorder="1" applyAlignment="1">
      <alignment horizontal="center" vertical="center" wrapText="1" readingOrder="1"/>
    </xf>
    <xf numFmtId="9" fontId="44" fillId="49" borderId="35" xfId="4" applyNumberFormat="1" applyFont="1" applyFill="1" applyBorder="1" applyAlignment="1">
      <alignment horizontal="center" vertical="center" wrapText="1" readingOrder="1"/>
    </xf>
    <xf numFmtId="0" fontId="52" fillId="49" borderId="61" xfId="4" applyFont="1" applyFill="1" applyBorder="1" applyAlignment="1" applyProtection="1">
      <alignment horizontal="center" vertical="center" wrapText="1" readingOrder="1"/>
      <protection locked="0"/>
    </xf>
    <xf numFmtId="173" fontId="52" fillId="49" borderId="6" xfId="4" applyNumberFormat="1" applyFont="1" applyFill="1" applyBorder="1" applyAlignment="1" applyProtection="1">
      <alignment horizontal="right" vertical="center" wrapText="1" readingOrder="1"/>
      <protection locked="0"/>
    </xf>
    <xf numFmtId="173" fontId="44" fillId="49" borderId="6" xfId="1" applyNumberFormat="1" applyFont="1" applyFill="1" applyBorder="1" applyAlignment="1">
      <alignment horizontal="right" vertical="center" wrapText="1" readingOrder="1"/>
    </xf>
    <xf numFmtId="9" fontId="52" fillId="49" borderId="6" xfId="2" applyFont="1" applyFill="1" applyBorder="1" applyAlignment="1" applyProtection="1">
      <alignment horizontal="right" vertical="center" wrapText="1" readingOrder="1"/>
      <protection locked="0"/>
    </xf>
    <xf numFmtId="9" fontId="44" fillId="49" borderId="6" xfId="4" applyNumberFormat="1" applyFont="1" applyFill="1" applyBorder="1" applyAlignment="1">
      <alignment horizontal="center" vertical="center" wrapText="1" readingOrder="1"/>
    </xf>
    <xf numFmtId="9" fontId="44" fillId="49" borderId="36" xfId="4" applyNumberFormat="1" applyFont="1" applyFill="1" applyBorder="1" applyAlignment="1">
      <alignment horizontal="center" vertical="center" wrapText="1" readingOrder="1"/>
    </xf>
    <xf numFmtId="173" fontId="157" fillId="50" borderId="26" xfId="4" applyNumberFormat="1" applyFont="1" applyFill="1" applyBorder="1" applyAlignment="1" applyProtection="1">
      <alignment horizontal="right" vertical="center" wrapText="1" readingOrder="1"/>
      <protection locked="0"/>
    </xf>
    <xf numFmtId="9" fontId="157" fillId="50" borderId="26" xfId="2" applyFont="1" applyFill="1" applyBorder="1" applyAlignment="1" applyProtection="1">
      <alignment horizontal="right" vertical="center" wrapText="1" readingOrder="1"/>
      <protection locked="0"/>
    </xf>
    <xf numFmtId="9" fontId="157" fillId="50" borderId="26" xfId="4" applyNumberFormat="1" applyFont="1" applyFill="1" applyBorder="1" applyAlignment="1">
      <alignment horizontal="center" vertical="center" wrapText="1" readingOrder="1"/>
    </xf>
    <xf numFmtId="9" fontId="157" fillId="50" borderId="27" xfId="4" applyNumberFormat="1" applyFont="1" applyFill="1" applyBorder="1" applyAlignment="1">
      <alignment horizontal="center" vertical="center" wrapText="1" readingOrder="1"/>
    </xf>
    <xf numFmtId="175" fontId="157" fillId="50" borderId="25" xfId="4" applyNumberFormat="1" applyFont="1" applyFill="1" applyBorder="1" applyAlignment="1" applyProtection="1">
      <alignment horizontal="center" vertical="center" wrapText="1" readingOrder="1"/>
      <protection locked="0"/>
    </xf>
    <xf numFmtId="3" fontId="158" fillId="50" borderId="25" xfId="4" applyNumberFormat="1" applyFont="1" applyFill="1" applyBorder="1" applyAlignment="1" applyProtection="1">
      <alignment horizontal="center" vertical="center" wrapText="1" readingOrder="1"/>
      <protection locked="0"/>
    </xf>
    <xf numFmtId="3" fontId="158" fillId="50" borderId="26" xfId="4" applyNumberFormat="1" applyFont="1" applyFill="1" applyBorder="1" applyAlignment="1" applyProtection="1">
      <alignment horizontal="center" vertical="center" wrapText="1" readingOrder="1"/>
      <protection locked="0"/>
    </xf>
    <xf numFmtId="173" fontId="158" fillId="50" borderId="26" xfId="4" applyNumberFormat="1" applyFont="1" applyFill="1" applyBorder="1" applyAlignment="1" applyProtection="1">
      <alignment horizontal="right" vertical="center" wrapText="1" readingOrder="1"/>
      <protection locked="0"/>
    </xf>
    <xf numFmtId="9" fontId="158" fillId="50" borderId="26" xfId="2" applyFont="1" applyFill="1" applyBorder="1" applyAlignment="1" applyProtection="1">
      <alignment horizontal="right" vertical="center" wrapText="1" readingOrder="1"/>
      <protection locked="0"/>
    </xf>
    <xf numFmtId="9" fontId="158" fillId="50" borderId="26" xfId="4" applyNumberFormat="1" applyFont="1" applyFill="1" applyBorder="1" applyAlignment="1">
      <alignment horizontal="center" vertical="center" wrapText="1" readingOrder="1"/>
    </xf>
    <xf numFmtId="9" fontId="158" fillId="50" borderId="27" xfId="2" applyFont="1" applyFill="1" applyBorder="1" applyAlignment="1" applyProtection="1">
      <alignment horizontal="center" vertical="center" wrapText="1" readingOrder="1"/>
      <protection locked="0"/>
    </xf>
    <xf numFmtId="3" fontId="54" fillId="49" borderId="34" xfId="4" applyNumberFormat="1" applyFont="1" applyFill="1" applyBorder="1" applyAlignment="1" applyProtection="1">
      <alignment horizontal="center" vertical="center" wrapText="1" readingOrder="1"/>
      <protection locked="0"/>
    </xf>
    <xf numFmtId="3" fontId="54" fillId="49" borderId="4" xfId="4" applyNumberFormat="1" applyFont="1" applyFill="1" applyBorder="1" applyAlignment="1" applyProtection="1">
      <alignment horizontal="center" vertical="center" wrapText="1" readingOrder="1"/>
      <protection locked="0"/>
    </xf>
    <xf numFmtId="173" fontId="54" fillId="49" borderId="4" xfId="4" applyNumberFormat="1" applyFont="1" applyFill="1" applyBorder="1" applyAlignment="1" applyProtection="1">
      <alignment horizontal="right" vertical="center" wrapText="1" readingOrder="1"/>
      <protection locked="0"/>
    </xf>
    <xf numFmtId="9" fontId="54" fillId="49" borderId="4" xfId="2" applyFont="1" applyFill="1" applyBorder="1" applyAlignment="1" applyProtection="1">
      <alignment horizontal="right" vertical="center" wrapText="1" readingOrder="1"/>
      <protection locked="0"/>
    </xf>
    <xf numFmtId="9" fontId="51" fillId="49" borderId="4" xfId="4" applyNumberFormat="1" applyFont="1" applyFill="1" applyBorder="1" applyAlignment="1">
      <alignment horizontal="center" vertical="center" wrapText="1" readingOrder="1"/>
    </xf>
    <xf numFmtId="9" fontId="51" fillId="49" borderId="35" xfId="4" applyNumberFormat="1" applyFont="1" applyFill="1" applyBorder="1" applyAlignment="1">
      <alignment horizontal="center" vertical="center" wrapText="1" readingOrder="1"/>
    </xf>
    <xf numFmtId="3" fontId="54" fillId="49" borderId="61" xfId="4" applyNumberFormat="1" applyFont="1" applyFill="1" applyBorder="1" applyAlignment="1" applyProtection="1">
      <alignment horizontal="center" vertical="center" wrapText="1" readingOrder="1"/>
      <protection locked="0"/>
    </xf>
    <xf numFmtId="3" fontId="54" fillId="49" borderId="6" xfId="4" applyNumberFormat="1" applyFont="1" applyFill="1" applyBorder="1" applyAlignment="1" applyProtection="1">
      <alignment horizontal="center" vertical="center" wrapText="1" readingOrder="1"/>
      <protection locked="0"/>
    </xf>
    <xf numFmtId="173" fontId="54" fillId="49" borderId="6" xfId="4" applyNumberFormat="1" applyFont="1" applyFill="1" applyBorder="1" applyAlignment="1" applyProtection="1">
      <alignment horizontal="right" vertical="center" wrapText="1" readingOrder="1"/>
      <protection locked="0"/>
    </xf>
    <xf numFmtId="9" fontId="54" fillId="49" borderId="6" xfId="2" applyFont="1" applyFill="1" applyBorder="1" applyAlignment="1" applyProtection="1">
      <alignment horizontal="right" vertical="center" wrapText="1" readingOrder="1"/>
      <protection locked="0"/>
    </xf>
    <xf numFmtId="9" fontId="54" fillId="49" borderId="6" xfId="2" applyFont="1" applyFill="1" applyBorder="1" applyAlignment="1" applyProtection="1">
      <alignment horizontal="center" vertical="center" wrapText="1" readingOrder="1"/>
      <protection locked="0"/>
    </xf>
    <xf numFmtId="9" fontId="54" fillId="49" borderId="36" xfId="2" applyFont="1" applyFill="1" applyBorder="1" applyAlignment="1" applyProtection="1">
      <alignment horizontal="center" vertical="center" wrapText="1" readingOrder="1"/>
      <protection locked="0"/>
    </xf>
    <xf numFmtId="0" fontId="157" fillId="50" borderId="43" xfId="4" applyFont="1" applyFill="1" applyBorder="1" applyAlignment="1" applyProtection="1">
      <alignment horizontal="center" vertical="center" wrapText="1" readingOrder="1"/>
      <protection locked="0"/>
    </xf>
    <xf numFmtId="175" fontId="157" fillId="50" borderId="44" xfId="4" applyNumberFormat="1" applyFont="1" applyFill="1" applyBorder="1" applyAlignment="1" applyProtection="1">
      <alignment horizontal="center" vertical="center" wrapText="1" readingOrder="1"/>
      <protection locked="0"/>
    </xf>
    <xf numFmtId="0" fontId="157" fillId="50" borderId="44" xfId="0" applyFont="1" applyFill="1" applyBorder="1" applyAlignment="1">
      <alignment horizontal="center" vertical="center" wrapText="1"/>
    </xf>
    <xf numFmtId="0" fontId="157" fillId="50" borderId="44" xfId="4" applyFont="1" applyFill="1" applyBorder="1" applyAlignment="1" applyProtection="1">
      <alignment horizontal="center" vertical="center" wrapText="1" readingOrder="1"/>
      <protection locked="0"/>
    </xf>
    <xf numFmtId="0" fontId="157" fillId="50" borderId="44" xfId="4" applyFont="1" applyFill="1" applyBorder="1" applyAlignment="1">
      <alignment horizontal="center" vertical="center" wrapText="1"/>
    </xf>
    <xf numFmtId="0" fontId="157" fillId="50" borderId="79" xfId="0" applyFont="1" applyFill="1" applyBorder="1" applyAlignment="1">
      <alignment horizontal="center" vertical="center" wrapText="1"/>
    </xf>
    <xf numFmtId="182" fontId="158" fillId="50" borderId="26" xfId="52" applyNumberFormat="1" applyFont="1" applyFill="1" applyBorder="1" applyAlignment="1" applyProtection="1">
      <alignment horizontal="center" vertical="center" wrapText="1" readingOrder="1"/>
      <protection locked="0"/>
    </xf>
    <xf numFmtId="182" fontId="158" fillId="50" borderId="26" xfId="52" applyNumberFormat="1" applyFont="1" applyFill="1" applyBorder="1" applyAlignment="1" applyProtection="1">
      <alignment horizontal="right" vertical="center" wrapText="1" readingOrder="1"/>
      <protection locked="0"/>
    </xf>
    <xf numFmtId="173" fontId="158" fillId="50" borderId="26" xfId="1" applyNumberFormat="1" applyFont="1" applyFill="1" applyBorder="1" applyAlignment="1">
      <alignment horizontal="right" vertical="center" wrapText="1" readingOrder="1"/>
    </xf>
    <xf numFmtId="182" fontId="158" fillId="50" borderId="26" xfId="52" applyNumberFormat="1" applyFont="1" applyFill="1" applyBorder="1" applyAlignment="1">
      <alignment horizontal="right" vertical="center" wrapText="1" readingOrder="1"/>
    </xf>
    <xf numFmtId="9" fontId="158" fillId="50" borderId="26" xfId="4" applyNumberFormat="1" applyFont="1" applyFill="1" applyBorder="1" applyAlignment="1">
      <alignment horizontal="right" vertical="center" wrapText="1" readingOrder="1"/>
    </xf>
    <xf numFmtId="9" fontId="158" fillId="50" borderId="27" xfId="2" applyFont="1" applyFill="1" applyBorder="1" applyAlignment="1" applyProtection="1">
      <alignment horizontal="right" vertical="center" wrapText="1" readingOrder="1"/>
      <protection locked="0"/>
    </xf>
    <xf numFmtId="182" fontId="54" fillId="49" borderId="4" xfId="52" applyNumberFormat="1" applyFont="1" applyFill="1" applyBorder="1" applyAlignment="1" applyProtection="1">
      <alignment horizontal="center" vertical="center" wrapText="1" readingOrder="1"/>
      <protection locked="0"/>
    </xf>
    <xf numFmtId="182" fontId="54" fillId="49" borderId="4" xfId="52" applyNumberFormat="1" applyFont="1" applyFill="1" applyBorder="1" applyAlignment="1" applyProtection="1">
      <alignment horizontal="right" vertical="center" wrapText="1" readingOrder="1"/>
      <protection locked="0"/>
    </xf>
    <xf numFmtId="173" fontId="51" fillId="49" borderId="4" xfId="1" applyNumberFormat="1" applyFont="1" applyFill="1" applyBorder="1" applyAlignment="1">
      <alignment horizontal="right" vertical="center" wrapText="1" readingOrder="1"/>
    </xf>
    <xf numFmtId="182" fontId="51" fillId="49" borderId="4" xfId="52" applyNumberFormat="1" applyFont="1" applyFill="1" applyBorder="1" applyAlignment="1">
      <alignment horizontal="right" vertical="center" wrapText="1" readingOrder="1"/>
    </xf>
    <xf numFmtId="9" fontId="51" fillId="49" borderId="4" xfId="4" applyNumberFormat="1" applyFont="1" applyFill="1" applyBorder="1" applyAlignment="1">
      <alignment horizontal="right" vertical="center" wrapText="1" readingOrder="1"/>
    </xf>
    <xf numFmtId="9" fontId="54" fillId="49" borderId="35" xfId="2" applyFont="1" applyFill="1" applyBorder="1" applyAlignment="1" applyProtection="1">
      <alignment horizontal="right" vertical="center" wrapText="1" readingOrder="1"/>
      <protection locked="0"/>
    </xf>
    <xf numFmtId="182" fontId="54" fillId="49" borderId="6" xfId="52" applyNumberFormat="1" applyFont="1" applyFill="1" applyBorder="1" applyAlignment="1" applyProtection="1">
      <alignment horizontal="center" vertical="center" wrapText="1" readingOrder="1"/>
      <protection locked="0"/>
    </xf>
    <xf numFmtId="182" fontId="54" fillId="49" borderId="6" xfId="52" applyNumberFormat="1" applyFont="1" applyFill="1" applyBorder="1" applyAlignment="1" applyProtection="1">
      <alignment horizontal="right" vertical="center" wrapText="1" readingOrder="1"/>
      <protection locked="0"/>
    </xf>
    <xf numFmtId="173" fontId="51" fillId="49" borderId="6" xfId="1" applyNumberFormat="1" applyFont="1" applyFill="1" applyBorder="1" applyAlignment="1">
      <alignment horizontal="right" vertical="center" wrapText="1" readingOrder="1"/>
    </xf>
    <xf numFmtId="182" fontId="51" fillId="49" borderId="6" xfId="52" applyNumberFormat="1" applyFont="1" applyFill="1" applyBorder="1" applyAlignment="1">
      <alignment horizontal="right" vertical="center" wrapText="1" readingOrder="1"/>
    </xf>
    <xf numFmtId="9" fontId="54" fillId="49" borderId="36" xfId="2" applyFont="1" applyFill="1" applyBorder="1" applyAlignment="1" applyProtection="1">
      <alignment horizontal="right" vertical="center" wrapText="1" readingOrder="1"/>
      <protection locked="0"/>
    </xf>
    <xf numFmtId="0" fontId="171" fillId="0" borderId="0" xfId="0" applyFont="1"/>
    <xf numFmtId="9" fontId="122" fillId="52" borderId="4" xfId="7" applyFont="1" applyFill="1" applyBorder="1" applyAlignment="1">
      <alignment horizontal="center" vertical="center" wrapText="1" readingOrder="1"/>
    </xf>
    <xf numFmtId="0" fontId="137" fillId="51" borderId="75" xfId="0" applyFont="1" applyFill="1" applyBorder="1" applyAlignment="1">
      <alignment horizontal="center" vertical="center" wrapText="1" readingOrder="1"/>
    </xf>
    <xf numFmtId="9" fontId="114" fillId="43" borderId="4" xfId="7" applyFont="1" applyFill="1" applyBorder="1" applyAlignment="1">
      <alignment horizontal="center" vertical="center" wrapText="1" readingOrder="1"/>
    </xf>
    <xf numFmtId="0" fontId="172" fillId="4" borderId="0" xfId="0" applyFont="1" applyFill="1"/>
    <xf numFmtId="0" fontId="173" fillId="4" borderId="0" xfId="0" applyFont="1" applyFill="1"/>
    <xf numFmtId="185" fontId="61" fillId="0" borderId="1" xfId="0" applyNumberFormat="1" applyFont="1" applyBorder="1" applyAlignment="1">
      <alignment horizontal="right" vertical="center" wrapText="1" readingOrder="1"/>
    </xf>
    <xf numFmtId="0" fontId="14" fillId="0" borderId="0" xfId="0" applyFont="1"/>
    <xf numFmtId="0" fontId="61" fillId="0" borderId="1" xfId="0" applyFont="1" applyBorder="1" applyAlignment="1">
      <alignment vertical="center" wrapText="1" readingOrder="1"/>
    </xf>
    <xf numFmtId="0" fontId="61" fillId="5" borderId="1" xfId="0" applyFont="1" applyFill="1" applyBorder="1" applyAlignment="1">
      <alignment horizontal="center" vertical="center" wrapText="1" readingOrder="1"/>
    </xf>
    <xf numFmtId="0" fontId="61" fillId="5" borderId="1" xfId="0" applyFont="1" applyFill="1" applyBorder="1" applyAlignment="1">
      <alignment horizontal="left" vertical="center" wrapText="1" readingOrder="1"/>
    </xf>
    <xf numFmtId="0" fontId="61" fillId="5" borderId="1" xfId="0" applyFont="1" applyFill="1" applyBorder="1" applyAlignment="1">
      <alignment vertical="center" wrapText="1" readingOrder="1"/>
    </xf>
    <xf numFmtId="185" fontId="61" fillId="5" borderId="1" xfId="0" applyNumberFormat="1" applyFont="1" applyFill="1" applyBorder="1" applyAlignment="1">
      <alignment horizontal="right" vertical="center" wrapText="1" readingOrder="1"/>
    </xf>
    <xf numFmtId="0" fontId="60" fillId="4" borderId="1" xfId="0" applyFont="1" applyFill="1" applyBorder="1" applyAlignment="1">
      <alignment horizontal="center" vertical="center" wrapText="1" readingOrder="1"/>
    </xf>
    <xf numFmtId="0" fontId="60" fillId="4" borderId="78" xfId="0" applyFont="1" applyFill="1" applyBorder="1" applyAlignment="1">
      <alignment horizontal="center" vertical="center" wrapText="1" readingOrder="1"/>
    </xf>
    <xf numFmtId="0" fontId="0" fillId="4" borderId="0" xfId="0" applyFill="1" applyAlignment="1">
      <alignment horizontal="center" vertical="center" wrapText="1"/>
    </xf>
    <xf numFmtId="0" fontId="154" fillId="50" borderId="25" xfId="0" applyFont="1" applyFill="1" applyBorder="1" applyAlignment="1">
      <alignment horizontal="center" vertical="center" wrapText="1" readingOrder="1"/>
    </xf>
    <xf numFmtId="0" fontId="154" fillId="50" borderId="26" xfId="0" applyFont="1" applyFill="1" applyBorder="1" applyAlignment="1">
      <alignment horizontal="center" vertical="center" wrapText="1" readingOrder="1"/>
    </xf>
    <xf numFmtId="9" fontId="154" fillId="50" borderId="26" xfId="2" applyFont="1" applyFill="1" applyBorder="1" applyAlignment="1">
      <alignment horizontal="center" vertical="center" wrapText="1" readingOrder="1"/>
    </xf>
    <xf numFmtId="0" fontId="154" fillId="50" borderId="28" xfId="0" applyFont="1" applyFill="1" applyBorder="1" applyAlignment="1">
      <alignment horizontal="center" vertical="center" wrapText="1" readingOrder="1"/>
    </xf>
    <xf numFmtId="0" fontId="155" fillId="51" borderId="34" xfId="0" applyFont="1" applyFill="1" applyBorder="1" applyAlignment="1">
      <alignment horizontal="left" vertical="center" wrapText="1" readingOrder="1"/>
    </xf>
    <xf numFmtId="0" fontId="61" fillId="48" borderId="1" xfId="0" applyFont="1" applyFill="1" applyBorder="1" applyAlignment="1">
      <alignment horizontal="center" vertical="center" wrapText="1" readingOrder="1"/>
    </xf>
    <xf numFmtId="0" fontId="61" fillId="48" borderId="1" xfId="0" applyFont="1" applyFill="1" applyBorder="1" applyAlignment="1">
      <alignment horizontal="left" vertical="center" wrapText="1" readingOrder="1"/>
    </xf>
    <xf numFmtId="186" fontId="62" fillId="48" borderId="0" xfId="26" applyNumberFormat="1" applyFont="1" applyFill="1" applyAlignment="1">
      <alignment horizontal="center" vertical="center" readingOrder="1"/>
    </xf>
    <xf numFmtId="0" fontId="154" fillId="50" borderId="87" xfId="0" applyFont="1" applyFill="1" applyBorder="1" applyAlignment="1">
      <alignment horizontal="center" vertical="center" wrapText="1" readingOrder="1"/>
    </xf>
    <xf numFmtId="0" fontId="154" fillId="50" borderId="14" xfId="0" applyFont="1" applyFill="1" applyBorder="1" applyAlignment="1">
      <alignment horizontal="center" vertical="center" wrapText="1" readingOrder="1"/>
    </xf>
    <xf numFmtId="0" fontId="154" fillId="50" borderId="31" xfId="0" applyFont="1" applyFill="1" applyBorder="1" applyAlignment="1">
      <alignment horizontal="center" vertical="center" wrapText="1" readingOrder="1"/>
    </xf>
    <xf numFmtId="9" fontId="154" fillId="50" borderId="31" xfId="2" applyFont="1" applyFill="1" applyBorder="1" applyAlignment="1">
      <alignment horizontal="center" vertical="center" wrapText="1" readingOrder="1"/>
    </xf>
    <xf numFmtId="15" fontId="108" fillId="0" borderId="0" xfId="0" applyNumberFormat="1" applyFont="1" applyAlignment="1">
      <alignment vertical="center" wrapText="1" readingOrder="1"/>
    </xf>
    <xf numFmtId="0" fontId="91" fillId="0" borderId="52" xfId="0" applyFont="1" applyBorder="1" applyAlignment="1">
      <alignment horizontal="left" vertical="center" wrapText="1" readingOrder="1"/>
    </xf>
    <xf numFmtId="0" fontId="91" fillId="0" borderId="11" xfId="0" applyFont="1" applyBorder="1" applyAlignment="1">
      <alignment horizontal="left" vertical="center" wrapText="1" readingOrder="1"/>
    </xf>
    <xf numFmtId="0" fontId="91" fillId="0" borderId="51" xfId="0" applyFont="1" applyBorder="1" applyAlignment="1">
      <alignment horizontal="left" vertical="center" wrapText="1" readingOrder="1"/>
    </xf>
    <xf numFmtId="0" fontId="91" fillId="4" borderId="31" xfId="0" applyFont="1" applyFill="1" applyBorder="1" applyAlignment="1">
      <alignment horizontal="left" vertical="center" wrapText="1" readingOrder="1"/>
    </xf>
    <xf numFmtId="0" fontId="91" fillId="0" borderId="87" xfId="0" applyFont="1" applyBorder="1" applyAlignment="1">
      <alignment horizontal="left" vertical="center" wrapText="1" readingOrder="1"/>
    </xf>
    <xf numFmtId="0" fontId="91" fillId="0" borderId="6" xfId="0" applyFont="1" applyBorder="1" applyAlignment="1">
      <alignment horizontal="left" vertical="center" wrapText="1" readingOrder="1"/>
    </xf>
    <xf numFmtId="180" fontId="94" fillId="51" borderId="4" xfId="0" applyNumberFormat="1" applyFont="1" applyFill="1" applyBorder="1" applyAlignment="1">
      <alignment horizontal="left" vertical="center" wrapText="1" readingOrder="1"/>
    </xf>
    <xf numFmtId="9" fontId="114" fillId="0" borderId="4" xfId="2" applyFont="1" applyFill="1" applyBorder="1" applyAlignment="1">
      <alignment horizontal="center" vertical="center" wrapText="1" readingOrder="1"/>
    </xf>
    <xf numFmtId="9" fontId="101" fillId="4" borderId="52" xfId="7" applyFont="1" applyFill="1" applyBorder="1" applyAlignment="1">
      <alignment horizontal="center" vertical="center" wrapText="1"/>
    </xf>
    <xf numFmtId="9" fontId="114" fillId="43" borderId="8" xfId="7" applyFont="1" applyFill="1" applyBorder="1" applyAlignment="1">
      <alignment horizontal="center" vertical="center" wrapText="1" readingOrder="1"/>
    </xf>
    <xf numFmtId="178" fontId="141" fillId="42" borderId="80" xfId="0" applyNumberFormat="1" applyFont="1" applyFill="1" applyBorder="1" applyAlignment="1">
      <alignment horizontal="center" vertical="center" wrapText="1" readingOrder="1"/>
    </xf>
    <xf numFmtId="178" fontId="141" fillId="42" borderId="80" xfId="52" applyNumberFormat="1" applyFont="1" applyFill="1" applyBorder="1" applyAlignment="1">
      <alignment horizontal="center" vertical="center" wrapText="1" readingOrder="1"/>
    </xf>
    <xf numFmtId="178" fontId="143" fillId="44" borderId="80" xfId="0" applyNumberFormat="1" applyFont="1" applyFill="1" applyBorder="1" applyAlignment="1">
      <alignment horizontal="center" vertical="center" wrapText="1" readingOrder="1"/>
    </xf>
    <xf numFmtId="178" fontId="143" fillId="44" borderId="80" xfId="52" applyNumberFormat="1" applyFont="1" applyFill="1" applyBorder="1" applyAlignment="1">
      <alignment horizontal="center" vertical="center" wrapText="1" readingOrder="1"/>
    </xf>
    <xf numFmtId="178" fontId="146" fillId="42" borderId="80" xfId="52" applyNumberFormat="1" applyFont="1" applyFill="1" applyBorder="1" applyAlignment="1">
      <alignment horizontal="center" vertical="center" wrapText="1" readingOrder="1"/>
    </xf>
    <xf numFmtId="178" fontId="143" fillId="42" borderId="80" xfId="52" applyNumberFormat="1" applyFont="1" applyFill="1" applyBorder="1" applyAlignment="1">
      <alignment horizontal="center" vertical="center" wrapText="1" readingOrder="1"/>
    </xf>
    <xf numFmtId="178" fontId="163" fillId="45" borderId="80" xfId="52" applyNumberFormat="1" applyFont="1" applyFill="1" applyBorder="1" applyAlignment="1">
      <alignment horizontal="center" vertical="center" wrapText="1" readingOrder="1"/>
    </xf>
    <xf numFmtId="178" fontId="154" fillId="50" borderId="31" xfId="0" applyNumberFormat="1" applyFont="1" applyFill="1" applyBorder="1" applyAlignment="1">
      <alignment horizontal="center" vertical="center" wrapText="1" readingOrder="1"/>
    </xf>
    <xf numFmtId="0" fontId="154" fillId="50" borderId="39" xfId="0" applyFont="1" applyFill="1" applyBorder="1" applyAlignment="1">
      <alignment horizontal="center" vertical="center" wrapText="1" readingOrder="1"/>
    </xf>
    <xf numFmtId="0" fontId="154" fillId="50" borderId="90" xfId="0" applyFont="1" applyFill="1" applyBorder="1" applyAlignment="1">
      <alignment horizontal="center" vertical="center" wrapText="1" readingOrder="1"/>
    </xf>
    <xf numFmtId="0" fontId="139" fillId="46" borderId="86" xfId="0" applyFont="1" applyFill="1" applyBorder="1" applyAlignment="1">
      <alignment horizontal="center" vertical="center" wrapText="1" readingOrder="1"/>
    </xf>
    <xf numFmtId="0" fontId="61" fillId="53" borderId="1" xfId="0" applyFont="1" applyFill="1" applyBorder="1" applyAlignment="1">
      <alignment horizontal="center" vertical="center" wrapText="1" readingOrder="1"/>
    </xf>
    <xf numFmtId="190" fontId="61" fillId="53" borderId="1" xfId="0" applyNumberFormat="1" applyFont="1" applyFill="1" applyBorder="1" applyAlignment="1">
      <alignment horizontal="right" vertical="center" wrapText="1" readingOrder="1"/>
    </xf>
    <xf numFmtId="0" fontId="61" fillId="54" borderId="1" xfId="0" applyFont="1" applyFill="1" applyBorder="1" applyAlignment="1">
      <alignment horizontal="center" vertical="center" wrapText="1" readingOrder="1"/>
    </xf>
    <xf numFmtId="0" fontId="61" fillId="54" borderId="1" xfId="0" applyFont="1" applyFill="1" applyBorder="1" applyAlignment="1">
      <alignment horizontal="left" vertical="center" wrapText="1" readingOrder="1"/>
    </xf>
    <xf numFmtId="0" fontId="61" fillId="54" borderId="1" xfId="0" applyFont="1" applyFill="1" applyBorder="1" applyAlignment="1">
      <alignment vertical="center" wrapText="1" readingOrder="1"/>
    </xf>
    <xf numFmtId="185" fontId="61" fillId="54" borderId="1" xfId="0" applyNumberFormat="1" applyFont="1" applyFill="1" applyBorder="1" applyAlignment="1">
      <alignment horizontal="right" vertical="center" wrapText="1" readingOrder="1"/>
    </xf>
    <xf numFmtId="185" fontId="60" fillId="0" borderId="0" xfId="0" applyNumberFormat="1" applyFont="1" applyAlignment="1">
      <alignment horizontal="center" vertical="center" readingOrder="1"/>
    </xf>
    <xf numFmtId="0" fontId="91" fillId="55" borderId="39" xfId="0" applyFont="1" applyFill="1" applyBorder="1" applyAlignment="1">
      <alignment horizontal="left" vertical="center" wrapText="1" readingOrder="1"/>
    </xf>
    <xf numFmtId="178" fontId="141" fillId="0" borderId="80" xfId="52" applyNumberFormat="1" applyFont="1" applyFill="1" applyBorder="1" applyAlignment="1">
      <alignment horizontal="center" vertical="center" wrapText="1" readingOrder="1"/>
    </xf>
    <xf numFmtId="178" fontId="163" fillId="45" borderId="80" xfId="0" applyNumberFormat="1" applyFont="1" applyFill="1" applyBorder="1" applyAlignment="1">
      <alignment horizontal="center" vertical="center" wrapText="1" readingOrder="1"/>
    </xf>
    <xf numFmtId="0" fontId="145" fillId="46" borderId="86" xfId="0" applyFont="1" applyFill="1" applyBorder="1" applyAlignment="1">
      <alignment horizontal="center" vertical="center" wrapText="1" readingOrder="1"/>
    </xf>
    <xf numFmtId="15" fontId="109" fillId="0" borderId="17" xfId="0" applyNumberFormat="1" applyFont="1" applyBorder="1" applyAlignment="1">
      <alignment horizontal="center" vertical="center" wrapText="1" readingOrder="1"/>
    </xf>
    <xf numFmtId="190" fontId="61" fillId="0" borderId="1" xfId="0" applyNumberFormat="1" applyFont="1" applyBorder="1" applyAlignment="1">
      <alignment horizontal="right" vertical="center" wrapText="1" readingOrder="1"/>
    </xf>
    <xf numFmtId="15" fontId="109" fillId="0" borderId="0" xfId="0" applyNumberFormat="1" applyFont="1" applyAlignment="1">
      <alignment vertical="center" readingOrder="1"/>
    </xf>
    <xf numFmtId="178" fontId="109" fillId="0" borderId="0" xfId="0" applyNumberFormat="1" applyFont="1" applyAlignment="1">
      <alignment vertical="center" readingOrder="1"/>
    </xf>
    <xf numFmtId="15" fontId="175" fillId="0" borderId="0" xfId="0" applyNumberFormat="1" applyFont="1" applyAlignment="1">
      <alignment vertical="center" readingOrder="1"/>
    </xf>
    <xf numFmtId="0" fontId="102" fillId="0" borderId="4" xfId="0" applyFont="1" applyBorder="1" applyAlignment="1">
      <alignment horizontal="left" vertical="center" readingOrder="1"/>
    </xf>
    <xf numFmtId="178" fontId="102" fillId="0" borderId="4" xfId="0" applyNumberFormat="1" applyFont="1" applyBorder="1" applyAlignment="1">
      <alignment horizontal="right" vertical="center" readingOrder="1"/>
    </xf>
    <xf numFmtId="180" fontId="102" fillId="0" borderId="4" xfId="0" applyNumberFormat="1" applyFont="1" applyBorder="1" applyAlignment="1">
      <alignment horizontal="right" vertical="center" readingOrder="1"/>
    </xf>
    <xf numFmtId="9" fontId="102" fillId="0" borderId="4" xfId="2" applyFont="1" applyFill="1" applyBorder="1" applyAlignment="1">
      <alignment horizontal="center" vertical="center" readingOrder="1"/>
    </xf>
    <xf numFmtId="9" fontId="102" fillId="0" borderId="4" xfId="2" applyFont="1" applyBorder="1" applyAlignment="1">
      <alignment horizontal="center" vertical="center" readingOrder="1"/>
    </xf>
    <xf numFmtId="0" fontId="102" fillId="4" borderId="4" xfId="0" applyFont="1" applyFill="1" applyBorder="1" applyAlignment="1">
      <alignment horizontal="left" vertical="center" readingOrder="1"/>
    </xf>
    <xf numFmtId="0" fontId="91" fillId="4" borderId="4" xfId="0" applyFont="1" applyFill="1" applyBorder="1" applyAlignment="1">
      <alignment horizontal="left" vertical="center" readingOrder="1"/>
    </xf>
    <xf numFmtId="178" fontId="94" fillId="49" borderId="4" xfId="0" applyNumberFormat="1" applyFont="1" applyFill="1" applyBorder="1" applyAlignment="1">
      <alignment horizontal="right" vertical="center" readingOrder="1"/>
    </xf>
    <xf numFmtId="180" fontId="94" fillId="49" borderId="4" xfId="0" applyNumberFormat="1" applyFont="1" applyFill="1" applyBorder="1" applyAlignment="1">
      <alignment horizontal="right" vertical="center" readingOrder="1"/>
    </xf>
    <xf numFmtId="9" fontId="94" fillId="49" borderId="4" xfId="2" applyFont="1" applyFill="1" applyBorder="1" applyAlignment="1">
      <alignment horizontal="center" vertical="center" readingOrder="1"/>
    </xf>
    <xf numFmtId="178" fontId="155" fillId="50" borderId="42" xfId="0" applyNumberFormat="1" applyFont="1" applyFill="1" applyBorder="1" applyAlignment="1">
      <alignment horizontal="right" vertical="center" readingOrder="1"/>
    </xf>
    <xf numFmtId="180" fontId="155" fillId="50" borderId="42" xfId="0" applyNumberFormat="1" applyFont="1" applyFill="1" applyBorder="1" applyAlignment="1">
      <alignment horizontal="right" vertical="center" readingOrder="1"/>
    </xf>
    <xf numFmtId="9" fontId="155" fillId="50" borderId="42" xfId="2" applyFont="1" applyFill="1" applyBorder="1" applyAlignment="1">
      <alignment horizontal="center" vertical="center" readingOrder="1"/>
    </xf>
    <xf numFmtId="0" fontId="102" fillId="0" borderId="8" xfId="0" applyFont="1" applyBorder="1" applyAlignment="1">
      <alignment horizontal="left" vertical="center" readingOrder="1"/>
    </xf>
    <xf numFmtId="178" fontId="102" fillId="0" borderId="8" xfId="0" applyNumberFormat="1" applyFont="1" applyBorder="1" applyAlignment="1">
      <alignment horizontal="right" vertical="center" readingOrder="1"/>
    </xf>
    <xf numFmtId="180" fontId="102" fillId="0" borderId="8" xfId="0" applyNumberFormat="1" applyFont="1" applyBorder="1" applyAlignment="1">
      <alignment horizontal="right" vertical="center" readingOrder="1"/>
    </xf>
    <xf numFmtId="9" fontId="102" fillId="0" borderId="8" xfId="2" applyFont="1" applyFill="1" applyBorder="1" applyAlignment="1">
      <alignment horizontal="center" vertical="center" readingOrder="1"/>
    </xf>
    <xf numFmtId="9" fontId="102" fillId="0" borderId="12" xfId="2" applyFont="1" applyFill="1" applyBorder="1" applyAlignment="1">
      <alignment horizontal="center" vertical="center" readingOrder="1"/>
    </xf>
    <xf numFmtId="9" fontId="102" fillId="0" borderId="5" xfId="2" applyFont="1" applyFill="1" applyBorder="1" applyAlignment="1">
      <alignment horizontal="center" vertical="center" readingOrder="1"/>
    </xf>
    <xf numFmtId="178" fontId="94" fillId="51" borderId="4" xfId="0" applyNumberFormat="1" applyFont="1" applyFill="1" applyBorder="1" applyAlignment="1">
      <alignment horizontal="right" vertical="center" readingOrder="1"/>
    </xf>
    <xf numFmtId="180" fontId="94" fillId="51" borderId="4" xfId="0" applyNumberFormat="1" applyFont="1" applyFill="1" applyBorder="1" applyAlignment="1">
      <alignment horizontal="right" vertical="center" readingOrder="1"/>
    </xf>
    <xf numFmtId="9" fontId="94" fillId="51" borderId="4" xfId="2" applyFont="1" applyFill="1" applyBorder="1" applyAlignment="1">
      <alignment horizontal="center" vertical="center" readingOrder="1"/>
    </xf>
    <xf numFmtId="9" fontId="94" fillId="51" borderId="5" xfId="2" applyFont="1" applyFill="1" applyBorder="1" applyAlignment="1">
      <alignment horizontal="center" vertical="center" readingOrder="1"/>
    </xf>
    <xf numFmtId="178" fontId="94" fillId="51" borderId="6" xfId="0" applyNumberFormat="1" applyFont="1" applyFill="1" applyBorder="1" applyAlignment="1">
      <alignment horizontal="right" vertical="center" readingOrder="1"/>
    </xf>
    <xf numFmtId="180" fontId="94" fillId="51" borderId="6" xfId="0" applyNumberFormat="1" applyFont="1" applyFill="1" applyBorder="1" applyAlignment="1">
      <alignment horizontal="right" vertical="center" readingOrder="1"/>
    </xf>
    <xf numFmtId="9" fontId="94" fillId="51" borderId="6" xfId="2" applyFont="1" applyFill="1" applyBorder="1" applyAlignment="1">
      <alignment horizontal="center" vertical="center" readingOrder="1"/>
    </xf>
    <xf numFmtId="0" fontId="155" fillId="50" borderId="26" xfId="0" applyFont="1" applyFill="1" applyBorder="1" applyAlignment="1">
      <alignment horizontal="center" vertical="center" readingOrder="1"/>
    </xf>
    <xf numFmtId="178" fontId="155" fillId="50" borderId="26" xfId="0" applyNumberFormat="1" applyFont="1" applyFill="1" applyBorder="1" applyAlignment="1">
      <alignment horizontal="right" vertical="center" readingOrder="1"/>
    </xf>
    <xf numFmtId="180" fontId="155" fillId="50" borderId="26" xfId="0" applyNumberFormat="1" applyFont="1" applyFill="1" applyBorder="1" applyAlignment="1">
      <alignment horizontal="right" vertical="center" readingOrder="1"/>
    </xf>
    <xf numFmtId="9" fontId="155" fillId="50" borderId="26" xfId="2" applyFont="1" applyFill="1" applyBorder="1" applyAlignment="1">
      <alignment horizontal="center" vertical="center" readingOrder="1"/>
    </xf>
    <xf numFmtId="9" fontId="155" fillId="50" borderId="28" xfId="2" applyFont="1" applyFill="1" applyBorder="1" applyAlignment="1">
      <alignment horizontal="center" vertical="center" readingOrder="1"/>
    </xf>
    <xf numFmtId="0" fontId="102" fillId="4" borderId="39" xfId="0" applyFont="1" applyFill="1" applyBorder="1" applyAlignment="1">
      <alignment horizontal="left" vertical="center" readingOrder="1"/>
    </xf>
    <xf numFmtId="178" fontId="102" fillId="4" borderId="39" xfId="0" applyNumberFormat="1" applyFont="1" applyFill="1" applyBorder="1" applyAlignment="1">
      <alignment horizontal="right" vertical="center" readingOrder="1"/>
    </xf>
    <xf numFmtId="180" fontId="102" fillId="4" borderId="39" xfId="0" applyNumberFormat="1" applyFont="1" applyFill="1" applyBorder="1" applyAlignment="1">
      <alignment horizontal="right" vertical="center" readingOrder="1"/>
    </xf>
    <xf numFmtId="180" fontId="102" fillId="0" borderId="39" xfId="0" applyNumberFormat="1" applyFont="1" applyBorder="1" applyAlignment="1">
      <alignment horizontal="right" vertical="center" readingOrder="1"/>
    </xf>
    <xf numFmtId="9" fontId="102" fillId="4" borderId="39" xfId="2" applyFont="1" applyFill="1" applyBorder="1" applyAlignment="1">
      <alignment horizontal="center" vertical="center" readingOrder="1"/>
    </xf>
    <xf numFmtId="0" fontId="91" fillId="4" borderId="8" xfId="0" applyFont="1" applyFill="1" applyBorder="1" applyAlignment="1">
      <alignment horizontal="left" vertical="center" readingOrder="1"/>
    </xf>
    <xf numFmtId="178" fontId="102" fillId="4" borderId="8" xfId="0" applyNumberFormat="1" applyFont="1" applyFill="1" applyBorder="1" applyAlignment="1">
      <alignment horizontal="right" vertical="center" readingOrder="1"/>
    </xf>
    <xf numFmtId="180" fontId="102" fillId="4" borderId="8" xfId="0" applyNumberFormat="1" applyFont="1" applyFill="1" applyBorder="1" applyAlignment="1">
      <alignment horizontal="right" vertical="center" readingOrder="1"/>
    </xf>
    <xf numFmtId="9" fontId="102" fillId="4" borderId="8" xfId="2" applyFont="1" applyFill="1" applyBorder="1" applyAlignment="1">
      <alignment horizontal="center" vertical="center" readingOrder="1"/>
    </xf>
    <xf numFmtId="0" fontId="102" fillId="4" borderId="8" xfId="0" applyFont="1" applyFill="1" applyBorder="1" applyAlignment="1">
      <alignment horizontal="left" vertical="center" readingOrder="1"/>
    </xf>
    <xf numFmtId="9" fontId="102" fillId="0" borderId="8" xfId="2" applyFont="1" applyBorder="1" applyAlignment="1">
      <alignment horizontal="center" vertical="center" readingOrder="1"/>
    </xf>
    <xf numFmtId="9" fontId="102" fillId="0" borderId="12" xfId="2" applyFont="1" applyBorder="1" applyAlignment="1">
      <alignment horizontal="center" vertical="center" readingOrder="1"/>
    </xf>
    <xf numFmtId="178" fontId="94" fillId="51" borderId="7" xfId="0" applyNumberFormat="1" applyFont="1" applyFill="1" applyBorder="1" applyAlignment="1">
      <alignment horizontal="right" vertical="center" readingOrder="1"/>
    </xf>
    <xf numFmtId="180" fontId="94" fillId="51" borderId="7" xfId="0" applyNumberFormat="1" applyFont="1" applyFill="1" applyBorder="1" applyAlignment="1">
      <alignment horizontal="right" vertical="center" readingOrder="1"/>
    </xf>
    <xf numFmtId="9" fontId="94" fillId="51" borderId="7" xfId="2" applyFont="1" applyFill="1" applyBorder="1" applyAlignment="1">
      <alignment horizontal="center" vertical="center" readingOrder="1"/>
    </xf>
    <xf numFmtId="0" fontId="102" fillId="0" borderId="52" xfId="0" applyFont="1" applyBorder="1" applyAlignment="1">
      <alignment horizontal="left" vertical="center" readingOrder="1"/>
    </xf>
    <xf numFmtId="0" fontId="102" fillId="0" borderId="11" xfId="0" applyFont="1" applyBorder="1" applyAlignment="1">
      <alignment horizontal="left" vertical="center" readingOrder="1"/>
    </xf>
    <xf numFmtId="0" fontId="102" fillId="0" borderId="51" xfId="0" applyFont="1" applyBorder="1" applyAlignment="1">
      <alignment horizontal="left" vertical="center" readingOrder="1"/>
    </xf>
    <xf numFmtId="0" fontId="102" fillId="4" borderId="64" xfId="0" applyFont="1" applyFill="1" applyBorder="1" applyAlignment="1">
      <alignment horizontal="left" vertical="center" readingOrder="1"/>
    </xf>
    <xf numFmtId="178" fontId="102" fillId="0" borderId="39" xfId="0" applyNumberFormat="1" applyFont="1" applyBorder="1" applyAlignment="1">
      <alignment horizontal="right" vertical="center" readingOrder="1"/>
    </xf>
    <xf numFmtId="9" fontId="102" fillId="0" borderId="39" xfId="2" applyFont="1" applyFill="1" applyBorder="1" applyAlignment="1">
      <alignment horizontal="center" vertical="center" readingOrder="1"/>
    </xf>
    <xf numFmtId="9" fontId="102" fillId="0" borderId="39" xfId="2" applyFont="1" applyBorder="1" applyAlignment="1">
      <alignment horizontal="center" vertical="center" readingOrder="1"/>
    </xf>
    <xf numFmtId="9" fontId="102" fillId="0" borderId="5" xfId="2" applyFont="1" applyBorder="1" applyAlignment="1">
      <alignment horizontal="center" vertical="center" readingOrder="1"/>
    </xf>
    <xf numFmtId="0" fontId="126" fillId="0" borderId="0" xfId="0" applyFont="1" applyAlignment="1">
      <alignment horizontal="left" vertical="top" readingOrder="1"/>
    </xf>
    <xf numFmtId="178" fontId="126" fillId="0" borderId="0" xfId="0" applyNumberFormat="1" applyFont="1" applyAlignment="1">
      <alignment horizontal="left" vertical="top" readingOrder="1"/>
    </xf>
    <xf numFmtId="0" fontId="111" fillId="0" borderId="0" xfId="0" applyFont="1" applyAlignment="1">
      <alignment horizontal="left" vertical="top" readingOrder="1"/>
    </xf>
    <xf numFmtId="180" fontId="102" fillId="0" borderId="6" xfId="0" applyNumberFormat="1" applyFont="1" applyBorder="1" applyAlignment="1">
      <alignment horizontal="right" vertical="center" readingOrder="1"/>
    </xf>
    <xf numFmtId="9" fontId="94" fillId="0" borderId="6" xfId="2" applyFont="1" applyFill="1" applyBorder="1" applyAlignment="1">
      <alignment horizontal="center" vertical="center" readingOrder="1"/>
    </xf>
    <xf numFmtId="43" fontId="0" fillId="0" borderId="0" xfId="1" applyFont="1" applyAlignment="1"/>
    <xf numFmtId="180" fontId="106" fillId="0" borderId="39" xfId="0" applyNumberFormat="1" applyFont="1" applyBorder="1" applyAlignment="1">
      <alignment horizontal="right" vertical="center" readingOrder="1"/>
    </xf>
    <xf numFmtId="0" fontId="102" fillId="0" borderId="6" xfId="0" applyFont="1" applyBorder="1" applyAlignment="1">
      <alignment horizontal="left" vertical="center" readingOrder="1"/>
    </xf>
    <xf numFmtId="9" fontId="155" fillId="50" borderId="27" xfId="2" applyFont="1" applyFill="1" applyBorder="1" applyAlignment="1">
      <alignment horizontal="center" vertical="center" readingOrder="1"/>
    </xf>
    <xf numFmtId="9" fontId="102" fillId="0" borderId="77" xfId="2" applyFont="1" applyFill="1" applyBorder="1" applyAlignment="1">
      <alignment horizontal="center" vertical="center" readingOrder="1"/>
    </xf>
    <xf numFmtId="0" fontId="102" fillId="0" borderId="4" xfId="3" applyFont="1" applyBorder="1" applyAlignment="1">
      <alignment horizontal="left" vertical="center" readingOrder="1"/>
    </xf>
    <xf numFmtId="0" fontId="91" fillId="4" borderId="8" xfId="0" applyFont="1" applyFill="1" applyBorder="1" applyAlignment="1">
      <alignment horizontal="center" vertical="center" readingOrder="1"/>
    </xf>
    <xf numFmtId="180" fontId="102" fillId="0" borderId="8" xfId="0" applyNumberFormat="1" applyFont="1" applyBorder="1" applyAlignment="1">
      <alignment horizontal="center" vertical="center" readingOrder="1"/>
    </xf>
    <xf numFmtId="9" fontId="102" fillId="0" borderId="33" xfId="2" applyFont="1" applyBorder="1" applyAlignment="1">
      <alignment horizontal="center" vertical="center" readingOrder="1"/>
    </xf>
    <xf numFmtId="180" fontId="155" fillId="50" borderId="26" xfId="0" applyNumberFormat="1" applyFont="1" applyFill="1" applyBorder="1" applyAlignment="1">
      <alignment horizontal="center" vertical="center" readingOrder="1"/>
    </xf>
    <xf numFmtId="9" fontId="102" fillId="0" borderId="4" xfId="2" applyFont="1" applyBorder="1" applyAlignment="1">
      <alignment vertical="center" readingOrder="1"/>
    </xf>
    <xf numFmtId="9" fontId="94" fillId="49" borderId="4" xfId="2" applyFont="1" applyFill="1" applyBorder="1" applyAlignment="1">
      <alignment vertical="center" readingOrder="1"/>
    </xf>
    <xf numFmtId="9" fontId="94" fillId="51" borderId="4" xfId="2" applyFont="1" applyFill="1" applyBorder="1" applyAlignment="1">
      <alignment vertical="center" readingOrder="1"/>
    </xf>
    <xf numFmtId="178" fontId="102" fillId="4" borderId="4" xfId="0" applyNumberFormat="1" applyFont="1" applyFill="1" applyBorder="1" applyAlignment="1">
      <alignment horizontal="right" vertical="center" readingOrder="1"/>
    </xf>
    <xf numFmtId="180" fontId="102" fillId="4" borderId="4" xfId="0" applyNumberFormat="1" applyFont="1" applyFill="1" applyBorder="1" applyAlignment="1">
      <alignment horizontal="right" vertical="center" readingOrder="1"/>
    </xf>
    <xf numFmtId="9" fontId="102" fillId="4" borderId="4" xfId="2" applyFont="1" applyFill="1" applyBorder="1" applyAlignment="1">
      <alignment vertical="center" readingOrder="1"/>
    </xf>
    <xf numFmtId="9" fontId="155" fillId="50" borderId="26" xfId="2" applyFont="1" applyFill="1" applyBorder="1" applyAlignment="1">
      <alignment vertical="center" readingOrder="1"/>
    </xf>
    <xf numFmtId="180" fontId="94" fillId="51" borderId="4" xfId="2" applyNumberFormat="1" applyFont="1" applyFill="1" applyBorder="1" applyAlignment="1">
      <alignment horizontal="right" vertical="center" readingOrder="1"/>
    </xf>
    <xf numFmtId="178" fontId="155" fillId="50" borderId="44" xfId="0" applyNumberFormat="1" applyFont="1" applyFill="1" applyBorder="1" applyAlignment="1">
      <alignment horizontal="right" vertical="center" readingOrder="1"/>
    </xf>
    <xf numFmtId="180" fontId="155" fillId="50" borderId="44" xfId="0" applyNumberFormat="1" applyFont="1" applyFill="1" applyBorder="1" applyAlignment="1">
      <alignment horizontal="right" vertical="center" readingOrder="1"/>
    </xf>
    <xf numFmtId="9" fontId="155" fillId="50" borderId="44" xfId="2" applyFont="1" applyFill="1" applyBorder="1" applyAlignment="1">
      <alignment horizontal="center" vertical="center" readingOrder="1"/>
    </xf>
    <xf numFmtId="9" fontId="155" fillId="50" borderId="62" xfId="2" applyFont="1" applyFill="1" applyBorder="1" applyAlignment="1">
      <alignment horizontal="center" vertical="center" readingOrder="1"/>
    </xf>
    <xf numFmtId="0" fontId="85" fillId="0" borderId="0" xfId="0" applyFont="1" applyAlignment="1">
      <alignment horizontal="left" vertical="top" readingOrder="1"/>
    </xf>
    <xf numFmtId="0" fontId="176" fillId="0" borderId="0" xfId="0" applyFont="1" applyAlignment="1">
      <alignment horizontal="left" vertical="top" readingOrder="1"/>
    </xf>
    <xf numFmtId="9" fontId="155" fillId="50" borderId="4" xfId="2" applyFont="1" applyFill="1" applyBorder="1" applyAlignment="1">
      <alignment horizontal="center" vertical="center" readingOrder="1"/>
    </xf>
    <xf numFmtId="178" fontId="155" fillId="50" borderId="4" xfId="0" applyNumberFormat="1" applyFont="1" applyFill="1" applyBorder="1" applyAlignment="1">
      <alignment horizontal="right" vertical="center" readingOrder="1"/>
    </xf>
    <xf numFmtId="180" fontId="155" fillId="50" borderId="4" xfId="0" applyNumberFormat="1" applyFont="1" applyFill="1" applyBorder="1" applyAlignment="1">
      <alignment horizontal="right" vertical="center" readingOrder="1"/>
    </xf>
    <xf numFmtId="0" fontId="102" fillId="4" borderId="31" xfId="0" applyFont="1" applyFill="1" applyBorder="1" applyAlignment="1">
      <alignment horizontal="left" vertical="center" readingOrder="1"/>
    </xf>
    <xf numFmtId="178" fontId="102" fillId="0" borderId="31" xfId="0" applyNumberFormat="1" applyFont="1" applyBorder="1" applyAlignment="1">
      <alignment horizontal="right" vertical="center" readingOrder="1"/>
    </xf>
    <xf numFmtId="180" fontId="102" fillId="0" borderId="31" xfId="0" applyNumberFormat="1" applyFont="1" applyBorder="1" applyAlignment="1">
      <alignment horizontal="right" vertical="center" readingOrder="1"/>
    </xf>
    <xf numFmtId="9" fontId="102" fillId="0" borderId="31" xfId="2" applyFont="1" applyFill="1" applyBorder="1" applyAlignment="1">
      <alignment horizontal="center" vertical="center" readingOrder="1"/>
    </xf>
    <xf numFmtId="9" fontId="102" fillId="0" borderId="31" xfId="2" applyFont="1" applyBorder="1" applyAlignment="1">
      <alignment horizontal="center" vertical="center" readingOrder="1"/>
    </xf>
    <xf numFmtId="9" fontId="102" fillId="0" borderId="15" xfId="2" applyFont="1" applyBorder="1" applyAlignment="1">
      <alignment horizontal="center" vertical="center" readingOrder="1"/>
    </xf>
    <xf numFmtId="0" fontId="102" fillId="0" borderId="30" xfId="0" applyFont="1" applyBorder="1" applyAlignment="1">
      <alignment horizontal="left" vertical="center" readingOrder="1"/>
    </xf>
    <xf numFmtId="178" fontId="102" fillId="4" borderId="31" xfId="0" applyNumberFormat="1" applyFont="1" applyFill="1" applyBorder="1" applyAlignment="1">
      <alignment horizontal="right" vertical="center" readingOrder="1"/>
    </xf>
    <xf numFmtId="180" fontId="102" fillId="4" borderId="31" xfId="0" applyNumberFormat="1" applyFont="1" applyFill="1" applyBorder="1" applyAlignment="1">
      <alignment horizontal="right" vertical="center" readingOrder="1"/>
    </xf>
    <xf numFmtId="9" fontId="102" fillId="0" borderId="90" xfId="2" applyFont="1" applyFill="1" applyBorder="1" applyAlignment="1">
      <alignment horizontal="center" vertical="center" readingOrder="1"/>
    </xf>
    <xf numFmtId="178" fontId="155" fillId="50" borderId="29" xfId="0" applyNumberFormat="1" applyFont="1" applyFill="1" applyBorder="1" applyAlignment="1">
      <alignment horizontal="right" vertical="center" readingOrder="1"/>
    </xf>
    <xf numFmtId="180" fontId="126" fillId="0" borderId="0" xfId="0" applyNumberFormat="1" applyFont="1" applyAlignment="1">
      <alignment horizontal="left" vertical="top" readingOrder="1"/>
    </xf>
    <xf numFmtId="9" fontId="126" fillId="0" borderId="0" xfId="2" applyFont="1" applyBorder="1" applyAlignment="1">
      <alignment horizontal="center" vertical="top" readingOrder="1"/>
    </xf>
    <xf numFmtId="0" fontId="126" fillId="0" borderId="0" xfId="0" applyFont="1" applyAlignment="1">
      <alignment horizontal="center" vertical="top" readingOrder="1"/>
    </xf>
    <xf numFmtId="178" fontId="97" fillId="0" borderId="8" xfId="0" applyNumberFormat="1" applyFont="1" applyBorder="1" applyAlignment="1">
      <alignment horizontal="right" vertical="center" readingOrder="1"/>
    </xf>
    <xf numFmtId="180" fontId="97" fillId="0" borderId="8" xfId="0" applyNumberFormat="1" applyFont="1" applyBorder="1" applyAlignment="1">
      <alignment horizontal="right" vertical="center" readingOrder="1"/>
    </xf>
    <xf numFmtId="9" fontId="97" fillId="0" borderId="8" xfId="2" applyFont="1" applyFill="1" applyBorder="1" applyAlignment="1">
      <alignment horizontal="center" vertical="center" readingOrder="1"/>
    </xf>
    <xf numFmtId="9" fontId="97" fillId="0" borderId="12" xfId="2" applyFont="1" applyFill="1" applyBorder="1" applyAlignment="1">
      <alignment horizontal="center" vertical="center" readingOrder="1"/>
    </xf>
    <xf numFmtId="178" fontId="97" fillId="0" borderId="6" xfId="0" applyNumberFormat="1" applyFont="1" applyBorder="1" applyAlignment="1">
      <alignment horizontal="right" vertical="center" readingOrder="1"/>
    </xf>
    <xf numFmtId="180" fontId="97" fillId="0" borderId="6" xfId="0" applyNumberFormat="1" applyFont="1" applyBorder="1" applyAlignment="1">
      <alignment horizontal="right" vertical="center" readingOrder="1"/>
    </xf>
    <xf numFmtId="9" fontId="97" fillId="0" borderId="6" xfId="2" applyFont="1" applyFill="1" applyBorder="1" applyAlignment="1">
      <alignment horizontal="center" vertical="center" readingOrder="1"/>
    </xf>
    <xf numFmtId="9" fontId="97" fillId="0" borderId="9" xfId="2" applyFont="1" applyFill="1" applyBorder="1" applyAlignment="1">
      <alignment horizontal="center" vertical="center" readingOrder="1"/>
    </xf>
    <xf numFmtId="178" fontId="85" fillId="0" borderId="0" xfId="0" applyNumberFormat="1" applyFont="1" applyAlignment="1">
      <alignment horizontal="left" vertical="top" readingOrder="1"/>
    </xf>
    <xf numFmtId="180" fontId="85" fillId="0" borderId="0" xfId="0" applyNumberFormat="1" applyFont="1" applyAlignment="1">
      <alignment horizontal="left" vertical="top" readingOrder="1"/>
    </xf>
    <xf numFmtId="180" fontId="176" fillId="0" borderId="0" xfId="0" applyNumberFormat="1" applyFont="1" applyAlignment="1">
      <alignment horizontal="left" vertical="top" readingOrder="1"/>
    </xf>
    <xf numFmtId="0" fontId="91" fillId="0" borderId="4" xfId="0" applyFont="1" applyBorder="1" applyAlignment="1">
      <alignment vertical="center" wrapText="1" readingOrder="1"/>
    </xf>
    <xf numFmtId="0" fontId="91" fillId="4" borderId="4" xfId="0" applyFont="1" applyFill="1" applyBorder="1" applyAlignment="1">
      <alignment vertical="center" wrapText="1" readingOrder="1"/>
    </xf>
    <xf numFmtId="0" fontId="154" fillId="50" borderId="29" xfId="0" applyFont="1" applyFill="1" applyBorder="1" applyAlignment="1">
      <alignment vertical="center" wrapText="1" readingOrder="1"/>
    </xf>
    <xf numFmtId="0" fontId="91" fillId="0" borderId="8" xfId="0" applyFont="1" applyBorder="1" applyAlignment="1">
      <alignment vertical="center" wrapText="1" readingOrder="1"/>
    </xf>
    <xf numFmtId="0" fontId="91" fillId="4" borderId="39" xfId="0" applyFont="1" applyFill="1" applyBorder="1" applyAlignment="1">
      <alignment vertical="center" wrapText="1" readingOrder="1"/>
    </xf>
    <xf numFmtId="0" fontId="91" fillId="4" borderId="8" xfId="0" applyFont="1" applyFill="1" applyBorder="1" applyAlignment="1">
      <alignment vertical="center" wrapText="1" readingOrder="1"/>
    </xf>
    <xf numFmtId="0" fontId="91" fillId="0" borderId="52" xfId="0" applyFont="1" applyBorder="1" applyAlignment="1">
      <alignment vertical="center" wrapText="1" readingOrder="1"/>
    </xf>
    <xf numFmtId="0" fontId="91" fillId="0" borderId="11" xfId="0" applyFont="1" applyBorder="1" applyAlignment="1">
      <alignment vertical="center" wrapText="1" readingOrder="1"/>
    </xf>
    <xf numFmtId="0" fontId="91" fillId="0" borderId="51" xfId="0" applyFont="1" applyBorder="1" applyAlignment="1">
      <alignment vertical="center" wrapText="1" readingOrder="1"/>
    </xf>
    <xf numFmtId="0" fontId="91" fillId="4" borderId="64" xfId="0" applyFont="1" applyFill="1" applyBorder="1" applyAlignment="1">
      <alignment vertical="center" wrapText="1" readingOrder="1"/>
    </xf>
    <xf numFmtId="0" fontId="174" fillId="0" borderId="0" xfId="0" applyFont="1" applyAlignment="1">
      <alignment vertical="center" wrapText="1" readingOrder="1"/>
    </xf>
    <xf numFmtId="0" fontId="91" fillId="0" borderId="6" xfId="0" applyFont="1" applyBorder="1" applyAlignment="1">
      <alignment vertical="center" wrapText="1" readingOrder="1"/>
    </xf>
    <xf numFmtId="0" fontId="91" fillId="0" borderId="4" xfId="3" applyFont="1" applyBorder="1" applyAlignment="1">
      <alignment vertical="center" wrapText="1" readingOrder="1"/>
    </xf>
    <xf numFmtId="0" fontId="91" fillId="4" borderId="31" xfId="0" applyFont="1" applyFill="1" applyBorder="1" applyAlignment="1">
      <alignment vertical="center" wrapText="1" readingOrder="1"/>
    </xf>
    <xf numFmtId="0" fontId="91" fillId="0" borderId="87" xfId="0" applyFont="1" applyBorder="1" applyAlignment="1">
      <alignment vertical="center" wrapText="1" readingOrder="1"/>
    </xf>
    <xf numFmtId="0" fontId="134" fillId="0" borderId="0" xfId="0" applyFont="1" applyAlignment="1">
      <alignment vertical="center" wrapText="1"/>
    </xf>
    <xf numFmtId="0" fontId="91" fillId="4" borderId="0" xfId="0" applyFont="1" applyFill="1" applyAlignment="1">
      <alignment vertical="center" wrapText="1"/>
    </xf>
    <xf numFmtId="0" fontId="126" fillId="0" borderId="0" xfId="0" applyFont="1" applyAlignment="1">
      <alignment horizontal="center" vertical="center" wrapText="1" readingOrder="1"/>
    </xf>
    <xf numFmtId="0" fontId="85" fillId="0" borderId="0" xfId="0" applyFont="1" applyAlignment="1">
      <alignment horizontal="center" vertical="center" wrapText="1" readingOrder="1"/>
    </xf>
    <xf numFmtId="0" fontId="0" fillId="0" borderId="0" xfId="0" applyAlignment="1">
      <alignment horizontal="center" vertical="center" wrapText="1"/>
    </xf>
    <xf numFmtId="15" fontId="109" fillId="0" borderId="0" xfId="0" applyNumberFormat="1" applyFont="1" applyAlignment="1">
      <alignment horizontal="left" vertical="center" wrapText="1" readingOrder="1"/>
    </xf>
    <xf numFmtId="0" fontId="155" fillId="50" borderId="26" xfId="0" applyFont="1" applyFill="1" applyBorder="1" applyAlignment="1">
      <alignment horizontal="left" vertical="center" wrapText="1" readingOrder="1"/>
    </xf>
    <xf numFmtId="0" fontId="126" fillId="0" borderId="0" xfId="0" applyFont="1" applyAlignment="1">
      <alignment horizontal="left" vertical="center" wrapText="1" readingOrder="1"/>
    </xf>
    <xf numFmtId="0" fontId="85" fillId="0" borderId="0" xfId="0" applyFont="1" applyAlignment="1">
      <alignment horizontal="left" vertical="center" wrapText="1" readingOrder="1"/>
    </xf>
    <xf numFmtId="0" fontId="155" fillId="50" borderId="25" xfId="0" applyFont="1" applyFill="1" applyBorder="1" applyAlignment="1">
      <alignment horizontal="left" vertical="center" wrapText="1" readingOrder="1"/>
    </xf>
    <xf numFmtId="0" fontId="156" fillId="50" borderId="25" xfId="0" applyFont="1" applyFill="1" applyBorder="1" applyAlignment="1">
      <alignment horizontal="left" vertical="center" wrapText="1" readingOrder="1"/>
    </xf>
    <xf numFmtId="0" fontId="0" fillId="0" borderId="0" xfId="0" applyAlignment="1">
      <alignment horizontal="left" vertical="center" wrapText="1"/>
    </xf>
    <xf numFmtId="0" fontId="95" fillId="49" borderId="4" xfId="0" applyFont="1" applyFill="1" applyBorder="1" applyAlignment="1">
      <alignment horizontal="left" vertical="center" wrapText="1" readingOrder="1"/>
    </xf>
    <xf numFmtId="43" fontId="0" fillId="0" borderId="0" xfId="0" applyNumberFormat="1"/>
    <xf numFmtId="15" fontId="177" fillId="0" borderId="0" xfId="0" applyNumberFormat="1" applyFont="1" applyAlignment="1">
      <alignment vertical="center" readingOrder="1"/>
    </xf>
    <xf numFmtId="0" fontId="106" fillId="0" borderId="0" xfId="0" applyFont="1" applyAlignment="1">
      <alignment horizontal="left" vertical="top" readingOrder="1"/>
    </xf>
    <xf numFmtId="0" fontId="178" fillId="0" borderId="0" xfId="0" applyFont="1" applyAlignment="1">
      <alignment horizontal="left" vertical="top" readingOrder="1"/>
    </xf>
    <xf numFmtId="180" fontId="178" fillId="0" borderId="0" xfId="0" applyNumberFormat="1" applyFont="1" applyAlignment="1">
      <alignment horizontal="left" vertical="top" readingOrder="1"/>
    </xf>
    <xf numFmtId="180" fontId="1" fillId="0" borderId="0" xfId="0" applyNumberFormat="1" applyFont="1"/>
    <xf numFmtId="0" fontId="1" fillId="0" borderId="0" xfId="0" applyFont="1"/>
    <xf numFmtId="0" fontId="158" fillId="50" borderId="25" xfId="0" applyFont="1" applyFill="1" applyBorder="1" applyAlignment="1">
      <alignment horizontal="center" vertical="center" wrapText="1" readingOrder="1"/>
    </xf>
    <xf numFmtId="0" fontId="159" fillId="50" borderId="26" xfId="0" applyFont="1" applyFill="1" applyBorder="1" applyAlignment="1">
      <alignment horizontal="left" vertical="center" wrapText="1" readingOrder="1"/>
    </xf>
    <xf numFmtId="178" fontId="160" fillId="50" borderId="26" xfId="52" applyNumberFormat="1" applyFont="1" applyFill="1" applyBorder="1" applyAlignment="1">
      <alignment horizontal="right" vertical="center" wrapText="1" readingOrder="1"/>
    </xf>
    <xf numFmtId="9" fontId="160" fillId="50" borderId="26" xfId="2" applyFont="1" applyFill="1" applyBorder="1" applyAlignment="1">
      <alignment horizontal="right" vertical="center" wrapText="1" readingOrder="1"/>
    </xf>
    <xf numFmtId="178" fontId="160" fillId="50" borderId="26" xfId="52" applyNumberFormat="1" applyFont="1" applyFill="1" applyBorder="1" applyAlignment="1">
      <alignment horizontal="center" vertical="center" wrapText="1" readingOrder="1"/>
    </xf>
    <xf numFmtId="9" fontId="160" fillId="50" borderId="26" xfId="0" applyNumberFormat="1" applyFont="1" applyFill="1" applyBorder="1" applyAlignment="1">
      <alignment horizontal="center" vertical="center" wrapText="1" readingOrder="1"/>
    </xf>
    <xf numFmtId="9" fontId="160" fillId="50" borderId="27" xfId="0" applyNumberFormat="1" applyFont="1" applyFill="1" applyBorder="1" applyAlignment="1">
      <alignment horizontal="center" vertical="center" wrapText="1" readingOrder="1"/>
    </xf>
    <xf numFmtId="0" fontId="157" fillId="50" borderId="25" xfId="0" applyFont="1" applyFill="1" applyBorder="1" applyAlignment="1">
      <alignment horizontal="center" vertical="center" wrapText="1" readingOrder="1"/>
    </xf>
    <xf numFmtId="0" fontId="157" fillId="50" borderId="26" xfId="0" applyFont="1" applyFill="1" applyBorder="1" applyAlignment="1">
      <alignment horizontal="center" vertical="center" wrapText="1" readingOrder="1"/>
    </xf>
    <xf numFmtId="0" fontId="157" fillId="50" borderId="27" xfId="0" applyFont="1" applyFill="1" applyBorder="1" applyAlignment="1">
      <alignment horizontal="center" vertical="center" wrapText="1" readingOrder="1"/>
    </xf>
    <xf numFmtId="0" fontId="158" fillId="46" borderId="0" xfId="0" applyFont="1" applyFill="1" applyAlignment="1">
      <alignment horizontal="left" vertical="center" wrapText="1" readingOrder="1"/>
    </xf>
    <xf numFmtId="172" fontId="156" fillId="52" borderId="89" xfId="2" applyNumberFormat="1" applyFont="1" applyFill="1" applyBorder="1" applyAlignment="1">
      <alignment horizontal="center" vertical="center" wrapText="1" readingOrder="1"/>
    </xf>
    <xf numFmtId="172" fontId="88" fillId="0" borderId="39" xfId="2" applyNumberFormat="1" applyFont="1" applyBorder="1" applyAlignment="1">
      <alignment horizontal="center" vertical="center" wrapText="1" readingOrder="1"/>
    </xf>
    <xf numFmtId="172" fontId="88" fillId="0" borderId="4" xfId="2" applyNumberFormat="1" applyFont="1" applyBorder="1" applyAlignment="1">
      <alignment horizontal="center" vertical="center" wrapText="1" readingOrder="1"/>
    </xf>
    <xf numFmtId="172" fontId="101" fillId="2" borderId="5" xfId="2" applyNumberFormat="1" applyFont="1" applyFill="1" applyBorder="1" applyAlignment="1">
      <alignment horizontal="center" vertical="center" wrapText="1" readingOrder="1"/>
    </xf>
    <xf numFmtId="172" fontId="88" fillId="0" borderId="12" xfId="2" applyNumberFormat="1" applyFont="1" applyBorder="1" applyAlignment="1">
      <alignment horizontal="center" vertical="center" wrapText="1" readingOrder="1"/>
    </xf>
    <xf numFmtId="172" fontId="156" fillId="51" borderId="5" xfId="2" applyNumberFormat="1" applyFont="1" applyFill="1" applyBorder="1" applyAlignment="1">
      <alignment horizontal="center" vertical="center" wrapText="1" readingOrder="1"/>
    </xf>
    <xf numFmtId="172" fontId="88" fillId="0" borderId="5" xfId="2" applyNumberFormat="1" applyFont="1" applyBorder="1" applyAlignment="1">
      <alignment horizontal="center" vertical="center" wrapText="1" readingOrder="1"/>
    </xf>
    <xf numFmtId="172" fontId="90" fillId="0" borderId="4" xfId="2" applyNumberFormat="1" applyFont="1" applyFill="1" applyBorder="1" applyAlignment="1">
      <alignment horizontal="center" vertical="center" wrapText="1" readingOrder="1"/>
    </xf>
    <xf numFmtId="172" fontId="90" fillId="0" borderId="4" xfId="2" applyNumberFormat="1" applyFont="1" applyBorder="1" applyAlignment="1">
      <alignment horizontal="center" vertical="center" wrapText="1" readingOrder="1"/>
    </xf>
    <xf numFmtId="172" fontId="90" fillId="4" borderId="4" xfId="7" applyNumberFormat="1" applyFont="1" applyFill="1" applyBorder="1" applyAlignment="1">
      <alignment horizontal="center" vertical="center" wrapText="1"/>
    </xf>
    <xf numFmtId="0" fontId="154" fillId="50" borderId="4" xfId="0" applyFont="1" applyFill="1" applyBorder="1" applyAlignment="1">
      <alignment horizontal="center" vertical="center" wrapText="1" readingOrder="1"/>
    </xf>
    <xf numFmtId="9" fontId="102" fillId="4" borderId="4" xfId="2" applyFont="1" applyFill="1" applyBorder="1" applyAlignment="1">
      <alignment horizontal="center" vertical="center" readingOrder="1"/>
    </xf>
    <xf numFmtId="180" fontId="94" fillId="51" borderId="4" xfId="0" applyNumberFormat="1" applyFont="1" applyFill="1" applyBorder="1" applyAlignment="1">
      <alignment horizontal="center" vertical="center" readingOrder="1"/>
    </xf>
    <xf numFmtId="178" fontId="154" fillId="50" borderId="4" xfId="0" applyNumberFormat="1" applyFont="1" applyFill="1" applyBorder="1" applyAlignment="1">
      <alignment horizontal="center" vertical="center" wrapText="1" readingOrder="1"/>
    </xf>
    <xf numFmtId="9" fontId="154" fillId="50" borderId="4" xfId="2" applyFont="1" applyFill="1" applyBorder="1" applyAlignment="1">
      <alignment horizontal="center" vertical="center" wrapText="1" readingOrder="1"/>
    </xf>
    <xf numFmtId="0" fontId="154" fillId="50" borderId="25" xfId="0" applyFont="1" applyFill="1" applyBorder="1" applyAlignment="1">
      <alignment horizontal="center" vertical="center" readingOrder="1"/>
    </xf>
    <xf numFmtId="0" fontId="154" fillId="50" borderId="26" xfId="0" applyFont="1" applyFill="1" applyBorder="1" applyAlignment="1">
      <alignment horizontal="center" vertical="center" readingOrder="1"/>
    </xf>
    <xf numFmtId="9" fontId="154" fillId="50" borderId="26" xfId="2" applyFont="1" applyFill="1" applyBorder="1" applyAlignment="1">
      <alignment horizontal="center" vertical="center" readingOrder="1"/>
    </xf>
    <xf numFmtId="180" fontId="97" fillId="49" borderId="35" xfId="0" applyNumberFormat="1" applyFont="1" applyFill="1" applyBorder="1" applyAlignment="1">
      <alignment horizontal="right" vertical="center" readingOrder="1"/>
    </xf>
    <xf numFmtId="180" fontId="106" fillId="0" borderId="8" xfId="0" applyNumberFormat="1" applyFont="1" applyBorder="1" applyAlignment="1">
      <alignment horizontal="right" vertical="center" readingOrder="1"/>
    </xf>
    <xf numFmtId="180" fontId="106" fillId="0" borderId="4" xfId="0" applyNumberFormat="1" applyFont="1" applyBorder="1" applyAlignment="1">
      <alignment horizontal="right" vertical="center" readingOrder="1"/>
    </xf>
    <xf numFmtId="180" fontId="97" fillId="49" borderId="4" xfId="0" applyNumberFormat="1" applyFont="1" applyFill="1" applyBorder="1" applyAlignment="1">
      <alignment horizontal="right" vertical="center" readingOrder="1"/>
    </xf>
    <xf numFmtId="180" fontId="97" fillId="51" borderId="4" xfId="0" applyNumberFormat="1" applyFont="1" applyFill="1" applyBorder="1" applyAlignment="1">
      <alignment horizontal="right" vertical="center" readingOrder="1"/>
    </xf>
    <xf numFmtId="180" fontId="97" fillId="51" borderId="6" xfId="0" applyNumberFormat="1" applyFont="1" applyFill="1" applyBorder="1" applyAlignment="1">
      <alignment horizontal="right" vertical="center" readingOrder="1"/>
    </xf>
    <xf numFmtId="180" fontId="155" fillId="50" borderId="27" xfId="0" applyNumberFormat="1" applyFont="1" applyFill="1" applyBorder="1" applyAlignment="1">
      <alignment horizontal="right" vertical="center" readingOrder="1"/>
    </xf>
    <xf numFmtId="0" fontId="182" fillId="0" borderId="0" xfId="0" applyFont="1"/>
    <xf numFmtId="180" fontId="102" fillId="0" borderId="35" xfId="0" applyNumberFormat="1" applyFont="1" applyBorder="1" applyAlignment="1">
      <alignment horizontal="right" vertical="center" readingOrder="1"/>
    </xf>
    <xf numFmtId="180" fontId="94" fillId="51" borderId="35" xfId="0" applyNumberFormat="1" applyFont="1" applyFill="1" applyBorder="1" applyAlignment="1">
      <alignment horizontal="right" vertical="center" readingOrder="1"/>
    </xf>
    <xf numFmtId="180" fontId="102" fillId="0" borderId="33" xfId="0" applyNumberFormat="1" applyFont="1" applyBorder="1" applyAlignment="1">
      <alignment horizontal="right" vertical="center" readingOrder="1"/>
    </xf>
    <xf numFmtId="180" fontId="94" fillId="51" borderId="60" xfId="0" applyNumberFormat="1" applyFont="1" applyFill="1" applyBorder="1" applyAlignment="1">
      <alignment horizontal="right" vertical="center" readingOrder="1"/>
    </xf>
    <xf numFmtId="0" fontId="94" fillId="51" borderId="6" xfId="0" applyFont="1" applyFill="1" applyBorder="1" applyAlignment="1">
      <alignment horizontal="left" vertical="center" wrapText="1" readingOrder="1"/>
    </xf>
    <xf numFmtId="178" fontId="155" fillId="50" borderId="25" xfId="0" applyNumberFormat="1" applyFont="1" applyFill="1" applyBorder="1" applyAlignment="1">
      <alignment horizontal="right" vertical="center" readingOrder="1"/>
    </xf>
    <xf numFmtId="178" fontId="155" fillId="50" borderId="27" xfId="0" applyNumberFormat="1" applyFont="1" applyFill="1" applyBorder="1" applyAlignment="1">
      <alignment horizontal="right" vertical="center" readingOrder="1"/>
    </xf>
    <xf numFmtId="0" fontId="154" fillId="50" borderId="40" xfId="0" applyFont="1" applyFill="1" applyBorder="1" applyAlignment="1">
      <alignment horizontal="center" vertical="center" wrapText="1" readingOrder="1"/>
    </xf>
    <xf numFmtId="0" fontId="154" fillId="50" borderId="22" xfId="0" applyFont="1" applyFill="1" applyBorder="1" applyAlignment="1">
      <alignment horizontal="center" vertical="center" wrapText="1" readingOrder="1"/>
    </xf>
    <xf numFmtId="0" fontId="154" fillId="50" borderId="29" xfId="0" applyFont="1" applyFill="1" applyBorder="1" applyAlignment="1">
      <alignment horizontal="center" vertical="center" wrapText="1" readingOrder="1"/>
    </xf>
    <xf numFmtId="178" fontId="154" fillId="50" borderId="26" xfId="0" applyNumberFormat="1" applyFont="1" applyFill="1" applyBorder="1" applyAlignment="1">
      <alignment horizontal="center" vertical="center" wrapText="1" readingOrder="1"/>
    </xf>
    <xf numFmtId="0" fontId="154" fillId="50" borderId="27" xfId="0" applyFont="1" applyFill="1" applyBorder="1" applyAlignment="1">
      <alignment horizontal="center" vertical="center" wrapText="1" readingOrder="1"/>
    </xf>
    <xf numFmtId="180" fontId="102" fillId="0" borderId="52" xfId="0" applyNumberFormat="1" applyFont="1" applyBorder="1" applyAlignment="1">
      <alignment horizontal="right" vertical="center" readingOrder="1"/>
    </xf>
    <xf numFmtId="180" fontId="94" fillId="51" borderId="11" xfId="0" applyNumberFormat="1" applyFont="1" applyFill="1" applyBorder="1" applyAlignment="1">
      <alignment horizontal="right" vertical="center" readingOrder="1"/>
    </xf>
    <xf numFmtId="180" fontId="94" fillId="51" borderId="13" xfId="0" applyNumberFormat="1" applyFont="1" applyFill="1" applyBorder="1" applyAlignment="1">
      <alignment horizontal="right" vertical="center" readingOrder="1"/>
    </xf>
    <xf numFmtId="180" fontId="155" fillId="50" borderId="24" xfId="0" applyNumberFormat="1" applyFont="1" applyFill="1" applyBorder="1" applyAlignment="1">
      <alignment horizontal="right" vertical="center" readingOrder="1"/>
    </xf>
    <xf numFmtId="9" fontId="94" fillId="51" borderId="6" xfId="2" applyFont="1" applyFill="1" applyBorder="1" applyAlignment="1">
      <alignment vertical="center" readingOrder="1"/>
    </xf>
    <xf numFmtId="180" fontId="94" fillId="51" borderId="6" xfId="0" applyNumberFormat="1" applyFont="1" applyFill="1" applyBorder="1" applyAlignment="1">
      <alignment horizontal="left" vertical="center" wrapText="1" readingOrder="1"/>
    </xf>
    <xf numFmtId="180" fontId="94" fillId="51" borderId="6" xfId="2" applyNumberFormat="1" applyFont="1" applyFill="1" applyBorder="1" applyAlignment="1">
      <alignment horizontal="right" vertical="center" readingOrder="1"/>
    </xf>
    <xf numFmtId="9" fontId="94" fillId="51" borderId="9" xfId="2" applyFont="1" applyFill="1" applyBorder="1" applyAlignment="1">
      <alignment horizontal="center" vertical="center" readingOrder="1"/>
    </xf>
    <xf numFmtId="0" fontId="154" fillId="50" borderId="28" xfId="0" applyFont="1" applyFill="1" applyBorder="1" applyAlignment="1">
      <alignment horizontal="center" vertical="center" readingOrder="1"/>
    </xf>
    <xf numFmtId="0" fontId="61" fillId="53" borderId="1" xfId="0" applyFont="1" applyFill="1" applyBorder="1" applyAlignment="1">
      <alignment horizontal="left" vertical="center" wrapText="1" readingOrder="1"/>
    </xf>
    <xf numFmtId="0" fontId="110" fillId="4" borderId="31" xfId="0" applyFont="1" applyFill="1" applyBorder="1" applyAlignment="1">
      <alignment horizontal="left" vertical="center" wrapText="1" readingOrder="1"/>
    </xf>
    <xf numFmtId="0" fontId="61" fillId="0" borderId="2" xfId="0" applyFont="1" applyBorder="1" applyAlignment="1">
      <alignment horizontal="right" vertical="center" wrapText="1" readingOrder="1"/>
    </xf>
    <xf numFmtId="0" fontId="61" fillId="0" borderId="91" xfId="0" applyFont="1" applyBorder="1" applyAlignment="1">
      <alignment horizontal="right" vertical="center" wrapText="1" readingOrder="1"/>
    </xf>
    <xf numFmtId="0" fontId="60" fillId="3" borderId="0" xfId="0" applyFont="1" applyFill="1" applyAlignment="1">
      <alignment horizontal="center" vertical="center" wrapText="1" readingOrder="1"/>
    </xf>
    <xf numFmtId="0" fontId="161" fillId="46" borderId="22" xfId="0" applyFont="1" applyFill="1" applyBorder="1" applyAlignment="1">
      <alignment horizontal="center" vertical="center" wrapText="1" readingOrder="1"/>
    </xf>
    <xf numFmtId="0" fontId="161" fillId="46" borderId="23" xfId="0" applyFont="1" applyFill="1" applyBorder="1" applyAlignment="1">
      <alignment horizontal="center" vertical="center" wrapText="1" readingOrder="1"/>
    </xf>
    <xf numFmtId="177" fontId="165" fillId="0" borderId="0" xfId="0" applyNumberFormat="1" applyFont="1" applyAlignment="1">
      <alignment horizontal="center"/>
    </xf>
    <xf numFmtId="177" fontId="86" fillId="0" borderId="0" xfId="0" applyNumberFormat="1" applyFont="1" applyAlignment="1">
      <alignment horizontal="center" wrapText="1"/>
    </xf>
    <xf numFmtId="0" fontId="112" fillId="50" borderId="63" xfId="0" applyFont="1" applyFill="1" applyBorder="1" applyAlignment="1">
      <alignment horizontal="center" vertical="center" wrapText="1" readingOrder="1"/>
    </xf>
    <xf numFmtId="0" fontId="112" fillId="50" borderId="0" xfId="0" applyFont="1" applyFill="1" applyAlignment="1">
      <alignment horizontal="center" vertical="center" wrapText="1" readingOrder="1"/>
    </xf>
    <xf numFmtId="0" fontId="164" fillId="0" borderId="19" xfId="0" applyFont="1" applyBorder="1" applyAlignment="1">
      <alignment horizontal="left" vertical="center" wrapText="1" readingOrder="1"/>
    </xf>
    <xf numFmtId="0" fontId="164" fillId="0" borderId="20" xfId="0" applyFont="1" applyBorder="1" applyAlignment="1">
      <alignment horizontal="left" vertical="center" wrapText="1" readingOrder="1"/>
    </xf>
    <xf numFmtId="177" fontId="86" fillId="0" borderId="17" xfId="0" applyNumberFormat="1" applyFont="1" applyBorder="1" applyAlignment="1">
      <alignment horizontal="center" wrapText="1"/>
    </xf>
    <xf numFmtId="0" fontId="85" fillId="0" borderId="15" xfId="0" applyFont="1" applyBorder="1" applyAlignment="1">
      <alignment horizontal="left" vertical="top" readingOrder="1"/>
    </xf>
    <xf numFmtId="0" fontId="181" fillId="0" borderId="15" xfId="0" applyFont="1" applyBorder="1" applyAlignment="1">
      <alignment horizontal="left" vertical="top" readingOrder="1"/>
    </xf>
    <xf numFmtId="0" fontId="94" fillId="4" borderId="37" xfId="0" applyFont="1" applyFill="1" applyBorder="1" applyAlignment="1">
      <alignment horizontal="center" vertical="center" wrapText="1" readingOrder="1"/>
    </xf>
    <xf numFmtId="0" fontId="94" fillId="4" borderId="55" xfId="0" applyFont="1" applyFill="1" applyBorder="1" applyAlignment="1">
      <alignment horizontal="center" vertical="center" wrapText="1" readingOrder="1"/>
    </xf>
    <xf numFmtId="0" fontId="155" fillId="4" borderId="56" xfId="0" applyFont="1" applyFill="1" applyBorder="1" applyAlignment="1">
      <alignment horizontal="center" vertical="center" wrapText="1" readingOrder="1"/>
    </xf>
    <xf numFmtId="0" fontId="94" fillId="0" borderId="37" xfId="0" applyFont="1" applyBorder="1" applyAlignment="1">
      <alignment horizontal="center" vertical="center" wrapText="1" readingOrder="1"/>
    </xf>
    <xf numFmtId="0" fontId="94" fillId="0" borderId="56" xfId="0" applyFont="1" applyBorder="1" applyAlignment="1">
      <alignment horizontal="center" vertical="center" wrapText="1" readingOrder="1"/>
    </xf>
    <xf numFmtId="0" fontId="94" fillId="0" borderId="38" xfId="0" applyFont="1" applyBorder="1" applyAlignment="1">
      <alignment horizontal="center" vertical="center" wrapText="1" readingOrder="1"/>
    </xf>
    <xf numFmtId="0" fontId="94" fillId="0" borderId="46" xfId="0" applyFont="1" applyBorder="1" applyAlignment="1">
      <alignment horizontal="center" vertical="center" wrapText="1" readingOrder="1"/>
    </xf>
    <xf numFmtId="0" fontId="126" fillId="0" borderId="23" xfId="0" applyFont="1" applyBorder="1" applyAlignment="1">
      <alignment horizontal="left" vertical="top" readingOrder="1"/>
    </xf>
    <xf numFmtId="0" fontId="180" fillId="0" borderId="23" xfId="0" applyFont="1" applyBorder="1" applyAlignment="1">
      <alignment horizontal="left" vertical="top" readingOrder="1"/>
    </xf>
    <xf numFmtId="0" fontId="94" fillId="4" borderId="32" xfId="0" applyFont="1" applyFill="1" applyBorder="1" applyAlignment="1">
      <alignment horizontal="center" vertical="center" wrapText="1" readingOrder="1"/>
    </xf>
    <xf numFmtId="0" fontId="94" fillId="4" borderId="34" xfId="0" applyFont="1" applyFill="1" applyBorder="1" applyAlignment="1">
      <alignment horizontal="center" vertical="center" wrapText="1" readingOrder="1"/>
    </xf>
    <xf numFmtId="0" fontId="94" fillId="4" borderId="46" xfId="0" applyFont="1" applyFill="1" applyBorder="1" applyAlignment="1">
      <alignment horizontal="center" vertical="center" wrapText="1" readingOrder="1"/>
    </xf>
    <xf numFmtId="0" fontId="126" fillId="0" borderId="0" xfId="0" applyFont="1" applyAlignment="1">
      <alignment horizontal="left" vertical="top" readingOrder="1"/>
    </xf>
    <xf numFmtId="0" fontId="180" fillId="0" borderId="0" xfId="0" applyFont="1" applyAlignment="1">
      <alignment horizontal="left" vertical="top" readingOrder="1"/>
    </xf>
    <xf numFmtId="0" fontId="126" fillId="0" borderId="15" xfId="0" applyFont="1" applyBorder="1" applyAlignment="1">
      <alignment horizontal="left" vertical="top" readingOrder="1"/>
    </xf>
    <xf numFmtId="0" fontId="180" fillId="0" borderId="15" xfId="0" applyFont="1" applyBorder="1" applyAlignment="1">
      <alignment horizontal="left" vertical="top" readingOrder="1"/>
    </xf>
    <xf numFmtId="0" fontId="94" fillId="0" borderId="34" xfId="0" applyFont="1" applyBorder="1" applyAlignment="1">
      <alignment horizontal="center" vertical="center" wrapText="1" readingOrder="1"/>
    </xf>
    <xf numFmtId="0" fontId="94" fillId="0" borderId="55" xfId="0" applyFont="1" applyBorder="1" applyAlignment="1">
      <alignment horizontal="center" vertical="center" wrapText="1" readingOrder="1"/>
    </xf>
    <xf numFmtId="0" fontId="155" fillId="50" borderId="22" xfId="0" applyFont="1" applyFill="1" applyBorder="1" applyAlignment="1">
      <alignment horizontal="center" vertical="center" readingOrder="1"/>
    </xf>
    <xf numFmtId="0" fontId="155" fillId="50" borderId="29" xfId="0" applyFont="1" applyFill="1" applyBorder="1" applyAlignment="1">
      <alignment horizontal="center" vertical="center" readingOrder="1"/>
    </xf>
    <xf numFmtId="0" fontId="162" fillId="0" borderId="14" xfId="0" applyFont="1" applyBorder="1" applyAlignment="1">
      <alignment horizontal="center" vertical="center" readingOrder="1"/>
    </xf>
    <xf numFmtId="0" fontId="162" fillId="0" borderId="15" xfId="0" applyFont="1" applyBorder="1" applyAlignment="1">
      <alignment horizontal="center" vertical="center" readingOrder="1"/>
    </xf>
    <xf numFmtId="0" fontId="162" fillId="0" borderId="16" xfId="0" applyFont="1" applyBorder="1" applyAlignment="1">
      <alignment horizontal="center" vertical="center" readingOrder="1"/>
    </xf>
    <xf numFmtId="0" fontId="162" fillId="0" borderId="17" xfId="0" applyFont="1" applyBorder="1" applyAlignment="1">
      <alignment horizontal="center" vertical="center" readingOrder="1"/>
    </xf>
    <xf numFmtId="0" fontId="162" fillId="0" borderId="0" xfId="0" applyFont="1" applyAlignment="1">
      <alignment horizontal="center" vertical="center" readingOrder="1"/>
    </xf>
    <xf numFmtId="0" fontId="162" fillId="0" borderId="18" xfId="0" applyFont="1" applyBorder="1" applyAlignment="1">
      <alignment horizontal="center" vertical="center" readingOrder="1"/>
    </xf>
    <xf numFmtId="0" fontId="162" fillId="0" borderId="19" xfId="0" applyFont="1" applyBorder="1" applyAlignment="1">
      <alignment horizontal="center" vertical="center" readingOrder="1"/>
    </xf>
    <xf numFmtId="0" fontId="162" fillId="0" borderId="20" xfId="0" applyFont="1" applyBorder="1" applyAlignment="1">
      <alignment horizontal="center" vertical="center" readingOrder="1"/>
    </xf>
    <xf numFmtId="0" fontId="162" fillId="0" borderId="21" xfId="0" applyFont="1" applyBorder="1" applyAlignment="1">
      <alignment horizontal="center" vertical="center" readingOrder="1"/>
    </xf>
    <xf numFmtId="0" fontId="95" fillId="0" borderId="32" xfId="0" applyFont="1" applyBorder="1" applyAlignment="1">
      <alignment horizontal="center" vertical="center" wrapText="1" readingOrder="1"/>
    </xf>
    <xf numFmtId="0" fontId="95" fillId="0" borderId="46" xfId="0" applyFont="1" applyBorder="1" applyAlignment="1">
      <alignment horizontal="center" vertical="center" wrapText="1" readingOrder="1"/>
    </xf>
    <xf numFmtId="180" fontId="94" fillId="51" borderId="9" xfId="0" applyNumberFormat="1" applyFont="1" applyFill="1" applyBorder="1" applyAlignment="1">
      <alignment horizontal="center" vertical="center" readingOrder="1"/>
    </xf>
    <xf numFmtId="180" fontId="94" fillId="51" borderId="51" xfId="0" applyNumberFormat="1" applyFont="1" applyFill="1" applyBorder="1" applyAlignment="1">
      <alignment horizontal="center" vertical="center" readingOrder="1"/>
    </xf>
    <xf numFmtId="180" fontId="94" fillId="51" borderId="5" xfId="0" applyNumberFormat="1" applyFont="1" applyFill="1" applyBorder="1" applyAlignment="1">
      <alignment horizontal="center" vertical="center" readingOrder="1"/>
    </xf>
    <xf numFmtId="180" fontId="94" fillId="51" borderId="11" xfId="0" applyNumberFormat="1" applyFont="1" applyFill="1" applyBorder="1" applyAlignment="1">
      <alignment horizontal="center" vertical="center" readingOrder="1"/>
    </xf>
    <xf numFmtId="0" fontId="155" fillId="50" borderId="23" xfId="0" applyFont="1" applyFill="1" applyBorder="1" applyAlignment="1">
      <alignment horizontal="center" vertical="center" readingOrder="1"/>
    </xf>
    <xf numFmtId="15" fontId="109" fillId="0" borderId="17" xfId="0" applyNumberFormat="1" applyFont="1" applyBorder="1" applyAlignment="1">
      <alignment horizontal="center" vertical="center" readingOrder="1"/>
    </xf>
    <xf numFmtId="15" fontId="109" fillId="0" borderId="0" xfId="0" applyNumberFormat="1" applyFont="1" applyAlignment="1">
      <alignment horizontal="center" vertical="center" readingOrder="1"/>
    </xf>
    <xf numFmtId="15" fontId="179" fillId="0" borderId="0" xfId="0" applyNumberFormat="1" applyFont="1" applyAlignment="1">
      <alignment horizontal="center" vertical="center" readingOrder="1"/>
    </xf>
    <xf numFmtId="177" fontId="109" fillId="0" borderId="17" xfId="0" applyNumberFormat="1" applyFont="1" applyBorder="1" applyAlignment="1">
      <alignment horizontal="center" vertical="center" readingOrder="1"/>
    </xf>
    <xf numFmtId="177" fontId="109" fillId="0" borderId="0" xfId="0" applyNumberFormat="1" applyFont="1" applyAlignment="1">
      <alignment horizontal="center" vertical="center" readingOrder="1"/>
    </xf>
    <xf numFmtId="177" fontId="179" fillId="0" borderId="0" xfId="0" applyNumberFormat="1" applyFont="1" applyAlignment="1">
      <alignment horizontal="center" vertical="center" readingOrder="1"/>
    </xf>
    <xf numFmtId="177" fontId="108" fillId="0" borderId="17" xfId="0" applyNumberFormat="1" applyFont="1" applyBorder="1" applyAlignment="1">
      <alignment horizontal="center" vertical="center" readingOrder="1"/>
    </xf>
    <xf numFmtId="177" fontId="108" fillId="0" borderId="0" xfId="0" applyNumberFormat="1" applyFont="1" applyAlignment="1">
      <alignment horizontal="center" vertical="center" readingOrder="1"/>
    </xf>
    <xf numFmtId="177" fontId="154" fillId="0" borderId="0" xfId="0" applyNumberFormat="1" applyFont="1" applyAlignment="1">
      <alignment horizontal="center" vertical="center" readingOrder="1"/>
    </xf>
    <xf numFmtId="0" fontId="126" fillId="0" borderId="20" xfId="0" applyFont="1" applyBorder="1" applyAlignment="1">
      <alignment horizontal="left" vertical="top" readingOrder="1"/>
    </xf>
    <xf numFmtId="0" fontId="180" fillId="0" borderId="20" xfId="0" applyFont="1" applyBorder="1" applyAlignment="1">
      <alignment horizontal="left" vertical="top" readingOrder="1"/>
    </xf>
    <xf numFmtId="0" fontId="94" fillId="0" borderId="32" xfId="0" applyFont="1" applyBorder="1" applyAlignment="1">
      <alignment horizontal="center" vertical="center" wrapText="1" readingOrder="1"/>
    </xf>
    <xf numFmtId="0" fontId="94" fillId="0" borderId="88" xfId="0" applyFont="1" applyBorder="1" applyAlignment="1">
      <alignment horizontal="center" vertical="center" wrapText="1" readingOrder="1"/>
    </xf>
    <xf numFmtId="0" fontId="94" fillId="0" borderId="45" xfId="0" applyFont="1" applyBorder="1" applyAlignment="1">
      <alignment horizontal="center" vertical="center" wrapText="1" readingOrder="1"/>
    </xf>
    <xf numFmtId="0" fontId="155" fillId="0" borderId="46" xfId="0" applyFont="1" applyBorder="1" applyAlignment="1">
      <alignment horizontal="center" vertical="center" wrapText="1" readingOrder="1"/>
    </xf>
    <xf numFmtId="0" fontId="94" fillId="0" borderId="0" xfId="0" applyFont="1" applyAlignment="1">
      <alignment horizontal="center" vertical="center" wrapText="1" readingOrder="1"/>
    </xf>
    <xf numFmtId="0" fontId="94" fillId="0" borderId="17" xfId="0" applyFont="1" applyBorder="1" applyAlignment="1">
      <alignment horizontal="center" vertical="center" wrapText="1" readingOrder="1"/>
    </xf>
    <xf numFmtId="0" fontId="94" fillId="0" borderId="49" xfId="0" applyFont="1" applyBorder="1" applyAlignment="1">
      <alignment horizontal="center" vertical="center" wrapText="1" readingOrder="1"/>
    </xf>
    <xf numFmtId="0" fontId="94" fillId="4" borderId="38" xfId="0" applyFont="1" applyFill="1" applyBorder="1" applyAlignment="1">
      <alignment horizontal="center" vertical="center" wrapText="1" readingOrder="1"/>
    </xf>
    <xf numFmtId="0" fontId="155" fillId="4" borderId="46" xfId="0" applyFont="1" applyFill="1" applyBorder="1" applyAlignment="1">
      <alignment horizontal="center" vertical="center" wrapText="1" readingOrder="1"/>
    </xf>
    <xf numFmtId="0" fontId="155" fillId="0" borderId="56" xfId="0" applyFont="1" applyBorder="1" applyAlignment="1">
      <alignment horizontal="center" vertical="center" wrapText="1" readingOrder="1"/>
    </xf>
    <xf numFmtId="0" fontId="94" fillId="4" borderId="56" xfId="0" applyFont="1" applyFill="1" applyBorder="1" applyAlignment="1">
      <alignment horizontal="center" vertical="center" wrapText="1" readingOrder="1"/>
    </xf>
    <xf numFmtId="0" fontId="174" fillId="0" borderId="0" xfId="0" applyFont="1" applyAlignment="1">
      <alignment horizontal="left" vertical="top" readingOrder="1"/>
    </xf>
    <xf numFmtId="180" fontId="94" fillId="51" borderId="74" xfId="0" applyNumberFormat="1" applyFont="1" applyFill="1" applyBorder="1" applyAlignment="1">
      <alignment horizontal="center" vertical="center" readingOrder="1"/>
    </xf>
    <xf numFmtId="180" fontId="94" fillId="51" borderId="45" xfId="0" applyNumberFormat="1" applyFont="1" applyFill="1" applyBorder="1" applyAlignment="1">
      <alignment horizontal="center" vertical="center" readingOrder="1"/>
    </xf>
    <xf numFmtId="178" fontId="94" fillId="51" borderId="46" xfId="0" applyNumberFormat="1" applyFont="1" applyFill="1" applyBorder="1" applyAlignment="1">
      <alignment horizontal="center" vertical="center" readingOrder="1"/>
    </xf>
    <xf numFmtId="178" fontId="94" fillId="51" borderId="58" xfId="0" applyNumberFormat="1" applyFont="1" applyFill="1" applyBorder="1" applyAlignment="1">
      <alignment horizontal="center" vertical="center" readingOrder="1"/>
    </xf>
    <xf numFmtId="0" fontId="94" fillId="0" borderId="14" xfId="0" applyFont="1" applyBorder="1" applyAlignment="1">
      <alignment horizontal="center" vertical="center" wrapText="1" readingOrder="1"/>
    </xf>
    <xf numFmtId="0" fontId="155" fillId="0" borderId="19" xfId="0" applyFont="1" applyBorder="1" applyAlignment="1">
      <alignment horizontal="center" vertical="center" wrapText="1" readingOrder="1"/>
    </xf>
    <xf numFmtId="0" fontId="155" fillId="50" borderId="89" xfId="0" applyFont="1" applyFill="1" applyBorder="1" applyAlignment="1">
      <alignment horizontal="center" vertical="center" readingOrder="1"/>
    </xf>
    <xf numFmtId="0" fontId="155" fillId="50" borderId="92" xfId="0" applyFont="1" applyFill="1" applyBorder="1" applyAlignment="1">
      <alignment horizontal="center" vertical="center" readingOrder="1"/>
    </xf>
    <xf numFmtId="0" fontId="155" fillId="50" borderId="58" xfId="0" applyFont="1" applyFill="1" applyBorder="1" applyAlignment="1">
      <alignment horizontal="center" vertical="center" readingOrder="1"/>
    </xf>
    <xf numFmtId="180" fontId="94" fillId="51" borderId="6" xfId="0" applyNumberFormat="1" applyFont="1" applyFill="1" applyBorder="1" applyAlignment="1">
      <alignment horizontal="center" vertical="center" readingOrder="1"/>
    </xf>
    <xf numFmtId="0" fontId="94" fillId="51" borderId="5" xfId="0" applyFont="1" applyFill="1" applyBorder="1" applyAlignment="1">
      <alignment horizontal="center" vertical="center" wrapText="1" readingOrder="1"/>
    </xf>
    <xf numFmtId="0" fontId="94" fillId="51" borderId="10" xfId="0" applyFont="1" applyFill="1" applyBorder="1" applyAlignment="1">
      <alignment horizontal="center" vertical="center" wrapText="1" readingOrder="1"/>
    </xf>
    <xf numFmtId="0" fontId="94" fillId="51" borderId="11" xfId="0" applyFont="1" applyFill="1" applyBorder="1" applyAlignment="1">
      <alignment horizontal="center" vertical="center" wrapText="1" readingOrder="1"/>
    </xf>
    <xf numFmtId="0" fontId="94" fillId="51" borderId="9" xfId="0" applyFont="1" applyFill="1" applyBorder="1" applyAlignment="1">
      <alignment horizontal="center" vertical="center" wrapText="1" readingOrder="1"/>
    </xf>
    <xf numFmtId="0" fontId="94" fillId="51" borderId="57" xfId="0" applyFont="1" applyFill="1" applyBorder="1" applyAlignment="1">
      <alignment horizontal="center" vertical="center" wrapText="1" readingOrder="1"/>
    </xf>
    <xf numFmtId="0" fontId="94" fillId="51" borderId="51" xfId="0" applyFont="1" applyFill="1" applyBorder="1" applyAlignment="1">
      <alignment horizontal="center" vertical="center" wrapText="1" readingOrder="1"/>
    </xf>
    <xf numFmtId="180" fontId="94" fillId="51" borderId="4" xfId="0" applyNumberFormat="1" applyFont="1" applyFill="1" applyBorder="1" applyAlignment="1">
      <alignment horizontal="center" vertical="center" readingOrder="1"/>
    </xf>
    <xf numFmtId="0" fontId="94" fillId="49" borderId="5" xfId="0" applyFont="1" applyFill="1" applyBorder="1" applyAlignment="1">
      <alignment horizontal="center" vertical="center" wrapText="1" readingOrder="1"/>
    </xf>
    <xf numFmtId="0" fontId="94" fillId="49" borderId="10" xfId="0" applyFont="1" applyFill="1" applyBorder="1" applyAlignment="1">
      <alignment horizontal="center" vertical="center" wrapText="1" readingOrder="1"/>
    </xf>
    <xf numFmtId="0" fontId="94" fillId="49" borderId="11" xfId="0" applyFont="1" applyFill="1" applyBorder="1" applyAlignment="1">
      <alignment horizontal="center" vertical="center" wrapText="1" readingOrder="1"/>
    </xf>
    <xf numFmtId="0" fontId="94" fillId="49" borderId="63" xfId="0" applyFont="1" applyFill="1" applyBorder="1" applyAlignment="1">
      <alignment horizontal="center" vertical="center" wrapText="1" readingOrder="1"/>
    </xf>
    <xf numFmtId="0" fontId="94" fillId="49" borderId="0" xfId="0" applyFont="1" applyFill="1" applyAlignment="1">
      <alignment horizontal="center" vertical="center" wrapText="1" readingOrder="1"/>
    </xf>
    <xf numFmtId="0" fontId="94" fillId="49" borderId="13" xfId="0" applyFont="1" applyFill="1" applyBorder="1" applyAlignment="1">
      <alignment horizontal="center" vertical="center" wrapText="1" readingOrder="1"/>
    </xf>
    <xf numFmtId="0" fontId="94" fillId="49" borderId="9" xfId="0" applyFont="1" applyFill="1" applyBorder="1" applyAlignment="1">
      <alignment horizontal="center" vertical="center" wrapText="1" readingOrder="1"/>
    </xf>
    <xf numFmtId="0" fontId="94" fillId="49" borderId="57" xfId="0" applyFont="1" applyFill="1" applyBorder="1" applyAlignment="1">
      <alignment horizontal="center" vertical="center" wrapText="1" readingOrder="1"/>
    </xf>
    <xf numFmtId="0" fontId="94" fillId="49" borderId="51" xfId="0" applyFont="1" applyFill="1" applyBorder="1" applyAlignment="1">
      <alignment horizontal="center" vertical="center" wrapText="1" readingOrder="1"/>
    </xf>
    <xf numFmtId="0" fontId="94" fillId="49" borderId="12" xfId="0" applyFont="1" applyFill="1" applyBorder="1" applyAlignment="1">
      <alignment horizontal="center" vertical="center" wrapText="1" readingOrder="1"/>
    </xf>
    <xf numFmtId="0" fontId="94" fillId="49" borderId="3" xfId="0" applyFont="1" applyFill="1" applyBorder="1" applyAlignment="1">
      <alignment horizontal="center" vertical="center" wrapText="1" readingOrder="1"/>
    </xf>
    <xf numFmtId="0" fontId="94" fillId="49" borderId="52" xfId="0" applyFont="1" applyFill="1" applyBorder="1" applyAlignment="1">
      <alignment horizontal="center" vertical="center" wrapText="1" readingOrder="1"/>
    </xf>
    <xf numFmtId="0" fontId="94" fillId="0" borderId="19" xfId="0" applyFont="1" applyBorder="1" applyAlignment="1">
      <alignment horizontal="center" vertical="center" wrapText="1" readingOrder="1"/>
    </xf>
    <xf numFmtId="0" fontId="85" fillId="0" borderId="0" xfId="0" applyFont="1" applyAlignment="1">
      <alignment horizontal="left" vertical="top" readingOrder="1"/>
    </xf>
    <xf numFmtId="0" fontId="126" fillId="0" borderId="22" xfId="0" applyFont="1" applyBorder="1" applyAlignment="1">
      <alignment horizontal="left" vertical="top" readingOrder="1"/>
    </xf>
    <xf numFmtId="0" fontId="126" fillId="0" borderId="21" xfId="0" applyFont="1" applyBorder="1" applyAlignment="1">
      <alignment horizontal="left" vertical="top" readingOrder="1"/>
    </xf>
    <xf numFmtId="180" fontId="94" fillId="51" borderId="89" xfId="0" applyNumberFormat="1" applyFont="1" applyFill="1" applyBorder="1" applyAlignment="1">
      <alignment horizontal="center" vertical="center" readingOrder="1"/>
    </xf>
    <xf numFmtId="180" fontId="94" fillId="51" borderId="58" xfId="0" applyNumberFormat="1" applyFont="1" applyFill="1" applyBorder="1" applyAlignment="1">
      <alignment horizontal="center" vertical="center" readingOrder="1"/>
    </xf>
    <xf numFmtId="180" fontId="94" fillId="49" borderId="5" xfId="0" applyNumberFormat="1" applyFont="1" applyFill="1" applyBorder="1" applyAlignment="1">
      <alignment horizontal="center" vertical="center" readingOrder="1"/>
    </xf>
    <xf numFmtId="180" fontId="94" fillId="49" borderId="11" xfId="0" applyNumberFormat="1" applyFont="1" applyFill="1" applyBorder="1" applyAlignment="1">
      <alignment horizontal="center" vertical="center" readingOrder="1"/>
    </xf>
    <xf numFmtId="0" fontId="95" fillId="0" borderId="34" xfId="0" applyFont="1" applyBorder="1" applyAlignment="1">
      <alignment horizontal="center" vertical="center" wrapText="1" readingOrder="1"/>
    </xf>
    <xf numFmtId="0" fontId="85" fillId="0" borderId="23" xfId="0" applyFont="1" applyBorder="1" applyAlignment="1">
      <alignment horizontal="left" vertical="top" readingOrder="1"/>
    </xf>
    <xf numFmtId="0" fontId="181" fillId="0" borderId="23" xfId="0" applyFont="1" applyBorder="1" applyAlignment="1">
      <alignment horizontal="left" vertical="top" readingOrder="1"/>
    </xf>
    <xf numFmtId="0" fontId="155" fillId="50" borderId="5" xfId="0" applyFont="1" applyFill="1" applyBorder="1" applyAlignment="1">
      <alignment horizontal="center" vertical="center" readingOrder="1"/>
    </xf>
    <xf numFmtId="0" fontId="155" fillId="50" borderId="10" xfId="0" applyFont="1" applyFill="1" applyBorder="1" applyAlignment="1">
      <alignment horizontal="center" vertical="center" readingOrder="1"/>
    </xf>
    <xf numFmtId="0" fontId="155" fillId="50" borderId="11" xfId="0" applyFont="1" applyFill="1" applyBorder="1" applyAlignment="1">
      <alignment horizontal="center" vertical="center" readingOrder="1"/>
    </xf>
    <xf numFmtId="0" fontId="155" fillId="50" borderId="19" xfId="0" applyFont="1" applyFill="1" applyBorder="1" applyAlignment="1">
      <alignment horizontal="center" vertical="center" readingOrder="1"/>
    </xf>
    <xf numFmtId="0" fontId="155" fillId="50" borderId="20" xfId="0" applyFont="1" applyFill="1" applyBorder="1" applyAlignment="1">
      <alignment horizontal="center" vertical="center" readingOrder="1"/>
    </xf>
    <xf numFmtId="0" fontId="155" fillId="50" borderId="76" xfId="0" applyFont="1" applyFill="1" applyBorder="1" applyAlignment="1">
      <alignment horizontal="center" vertical="center" readingOrder="1"/>
    </xf>
    <xf numFmtId="0" fontId="155" fillId="50" borderId="24" xfId="0" applyFont="1" applyFill="1" applyBorder="1" applyAlignment="1">
      <alignment horizontal="center" vertical="center" readingOrder="1"/>
    </xf>
    <xf numFmtId="0" fontId="102" fillId="0" borderId="74" xfId="0" applyFont="1" applyBorder="1" applyAlignment="1">
      <alignment horizontal="center" vertical="center" wrapText="1"/>
    </xf>
    <xf numFmtId="0" fontId="102" fillId="0" borderId="51" xfId="0" applyFont="1" applyBorder="1" applyAlignment="1">
      <alignment horizontal="center" vertical="center" wrapText="1"/>
    </xf>
    <xf numFmtId="178" fontId="94" fillId="51" borderId="9" xfId="0" applyNumberFormat="1" applyFont="1" applyFill="1" applyBorder="1" applyAlignment="1">
      <alignment horizontal="center" vertical="center" readingOrder="1"/>
    </xf>
    <xf numFmtId="178" fontId="94" fillId="51" borderId="51" xfId="0" applyNumberFormat="1" applyFont="1" applyFill="1" applyBorder="1" applyAlignment="1">
      <alignment horizontal="center" vertical="center" readingOrder="1"/>
    </xf>
    <xf numFmtId="0" fontId="92" fillId="0" borderId="17" xfId="4" applyFont="1" applyBorder="1" applyAlignment="1">
      <alignment horizontal="center" vertical="center"/>
    </xf>
    <xf numFmtId="0" fontId="92" fillId="0" borderId="0" xfId="4" applyFont="1" applyAlignment="1">
      <alignment horizontal="center" vertical="center"/>
    </xf>
    <xf numFmtId="0" fontId="0" fillId="0" borderId="0" xfId="0" applyAlignment="1">
      <alignment horizontal="center"/>
    </xf>
    <xf numFmtId="0" fontId="91" fillId="0" borderId="49" xfId="5" applyFont="1" applyBorder="1" applyAlignment="1">
      <alignment horizontal="left"/>
    </xf>
    <xf numFmtId="0" fontId="91" fillId="0" borderId="3" xfId="5" applyFont="1" applyBorder="1" applyAlignment="1">
      <alignment horizontal="left"/>
    </xf>
    <xf numFmtId="0" fontId="154" fillId="50" borderId="4" xfId="4" applyFont="1" applyFill="1" applyBorder="1" applyAlignment="1">
      <alignment horizontal="center" vertical="center" wrapText="1" readingOrder="1"/>
    </xf>
    <xf numFmtId="9" fontId="101" fillId="0" borderId="4" xfId="2" applyFont="1" applyBorder="1" applyAlignment="1">
      <alignment horizontal="center" vertical="center" wrapText="1" readingOrder="1"/>
    </xf>
    <xf numFmtId="9" fontId="112" fillId="51" borderId="4" xfId="6" applyFont="1" applyFill="1" applyBorder="1" applyAlignment="1">
      <alignment horizontal="center" vertical="center" wrapText="1" readingOrder="1"/>
    </xf>
    <xf numFmtId="9" fontId="93" fillId="0" borderId="4" xfId="7" applyFont="1" applyBorder="1" applyAlignment="1">
      <alignment horizontal="center" vertical="center" wrapText="1"/>
    </xf>
    <xf numFmtId="9" fontId="93" fillId="0" borderId="5" xfId="7" applyFont="1" applyBorder="1" applyAlignment="1">
      <alignment horizontal="center" vertical="center" wrapText="1"/>
    </xf>
    <xf numFmtId="9" fontId="93" fillId="0" borderId="10" xfId="7" applyFont="1" applyBorder="1" applyAlignment="1">
      <alignment horizontal="center" vertical="center" wrapText="1"/>
    </xf>
    <xf numFmtId="9" fontId="93" fillId="0" borderId="11" xfId="7" applyFont="1" applyBorder="1" applyAlignment="1">
      <alignment horizontal="center" vertical="center" wrapText="1"/>
    </xf>
    <xf numFmtId="3" fontId="99" fillId="49" borderId="5" xfId="4" applyNumberFormat="1" applyFont="1" applyFill="1" applyBorder="1" applyAlignment="1">
      <alignment horizontal="center" vertical="center" wrapText="1" readingOrder="1"/>
    </xf>
    <xf numFmtId="3" fontId="99" fillId="49" borderId="10" xfId="4" applyNumberFormat="1" applyFont="1" applyFill="1" applyBorder="1" applyAlignment="1">
      <alignment horizontal="center" vertical="center" wrapText="1" readingOrder="1"/>
    </xf>
    <xf numFmtId="0" fontId="85" fillId="0" borderId="0" xfId="0" applyFont="1" applyAlignment="1">
      <alignment horizontal="left" vertical="top" wrapText="1" readingOrder="1"/>
    </xf>
    <xf numFmtId="3" fontId="154" fillId="50" borderId="5" xfId="4" applyNumberFormat="1" applyFont="1" applyFill="1" applyBorder="1" applyAlignment="1">
      <alignment horizontal="center" vertical="center" wrapText="1" readingOrder="1"/>
    </xf>
    <xf numFmtId="3" fontId="154" fillId="50" borderId="11" xfId="4" applyNumberFormat="1" applyFont="1" applyFill="1" applyBorder="1" applyAlignment="1">
      <alignment horizontal="center" vertical="center" wrapText="1" readingOrder="1"/>
    </xf>
    <xf numFmtId="3" fontId="99" fillId="49" borderId="4" xfId="4" applyNumberFormat="1" applyFont="1" applyFill="1" applyBorder="1" applyAlignment="1">
      <alignment horizontal="center" vertical="center" wrapText="1" readingOrder="1"/>
    </xf>
    <xf numFmtId="3" fontId="99" fillId="49" borderId="12" xfId="4" applyNumberFormat="1" applyFont="1" applyFill="1" applyBorder="1" applyAlignment="1">
      <alignment horizontal="center" vertical="center" wrapText="1" readingOrder="1"/>
    </xf>
    <xf numFmtId="3" fontId="99" fillId="49" borderId="3" xfId="4" applyNumberFormat="1" applyFont="1" applyFill="1" applyBorder="1" applyAlignment="1">
      <alignment horizontal="center" vertical="center" wrapText="1" readingOrder="1"/>
    </xf>
    <xf numFmtId="0" fontId="154" fillId="50" borderId="5" xfId="4" applyFont="1" applyFill="1" applyBorder="1" applyAlignment="1">
      <alignment horizontal="center" vertical="center" wrapText="1" readingOrder="1"/>
    </xf>
    <xf numFmtId="0" fontId="154" fillId="50" borderId="11" xfId="4" applyFont="1" applyFill="1" applyBorder="1" applyAlignment="1">
      <alignment horizontal="center" vertical="center" wrapText="1" readingOrder="1"/>
    </xf>
    <xf numFmtId="9" fontId="101" fillId="4" borderId="51" xfId="7" applyFont="1" applyFill="1" applyBorder="1" applyAlignment="1">
      <alignment horizontal="center" vertical="center" wrapText="1"/>
    </xf>
    <xf numFmtId="9" fontId="101" fillId="4" borderId="6" xfId="7" applyFont="1" applyFill="1" applyBorder="1" applyAlignment="1">
      <alignment horizontal="center" vertical="center" wrapText="1"/>
    </xf>
    <xf numFmtId="9" fontId="101" fillId="0" borderId="4" xfId="7" applyFont="1" applyFill="1" applyBorder="1" applyAlignment="1">
      <alignment horizontal="center" vertical="center" wrapText="1" readingOrder="1"/>
    </xf>
    <xf numFmtId="0" fontId="120" fillId="0" borderId="0" xfId="0" applyFont="1" applyAlignment="1">
      <alignment horizontal="center" vertical="center"/>
    </xf>
    <xf numFmtId="0" fontId="86" fillId="0" borderId="63" xfId="0" applyFont="1" applyBorder="1" applyAlignment="1">
      <alignment horizontal="justify" vertical="justify" wrapText="1"/>
    </xf>
    <xf numFmtId="0" fontId="86" fillId="0" borderId="0" xfId="0" applyFont="1" applyAlignment="1">
      <alignment horizontal="justify" vertical="justify" wrapText="1"/>
    </xf>
    <xf numFmtId="0" fontId="86" fillId="0" borderId="13" xfId="0" applyFont="1" applyBorder="1" applyAlignment="1">
      <alignment horizontal="justify" vertical="justify" wrapText="1"/>
    </xf>
    <xf numFmtId="0" fontId="86" fillId="0" borderId="12" xfId="0" applyFont="1" applyBorder="1" applyAlignment="1">
      <alignment horizontal="justify" vertical="justify" wrapText="1"/>
    </xf>
    <xf numFmtId="0" fontId="86" fillId="0" borderId="3" xfId="0" applyFont="1" applyBorder="1" applyAlignment="1">
      <alignment horizontal="justify" vertical="justify" wrapText="1"/>
    </xf>
    <xf numFmtId="0" fontId="86" fillId="0" borderId="52" xfId="0" applyFont="1" applyBorder="1" applyAlignment="1">
      <alignment horizontal="justify" vertical="justify" wrapText="1"/>
    </xf>
    <xf numFmtId="0" fontId="169" fillId="50" borderId="9" xfId="0" applyFont="1" applyFill="1" applyBorder="1" applyAlignment="1">
      <alignment horizontal="center" vertical="center"/>
    </xf>
    <xf numFmtId="0" fontId="169" fillId="50" borderId="57" xfId="0" applyFont="1" applyFill="1" applyBorder="1" applyAlignment="1">
      <alignment horizontal="center" vertical="center"/>
    </xf>
    <xf numFmtId="0" fontId="169" fillId="50" borderId="51" xfId="0" applyFont="1" applyFill="1" applyBorder="1" applyAlignment="1">
      <alignment horizontal="center" vertical="center"/>
    </xf>
    <xf numFmtId="0" fontId="152" fillId="0" borderId="9" xfId="0" applyFont="1" applyBorder="1" applyAlignment="1">
      <alignment horizontal="center"/>
    </xf>
    <xf numFmtId="0" fontId="152" fillId="0" borderId="57" xfId="0" applyFont="1" applyBorder="1" applyAlignment="1">
      <alignment horizontal="center"/>
    </xf>
    <xf numFmtId="0" fontId="152" fillId="0" borderId="51" xfId="0" applyFont="1" applyBorder="1" applyAlignment="1">
      <alignment horizontal="center"/>
    </xf>
    <xf numFmtId="0" fontId="152" fillId="0" borderId="63" xfId="0" applyFont="1" applyBorder="1" applyAlignment="1">
      <alignment horizontal="center"/>
    </xf>
    <xf numFmtId="0" fontId="152" fillId="0" borderId="0" xfId="0" applyFont="1" applyAlignment="1">
      <alignment horizontal="center"/>
    </xf>
    <xf numFmtId="0" fontId="152" fillId="0" borderId="13" xfId="0" applyFont="1" applyBorder="1" applyAlignment="1">
      <alignment horizontal="center"/>
    </xf>
    <xf numFmtId="0" fontId="159" fillId="46" borderId="4" xfId="0" applyFont="1" applyFill="1" applyBorder="1" applyAlignment="1">
      <alignment horizontal="center" vertical="center" wrapText="1" readingOrder="1"/>
    </xf>
    <xf numFmtId="0" fontId="131" fillId="3" borderId="63" xfId="0" applyFont="1" applyFill="1" applyBorder="1" applyAlignment="1">
      <alignment horizontal="center"/>
    </xf>
    <xf numFmtId="0" fontId="131" fillId="3" borderId="0" xfId="0" applyFont="1" applyFill="1" applyAlignment="1">
      <alignment horizontal="center"/>
    </xf>
    <xf numFmtId="0" fontId="161" fillId="50" borderId="22" xfId="0" applyFont="1" applyFill="1" applyBorder="1" applyAlignment="1">
      <alignment horizontal="center" vertical="center" wrapText="1" readingOrder="1"/>
    </xf>
    <xf numFmtId="0" fontId="161" fillId="50" borderId="23" xfId="0" applyFont="1" applyFill="1" applyBorder="1" applyAlignment="1">
      <alignment horizontal="center" vertical="center" wrapText="1" readingOrder="1"/>
    </xf>
    <xf numFmtId="0" fontId="53" fillId="0" borderId="8" xfId="0" applyFont="1" applyBorder="1" applyAlignment="1">
      <alignment horizontal="center" vertical="center" wrapText="1" readingOrder="1"/>
    </xf>
    <xf numFmtId="0" fontId="53" fillId="0" borderId="4" xfId="0" applyFont="1" applyBorder="1" applyAlignment="1">
      <alignment horizontal="center" vertical="center" wrapText="1" readingOrder="1"/>
    </xf>
    <xf numFmtId="0" fontId="53" fillId="0" borderId="6" xfId="0" applyFont="1" applyBorder="1" applyAlignment="1">
      <alignment horizontal="center" vertical="center" wrapText="1" readingOrder="1"/>
    </xf>
    <xf numFmtId="0" fontId="57" fillId="0" borderId="15" xfId="0" applyFont="1" applyBorder="1" applyAlignment="1">
      <alignment horizontal="left" vertical="center" wrapText="1" readingOrder="1"/>
    </xf>
    <xf numFmtId="14" fontId="139" fillId="41" borderId="22" xfId="0" applyNumberFormat="1" applyFont="1" applyFill="1" applyBorder="1" applyAlignment="1">
      <alignment horizontal="center" vertical="center" wrapText="1" readingOrder="1"/>
    </xf>
    <xf numFmtId="14" fontId="139" fillId="41" borderId="23" xfId="0" applyNumberFormat="1" applyFont="1" applyFill="1" applyBorder="1" applyAlignment="1">
      <alignment horizontal="center" vertical="center" wrapText="1" readingOrder="1"/>
    </xf>
    <xf numFmtId="14" fontId="139" fillId="41" borderId="24" xfId="0" applyNumberFormat="1" applyFont="1" applyFill="1" applyBorder="1" applyAlignment="1">
      <alignment horizontal="center" vertical="center" wrapText="1" readingOrder="1"/>
    </xf>
    <xf numFmtId="0" fontId="45" fillId="42" borderId="81" xfId="0" applyFont="1" applyFill="1" applyBorder="1" applyAlignment="1">
      <alignment horizontal="left" wrapText="1" readingOrder="1"/>
    </xf>
    <xf numFmtId="0" fontId="144" fillId="42" borderId="81" xfId="0" applyFont="1" applyFill="1" applyBorder="1" applyAlignment="1">
      <alignment horizontal="left" wrapText="1" readingOrder="1"/>
    </xf>
    <xf numFmtId="0" fontId="139" fillId="46" borderId="84" xfId="0" applyFont="1" applyFill="1" applyBorder="1" applyAlignment="1">
      <alignment horizontal="center" vertical="center" wrapText="1" readingOrder="1"/>
    </xf>
    <xf numFmtId="0" fontId="139" fillId="46" borderId="85" xfId="0" applyFont="1" applyFill="1" applyBorder="1" applyAlignment="1">
      <alignment horizontal="center" vertical="center" wrapText="1" readingOrder="1"/>
    </xf>
    <xf numFmtId="0" fontId="139" fillId="46" borderId="86" xfId="0" applyFont="1" applyFill="1" applyBorder="1" applyAlignment="1">
      <alignment horizontal="center" vertical="center" wrapText="1" readingOrder="1"/>
    </xf>
    <xf numFmtId="0" fontId="150" fillId="45" borderId="82" xfId="0" applyFont="1" applyFill="1" applyBorder="1" applyAlignment="1">
      <alignment horizontal="center" wrapText="1" readingOrder="1"/>
    </xf>
    <xf numFmtId="0" fontId="150" fillId="45" borderId="83" xfId="0" applyFont="1" applyFill="1" applyBorder="1" applyAlignment="1">
      <alignment horizontal="center" wrapText="1" readingOrder="1"/>
    </xf>
    <xf numFmtId="0" fontId="160" fillId="50" borderId="22" xfId="4" applyFont="1" applyFill="1" applyBorder="1" applyAlignment="1">
      <alignment horizontal="center" vertical="center"/>
    </xf>
    <xf numFmtId="0" fontId="160" fillId="50" borderId="23" xfId="4" applyFont="1" applyFill="1" applyBorder="1" applyAlignment="1">
      <alignment horizontal="center" vertical="center"/>
    </xf>
    <xf numFmtId="0" fontId="160" fillId="50" borderId="24" xfId="4" applyFont="1" applyFill="1" applyBorder="1" applyAlignment="1">
      <alignment horizontal="center" vertical="center"/>
    </xf>
    <xf numFmtId="0" fontId="161" fillId="50" borderId="22" xfId="4" applyFont="1" applyFill="1" applyBorder="1" applyAlignment="1">
      <alignment horizontal="center" vertical="center"/>
    </xf>
    <xf numFmtId="0" fontId="161" fillId="50" borderId="23" xfId="4" applyFont="1" applyFill="1" applyBorder="1" applyAlignment="1">
      <alignment horizontal="center" vertical="center"/>
    </xf>
    <xf numFmtId="0" fontId="161" fillId="50" borderId="24" xfId="4" applyFont="1" applyFill="1" applyBorder="1" applyAlignment="1">
      <alignment horizontal="center" vertical="center"/>
    </xf>
    <xf numFmtId="9" fontId="122" fillId="0" borderId="4" xfId="7" applyFont="1" applyFill="1" applyBorder="1" applyAlignment="1">
      <alignment horizontal="center" vertical="center" wrapText="1" readingOrder="1"/>
    </xf>
    <xf numFmtId="9" fontId="114" fillId="49" borderId="4" xfId="7" applyFont="1" applyFill="1" applyBorder="1" applyAlignment="1">
      <alignment horizontal="center" vertical="center" wrapText="1" readingOrder="1"/>
    </xf>
    <xf numFmtId="9" fontId="114" fillId="52" borderId="4" xfId="7" applyFont="1" applyFill="1" applyBorder="1" applyAlignment="1">
      <alignment horizontal="center" vertical="center" wrapText="1" readingOrder="1"/>
    </xf>
    <xf numFmtId="9" fontId="122" fillId="0" borderId="4" xfId="2" applyFont="1" applyFill="1" applyBorder="1" applyAlignment="1">
      <alignment horizontal="center" vertical="center" wrapText="1" readingOrder="1"/>
    </xf>
    <xf numFmtId="9" fontId="113" fillId="51" borderId="4" xfId="7" applyFont="1" applyFill="1" applyBorder="1" applyAlignment="1">
      <alignment horizontal="center" vertical="center" wrapText="1" readingOrder="1"/>
    </xf>
    <xf numFmtId="9" fontId="113" fillId="43" borderId="8" xfId="7" applyFont="1" applyFill="1" applyBorder="1" applyAlignment="1">
      <alignment horizontal="center" vertical="center" wrapText="1" readingOrder="1"/>
    </xf>
  </cellXfs>
  <cellStyles count="578">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31">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102658</xdr:colOff>
      <xdr:row>1</xdr:row>
      <xdr:rowOff>41274</xdr:rowOff>
    </xdr:from>
    <xdr:to>
      <xdr:col>1</xdr:col>
      <xdr:colOff>804333</xdr:colOff>
      <xdr:row>3</xdr:row>
      <xdr:rowOff>371475</xdr:rowOff>
    </xdr:to>
    <xdr:pic>
      <xdr:nvPicPr>
        <xdr:cNvPr id="4" name="Imagen 3">
          <a:extLst>
            <a:ext uri="{FF2B5EF4-FFF2-40B4-BE49-F238E27FC236}">
              <a16:creationId xmlns:a16="http://schemas.microsoft.com/office/drawing/2014/main" id="{00000000-0008-0000-0C00-000004000000}"/>
            </a:ext>
          </a:extLst>
        </xdr:cNvPr>
        <xdr:cNvPicPr/>
      </xdr:nvPicPr>
      <xdr:blipFill rotWithShape="1">
        <a:blip xmlns:r="http://schemas.openxmlformats.org/officeDocument/2006/relationships" r:embed="rId1"/>
        <a:srcRect l="11227" t="20346" r="60761" b="574"/>
        <a:stretch/>
      </xdr:blipFill>
      <xdr:spPr bwMode="auto">
        <a:xfrm>
          <a:off x="102658" y="231774"/>
          <a:ext cx="3111500" cy="10350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1053040</xdr:colOff>
      <xdr:row>1</xdr:row>
      <xdr:rowOff>161924</xdr:rowOff>
    </xdr:from>
    <xdr:to>
      <xdr:col>13</xdr:col>
      <xdr:colOff>931718</xdr:colOff>
      <xdr:row>4</xdr:row>
      <xdr:rowOff>28574</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14854765" y="352424"/>
          <a:ext cx="2023535"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84666</xdr:colOff>
      <xdr:row>0</xdr:row>
      <xdr:rowOff>74085</xdr:rowOff>
    </xdr:from>
    <xdr:to>
      <xdr:col>1</xdr:col>
      <xdr:colOff>903181</xdr:colOff>
      <xdr:row>4</xdr:row>
      <xdr:rowOff>10848</xdr:rowOff>
    </xdr:to>
    <xdr:pic>
      <xdr:nvPicPr>
        <xdr:cNvPr id="3" name="Imagen 2">
          <a:extLst>
            <a:ext uri="{FF2B5EF4-FFF2-40B4-BE49-F238E27FC236}">
              <a16:creationId xmlns:a16="http://schemas.microsoft.com/office/drawing/2014/main" id="{00000000-0008-0000-0F00-000003000000}"/>
            </a:ext>
          </a:extLst>
        </xdr:cNvPr>
        <xdr:cNvPicPr/>
      </xdr:nvPicPr>
      <xdr:blipFill rotWithShape="1">
        <a:blip xmlns:r="http://schemas.openxmlformats.org/officeDocument/2006/relationships" r:embed="rId1"/>
        <a:srcRect l="11227" t="20346" r="60761" b="574"/>
        <a:stretch/>
      </xdr:blipFill>
      <xdr:spPr bwMode="auto">
        <a:xfrm>
          <a:off x="84666" y="74085"/>
          <a:ext cx="3051598" cy="111151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14</xdr:col>
      <xdr:colOff>264583</xdr:colOff>
      <xdr:row>0</xdr:row>
      <xdr:rowOff>137585</xdr:rowOff>
    </xdr:from>
    <xdr:to>
      <xdr:col>17</xdr:col>
      <xdr:colOff>752244</xdr:colOff>
      <xdr:row>4</xdr:row>
      <xdr:rowOff>34396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20288250" y="137585"/>
          <a:ext cx="2500367" cy="1071561"/>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73314</xdr:colOff>
      <xdr:row>0</xdr:row>
      <xdr:rowOff>0</xdr:rowOff>
    </xdr:from>
    <xdr:to>
      <xdr:col>0</xdr:col>
      <xdr:colOff>2415117</xdr:colOff>
      <xdr:row>3</xdr:row>
      <xdr:rowOff>326157</xdr:rowOff>
    </xdr:to>
    <xdr:pic>
      <xdr:nvPicPr>
        <xdr:cNvPr id="7" name="Imagen 6">
          <a:extLst>
            <a:ext uri="{FF2B5EF4-FFF2-40B4-BE49-F238E27FC236}">
              <a16:creationId xmlns:a16="http://schemas.microsoft.com/office/drawing/2014/main" id="{00000000-0008-0000-0D00-000007000000}"/>
            </a:ext>
          </a:extLst>
        </xdr:cNvPr>
        <xdr:cNvPicPr/>
      </xdr:nvPicPr>
      <xdr:blipFill rotWithShape="1">
        <a:blip xmlns:r="http://schemas.openxmlformats.org/officeDocument/2006/relationships" r:embed="rId1"/>
        <a:srcRect l="11227" t="20346" r="60761" b="574"/>
        <a:stretch/>
      </xdr:blipFill>
      <xdr:spPr bwMode="auto">
        <a:xfrm>
          <a:off x="73314" y="0"/>
          <a:ext cx="2341803" cy="106910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798369</xdr:colOff>
      <xdr:row>0</xdr:row>
      <xdr:rowOff>76200</xdr:rowOff>
    </xdr:from>
    <xdr:to>
      <xdr:col>20</xdr:col>
      <xdr:colOff>356317</xdr:colOff>
      <xdr:row>3</xdr:row>
      <xdr:rowOff>304800</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22943994" y="76200"/>
          <a:ext cx="1959306" cy="97155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ntsrv-11x\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E238"/>
  <sheetViews>
    <sheetView workbookViewId="0">
      <selection activeCell="AB8" sqref="AB8"/>
    </sheetView>
  </sheetViews>
  <sheetFormatPr baseColWidth="10" defaultColWidth="9.140625" defaultRowHeight="15" x14ac:dyDescent="0.25"/>
  <cols>
    <col min="1" max="1" width="9.140625" customWidth="1"/>
    <col min="2" max="2" width="26.42578125" customWidth="1"/>
    <col min="3" max="3" width="16.42578125" customWidth="1"/>
    <col min="4" max="5" width="9.140625" hidden="1" customWidth="1"/>
    <col min="6" max="6" width="12.42578125" hidden="1" customWidth="1"/>
    <col min="7" max="7" width="9.140625" hidden="1" customWidth="1"/>
    <col min="8" max="8" width="6.5703125" hidden="1" customWidth="1"/>
    <col min="9" max="9" width="9.28515625" hidden="1" customWidth="1"/>
    <col min="10" max="10" width="8.140625" hidden="1" customWidth="1"/>
    <col min="11" max="11" width="10" hidden="1" customWidth="1"/>
    <col min="12" max="12" width="10.7109375" hidden="1" customWidth="1"/>
    <col min="13" max="13" width="12.7109375" hidden="1" customWidth="1"/>
    <col min="14" max="14" width="7.85546875" style="169" hidden="1" customWidth="1"/>
    <col min="15" max="15" width="17.85546875" hidden="1" customWidth="1"/>
    <col min="16" max="16" width="23" customWidth="1"/>
    <col min="17" max="17" width="30" customWidth="1"/>
    <col min="18" max="18" width="16.7109375" customWidth="1"/>
    <col min="19" max="19" width="16" hidden="1" customWidth="1"/>
    <col min="20" max="20" width="16.7109375" hidden="1" customWidth="1"/>
    <col min="21" max="21" width="17" customWidth="1"/>
    <col min="22" max="22" width="15.42578125" customWidth="1"/>
    <col min="23" max="23" width="12" customWidth="1"/>
    <col min="24" max="24" width="12.5703125" customWidth="1"/>
    <col min="25" max="25" width="15.28515625" customWidth="1"/>
    <col min="26" max="26" width="13.42578125" customWidth="1"/>
    <col min="27" max="27" width="18" customWidth="1"/>
    <col min="28" max="28" width="12.28515625" customWidth="1"/>
  </cols>
  <sheetData>
    <row r="1" spans="1:31" ht="29.25" customHeight="1" x14ac:dyDescent="0.25">
      <c r="A1" s="174" t="s">
        <v>0</v>
      </c>
      <c r="B1" s="174">
        <v>2024</v>
      </c>
      <c r="C1" s="175" t="s">
        <v>1</v>
      </c>
      <c r="D1" s="175" t="s">
        <v>1</v>
      </c>
      <c r="E1" s="175" t="s">
        <v>1</v>
      </c>
      <c r="F1" s="175" t="s">
        <v>1</v>
      </c>
      <c r="G1" s="175" t="s">
        <v>1</v>
      </c>
      <c r="H1" s="175" t="s">
        <v>1</v>
      </c>
      <c r="I1" s="175" t="s">
        <v>1</v>
      </c>
      <c r="J1" s="175" t="s">
        <v>1</v>
      </c>
      <c r="K1" s="175" t="s">
        <v>1</v>
      </c>
      <c r="L1" s="175" t="s">
        <v>1</v>
      </c>
      <c r="M1" s="175" t="s">
        <v>1</v>
      </c>
      <c r="N1" s="175" t="s">
        <v>1</v>
      </c>
      <c r="O1" s="175"/>
      <c r="P1" s="175" t="s">
        <v>1</v>
      </c>
      <c r="Q1" s="175" t="s">
        <v>1</v>
      </c>
      <c r="R1" s="175"/>
      <c r="S1" s="175" t="s">
        <v>1</v>
      </c>
      <c r="T1" s="175" t="s">
        <v>1</v>
      </c>
      <c r="U1" s="175" t="s">
        <v>1</v>
      </c>
      <c r="V1" s="301" t="s">
        <v>379</v>
      </c>
      <c r="W1" s="222" t="e">
        <f>+#REF!</f>
        <v>#REF!</v>
      </c>
      <c r="X1" s="288"/>
      <c r="Y1" s="288" t="e">
        <f>+#REF!</f>
        <v>#REF!</v>
      </c>
      <c r="Z1" s="288" t="e">
        <f>+#REF!</f>
        <v>#REF!</v>
      </c>
      <c r="AA1" s="205" t="s">
        <v>306</v>
      </c>
      <c r="AB1" s="175"/>
    </row>
    <row r="2" spans="1:31" x14ac:dyDescent="0.25">
      <c r="A2" s="174" t="s">
        <v>2</v>
      </c>
      <c r="B2" s="174" t="s">
        <v>3</v>
      </c>
      <c r="C2" s="175" t="s">
        <v>1</v>
      </c>
      <c r="D2" s="175" t="s">
        <v>1</v>
      </c>
      <c r="E2" s="175" t="s">
        <v>1</v>
      </c>
      <c r="F2" s="175" t="s">
        <v>1</v>
      </c>
      <c r="G2" s="175" t="s">
        <v>1</v>
      </c>
      <c r="H2" s="175" t="s">
        <v>1</v>
      </c>
      <c r="I2" s="175" t="s">
        <v>1</v>
      </c>
      <c r="J2" s="175" t="s">
        <v>1</v>
      </c>
      <c r="K2" s="175" t="s">
        <v>1</v>
      </c>
      <c r="L2" s="175" t="s">
        <v>1</v>
      </c>
      <c r="M2" s="175" t="s">
        <v>1</v>
      </c>
      <c r="N2" s="175"/>
      <c r="O2" s="175"/>
      <c r="P2" s="175"/>
      <c r="Q2" s="175" t="s">
        <v>1</v>
      </c>
      <c r="R2" s="499"/>
      <c r="S2" s="177"/>
      <c r="T2" s="175" t="s">
        <v>1</v>
      </c>
      <c r="U2" s="175"/>
      <c r="V2" s="176" t="s">
        <v>302</v>
      </c>
      <c r="W2" s="223" t="e">
        <f>W8</f>
        <v>#REF!</v>
      </c>
      <c r="X2" s="289"/>
      <c r="Y2" s="289" t="e">
        <f>+Y8</f>
        <v>#REF!</v>
      </c>
      <c r="Z2" s="289" t="e">
        <f>+Z8</f>
        <v>#REF!</v>
      </c>
      <c r="AA2" s="206" t="s">
        <v>334</v>
      </c>
      <c r="AB2" s="177"/>
    </row>
    <row r="3" spans="1:31" x14ac:dyDescent="0.25">
      <c r="A3" s="174" t="s">
        <v>4</v>
      </c>
      <c r="B3" s="204" t="s">
        <v>218</v>
      </c>
      <c r="C3" s="175" t="s">
        <v>1</v>
      </c>
      <c r="D3" s="175" t="s">
        <v>1</v>
      </c>
      <c r="E3" s="175" t="s">
        <v>1</v>
      </c>
      <c r="F3" s="175" t="s">
        <v>1</v>
      </c>
      <c r="G3" s="175" t="s">
        <v>1</v>
      </c>
      <c r="H3" s="175" t="s">
        <v>1</v>
      </c>
      <c r="I3" s="175" t="s">
        <v>1</v>
      </c>
      <c r="J3" s="175" t="s">
        <v>1</v>
      </c>
      <c r="K3" s="175" t="s">
        <v>1</v>
      </c>
      <c r="L3" s="175" t="s">
        <v>1</v>
      </c>
      <c r="M3" s="175" t="s">
        <v>1</v>
      </c>
      <c r="N3" s="175" t="s">
        <v>1</v>
      </c>
      <c r="O3" s="175"/>
      <c r="P3" s="175" t="s">
        <v>1</v>
      </c>
      <c r="Q3" s="175" t="s">
        <v>1</v>
      </c>
      <c r="R3" s="178">
        <v>1000000</v>
      </c>
      <c r="S3" s="175" t="s">
        <v>1</v>
      </c>
      <c r="T3" s="175" t="s">
        <v>1</v>
      </c>
      <c r="U3" s="178"/>
      <c r="V3" s="175" t="s">
        <v>1</v>
      </c>
      <c r="W3" s="224" t="e">
        <f>+W2-W1</f>
        <v>#REF!</v>
      </c>
      <c r="X3" s="290"/>
      <c r="Y3" s="290" t="e">
        <f>+Y2-Y1</f>
        <v>#REF!</v>
      </c>
      <c r="Z3" s="290" t="e">
        <f>+Z2-Z1</f>
        <v>#REF!</v>
      </c>
      <c r="AA3" s="207" t="s">
        <v>310</v>
      </c>
      <c r="AB3" s="175"/>
    </row>
    <row r="4" spans="1:31" s="458" customFormat="1" ht="47.25" customHeight="1" x14ac:dyDescent="0.25">
      <c r="A4" s="456" t="s">
        <v>5</v>
      </c>
      <c r="B4" s="456" t="s">
        <v>6</v>
      </c>
      <c r="C4" s="456" t="s">
        <v>7</v>
      </c>
      <c r="D4" s="456" t="s">
        <v>8</v>
      </c>
      <c r="E4" s="456" t="s">
        <v>9</v>
      </c>
      <c r="F4" s="456" t="s">
        <v>10</v>
      </c>
      <c r="G4" s="456" t="s">
        <v>11</v>
      </c>
      <c r="H4" s="456" t="s">
        <v>12</v>
      </c>
      <c r="I4" s="456" t="s">
        <v>13</v>
      </c>
      <c r="J4" s="456" t="s">
        <v>14</v>
      </c>
      <c r="K4" s="456" t="s">
        <v>15</v>
      </c>
      <c r="L4" s="456" t="s">
        <v>179</v>
      </c>
      <c r="M4" s="456" t="s">
        <v>16</v>
      </c>
      <c r="N4" s="456" t="s">
        <v>17</v>
      </c>
      <c r="O4" s="456" t="s">
        <v>18</v>
      </c>
      <c r="P4" s="456" t="s">
        <v>449</v>
      </c>
      <c r="Q4" s="456" t="e">
        <f>+#REF!</f>
        <v>#REF!</v>
      </c>
      <c r="R4" s="456" t="s">
        <v>20</v>
      </c>
      <c r="S4" s="456" t="s">
        <v>21</v>
      </c>
      <c r="T4" s="456" t="s">
        <v>22</v>
      </c>
      <c r="U4" s="456" t="s">
        <v>95</v>
      </c>
      <c r="V4" s="456" t="s">
        <v>23</v>
      </c>
      <c r="W4" s="456" t="s">
        <v>24</v>
      </c>
      <c r="X4" s="457" t="s">
        <v>180</v>
      </c>
      <c r="Y4" s="457" t="s">
        <v>25</v>
      </c>
      <c r="Z4" s="457" t="s">
        <v>26</v>
      </c>
      <c r="AA4" s="457" t="s">
        <v>27</v>
      </c>
      <c r="AB4" s="456" t="s">
        <v>28</v>
      </c>
    </row>
    <row r="5" spans="1:31" s="186" customFormat="1" ht="33.75" customHeight="1" x14ac:dyDescent="0.25">
      <c r="A5" s="86" t="e">
        <f>+#REF!</f>
        <v>#REF!</v>
      </c>
      <c r="B5" s="158" t="e">
        <f>+#REF!</f>
        <v>#REF!</v>
      </c>
      <c r="C5" s="451" t="e">
        <f>+#REF!</f>
        <v>#REF!</v>
      </c>
      <c r="D5" s="86" t="e">
        <f>+#REF!</f>
        <v>#REF!</v>
      </c>
      <c r="E5" s="86" t="e">
        <f>+#REF!</f>
        <v>#REF!</v>
      </c>
      <c r="F5" s="86" t="e">
        <f>+#REF!</f>
        <v>#REF!</v>
      </c>
      <c r="G5" s="86" t="e">
        <f>+#REF!</f>
        <v>#REF!</v>
      </c>
      <c r="H5" s="86"/>
      <c r="I5" s="86"/>
      <c r="J5" s="86"/>
      <c r="K5" s="86"/>
      <c r="L5" s="86"/>
      <c r="M5" s="86" t="e">
        <f>+#REF!</f>
        <v>#REF!</v>
      </c>
      <c r="N5" s="86" t="e">
        <f>+#REF!</f>
        <v>#REF!</v>
      </c>
      <c r="O5" s="86" t="e">
        <f>+#REF!</f>
        <v>#REF!</v>
      </c>
      <c r="P5" s="158" t="e">
        <f>+#REF!</f>
        <v>#REF!</v>
      </c>
      <c r="Q5" s="158" t="e">
        <f>+#REF!</f>
        <v>#REF!</v>
      </c>
      <c r="R5" s="449" t="e">
        <f>+#REF!/$R$3</f>
        <v>#REF!</v>
      </c>
      <c r="S5" s="449" t="e">
        <f>+#REF!/$R$3</f>
        <v>#REF!</v>
      </c>
      <c r="T5" s="449" t="e">
        <f>+#REF!/$R$3</f>
        <v>#REF!</v>
      </c>
      <c r="U5" s="449" t="e">
        <f>+#REF!/$R$3</f>
        <v>#REF!</v>
      </c>
      <c r="V5" s="449" t="e">
        <f>+#REF!/$R$3</f>
        <v>#REF!</v>
      </c>
      <c r="W5" s="449" t="e">
        <f>+#REF!/$R$3</f>
        <v>#REF!</v>
      </c>
      <c r="X5" s="449" t="e">
        <f>+#REF!/$R$3</f>
        <v>#REF!</v>
      </c>
      <c r="Y5" s="449" t="e">
        <f>+#REF!/$R$3</f>
        <v>#REF!</v>
      </c>
      <c r="Z5" s="449" t="e">
        <f>+#REF!/$R$3</f>
        <v>#REF!</v>
      </c>
      <c r="AA5" s="449" t="e">
        <f>+#REF!/$R$3</f>
        <v>#REF!</v>
      </c>
      <c r="AB5" s="449" t="e">
        <f>+#REF!/$R$3</f>
        <v>#REF!</v>
      </c>
      <c r="AC5" s="450"/>
      <c r="AD5" s="448"/>
      <c r="AE5" s="447"/>
    </row>
    <row r="6" spans="1:31" s="186" customFormat="1" ht="33.75" customHeight="1" x14ac:dyDescent="0.25">
      <c r="A6" s="86" t="e">
        <f>+#REF!</f>
        <v>#REF!</v>
      </c>
      <c r="B6" s="158" t="e">
        <f>+#REF!</f>
        <v>#REF!</v>
      </c>
      <c r="C6" s="451" t="e">
        <f>+#REF!</f>
        <v>#REF!</v>
      </c>
      <c r="D6" s="86" t="e">
        <f>+#REF!</f>
        <v>#REF!</v>
      </c>
      <c r="E6" s="86" t="e">
        <f>+#REF!</f>
        <v>#REF!</v>
      </c>
      <c r="F6" s="86" t="e">
        <f>+#REF!</f>
        <v>#REF!</v>
      </c>
      <c r="G6" s="86" t="e">
        <f>+#REF!</f>
        <v>#REF!</v>
      </c>
      <c r="H6" s="86"/>
      <c r="I6" s="86"/>
      <c r="J6" s="86"/>
      <c r="K6" s="86"/>
      <c r="L6" s="86"/>
      <c r="M6" s="86" t="e">
        <f>+#REF!</f>
        <v>#REF!</v>
      </c>
      <c r="N6" s="86" t="e">
        <f>+#REF!</f>
        <v>#REF!</v>
      </c>
      <c r="O6" s="86" t="e">
        <f>+#REF!</f>
        <v>#REF!</v>
      </c>
      <c r="P6" s="158" t="e">
        <f>+#REF!</f>
        <v>#REF!</v>
      </c>
      <c r="Q6" s="158" t="e">
        <f>+#REF!</f>
        <v>#REF!</v>
      </c>
      <c r="R6" s="449" t="e">
        <f>+#REF!/$R$3</f>
        <v>#REF!</v>
      </c>
      <c r="S6" s="449" t="e">
        <f>+#REF!/$R$3</f>
        <v>#REF!</v>
      </c>
      <c r="T6" s="449" t="e">
        <f>+#REF!/$R$3</f>
        <v>#REF!</v>
      </c>
      <c r="U6" s="449" t="e">
        <f>+#REF!/$R$3</f>
        <v>#REF!</v>
      </c>
      <c r="V6" s="449" t="e">
        <f>+#REF!/$R$3</f>
        <v>#REF!</v>
      </c>
      <c r="W6" s="449" t="e">
        <f>+#REF!/$R$3</f>
        <v>#REF!</v>
      </c>
      <c r="X6" s="449" t="e">
        <f>+#REF!/$R$3</f>
        <v>#REF!</v>
      </c>
      <c r="Y6" s="449" t="e">
        <f>+#REF!/$R$3</f>
        <v>#REF!</v>
      </c>
      <c r="Z6" s="449" t="e">
        <f>+#REF!/$R$3</f>
        <v>#REF!</v>
      </c>
      <c r="AA6" s="449" t="e">
        <f>+#REF!/$R$3</f>
        <v>#REF!</v>
      </c>
      <c r="AB6" s="449" t="e">
        <f>+#REF!/$R$3</f>
        <v>#REF!</v>
      </c>
      <c r="AC6" s="450"/>
      <c r="AD6" s="448"/>
      <c r="AE6" s="447"/>
    </row>
    <row r="7" spans="1:31" s="186" customFormat="1" ht="33.75" customHeight="1" x14ac:dyDescent="0.25">
      <c r="A7" s="86" t="e">
        <f>+#REF!</f>
        <v>#REF!</v>
      </c>
      <c r="B7" s="158" t="e">
        <f>+#REF!</f>
        <v>#REF!</v>
      </c>
      <c r="C7" s="451" t="e">
        <f>+#REF!</f>
        <v>#REF!</v>
      </c>
      <c r="D7" s="86" t="e">
        <f>+#REF!</f>
        <v>#REF!</v>
      </c>
      <c r="E7" s="86" t="e">
        <f>+#REF!</f>
        <v>#REF!</v>
      </c>
      <c r="F7" s="86" t="e">
        <f>+#REF!</f>
        <v>#REF!</v>
      </c>
      <c r="G7" s="86" t="e">
        <f>+#REF!</f>
        <v>#REF!</v>
      </c>
      <c r="H7" s="86"/>
      <c r="I7" s="86"/>
      <c r="J7" s="86"/>
      <c r="K7" s="86"/>
      <c r="L7" s="86"/>
      <c r="M7" s="86" t="e">
        <f>+#REF!</f>
        <v>#REF!</v>
      </c>
      <c r="N7" s="86" t="e">
        <f>+#REF!</f>
        <v>#REF!</v>
      </c>
      <c r="O7" s="86" t="e">
        <f>+#REF!</f>
        <v>#REF!</v>
      </c>
      <c r="P7" s="158" t="e">
        <f>+#REF!</f>
        <v>#REF!</v>
      </c>
      <c r="Q7" s="158" t="e">
        <f>+#REF!</f>
        <v>#REF!</v>
      </c>
      <c r="R7" s="449" t="e">
        <f>+#REF!/$R$3</f>
        <v>#REF!</v>
      </c>
      <c r="S7" s="449" t="e">
        <f>+#REF!/$R$3</f>
        <v>#REF!</v>
      </c>
      <c r="T7" s="449" t="e">
        <f>+#REF!/$R$3</f>
        <v>#REF!</v>
      </c>
      <c r="U7" s="449" t="e">
        <f>+#REF!/$R$3</f>
        <v>#REF!</v>
      </c>
      <c r="V7" s="449" t="e">
        <f>+#REF!/$R$3</f>
        <v>#REF!</v>
      </c>
      <c r="W7" s="449" t="e">
        <f>+#REF!/$R$3</f>
        <v>#REF!</v>
      </c>
      <c r="X7" s="449" t="e">
        <f>+#REF!/$R$3</f>
        <v>#REF!</v>
      </c>
      <c r="Y7" s="449" t="e">
        <f>+#REF!/$R$3</f>
        <v>#REF!</v>
      </c>
      <c r="Z7" s="449" t="e">
        <f>+#REF!/$R$3</f>
        <v>#REF!</v>
      </c>
      <c r="AA7" s="449" t="e">
        <f>+#REF!/$R$3</f>
        <v>#REF!</v>
      </c>
      <c r="AB7" s="449" t="e">
        <f>+#REF!/$R$3</f>
        <v>#REF!</v>
      </c>
      <c r="AC7" s="450"/>
      <c r="AD7" s="448"/>
      <c r="AE7" s="447"/>
    </row>
    <row r="8" spans="1:31" s="186" customFormat="1" ht="33.75" customHeight="1" x14ac:dyDescent="0.25">
      <c r="A8" s="86" t="e">
        <f>+#REF!</f>
        <v>#REF!</v>
      </c>
      <c r="B8" s="158" t="e">
        <f>+#REF!</f>
        <v>#REF!</v>
      </c>
      <c r="C8" s="451" t="e">
        <f>+#REF!</f>
        <v>#REF!</v>
      </c>
      <c r="D8" s="86" t="e">
        <f>+#REF!</f>
        <v>#REF!</v>
      </c>
      <c r="E8" s="86" t="e">
        <f>+#REF!</f>
        <v>#REF!</v>
      </c>
      <c r="F8" s="86" t="e">
        <f>+#REF!</f>
        <v>#REF!</v>
      </c>
      <c r="G8" s="86" t="e">
        <f>+#REF!</f>
        <v>#REF!</v>
      </c>
      <c r="H8" s="86"/>
      <c r="I8" s="86"/>
      <c r="J8" s="86"/>
      <c r="K8" s="86"/>
      <c r="L8" s="86"/>
      <c r="M8" s="86" t="e">
        <f>+#REF!</f>
        <v>#REF!</v>
      </c>
      <c r="N8" s="86" t="e">
        <f>+#REF!</f>
        <v>#REF!</v>
      </c>
      <c r="O8" s="86" t="e">
        <f>+#REF!</f>
        <v>#REF!</v>
      </c>
      <c r="P8" s="158" t="e">
        <f>+#REF!</f>
        <v>#REF!</v>
      </c>
      <c r="Q8" s="158" t="e">
        <f>+#REF!</f>
        <v>#REF!</v>
      </c>
      <c r="R8" s="449" t="e">
        <f>+#REF!/$R$3</f>
        <v>#REF!</v>
      </c>
      <c r="S8" s="449" t="e">
        <f>+#REF!/$R$3</f>
        <v>#REF!</v>
      </c>
      <c r="T8" s="449" t="e">
        <f>+#REF!/$R$3</f>
        <v>#REF!</v>
      </c>
      <c r="U8" s="449" t="e">
        <f>+#REF!/$R$3</f>
        <v>#REF!</v>
      </c>
      <c r="V8" s="449" t="e">
        <f>+#REF!/$R$3</f>
        <v>#REF!</v>
      </c>
      <c r="W8" s="449" t="e">
        <f>+#REF!/$R$3</f>
        <v>#REF!</v>
      </c>
      <c r="X8" s="449" t="e">
        <f>+#REF!/$R$3</f>
        <v>#REF!</v>
      </c>
      <c r="Y8" s="449" t="e">
        <f>+#REF!/$R$3</f>
        <v>#REF!</v>
      </c>
      <c r="Z8" s="449" t="e">
        <f>+#REF!/$R$3</f>
        <v>#REF!</v>
      </c>
      <c r="AA8" s="449" t="e">
        <f>+#REF!/$R$3</f>
        <v>#REF!</v>
      </c>
      <c r="AB8" s="449" t="e">
        <f>+#REF!/$R$3</f>
        <v>#REF!</v>
      </c>
      <c r="AC8" s="450"/>
      <c r="AD8" s="448"/>
      <c r="AE8" s="447"/>
    </row>
    <row r="9" spans="1:31" s="186" customFormat="1" ht="33.75" customHeight="1" x14ac:dyDescent="0.25">
      <c r="A9" s="86" t="e">
        <f>+#REF!</f>
        <v>#REF!</v>
      </c>
      <c r="B9" s="158" t="e">
        <f>+#REF!</f>
        <v>#REF!</v>
      </c>
      <c r="C9" s="451" t="e">
        <f>+#REF!</f>
        <v>#REF!</v>
      </c>
      <c r="D9" s="86" t="e">
        <f>+#REF!</f>
        <v>#REF!</v>
      </c>
      <c r="E9" s="86" t="e">
        <f>+#REF!</f>
        <v>#REF!</v>
      </c>
      <c r="F9" s="86" t="e">
        <f>+#REF!</f>
        <v>#REF!</v>
      </c>
      <c r="G9" s="86" t="e">
        <f>+#REF!</f>
        <v>#REF!</v>
      </c>
      <c r="H9" s="86" t="e">
        <f>+#REF!</f>
        <v>#REF!</v>
      </c>
      <c r="I9" s="86"/>
      <c r="J9" s="86"/>
      <c r="K9" s="86"/>
      <c r="L9" s="86"/>
      <c r="M9" s="86" t="e">
        <f>+#REF!</f>
        <v>#REF!</v>
      </c>
      <c r="N9" s="86" t="e">
        <f>+#REF!</f>
        <v>#REF!</v>
      </c>
      <c r="O9" s="86" t="e">
        <f>+#REF!</f>
        <v>#REF!</v>
      </c>
      <c r="P9" s="158" t="e">
        <f>+#REF!</f>
        <v>#REF!</v>
      </c>
      <c r="Q9" s="158" t="e">
        <f>+#REF!</f>
        <v>#REF!</v>
      </c>
      <c r="R9" s="449" t="e">
        <f>+#REF!/$R$3</f>
        <v>#REF!</v>
      </c>
      <c r="S9" s="449" t="e">
        <f>+#REF!/$R$3</f>
        <v>#REF!</v>
      </c>
      <c r="T9" s="449" t="e">
        <f>+#REF!/$R$3</f>
        <v>#REF!</v>
      </c>
      <c r="U9" s="449" t="e">
        <f>+#REF!/$R$3</f>
        <v>#REF!</v>
      </c>
      <c r="V9" s="449" t="e">
        <f>+#REF!/$R$3</f>
        <v>#REF!</v>
      </c>
      <c r="W9" s="449" t="e">
        <f>+#REF!/$R$3</f>
        <v>#REF!</v>
      </c>
      <c r="X9" s="449" t="e">
        <f>+#REF!/$R$3</f>
        <v>#REF!</v>
      </c>
      <c r="Y9" s="449" t="e">
        <f>+#REF!/$R$3</f>
        <v>#REF!</v>
      </c>
      <c r="Z9" s="449" t="e">
        <f>+#REF!/$R$3</f>
        <v>#REF!</v>
      </c>
      <c r="AA9" s="449" t="e">
        <f>+#REF!/$R$3</f>
        <v>#REF!</v>
      </c>
      <c r="AB9" s="449" t="e">
        <f>+#REF!/$R$3</f>
        <v>#REF!</v>
      </c>
      <c r="AC9" s="450"/>
      <c r="AD9" s="448"/>
      <c r="AE9" s="447"/>
    </row>
    <row r="10" spans="1:31" s="186" customFormat="1" ht="33.75" customHeight="1" x14ac:dyDescent="0.25">
      <c r="A10" s="86" t="e">
        <f>+#REF!</f>
        <v>#REF!</v>
      </c>
      <c r="B10" s="158" t="e">
        <f>+#REF!</f>
        <v>#REF!</v>
      </c>
      <c r="C10" s="451" t="e">
        <f>+#REF!</f>
        <v>#REF!</v>
      </c>
      <c r="D10" s="86" t="e">
        <f>+#REF!</f>
        <v>#REF!</v>
      </c>
      <c r="E10" s="86" t="e">
        <f>+#REF!</f>
        <v>#REF!</v>
      </c>
      <c r="F10" s="86" t="e">
        <f>+#REF!</f>
        <v>#REF!</v>
      </c>
      <c r="G10" s="86" t="e">
        <f>+#REF!</f>
        <v>#REF!</v>
      </c>
      <c r="H10" s="86" t="e">
        <f>+#REF!</f>
        <v>#REF!</v>
      </c>
      <c r="I10" s="86"/>
      <c r="J10" s="86"/>
      <c r="K10" s="86"/>
      <c r="L10" s="86"/>
      <c r="M10" s="86" t="e">
        <f>+#REF!</f>
        <v>#REF!</v>
      </c>
      <c r="N10" s="86" t="e">
        <f>+#REF!</f>
        <v>#REF!</v>
      </c>
      <c r="O10" s="86" t="e">
        <f>+#REF!</f>
        <v>#REF!</v>
      </c>
      <c r="P10" s="158" t="e">
        <f>+#REF!</f>
        <v>#REF!</v>
      </c>
      <c r="Q10" s="158" t="e">
        <f>+#REF!</f>
        <v>#REF!</v>
      </c>
      <c r="R10" s="449" t="e">
        <f>+#REF!/$R$3</f>
        <v>#REF!</v>
      </c>
      <c r="S10" s="449" t="e">
        <f>+#REF!/$R$3</f>
        <v>#REF!</v>
      </c>
      <c r="T10" s="449" t="e">
        <f>+#REF!/$R$3</f>
        <v>#REF!</v>
      </c>
      <c r="U10" s="449" t="e">
        <f>+#REF!/$R$3</f>
        <v>#REF!</v>
      </c>
      <c r="V10" s="449" t="e">
        <f>+#REF!/$R$3</f>
        <v>#REF!</v>
      </c>
      <c r="W10" s="449" t="e">
        <f>+#REF!/$R$3</f>
        <v>#REF!</v>
      </c>
      <c r="X10" s="449" t="e">
        <f>+#REF!/$R$3</f>
        <v>#REF!</v>
      </c>
      <c r="Y10" s="449" t="e">
        <f>+#REF!/$R$3</f>
        <v>#REF!</v>
      </c>
      <c r="Z10" s="449" t="e">
        <f>+#REF!/$R$3</f>
        <v>#REF!</v>
      </c>
      <c r="AA10" s="449" t="e">
        <f>+#REF!/$R$3</f>
        <v>#REF!</v>
      </c>
      <c r="AB10" s="449" t="e">
        <f>+#REF!/$R$3</f>
        <v>#REF!</v>
      </c>
      <c r="AC10" s="450"/>
      <c r="AD10" s="448"/>
      <c r="AE10" s="447"/>
    </row>
    <row r="11" spans="1:31" s="186" customFormat="1" ht="33.75" customHeight="1" x14ac:dyDescent="0.25">
      <c r="A11" s="86" t="e">
        <f>+#REF!</f>
        <v>#REF!</v>
      </c>
      <c r="B11" s="158" t="e">
        <f>+#REF!</f>
        <v>#REF!</v>
      </c>
      <c r="C11" s="451" t="e">
        <f>+#REF!</f>
        <v>#REF!</v>
      </c>
      <c r="D11" s="86" t="e">
        <f>+#REF!</f>
        <v>#REF!</v>
      </c>
      <c r="E11" s="86" t="e">
        <f>+#REF!</f>
        <v>#REF!</v>
      </c>
      <c r="F11" s="86" t="e">
        <f>+#REF!</f>
        <v>#REF!</v>
      </c>
      <c r="G11" s="86" t="e">
        <f>+#REF!</f>
        <v>#REF!</v>
      </c>
      <c r="H11" s="86" t="e">
        <f>+#REF!</f>
        <v>#REF!</v>
      </c>
      <c r="I11" s="86"/>
      <c r="J11" s="86"/>
      <c r="K11" s="86"/>
      <c r="L11" s="86"/>
      <c r="M11" s="86" t="e">
        <f>+#REF!</f>
        <v>#REF!</v>
      </c>
      <c r="N11" s="86" t="e">
        <f>+#REF!</f>
        <v>#REF!</v>
      </c>
      <c r="O11" s="86" t="e">
        <f>+#REF!</f>
        <v>#REF!</v>
      </c>
      <c r="P11" s="158" t="e">
        <f>+#REF!</f>
        <v>#REF!</v>
      </c>
      <c r="Q11" s="158" t="e">
        <f>+#REF!</f>
        <v>#REF!</v>
      </c>
      <c r="R11" s="449" t="e">
        <f>+#REF!/$R$3</f>
        <v>#REF!</v>
      </c>
      <c r="S11" s="449" t="e">
        <f>+#REF!/$R$3</f>
        <v>#REF!</v>
      </c>
      <c r="T11" s="449" t="e">
        <f>+#REF!/$R$3</f>
        <v>#REF!</v>
      </c>
      <c r="U11" s="449" t="e">
        <f>+#REF!/$R$3</f>
        <v>#REF!</v>
      </c>
      <c r="V11" s="449" t="e">
        <f>+#REF!/$R$3</f>
        <v>#REF!</v>
      </c>
      <c r="W11" s="449" t="e">
        <f>+#REF!/$R$3</f>
        <v>#REF!</v>
      </c>
      <c r="X11" s="449" t="e">
        <f>+#REF!/$R$3</f>
        <v>#REF!</v>
      </c>
      <c r="Y11" s="449" t="e">
        <f>+#REF!/$R$3</f>
        <v>#REF!</v>
      </c>
      <c r="Z11" s="449" t="e">
        <f>+#REF!/$R$3</f>
        <v>#REF!</v>
      </c>
      <c r="AA11" s="449" t="e">
        <f>+#REF!/$R$3</f>
        <v>#REF!</v>
      </c>
      <c r="AB11" s="449" t="e">
        <f>+#REF!/$R$3</f>
        <v>#REF!</v>
      </c>
      <c r="AC11" s="450"/>
      <c r="AD11" s="448"/>
      <c r="AE11" s="447"/>
    </row>
    <row r="12" spans="1:31" s="186" customFormat="1" ht="33.75" customHeight="1" x14ac:dyDescent="0.25">
      <c r="A12" s="86" t="e">
        <f>+#REF!</f>
        <v>#REF!</v>
      </c>
      <c r="B12" s="158" t="e">
        <f>+#REF!</f>
        <v>#REF!</v>
      </c>
      <c r="C12" s="451" t="e">
        <f>+#REF!</f>
        <v>#REF!</v>
      </c>
      <c r="D12" s="86" t="e">
        <f>+#REF!</f>
        <v>#REF!</v>
      </c>
      <c r="E12" s="86" t="e">
        <f>+#REF!</f>
        <v>#REF!</v>
      </c>
      <c r="F12" s="86" t="e">
        <f>+#REF!</f>
        <v>#REF!</v>
      </c>
      <c r="G12" s="86" t="e">
        <f>+#REF!</f>
        <v>#REF!</v>
      </c>
      <c r="H12" s="86" t="e">
        <f>+#REF!</f>
        <v>#REF!</v>
      </c>
      <c r="I12" s="86"/>
      <c r="J12" s="86"/>
      <c r="K12" s="86"/>
      <c r="L12" s="86"/>
      <c r="M12" s="86" t="e">
        <f>+#REF!</f>
        <v>#REF!</v>
      </c>
      <c r="N12" s="86" t="e">
        <f>+#REF!</f>
        <v>#REF!</v>
      </c>
      <c r="O12" s="86" t="e">
        <f>+#REF!</f>
        <v>#REF!</v>
      </c>
      <c r="P12" s="158" t="e">
        <f>+#REF!</f>
        <v>#REF!</v>
      </c>
      <c r="Q12" s="158" t="e">
        <f>+#REF!</f>
        <v>#REF!</v>
      </c>
      <c r="R12" s="449" t="e">
        <f>+#REF!/$R$3</f>
        <v>#REF!</v>
      </c>
      <c r="S12" s="449" t="e">
        <f>+#REF!/$R$3</f>
        <v>#REF!</v>
      </c>
      <c r="T12" s="449" t="e">
        <f>+#REF!/$R$3</f>
        <v>#REF!</v>
      </c>
      <c r="U12" s="449" t="e">
        <f>+#REF!/$R$3</f>
        <v>#REF!</v>
      </c>
      <c r="V12" s="449" t="e">
        <f>+#REF!/$R$3</f>
        <v>#REF!</v>
      </c>
      <c r="W12" s="449" t="e">
        <f>+#REF!/$R$3</f>
        <v>#REF!</v>
      </c>
      <c r="X12" s="449" t="e">
        <f>+#REF!/$R$3</f>
        <v>#REF!</v>
      </c>
      <c r="Y12" s="449" t="e">
        <f>+#REF!/$R$3</f>
        <v>#REF!</v>
      </c>
      <c r="Z12" s="449" t="e">
        <f>+#REF!/$R$3</f>
        <v>#REF!</v>
      </c>
      <c r="AA12" s="449" t="e">
        <f>+#REF!/$R$3</f>
        <v>#REF!</v>
      </c>
      <c r="AB12" s="449" t="e">
        <f>+#REF!/$R$3</f>
        <v>#REF!</v>
      </c>
      <c r="AC12" s="450"/>
      <c r="AD12" s="448"/>
      <c r="AE12" s="447"/>
    </row>
    <row r="13" spans="1:31" s="186" customFormat="1" ht="33.75" customHeight="1" x14ac:dyDescent="0.25">
      <c r="A13" s="86" t="e">
        <f>+#REF!</f>
        <v>#REF!</v>
      </c>
      <c r="B13" s="158" t="e">
        <f>+#REF!</f>
        <v>#REF!</v>
      </c>
      <c r="C13" s="451" t="e">
        <f>+#REF!</f>
        <v>#REF!</v>
      </c>
      <c r="D13" s="86" t="e">
        <f>+#REF!</f>
        <v>#REF!</v>
      </c>
      <c r="E13" s="86" t="e">
        <f>+#REF!</f>
        <v>#REF!</v>
      </c>
      <c r="F13" s="86" t="e">
        <f>+#REF!</f>
        <v>#REF!</v>
      </c>
      <c r="G13" s="86" t="e">
        <f>+#REF!</f>
        <v>#REF!</v>
      </c>
      <c r="H13" s="86" t="e">
        <f>+#REF!</f>
        <v>#REF!</v>
      </c>
      <c r="I13" s="86"/>
      <c r="J13" s="86"/>
      <c r="K13" s="86"/>
      <c r="L13" s="86"/>
      <c r="M13" s="86" t="e">
        <f>+#REF!</f>
        <v>#REF!</v>
      </c>
      <c r="N13" s="86" t="e">
        <f>+#REF!</f>
        <v>#REF!</v>
      </c>
      <c r="O13" s="86" t="e">
        <f>+#REF!</f>
        <v>#REF!</v>
      </c>
      <c r="P13" s="158" t="e">
        <f>+#REF!</f>
        <v>#REF!</v>
      </c>
      <c r="Q13" s="158" t="e">
        <f>+#REF!</f>
        <v>#REF!</v>
      </c>
      <c r="R13" s="449" t="e">
        <f>+#REF!/$R$3</f>
        <v>#REF!</v>
      </c>
      <c r="S13" s="449" t="e">
        <f>+#REF!/$R$3</f>
        <v>#REF!</v>
      </c>
      <c r="T13" s="449" t="e">
        <f>+#REF!/$R$3</f>
        <v>#REF!</v>
      </c>
      <c r="U13" s="449" t="e">
        <f>+#REF!/$R$3</f>
        <v>#REF!</v>
      </c>
      <c r="V13" s="449" t="e">
        <f>+#REF!/$R$3</f>
        <v>#REF!</v>
      </c>
      <c r="W13" s="449" t="e">
        <f>+#REF!/$R$3</f>
        <v>#REF!</v>
      </c>
      <c r="X13" s="449" t="e">
        <f>+#REF!/$R$3</f>
        <v>#REF!</v>
      </c>
      <c r="Y13" s="449" t="e">
        <f>+#REF!/$R$3</f>
        <v>#REF!</v>
      </c>
      <c r="Z13" s="449" t="e">
        <f>+#REF!/$R$3</f>
        <v>#REF!</v>
      </c>
      <c r="AA13" s="449" t="e">
        <f>+#REF!/$R$3</f>
        <v>#REF!</v>
      </c>
      <c r="AB13" s="449" t="e">
        <f>+#REF!/$R$3</f>
        <v>#REF!</v>
      </c>
      <c r="AC13" s="450"/>
      <c r="AD13" s="448"/>
      <c r="AE13" s="447"/>
    </row>
    <row r="14" spans="1:31" s="186" customFormat="1" ht="33.75" customHeight="1" x14ac:dyDescent="0.25">
      <c r="A14" s="86" t="e">
        <f>+#REF!</f>
        <v>#REF!</v>
      </c>
      <c r="B14" s="158" t="e">
        <f>+#REF!</f>
        <v>#REF!</v>
      </c>
      <c r="C14" s="451" t="e">
        <f>+#REF!</f>
        <v>#REF!</v>
      </c>
      <c r="D14" s="86" t="e">
        <f>+#REF!</f>
        <v>#REF!</v>
      </c>
      <c r="E14" s="86" t="e">
        <f>+#REF!</f>
        <v>#REF!</v>
      </c>
      <c r="F14" s="86" t="e">
        <f>+#REF!</f>
        <v>#REF!</v>
      </c>
      <c r="G14" s="86" t="e">
        <f>+#REF!</f>
        <v>#REF!</v>
      </c>
      <c r="H14" s="86" t="e">
        <f>+#REF!</f>
        <v>#REF!</v>
      </c>
      <c r="I14" s="86"/>
      <c r="J14" s="86"/>
      <c r="K14" s="86"/>
      <c r="L14" s="86"/>
      <c r="M14" s="86" t="e">
        <f>+#REF!</f>
        <v>#REF!</v>
      </c>
      <c r="N14" s="86" t="e">
        <f>+#REF!</f>
        <v>#REF!</v>
      </c>
      <c r="O14" s="86" t="e">
        <f>+#REF!</f>
        <v>#REF!</v>
      </c>
      <c r="P14" s="158" t="e">
        <f>+#REF!</f>
        <v>#REF!</v>
      </c>
      <c r="Q14" s="158" t="e">
        <f>+#REF!</f>
        <v>#REF!</v>
      </c>
      <c r="R14" s="449" t="e">
        <f>+#REF!/$R$3</f>
        <v>#REF!</v>
      </c>
      <c r="S14" s="449" t="e">
        <f>+#REF!/$R$3</f>
        <v>#REF!</v>
      </c>
      <c r="T14" s="449" t="e">
        <f>+#REF!/$R$3</f>
        <v>#REF!</v>
      </c>
      <c r="U14" s="449" t="e">
        <f>+#REF!/$R$3</f>
        <v>#REF!</v>
      </c>
      <c r="V14" s="449" t="e">
        <f>+#REF!/$R$3</f>
        <v>#REF!</v>
      </c>
      <c r="W14" s="449" t="e">
        <f>+#REF!/$R$3</f>
        <v>#REF!</v>
      </c>
      <c r="X14" s="449" t="e">
        <f>+#REF!/$R$3</f>
        <v>#REF!</v>
      </c>
      <c r="Y14" s="449" t="e">
        <f>+#REF!/$R$3</f>
        <v>#REF!</v>
      </c>
      <c r="Z14" s="449" t="e">
        <f>+#REF!/$R$3</f>
        <v>#REF!</v>
      </c>
      <c r="AA14" s="449" t="e">
        <f>+#REF!/$R$3</f>
        <v>#REF!</v>
      </c>
      <c r="AB14" s="449" t="e">
        <f>+#REF!/$R$3</f>
        <v>#REF!</v>
      </c>
      <c r="AC14" s="450"/>
      <c r="AD14" s="448"/>
      <c r="AE14" s="447"/>
    </row>
    <row r="15" spans="1:31" s="186" customFormat="1" ht="33.75" customHeight="1" x14ac:dyDescent="0.25">
      <c r="A15" s="86" t="e">
        <f>+#REF!</f>
        <v>#REF!</v>
      </c>
      <c r="B15" s="158" t="e">
        <f>+#REF!</f>
        <v>#REF!</v>
      </c>
      <c r="C15" s="451" t="e">
        <f>+#REF!</f>
        <v>#REF!</v>
      </c>
      <c r="D15" s="86" t="e">
        <f>+#REF!</f>
        <v>#REF!</v>
      </c>
      <c r="E15" s="86" t="e">
        <f>+#REF!</f>
        <v>#REF!</v>
      </c>
      <c r="F15" s="86" t="e">
        <f>+#REF!</f>
        <v>#REF!</v>
      </c>
      <c r="G15" s="86" t="e">
        <f>+#REF!</f>
        <v>#REF!</v>
      </c>
      <c r="H15" s="86" t="e">
        <f>+#REF!</f>
        <v>#REF!</v>
      </c>
      <c r="I15" s="86"/>
      <c r="J15" s="86"/>
      <c r="K15" s="86"/>
      <c r="L15" s="86"/>
      <c r="M15" s="86" t="e">
        <f>+#REF!</f>
        <v>#REF!</v>
      </c>
      <c r="N15" s="86" t="e">
        <f>+#REF!</f>
        <v>#REF!</v>
      </c>
      <c r="O15" s="86" t="e">
        <f>+#REF!</f>
        <v>#REF!</v>
      </c>
      <c r="P15" s="158" t="e">
        <f>+#REF!</f>
        <v>#REF!</v>
      </c>
      <c r="Q15" s="158" t="e">
        <f>+#REF!</f>
        <v>#REF!</v>
      </c>
      <c r="R15" s="449" t="e">
        <f>+#REF!/$R$3</f>
        <v>#REF!</v>
      </c>
      <c r="S15" s="449" t="e">
        <f>+#REF!/$R$3</f>
        <v>#REF!</v>
      </c>
      <c r="T15" s="449" t="e">
        <f>+#REF!/$R$3</f>
        <v>#REF!</v>
      </c>
      <c r="U15" s="449" t="e">
        <f>+#REF!/$R$3</f>
        <v>#REF!</v>
      </c>
      <c r="V15" s="449" t="e">
        <f>+#REF!/$R$3</f>
        <v>#REF!</v>
      </c>
      <c r="W15" s="449" t="e">
        <f>+#REF!/$R$3</f>
        <v>#REF!</v>
      </c>
      <c r="X15" s="449" t="e">
        <f>+#REF!/$R$3</f>
        <v>#REF!</v>
      </c>
      <c r="Y15" s="449" t="e">
        <f>+#REF!/$R$3</f>
        <v>#REF!</v>
      </c>
      <c r="Z15" s="449" t="e">
        <f>+#REF!/$R$3</f>
        <v>#REF!</v>
      </c>
      <c r="AA15" s="449" t="e">
        <f>+#REF!/$R$3</f>
        <v>#REF!</v>
      </c>
      <c r="AB15" s="449" t="e">
        <f>+#REF!/$R$3</f>
        <v>#REF!</v>
      </c>
      <c r="AC15" s="450"/>
      <c r="AD15" s="448"/>
      <c r="AE15" s="447"/>
    </row>
    <row r="16" spans="1:31" s="186" customFormat="1" ht="33.75" customHeight="1" x14ac:dyDescent="0.25">
      <c r="A16" s="86" t="e">
        <f>+#REF!</f>
        <v>#REF!</v>
      </c>
      <c r="B16" s="158" t="e">
        <f>+#REF!</f>
        <v>#REF!</v>
      </c>
      <c r="C16" s="451" t="e">
        <f>+#REF!</f>
        <v>#REF!</v>
      </c>
      <c r="D16" s="86" t="e">
        <f>+#REF!</f>
        <v>#REF!</v>
      </c>
      <c r="E16" s="86" t="e">
        <f>+#REF!</f>
        <v>#REF!</v>
      </c>
      <c r="F16" s="86" t="e">
        <f>+#REF!</f>
        <v>#REF!</v>
      </c>
      <c r="G16" s="86" t="e">
        <f>+#REF!</f>
        <v>#REF!</v>
      </c>
      <c r="H16" s="86" t="e">
        <f>+#REF!</f>
        <v>#REF!</v>
      </c>
      <c r="I16" s="86"/>
      <c r="J16" s="86"/>
      <c r="K16" s="86"/>
      <c r="L16" s="86"/>
      <c r="M16" s="86" t="e">
        <f>+#REF!</f>
        <v>#REF!</v>
      </c>
      <c r="N16" s="86" t="e">
        <f>+#REF!</f>
        <v>#REF!</v>
      </c>
      <c r="O16" s="86" t="e">
        <f>+#REF!</f>
        <v>#REF!</v>
      </c>
      <c r="P16" s="158" t="e">
        <f>+#REF!</f>
        <v>#REF!</v>
      </c>
      <c r="Q16" s="158" t="e">
        <f>+#REF!</f>
        <v>#REF!</v>
      </c>
      <c r="R16" s="449" t="e">
        <f>+#REF!/$R$3</f>
        <v>#REF!</v>
      </c>
      <c r="S16" s="449" t="e">
        <f>+#REF!/$R$3</f>
        <v>#REF!</v>
      </c>
      <c r="T16" s="449" t="e">
        <f>+#REF!/$R$3</f>
        <v>#REF!</v>
      </c>
      <c r="U16" s="449" t="e">
        <f>+#REF!/$R$3</f>
        <v>#REF!</v>
      </c>
      <c r="V16" s="449" t="e">
        <f>+#REF!/$R$3</f>
        <v>#REF!</v>
      </c>
      <c r="W16" s="449" t="e">
        <f>+#REF!/$R$3</f>
        <v>#REF!</v>
      </c>
      <c r="X16" s="449" t="e">
        <f>+#REF!/$R$3</f>
        <v>#REF!</v>
      </c>
      <c r="Y16" s="449" t="e">
        <f>+#REF!/$R$3</f>
        <v>#REF!</v>
      </c>
      <c r="Z16" s="449" t="e">
        <f>+#REF!/$R$3</f>
        <v>#REF!</v>
      </c>
      <c r="AA16" s="449" t="e">
        <f>+#REF!/$R$3</f>
        <v>#REF!</v>
      </c>
      <c r="AB16" s="449" t="e">
        <f>+#REF!/$R$3</f>
        <v>#REF!</v>
      </c>
      <c r="AC16" s="450"/>
      <c r="AD16" s="448"/>
      <c r="AE16" s="447"/>
    </row>
    <row r="17" spans="1:31" s="186" customFormat="1" ht="33.75" customHeight="1" x14ac:dyDescent="0.25">
      <c r="A17" s="86" t="e">
        <f>+#REF!</f>
        <v>#REF!</v>
      </c>
      <c r="B17" s="158" t="e">
        <f>+#REF!</f>
        <v>#REF!</v>
      </c>
      <c r="C17" s="451" t="e">
        <f>+#REF!</f>
        <v>#REF!</v>
      </c>
      <c r="D17" s="86" t="e">
        <f>+#REF!</f>
        <v>#REF!</v>
      </c>
      <c r="E17" s="86" t="e">
        <f>+#REF!</f>
        <v>#REF!</v>
      </c>
      <c r="F17" s="86" t="e">
        <f>+#REF!</f>
        <v>#REF!</v>
      </c>
      <c r="G17" s="86" t="e">
        <f>+#REF!</f>
        <v>#REF!</v>
      </c>
      <c r="H17" s="86" t="e">
        <f>+#REF!</f>
        <v>#REF!</v>
      </c>
      <c r="I17" s="86"/>
      <c r="J17" s="86"/>
      <c r="K17" s="86"/>
      <c r="L17" s="86"/>
      <c r="M17" s="86" t="e">
        <f>+#REF!</f>
        <v>#REF!</v>
      </c>
      <c r="N17" s="86" t="e">
        <f>+#REF!</f>
        <v>#REF!</v>
      </c>
      <c r="O17" s="86" t="e">
        <f>+#REF!</f>
        <v>#REF!</v>
      </c>
      <c r="P17" s="158" t="e">
        <f>+#REF!</f>
        <v>#REF!</v>
      </c>
      <c r="Q17" s="158" t="e">
        <f>+#REF!</f>
        <v>#REF!</v>
      </c>
      <c r="R17" s="449" t="e">
        <f>+#REF!/$R$3</f>
        <v>#REF!</v>
      </c>
      <c r="S17" s="449" t="e">
        <f>+#REF!/$R$3</f>
        <v>#REF!</v>
      </c>
      <c r="T17" s="449" t="e">
        <f>+#REF!/$R$3</f>
        <v>#REF!</v>
      </c>
      <c r="U17" s="449" t="e">
        <f>+#REF!/$R$3</f>
        <v>#REF!</v>
      </c>
      <c r="V17" s="449" t="e">
        <f>+#REF!/$R$3</f>
        <v>#REF!</v>
      </c>
      <c r="W17" s="449" t="e">
        <f>+#REF!/$R$3</f>
        <v>#REF!</v>
      </c>
      <c r="X17" s="449" t="e">
        <f>+#REF!/$R$3</f>
        <v>#REF!</v>
      </c>
      <c r="Y17" s="449" t="e">
        <f>+#REF!/$R$3</f>
        <v>#REF!</v>
      </c>
      <c r="Z17" s="449" t="e">
        <f>+#REF!/$R$3</f>
        <v>#REF!</v>
      </c>
      <c r="AA17" s="449" t="e">
        <f>+#REF!/$R$3</f>
        <v>#REF!</v>
      </c>
      <c r="AB17" s="449" t="e">
        <f>+#REF!/$R$3</f>
        <v>#REF!</v>
      </c>
      <c r="AC17" s="450"/>
      <c r="AD17" s="448"/>
      <c r="AE17" s="447"/>
    </row>
    <row r="18" spans="1:31" s="186" customFormat="1" ht="33.75" customHeight="1" x14ac:dyDescent="0.25">
      <c r="A18" s="86" t="e">
        <f>+#REF!</f>
        <v>#REF!</v>
      </c>
      <c r="B18" s="158" t="e">
        <f>+#REF!</f>
        <v>#REF!</v>
      </c>
      <c r="C18" s="451" t="e">
        <f>+#REF!</f>
        <v>#REF!</v>
      </c>
      <c r="D18" s="86" t="e">
        <f>+#REF!</f>
        <v>#REF!</v>
      </c>
      <c r="E18" s="86" t="e">
        <f>+#REF!</f>
        <v>#REF!</v>
      </c>
      <c r="F18" s="86" t="e">
        <f>+#REF!</f>
        <v>#REF!</v>
      </c>
      <c r="G18" s="86" t="e">
        <f>+#REF!</f>
        <v>#REF!</v>
      </c>
      <c r="H18" s="86" t="e">
        <f>+#REF!</f>
        <v>#REF!</v>
      </c>
      <c r="I18" s="86"/>
      <c r="J18" s="86"/>
      <c r="K18" s="86"/>
      <c r="L18" s="86"/>
      <c r="M18" s="86" t="e">
        <f>+#REF!</f>
        <v>#REF!</v>
      </c>
      <c r="N18" s="86" t="e">
        <f>+#REF!</f>
        <v>#REF!</v>
      </c>
      <c r="O18" s="86" t="e">
        <f>+#REF!</f>
        <v>#REF!</v>
      </c>
      <c r="P18" s="158" t="e">
        <f>+#REF!</f>
        <v>#REF!</v>
      </c>
      <c r="Q18" s="158" t="e">
        <f>+#REF!</f>
        <v>#REF!</v>
      </c>
      <c r="R18" s="449" t="e">
        <f>+#REF!/$R$3</f>
        <v>#REF!</v>
      </c>
      <c r="S18" s="449" t="e">
        <f>+#REF!/$R$3</f>
        <v>#REF!</v>
      </c>
      <c r="T18" s="449" t="e">
        <f>+#REF!/$R$3</f>
        <v>#REF!</v>
      </c>
      <c r="U18" s="449" t="e">
        <f>+#REF!/$R$3</f>
        <v>#REF!</v>
      </c>
      <c r="V18" s="449" t="e">
        <f>+#REF!/$R$3</f>
        <v>#REF!</v>
      </c>
      <c r="W18" s="449" t="e">
        <f>+#REF!/$R$3</f>
        <v>#REF!</v>
      </c>
      <c r="X18" s="449" t="e">
        <f>+#REF!/$R$3</f>
        <v>#REF!</v>
      </c>
      <c r="Y18" s="449" t="e">
        <f>+#REF!/$R$3</f>
        <v>#REF!</v>
      </c>
      <c r="Z18" s="449" t="e">
        <f>+#REF!/$R$3</f>
        <v>#REF!</v>
      </c>
      <c r="AA18" s="449" t="e">
        <f>+#REF!/$R$3</f>
        <v>#REF!</v>
      </c>
      <c r="AB18" s="449" t="e">
        <f>+#REF!/$R$3</f>
        <v>#REF!</v>
      </c>
      <c r="AC18" s="450"/>
      <c r="AD18" s="448"/>
      <c r="AE18" s="447"/>
    </row>
    <row r="19" spans="1:31" s="186" customFormat="1" ht="33.75" customHeight="1" x14ac:dyDescent="0.25">
      <c r="A19" s="86" t="e">
        <f>+#REF!</f>
        <v>#REF!</v>
      </c>
      <c r="B19" s="158" t="e">
        <f>+#REF!</f>
        <v>#REF!</v>
      </c>
      <c r="C19" s="451" t="e">
        <f>+#REF!</f>
        <v>#REF!</v>
      </c>
      <c r="D19" s="86" t="e">
        <f>+#REF!</f>
        <v>#REF!</v>
      </c>
      <c r="E19" s="86" t="e">
        <f>+#REF!</f>
        <v>#REF!</v>
      </c>
      <c r="F19" s="86" t="e">
        <f>+#REF!</f>
        <v>#REF!</v>
      </c>
      <c r="G19" s="86" t="e">
        <f>+#REF!</f>
        <v>#REF!</v>
      </c>
      <c r="H19" s="86" t="e">
        <f>+#REF!</f>
        <v>#REF!</v>
      </c>
      <c r="I19" s="86"/>
      <c r="J19" s="86"/>
      <c r="K19" s="86"/>
      <c r="L19" s="86"/>
      <c r="M19" s="86" t="e">
        <f>+#REF!</f>
        <v>#REF!</v>
      </c>
      <c r="N19" s="86" t="e">
        <f>+#REF!</f>
        <v>#REF!</v>
      </c>
      <c r="O19" s="86" t="e">
        <f>+#REF!</f>
        <v>#REF!</v>
      </c>
      <c r="P19" s="158" t="e">
        <f>+#REF!</f>
        <v>#REF!</v>
      </c>
      <c r="Q19" s="158" t="e">
        <f>+#REF!</f>
        <v>#REF!</v>
      </c>
      <c r="R19" s="449" t="e">
        <f>+#REF!/$R$3</f>
        <v>#REF!</v>
      </c>
      <c r="S19" s="449" t="e">
        <f>+#REF!/$R$3</f>
        <v>#REF!</v>
      </c>
      <c r="T19" s="449" t="e">
        <f>+#REF!/$R$3</f>
        <v>#REF!</v>
      </c>
      <c r="U19" s="449" t="e">
        <f>+#REF!/$R$3</f>
        <v>#REF!</v>
      </c>
      <c r="V19" s="449" t="e">
        <f>+#REF!/$R$3</f>
        <v>#REF!</v>
      </c>
      <c r="W19" s="449" t="e">
        <f>+#REF!/$R$3</f>
        <v>#REF!</v>
      </c>
      <c r="X19" s="449" t="e">
        <f>+#REF!/$R$3</f>
        <v>#REF!</v>
      </c>
      <c r="Y19" s="449" t="e">
        <f>+#REF!/$R$3</f>
        <v>#REF!</v>
      </c>
      <c r="Z19" s="449" t="e">
        <f>+#REF!/$R$3</f>
        <v>#REF!</v>
      </c>
      <c r="AA19" s="449" t="e">
        <f>+#REF!/$R$3</f>
        <v>#REF!</v>
      </c>
      <c r="AB19" s="449" t="e">
        <f>+#REF!/$R$3</f>
        <v>#REF!</v>
      </c>
      <c r="AC19" s="450"/>
      <c r="AD19" s="448"/>
      <c r="AE19" s="447"/>
    </row>
    <row r="20" spans="1:31" s="186" customFormat="1" ht="33.75" customHeight="1" x14ac:dyDescent="0.25">
      <c r="A20" s="86" t="e">
        <f>+#REF!</f>
        <v>#REF!</v>
      </c>
      <c r="B20" s="158" t="e">
        <f>+#REF!</f>
        <v>#REF!</v>
      </c>
      <c r="C20" s="451" t="e">
        <f>+#REF!</f>
        <v>#REF!</v>
      </c>
      <c r="D20" s="86" t="e">
        <f>+#REF!</f>
        <v>#REF!</v>
      </c>
      <c r="E20" s="86" t="e">
        <f>+#REF!</f>
        <v>#REF!</v>
      </c>
      <c r="F20" s="86" t="e">
        <f>+#REF!</f>
        <v>#REF!</v>
      </c>
      <c r="G20" s="86" t="e">
        <f>+#REF!</f>
        <v>#REF!</v>
      </c>
      <c r="H20" s="86" t="e">
        <f>+#REF!</f>
        <v>#REF!</v>
      </c>
      <c r="I20" s="86"/>
      <c r="J20" s="86"/>
      <c r="K20" s="86"/>
      <c r="L20" s="86"/>
      <c r="M20" s="86" t="e">
        <f>+#REF!</f>
        <v>#REF!</v>
      </c>
      <c r="N20" s="86" t="e">
        <f>+#REF!</f>
        <v>#REF!</v>
      </c>
      <c r="O20" s="86" t="e">
        <f>+#REF!</f>
        <v>#REF!</v>
      </c>
      <c r="P20" s="158" t="e">
        <f>+#REF!</f>
        <v>#REF!</v>
      </c>
      <c r="Q20" s="158" t="e">
        <f>+#REF!</f>
        <v>#REF!</v>
      </c>
      <c r="R20" s="449" t="e">
        <f>+#REF!/$R$3</f>
        <v>#REF!</v>
      </c>
      <c r="S20" s="449" t="e">
        <f>+#REF!/$R$3</f>
        <v>#REF!</v>
      </c>
      <c r="T20" s="449" t="e">
        <f>+#REF!/$R$3</f>
        <v>#REF!</v>
      </c>
      <c r="U20" s="449" t="e">
        <f>+#REF!/$R$3</f>
        <v>#REF!</v>
      </c>
      <c r="V20" s="449" t="e">
        <f>+#REF!/$R$3</f>
        <v>#REF!</v>
      </c>
      <c r="W20" s="449" t="e">
        <f>+#REF!/$R$3</f>
        <v>#REF!</v>
      </c>
      <c r="X20" s="449" t="e">
        <f>+#REF!/$R$3</f>
        <v>#REF!</v>
      </c>
      <c r="Y20" s="449" t="e">
        <f>+#REF!/$R$3</f>
        <v>#REF!</v>
      </c>
      <c r="Z20" s="449" t="e">
        <f>+#REF!/$R$3</f>
        <v>#REF!</v>
      </c>
      <c r="AA20" s="449" t="e">
        <f>+#REF!/$R$3</f>
        <v>#REF!</v>
      </c>
      <c r="AB20" s="449" t="e">
        <f>+#REF!/$R$3</f>
        <v>#REF!</v>
      </c>
      <c r="AC20" s="450"/>
      <c r="AD20" s="448"/>
      <c r="AE20" s="447"/>
    </row>
    <row r="21" spans="1:31" s="186" customFormat="1" ht="33.75" customHeight="1" x14ac:dyDescent="0.25">
      <c r="A21" s="86" t="e">
        <f>+#REF!</f>
        <v>#REF!</v>
      </c>
      <c r="B21" s="158" t="e">
        <f>+#REF!</f>
        <v>#REF!</v>
      </c>
      <c r="C21" s="451" t="e">
        <f>+#REF!</f>
        <v>#REF!</v>
      </c>
      <c r="D21" s="86" t="e">
        <f>+#REF!</f>
        <v>#REF!</v>
      </c>
      <c r="E21" s="86" t="e">
        <f>+#REF!</f>
        <v>#REF!</v>
      </c>
      <c r="F21" s="86" t="e">
        <f>+#REF!</f>
        <v>#REF!</v>
      </c>
      <c r="G21" s="86" t="e">
        <f>+#REF!</f>
        <v>#REF!</v>
      </c>
      <c r="H21" s="86" t="e">
        <f>+#REF!</f>
        <v>#REF!</v>
      </c>
      <c r="I21" s="86"/>
      <c r="J21" s="86"/>
      <c r="K21" s="86"/>
      <c r="L21" s="86"/>
      <c r="M21" s="86" t="e">
        <f>+#REF!</f>
        <v>#REF!</v>
      </c>
      <c r="N21" s="86" t="e">
        <f>+#REF!</f>
        <v>#REF!</v>
      </c>
      <c r="O21" s="86" t="e">
        <f>+#REF!</f>
        <v>#REF!</v>
      </c>
      <c r="P21" s="158" t="e">
        <f>+#REF!</f>
        <v>#REF!</v>
      </c>
      <c r="Q21" s="158" t="e">
        <f>+#REF!</f>
        <v>#REF!</v>
      </c>
      <c r="R21" s="449" t="e">
        <f>+#REF!/$R$3</f>
        <v>#REF!</v>
      </c>
      <c r="S21" s="449" t="e">
        <f>+#REF!/$R$3</f>
        <v>#REF!</v>
      </c>
      <c r="T21" s="449" t="e">
        <f>+#REF!/$R$3</f>
        <v>#REF!</v>
      </c>
      <c r="U21" s="449" t="e">
        <f>+#REF!/$R$3</f>
        <v>#REF!</v>
      </c>
      <c r="V21" s="449" t="e">
        <f>+#REF!/$R$3</f>
        <v>#REF!</v>
      </c>
      <c r="W21" s="449" t="e">
        <f>+#REF!/$R$3</f>
        <v>#REF!</v>
      </c>
      <c r="X21" s="449" t="e">
        <f>+#REF!/$R$3</f>
        <v>#REF!</v>
      </c>
      <c r="Y21" s="449" t="e">
        <f>+#REF!/$R$3</f>
        <v>#REF!</v>
      </c>
      <c r="Z21" s="449" t="e">
        <f>+#REF!/$R$3</f>
        <v>#REF!</v>
      </c>
      <c r="AA21" s="449" t="e">
        <f>+#REF!/$R$3</f>
        <v>#REF!</v>
      </c>
      <c r="AB21" s="449" t="e">
        <f>+#REF!/$R$3</f>
        <v>#REF!</v>
      </c>
      <c r="AC21" s="450"/>
      <c r="AD21" s="448"/>
      <c r="AE21" s="447"/>
    </row>
    <row r="22" spans="1:31" s="186" customFormat="1" ht="33.75" customHeight="1" x14ac:dyDescent="0.25">
      <c r="A22" s="86" t="e">
        <f>+#REF!</f>
        <v>#REF!</v>
      </c>
      <c r="B22" s="158" t="e">
        <f>+#REF!</f>
        <v>#REF!</v>
      </c>
      <c r="C22" s="451" t="e">
        <f>+#REF!</f>
        <v>#REF!</v>
      </c>
      <c r="D22" s="86" t="e">
        <f>+#REF!</f>
        <v>#REF!</v>
      </c>
      <c r="E22" s="86" t="e">
        <f>+#REF!</f>
        <v>#REF!</v>
      </c>
      <c r="F22" s="86" t="e">
        <f>+#REF!</f>
        <v>#REF!</v>
      </c>
      <c r="G22" s="86" t="e">
        <f>+#REF!</f>
        <v>#REF!</v>
      </c>
      <c r="H22" s="86" t="e">
        <f>+#REF!</f>
        <v>#REF!</v>
      </c>
      <c r="I22" s="86"/>
      <c r="J22" s="86"/>
      <c r="K22" s="86"/>
      <c r="L22" s="86"/>
      <c r="M22" s="86" t="e">
        <f>+#REF!</f>
        <v>#REF!</v>
      </c>
      <c r="N22" s="86" t="e">
        <f>+#REF!</f>
        <v>#REF!</v>
      </c>
      <c r="O22" s="86" t="e">
        <f>+#REF!</f>
        <v>#REF!</v>
      </c>
      <c r="P22" s="158" t="e">
        <f>+#REF!</f>
        <v>#REF!</v>
      </c>
      <c r="Q22" s="158" t="e">
        <f>+#REF!</f>
        <v>#REF!</v>
      </c>
      <c r="R22" s="449" t="e">
        <f>+#REF!/$R$3</f>
        <v>#REF!</v>
      </c>
      <c r="S22" s="449" t="e">
        <f>+#REF!/$R$3</f>
        <v>#REF!</v>
      </c>
      <c r="T22" s="449" t="e">
        <f>+#REF!/$R$3</f>
        <v>#REF!</v>
      </c>
      <c r="U22" s="449" t="e">
        <f>+#REF!/$R$3</f>
        <v>#REF!</v>
      </c>
      <c r="V22" s="449" t="e">
        <f>+#REF!/$R$3</f>
        <v>#REF!</v>
      </c>
      <c r="W22" s="449" t="e">
        <f>+#REF!/$R$3</f>
        <v>#REF!</v>
      </c>
      <c r="X22" s="449" t="e">
        <f>+#REF!/$R$3</f>
        <v>#REF!</v>
      </c>
      <c r="Y22" s="449" t="e">
        <f>+#REF!/$R$3</f>
        <v>#REF!</v>
      </c>
      <c r="Z22" s="449" t="e">
        <f>+#REF!/$R$3</f>
        <v>#REF!</v>
      </c>
      <c r="AA22" s="449" t="e">
        <f>+#REF!/$R$3</f>
        <v>#REF!</v>
      </c>
      <c r="AB22" s="449" t="e">
        <f>+#REF!/$R$3</f>
        <v>#REF!</v>
      </c>
      <c r="AC22" s="450"/>
      <c r="AD22" s="448"/>
      <c r="AE22" s="447"/>
    </row>
    <row r="23" spans="1:31" s="186" customFormat="1" ht="33.75" customHeight="1" x14ac:dyDescent="0.25">
      <c r="A23" s="86" t="e">
        <f>+#REF!</f>
        <v>#REF!</v>
      </c>
      <c r="B23" s="158" t="e">
        <f>+#REF!</f>
        <v>#REF!</v>
      </c>
      <c r="C23" s="451" t="e">
        <f>+#REF!</f>
        <v>#REF!</v>
      </c>
      <c r="D23" s="86" t="e">
        <f>+#REF!</f>
        <v>#REF!</v>
      </c>
      <c r="E23" s="86" t="e">
        <f>+#REF!</f>
        <v>#REF!</v>
      </c>
      <c r="F23" s="86" t="e">
        <f>+#REF!</f>
        <v>#REF!</v>
      </c>
      <c r="G23" s="86" t="e">
        <f>+#REF!</f>
        <v>#REF!</v>
      </c>
      <c r="H23" s="86" t="e">
        <f>+#REF!</f>
        <v>#REF!</v>
      </c>
      <c r="I23" s="86"/>
      <c r="J23" s="86"/>
      <c r="K23" s="86"/>
      <c r="L23" s="86"/>
      <c r="M23" s="86" t="e">
        <f>+#REF!</f>
        <v>#REF!</v>
      </c>
      <c r="N23" s="86" t="e">
        <f>+#REF!</f>
        <v>#REF!</v>
      </c>
      <c r="O23" s="86" t="e">
        <f>+#REF!</f>
        <v>#REF!</v>
      </c>
      <c r="P23" s="158" t="e">
        <f>+#REF!</f>
        <v>#REF!</v>
      </c>
      <c r="Q23" s="158" t="e">
        <f>+#REF!</f>
        <v>#REF!</v>
      </c>
      <c r="R23" s="449" t="e">
        <f>+#REF!/$R$3</f>
        <v>#REF!</v>
      </c>
      <c r="S23" s="449" t="e">
        <f>+#REF!/$R$3</f>
        <v>#REF!</v>
      </c>
      <c r="T23" s="449" t="e">
        <f>+#REF!/$R$3</f>
        <v>#REF!</v>
      </c>
      <c r="U23" s="449" t="e">
        <f>+#REF!/$R$3</f>
        <v>#REF!</v>
      </c>
      <c r="V23" s="449" t="e">
        <f>+#REF!/$R$3</f>
        <v>#REF!</v>
      </c>
      <c r="W23" s="449" t="e">
        <f>+#REF!/$R$3</f>
        <v>#REF!</v>
      </c>
      <c r="X23" s="449" t="e">
        <f>+#REF!/$R$3</f>
        <v>#REF!</v>
      </c>
      <c r="Y23" s="449" t="e">
        <f>+#REF!/$R$3</f>
        <v>#REF!</v>
      </c>
      <c r="Z23" s="449" t="e">
        <f>+#REF!/$R$3</f>
        <v>#REF!</v>
      </c>
      <c r="AA23" s="449" t="e">
        <f>+#REF!/$R$3</f>
        <v>#REF!</v>
      </c>
      <c r="AB23" s="449" t="e">
        <f>+#REF!/$R$3</f>
        <v>#REF!</v>
      </c>
      <c r="AC23" s="450"/>
      <c r="AD23" s="448"/>
      <c r="AE23" s="447"/>
    </row>
    <row r="24" spans="1:31" s="186" customFormat="1" ht="33.75" customHeight="1" x14ac:dyDescent="0.25">
      <c r="A24" s="86" t="e">
        <f>+#REF!</f>
        <v>#REF!</v>
      </c>
      <c r="B24" s="158" t="e">
        <f>+#REF!</f>
        <v>#REF!</v>
      </c>
      <c r="C24" s="451" t="e">
        <f>+#REF!</f>
        <v>#REF!</v>
      </c>
      <c r="D24" s="86" t="e">
        <f>+#REF!</f>
        <v>#REF!</v>
      </c>
      <c r="E24" s="86" t="e">
        <f>+#REF!</f>
        <v>#REF!</v>
      </c>
      <c r="F24" s="86" t="e">
        <f>+#REF!</f>
        <v>#REF!</v>
      </c>
      <c r="G24" s="86" t="e">
        <f>+#REF!</f>
        <v>#REF!</v>
      </c>
      <c r="H24" s="86" t="e">
        <f>+#REF!</f>
        <v>#REF!</v>
      </c>
      <c r="I24" s="86"/>
      <c r="J24" s="86"/>
      <c r="K24" s="86"/>
      <c r="L24" s="86"/>
      <c r="M24" s="86" t="e">
        <f>+#REF!</f>
        <v>#REF!</v>
      </c>
      <c r="N24" s="86" t="e">
        <f>+#REF!</f>
        <v>#REF!</v>
      </c>
      <c r="O24" s="86" t="e">
        <f>+#REF!</f>
        <v>#REF!</v>
      </c>
      <c r="P24" s="158" t="e">
        <f>+#REF!</f>
        <v>#REF!</v>
      </c>
      <c r="Q24" s="158" t="e">
        <f>+#REF!</f>
        <v>#REF!</v>
      </c>
      <c r="R24" s="449" t="e">
        <f>+#REF!/$R$3</f>
        <v>#REF!</v>
      </c>
      <c r="S24" s="449" t="e">
        <f>+#REF!/$R$3</f>
        <v>#REF!</v>
      </c>
      <c r="T24" s="449" t="e">
        <f>+#REF!/$R$3</f>
        <v>#REF!</v>
      </c>
      <c r="U24" s="449" t="e">
        <f>+#REF!/$R$3</f>
        <v>#REF!</v>
      </c>
      <c r="V24" s="449" t="e">
        <f>+#REF!/$R$3</f>
        <v>#REF!</v>
      </c>
      <c r="W24" s="449" t="e">
        <f>+#REF!/$R$3</f>
        <v>#REF!</v>
      </c>
      <c r="X24" s="449" t="e">
        <f>+#REF!/$R$3</f>
        <v>#REF!</v>
      </c>
      <c r="Y24" s="449" t="e">
        <f>+#REF!/$R$3</f>
        <v>#REF!</v>
      </c>
      <c r="Z24" s="449" t="e">
        <f>+#REF!/$R$3</f>
        <v>#REF!</v>
      </c>
      <c r="AA24" s="449" t="e">
        <f>+#REF!/$R$3</f>
        <v>#REF!</v>
      </c>
      <c r="AB24" s="449" t="e">
        <f>+#REF!/$R$3</f>
        <v>#REF!</v>
      </c>
      <c r="AC24" s="450"/>
      <c r="AD24" s="448"/>
      <c r="AE24" s="447"/>
    </row>
    <row r="25" spans="1:31" s="186" customFormat="1" ht="33.75" customHeight="1" x14ac:dyDescent="0.25">
      <c r="A25" s="86" t="e">
        <f>+#REF!</f>
        <v>#REF!</v>
      </c>
      <c r="B25" s="158" t="e">
        <f>+#REF!</f>
        <v>#REF!</v>
      </c>
      <c r="C25" s="451" t="e">
        <f>+#REF!</f>
        <v>#REF!</v>
      </c>
      <c r="D25" s="86" t="e">
        <f>+#REF!</f>
        <v>#REF!</v>
      </c>
      <c r="E25" s="86" t="e">
        <f>+#REF!</f>
        <v>#REF!</v>
      </c>
      <c r="F25" s="86" t="e">
        <f>+#REF!</f>
        <v>#REF!</v>
      </c>
      <c r="G25" s="86" t="e">
        <f>+#REF!</f>
        <v>#REF!</v>
      </c>
      <c r="H25" s="86" t="e">
        <f>+#REF!</f>
        <v>#REF!</v>
      </c>
      <c r="I25" s="86"/>
      <c r="J25" s="86"/>
      <c r="K25" s="86"/>
      <c r="L25" s="86"/>
      <c r="M25" s="86" t="e">
        <f>+#REF!</f>
        <v>#REF!</v>
      </c>
      <c r="N25" s="86" t="e">
        <f>+#REF!</f>
        <v>#REF!</v>
      </c>
      <c r="O25" s="86" t="e">
        <f>+#REF!</f>
        <v>#REF!</v>
      </c>
      <c r="P25" s="158" t="e">
        <f>+#REF!</f>
        <v>#REF!</v>
      </c>
      <c r="Q25" s="158" t="e">
        <f>+#REF!</f>
        <v>#REF!</v>
      </c>
      <c r="R25" s="449" t="e">
        <f>+#REF!/$R$3</f>
        <v>#REF!</v>
      </c>
      <c r="S25" s="449" t="e">
        <f>+#REF!/$R$3</f>
        <v>#REF!</v>
      </c>
      <c r="T25" s="449" t="e">
        <f>+#REF!/$R$3</f>
        <v>#REF!</v>
      </c>
      <c r="U25" s="449" t="e">
        <f>+#REF!/$R$3</f>
        <v>#REF!</v>
      </c>
      <c r="V25" s="449" t="e">
        <f>+#REF!/$R$3</f>
        <v>#REF!</v>
      </c>
      <c r="W25" s="449" t="e">
        <f>+#REF!/$R$3</f>
        <v>#REF!</v>
      </c>
      <c r="X25" s="449" t="e">
        <f>+#REF!/$R$3</f>
        <v>#REF!</v>
      </c>
      <c r="Y25" s="449" t="e">
        <f>+#REF!/$R$3</f>
        <v>#REF!</v>
      </c>
      <c r="Z25" s="449" t="e">
        <f>+#REF!/$R$3</f>
        <v>#REF!</v>
      </c>
      <c r="AA25" s="449" t="e">
        <f>+#REF!/$R$3</f>
        <v>#REF!</v>
      </c>
      <c r="AB25" s="449" t="e">
        <f>+#REF!/$R$3</f>
        <v>#REF!</v>
      </c>
      <c r="AC25" s="450"/>
      <c r="AD25" s="448"/>
      <c r="AE25" s="447"/>
    </row>
    <row r="26" spans="1:31" s="186" customFormat="1" ht="33.75" customHeight="1" x14ac:dyDescent="0.25">
      <c r="A26" s="86" t="e">
        <f>+#REF!</f>
        <v>#REF!</v>
      </c>
      <c r="B26" s="158" t="e">
        <f>+#REF!</f>
        <v>#REF!</v>
      </c>
      <c r="C26" s="451" t="e">
        <f>+#REF!</f>
        <v>#REF!</v>
      </c>
      <c r="D26" s="86" t="e">
        <f>+#REF!</f>
        <v>#REF!</v>
      </c>
      <c r="E26" s="86" t="e">
        <f>+#REF!</f>
        <v>#REF!</v>
      </c>
      <c r="F26" s="86" t="e">
        <f>+#REF!</f>
        <v>#REF!</v>
      </c>
      <c r="G26" s="86" t="e">
        <f>+#REF!</f>
        <v>#REF!</v>
      </c>
      <c r="H26" s="86" t="e">
        <f>+#REF!</f>
        <v>#REF!</v>
      </c>
      <c r="I26" s="86"/>
      <c r="J26" s="86"/>
      <c r="K26" s="86"/>
      <c r="L26" s="86"/>
      <c r="M26" s="86" t="e">
        <f>+#REF!</f>
        <v>#REF!</v>
      </c>
      <c r="N26" s="86" t="e">
        <f>+#REF!</f>
        <v>#REF!</v>
      </c>
      <c r="O26" s="86" t="e">
        <f>+#REF!</f>
        <v>#REF!</v>
      </c>
      <c r="P26" s="158" t="e">
        <f>+#REF!</f>
        <v>#REF!</v>
      </c>
      <c r="Q26" s="158" t="e">
        <f>+#REF!</f>
        <v>#REF!</v>
      </c>
      <c r="R26" s="449" t="e">
        <f>+#REF!/$R$3</f>
        <v>#REF!</v>
      </c>
      <c r="S26" s="449" t="e">
        <f>+#REF!/$R$3</f>
        <v>#REF!</v>
      </c>
      <c r="T26" s="449" t="e">
        <f>+#REF!/$R$3</f>
        <v>#REF!</v>
      </c>
      <c r="U26" s="449" t="e">
        <f>+#REF!/$R$3</f>
        <v>#REF!</v>
      </c>
      <c r="V26" s="449" t="e">
        <f>+#REF!/$R$3</f>
        <v>#REF!</v>
      </c>
      <c r="W26" s="449" t="e">
        <f>+#REF!/$R$3</f>
        <v>#REF!</v>
      </c>
      <c r="X26" s="449" t="e">
        <f>+#REF!/$R$3</f>
        <v>#REF!</v>
      </c>
      <c r="Y26" s="449" t="e">
        <f>+#REF!/$R$3</f>
        <v>#REF!</v>
      </c>
      <c r="Z26" s="449" t="e">
        <f>+#REF!/$R$3</f>
        <v>#REF!</v>
      </c>
      <c r="AA26" s="449" t="e">
        <f>+#REF!/$R$3</f>
        <v>#REF!</v>
      </c>
      <c r="AB26" s="449" t="e">
        <f>+#REF!/$R$3</f>
        <v>#REF!</v>
      </c>
      <c r="AC26" s="450"/>
      <c r="AD26" s="448"/>
      <c r="AE26" s="447"/>
    </row>
    <row r="27" spans="1:31" s="186" customFormat="1" ht="33.75" customHeight="1" x14ac:dyDescent="0.25">
      <c r="A27" s="86" t="e">
        <f>+#REF!</f>
        <v>#REF!</v>
      </c>
      <c r="B27" s="158" t="e">
        <f>+#REF!</f>
        <v>#REF!</v>
      </c>
      <c r="C27" s="451" t="e">
        <f>+#REF!</f>
        <v>#REF!</v>
      </c>
      <c r="D27" s="86" t="e">
        <f>+#REF!</f>
        <v>#REF!</v>
      </c>
      <c r="E27" s="86" t="e">
        <f>+#REF!</f>
        <v>#REF!</v>
      </c>
      <c r="F27" s="86" t="e">
        <f>+#REF!</f>
        <v>#REF!</v>
      </c>
      <c r="G27" s="86" t="e">
        <f>+#REF!</f>
        <v>#REF!</v>
      </c>
      <c r="H27" s="86" t="e">
        <f>+#REF!</f>
        <v>#REF!</v>
      </c>
      <c r="I27" s="86"/>
      <c r="J27" s="86"/>
      <c r="K27" s="86"/>
      <c r="L27" s="86"/>
      <c r="M27" s="86" t="e">
        <f>+#REF!</f>
        <v>#REF!</v>
      </c>
      <c r="N27" s="86" t="e">
        <f>+#REF!</f>
        <v>#REF!</v>
      </c>
      <c r="O27" s="86" t="e">
        <f>+#REF!</f>
        <v>#REF!</v>
      </c>
      <c r="P27" s="158" t="e">
        <f>+#REF!</f>
        <v>#REF!</v>
      </c>
      <c r="Q27" s="158" t="e">
        <f>+#REF!</f>
        <v>#REF!</v>
      </c>
      <c r="R27" s="449" t="e">
        <f>+#REF!/$R$3</f>
        <v>#REF!</v>
      </c>
      <c r="S27" s="449" t="e">
        <f>+#REF!/$R$3</f>
        <v>#REF!</v>
      </c>
      <c r="T27" s="449" t="e">
        <f>+#REF!/$R$3</f>
        <v>#REF!</v>
      </c>
      <c r="U27" s="449" t="e">
        <f>+#REF!/$R$3</f>
        <v>#REF!</v>
      </c>
      <c r="V27" s="449" t="e">
        <f>+#REF!/$R$3</f>
        <v>#REF!</v>
      </c>
      <c r="W27" s="449" t="e">
        <f>+#REF!/$R$3</f>
        <v>#REF!</v>
      </c>
      <c r="X27" s="449" t="e">
        <f>+#REF!/$R$3</f>
        <v>#REF!</v>
      </c>
      <c r="Y27" s="449" t="e">
        <f>+#REF!/$R$3</f>
        <v>#REF!</v>
      </c>
      <c r="Z27" s="449" t="e">
        <f>+#REF!/$R$3</f>
        <v>#REF!</v>
      </c>
      <c r="AA27" s="449" t="e">
        <f>+#REF!/$R$3</f>
        <v>#REF!</v>
      </c>
      <c r="AB27" s="449" t="e">
        <f>+#REF!/$R$3</f>
        <v>#REF!</v>
      </c>
      <c r="AC27" s="450"/>
      <c r="AD27" s="448"/>
      <c r="AE27" s="447"/>
    </row>
    <row r="28" spans="1:31" s="186" customFormat="1" ht="41.25" customHeight="1" x14ac:dyDescent="0.25">
      <c r="A28" s="86" t="e">
        <f>+#REF!</f>
        <v>#REF!</v>
      </c>
      <c r="B28" s="158" t="e">
        <f>+#REF!</f>
        <v>#REF!</v>
      </c>
      <c r="C28" s="451" t="e">
        <f>+#REF!</f>
        <v>#REF!</v>
      </c>
      <c r="D28" s="86" t="e">
        <f>+#REF!</f>
        <v>#REF!</v>
      </c>
      <c r="E28" s="86" t="e">
        <f>+#REF!</f>
        <v>#REF!</v>
      </c>
      <c r="F28" s="86" t="e">
        <f>+#REF!</f>
        <v>#REF!</v>
      </c>
      <c r="G28" s="86" t="e">
        <f>+#REF!</f>
        <v>#REF!</v>
      </c>
      <c r="H28" s="86" t="e">
        <f>+#REF!</f>
        <v>#REF!</v>
      </c>
      <c r="I28" s="86"/>
      <c r="J28" s="86"/>
      <c r="K28" s="86"/>
      <c r="L28" s="86"/>
      <c r="M28" s="86" t="e">
        <f>+#REF!</f>
        <v>#REF!</v>
      </c>
      <c r="N28" s="86" t="e">
        <f>+#REF!</f>
        <v>#REF!</v>
      </c>
      <c r="O28" s="86" t="e">
        <f>+#REF!</f>
        <v>#REF!</v>
      </c>
      <c r="P28" s="158" t="e">
        <f>+#REF!</f>
        <v>#REF!</v>
      </c>
      <c r="Q28" s="158" t="e">
        <f>+#REF!</f>
        <v>#REF!</v>
      </c>
      <c r="R28" s="449" t="e">
        <f>+#REF!/$R$3</f>
        <v>#REF!</v>
      </c>
      <c r="S28" s="449" t="e">
        <f>+#REF!/$R$3</f>
        <v>#REF!</v>
      </c>
      <c r="T28" s="449" t="e">
        <f>+#REF!/$R$3</f>
        <v>#REF!</v>
      </c>
      <c r="U28" s="449" t="e">
        <f>+#REF!/$R$3</f>
        <v>#REF!</v>
      </c>
      <c r="V28" s="449" t="e">
        <f>+#REF!/$R$3</f>
        <v>#REF!</v>
      </c>
      <c r="W28" s="449" t="e">
        <f>+#REF!/$R$3</f>
        <v>#REF!</v>
      </c>
      <c r="X28" s="449" t="e">
        <f>+#REF!/$R$3</f>
        <v>#REF!</v>
      </c>
      <c r="Y28" s="449" t="e">
        <f>+#REF!/$R$3</f>
        <v>#REF!</v>
      </c>
      <c r="Z28" s="449" t="e">
        <f>+#REF!/$R$3</f>
        <v>#REF!</v>
      </c>
      <c r="AA28" s="449" t="e">
        <f>+#REF!/$R$3</f>
        <v>#REF!</v>
      </c>
      <c r="AB28" s="449" t="e">
        <f>+#REF!/$R$3</f>
        <v>#REF!</v>
      </c>
      <c r="AC28" s="450"/>
      <c r="AD28" s="448"/>
      <c r="AE28" s="447"/>
    </row>
    <row r="29" spans="1:31" s="186" customFormat="1" ht="33.75" customHeight="1" x14ac:dyDescent="0.25">
      <c r="A29" s="86" t="e">
        <f>+#REF!</f>
        <v>#REF!</v>
      </c>
      <c r="B29" s="158" t="e">
        <f>+#REF!</f>
        <v>#REF!</v>
      </c>
      <c r="C29" s="451" t="e">
        <f>+#REF!</f>
        <v>#REF!</v>
      </c>
      <c r="D29" s="86" t="e">
        <f>+#REF!</f>
        <v>#REF!</v>
      </c>
      <c r="E29" s="86" t="e">
        <f>+#REF!</f>
        <v>#REF!</v>
      </c>
      <c r="F29" s="86" t="e">
        <f>+#REF!</f>
        <v>#REF!</v>
      </c>
      <c r="G29" s="86" t="e">
        <f>+#REF!</f>
        <v>#REF!</v>
      </c>
      <c r="H29" s="86" t="e">
        <f>+#REF!</f>
        <v>#REF!</v>
      </c>
      <c r="I29" s="86"/>
      <c r="J29" s="86"/>
      <c r="K29" s="86"/>
      <c r="L29" s="86"/>
      <c r="M29" s="86" t="e">
        <f>+#REF!</f>
        <v>#REF!</v>
      </c>
      <c r="N29" s="86" t="e">
        <f>+#REF!</f>
        <v>#REF!</v>
      </c>
      <c r="O29" s="86" t="e">
        <f>+#REF!</f>
        <v>#REF!</v>
      </c>
      <c r="P29" s="158" t="e">
        <f>+#REF!</f>
        <v>#REF!</v>
      </c>
      <c r="Q29" s="158" t="e">
        <f>+#REF!</f>
        <v>#REF!</v>
      </c>
      <c r="R29" s="449" t="e">
        <f>+#REF!/$R$3</f>
        <v>#REF!</v>
      </c>
      <c r="S29" s="449" t="e">
        <f>+#REF!/$R$3</f>
        <v>#REF!</v>
      </c>
      <c r="T29" s="449" t="e">
        <f>+#REF!/$R$3</f>
        <v>#REF!</v>
      </c>
      <c r="U29" s="449" t="e">
        <f>+#REF!/$R$3</f>
        <v>#REF!</v>
      </c>
      <c r="V29" s="449" t="e">
        <f>+#REF!/$R$3</f>
        <v>#REF!</v>
      </c>
      <c r="W29" s="449" t="e">
        <f>+#REF!/$R$3</f>
        <v>#REF!</v>
      </c>
      <c r="X29" s="449" t="e">
        <f>+#REF!/$R$3</f>
        <v>#REF!</v>
      </c>
      <c r="Y29" s="449" t="e">
        <f>+#REF!/$R$3</f>
        <v>#REF!</v>
      </c>
      <c r="Z29" s="449" t="e">
        <f>+#REF!/$R$3</f>
        <v>#REF!</v>
      </c>
      <c r="AA29" s="449" t="e">
        <f>+#REF!/$R$3</f>
        <v>#REF!</v>
      </c>
      <c r="AB29" s="449" t="e">
        <f>+#REF!/$R$3</f>
        <v>#REF!</v>
      </c>
      <c r="AC29" s="450"/>
      <c r="AD29" s="448"/>
      <c r="AE29" s="447"/>
    </row>
    <row r="30" spans="1:31" s="186" customFormat="1" ht="33.75" customHeight="1" x14ac:dyDescent="0.25">
      <c r="A30" s="86" t="e">
        <f>+#REF!</f>
        <v>#REF!</v>
      </c>
      <c r="B30" s="158" t="e">
        <f>+#REF!</f>
        <v>#REF!</v>
      </c>
      <c r="C30" s="451" t="e">
        <f>+#REF!</f>
        <v>#REF!</v>
      </c>
      <c r="D30" s="86" t="e">
        <f>+#REF!</f>
        <v>#REF!</v>
      </c>
      <c r="E30" s="86" t="e">
        <f>+#REF!</f>
        <v>#REF!</v>
      </c>
      <c r="F30" s="86" t="e">
        <f>+#REF!</f>
        <v>#REF!</v>
      </c>
      <c r="G30" s="86" t="e">
        <f>+#REF!</f>
        <v>#REF!</v>
      </c>
      <c r="H30" s="86" t="e">
        <f>+#REF!</f>
        <v>#REF!</v>
      </c>
      <c r="I30" s="86"/>
      <c r="J30" s="86"/>
      <c r="K30" s="86"/>
      <c r="L30" s="86"/>
      <c r="M30" s="86" t="e">
        <f>+#REF!</f>
        <v>#REF!</v>
      </c>
      <c r="N30" s="86" t="e">
        <f>+#REF!</f>
        <v>#REF!</v>
      </c>
      <c r="O30" s="86" t="e">
        <f>+#REF!</f>
        <v>#REF!</v>
      </c>
      <c r="P30" s="158" t="e">
        <f>+#REF!</f>
        <v>#REF!</v>
      </c>
      <c r="Q30" s="158" t="e">
        <f>+#REF!</f>
        <v>#REF!</v>
      </c>
      <c r="R30" s="449" t="e">
        <f>+#REF!/$R$3</f>
        <v>#REF!</v>
      </c>
      <c r="S30" s="449" t="e">
        <f>+#REF!/$R$3</f>
        <v>#REF!</v>
      </c>
      <c r="T30" s="449" t="e">
        <f>+#REF!/$R$3</f>
        <v>#REF!</v>
      </c>
      <c r="U30" s="449" t="e">
        <f>+#REF!/$R$3</f>
        <v>#REF!</v>
      </c>
      <c r="V30" s="449" t="e">
        <f>+#REF!/$R$3</f>
        <v>#REF!</v>
      </c>
      <c r="W30" s="449" t="e">
        <f>+#REF!/$R$3</f>
        <v>#REF!</v>
      </c>
      <c r="X30" s="449" t="e">
        <f>+#REF!/$R$3</f>
        <v>#REF!</v>
      </c>
      <c r="Y30" s="449" t="e">
        <f>+#REF!/$R$3</f>
        <v>#REF!</v>
      </c>
      <c r="Z30" s="449" t="e">
        <f>+#REF!/$R$3</f>
        <v>#REF!</v>
      </c>
      <c r="AA30" s="449" t="e">
        <f>+#REF!/$R$3</f>
        <v>#REF!</v>
      </c>
      <c r="AB30" s="449" t="e">
        <f>+#REF!/$R$3</f>
        <v>#REF!</v>
      </c>
      <c r="AC30" s="450"/>
      <c r="AD30" s="448"/>
      <c r="AE30" s="447"/>
    </row>
    <row r="31" spans="1:31" s="186" customFormat="1" ht="33.75" customHeight="1" x14ac:dyDescent="0.25">
      <c r="A31" s="86" t="e">
        <f>+#REF!</f>
        <v>#REF!</v>
      </c>
      <c r="B31" s="158" t="e">
        <f>+#REF!</f>
        <v>#REF!</v>
      </c>
      <c r="C31" s="451" t="e">
        <f>+#REF!</f>
        <v>#REF!</v>
      </c>
      <c r="D31" s="86" t="e">
        <f>+#REF!</f>
        <v>#REF!</v>
      </c>
      <c r="E31" s="86" t="e">
        <f>+#REF!</f>
        <v>#REF!</v>
      </c>
      <c r="F31" s="86" t="e">
        <f>+#REF!</f>
        <v>#REF!</v>
      </c>
      <c r="G31" s="86" t="e">
        <f>+#REF!</f>
        <v>#REF!</v>
      </c>
      <c r="H31" s="86"/>
      <c r="I31" s="86"/>
      <c r="J31" s="86"/>
      <c r="K31" s="86"/>
      <c r="L31" s="86"/>
      <c r="M31" s="86" t="e">
        <f>+#REF!</f>
        <v>#REF!</v>
      </c>
      <c r="N31" s="86" t="e">
        <f>+#REF!</f>
        <v>#REF!</v>
      </c>
      <c r="O31" s="86" t="e">
        <f>+#REF!</f>
        <v>#REF!</v>
      </c>
      <c r="P31" s="158" t="e">
        <f>+#REF!</f>
        <v>#REF!</v>
      </c>
      <c r="Q31" s="158" t="e">
        <f>+#REF!</f>
        <v>#REF!</v>
      </c>
      <c r="R31" s="449" t="e">
        <f>+#REF!/$R$3</f>
        <v>#REF!</v>
      </c>
      <c r="S31" s="449" t="e">
        <f>+#REF!/$R$3</f>
        <v>#REF!</v>
      </c>
      <c r="T31" s="449" t="e">
        <f>+#REF!/$R$3</f>
        <v>#REF!</v>
      </c>
      <c r="U31" s="449" t="e">
        <f>+#REF!/$R$3</f>
        <v>#REF!</v>
      </c>
      <c r="V31" s="449" t="e">
        <f>+#REF!/$R$3</f>
        <v>#REF!</v>
      </c>
      <c r="W31" s="449" t="e">
        <f>+#REF!/$R$3</f>
        <v>#REF!</v>
      </c>
      <c r="X31" s="449" t="e">
        <f>+#REF!/$R$3</f>
        <v>#REF!</v>
      </c>
      <c r="Y31" s="449" t="e">
        <f>+#REF!/$R$3</f>
        <v>#REF!</v>
      </c>
      <c r="Z31" s="449" t="e">
        <f>+#REF!/$R$3</f>
        <v>#REF!</v>
      </c>
      <c r="AA31" s="449" t="e">
        <f>+#REF!/$R$3</f>
        <v>#REF!</v>
      </c>
      <c r="AB31" s="449" t="e">
        <f>+#REF!/$R$3</f>
        <v>#REF!</v>
      </c>
      <c r="AC31" s="450"/>
      <c r="AD31" s="448"/>
      <c r="AE31" s="447"/>
    </row>
    <row r="32" spans="1:31" s="186" customFormat="1" ht="33.75" customHeight="1" x14ac:dyDescent="0.25">
      <c r="A32" s="86" t="e">
        <f>+#REF!</f>
        <v>#REF!</v>
      </c>
      <c r="B32" s="158" t="e">
        <f>+#REF!</f>
        <v>#REF!</v>
      </c>
      <c r="C32" s="451" t="e">
        <f>+#REF!</f>
        <v>#REF!</v>
      </c>
      <c r="D32" s="86" t="e">
        <f>+#REF!</f>
        <v>#REF!</v>
      </c>
      <c r="E32" s="86" t="e">
        <f>+#REF!</f>
        <v>#REF!</v>
      </c>
      <c r="F32" s="86" t="e">
        <f>+#REF!</f>
        <v>#REF!</v>
      </c>
      <c r="G32" s="86" t="e">
        <f>+#REF!</f>
        <v>#REF!</v>
      </c>
      <c r="H32" s="86" t="e">
        <f>+#REF!</f>
        <v>#REF!</v>
      </c>
      <c r="I32" s="86"/>
      <c r="J32" s="86"/>
      <c r="K32" s="86"/>
      <c r="L32" s="86"/>
      <c r="M32" s="86" t="e">
        <f>+#REF!</f>
        <v>#REF!</v>
      </c>
      <c r="N32" s="86" t="e">
        <f>+#REF!</f>
        <v>#REF!</v>
      </c>
      <c r="O32" s="86" t="e">
        <f>+#REF!</f>
        <v>#REF!</v>
      </c>
      <c r="P32" s="158" t="e">
        <f>+#REF!</f>
        <v>#REF!</v>
      </c>
      <c r="Q32" s="158" t="e">
        <f>+#REF!</f>
        <v>#REF!</v>
      </c>
      <c r="R32" s="449" t="e">
        <f>+#REF!/$R$3</f>
        <v>#REF!</v>
      </c>
      <c r="S32" s="449" t="e">
        <f>+#REF!/$R$3</f>
        <v>#REF!</v>
      </c>
      <c r="T32" s="449" t="e">
        <f>+#REF!/$R$3</f>
        <v>#REF!</v>
      </c>
      <c r="U32" s="449" t="e">
        <f>+#REF!/$R$3</f>
        <v>#REF!</v>
      </c>
      <c r="V32" s="449" t="e">
        <f>+#REF!/$R$3</f>
        <v>#REF!</v>
      </c>
      <c r="W32" s="449" t="e">
        <f>+#REF!/$R$3</f>
        <v>#REF!</v>
      </c>
      <c r="X32" s="449" t="e">
        <f>+#REF!/$R$3</f>
        <v>#REF!</v>
      </c>
      <c r="Y32" s="449" t="e">
        <f>+#REF!/$R$3</f>
        <v>#REF!</v>
      </c>
      <c r="Z32" s="449" t="e">
        <f>+#REF!/$R$3</f>
        <v>#REF!</v>
      </c>
      <c r="AA32" s="449" t="e">
        <f>+#REF!/$R$3</f>
        <v>#REF!</v>
      </c>
      <c r="AB32" s="449" t="e">
        <f>+#REF!/$R$3</f>
        <v>#REF!</v>
      </c>
      <c r="AC32" s="450"/>
      <c r="AD32" s="448"/>
      <c r="AE32" s="447"/>
    </row>
    <row r="33" spans="1:31" s="186" customFormat="1" ht="33.75" customHeight="1" x14ac:dyDescent="0.25">
      <c r="A33" s="86" t="e">
        <f>+#REF!</f>
        <v>#REF!</v>
      </c>
      <c r="B33" s="158" t="e">
        <f>+#REF!</f>
        <v>#REF!</v>
      </c>
      <c r="C33" s="451" t="e">
        <f>+#REF!</f>
        <v>#REF!</v>
      </c>
      <c r="D33" s="86" t="e">
        <f>+#REF!</f>
        <v>#REF!</v>
      </c>
      <c r="E33" s="86" t="e">
        <f>+#REF!</f>
        <v>#REF!</v>
      </c>
      <c r="F33" s="86" t="e">
        <f>+#REF!</f>
        <v>#REF!</v>
      </c>
      <c r="G33" s="86" t="e">
        <f>+#REF!</f>
        <v>#REF!</v>
      </c>
      <c r="H33" s="86"/>
      <c r="I33" s="86"/>
      <c r="J33" s="86"/>
      <c r="K33" s="86"/>
      <c r="L33" s="86"/>
      <c r="M33" s="86" t="e">
        <f>+#REF!</f>
        <v>#REF!</v>
      </c>
      <c r="N33" s="86" t="e">
        <f>+#REF!</f>
        <v>#REF!</v>
      </c>
      <c r="O33" s="86" t="e">
        <f>+#REF!</f>
        <v>#REF!</v>
      </c>
      <c r="P33" s="158" t="e">
        <f>+#REF!</f>
        <v>#REF!</v>
      </c>
      <c r="Q33" s="158" t="e">
        <f>+#REF!</f>
        <v>#REF!</v>
      </c>
      <c r="R33" s="449" t="e">
        <f>+#REF!/$R$3</f>
        <v>#REF!</v>
      </c>
      <c r="S33" s="449" t="e">
        <f>+#REF!/$R$3</f>
        <v>#REF!</v>
      </c>
      <c r="T33" s="449" t="e">
        <f>+#REF!/$R$3</f>
        <v>#REF!</v>
      </c>
      <c r="U33" s="449" t="e">
        <f>+#REF!/$R$3</f>
        <v>#REF!</v>
      </c>
      <c r="V33" s="449" t="e">
        <f>+#REF!/$R$3</f>
        <v>#REF!</v>
      </c>
      <c r="W33" s="449" t="e">
        <f>+#REF!/$R$3</f>
        <v>#REF!</v>
      </c>
      <c r="X33" s="449" t="e">
        <f>+#REF!/$R$3</f>
        <v>#REF!</v>
      </c>
      <c r="Y33" s="449" t="e">
        <f>+#REF!/$R$3</f>
        <v>#REF!</v>
      </c>
      <c r="Z33" s="449" t="e">
        <f>+#REF!/$R$3</f>
        <v>#REF!</v>
      </c>
      <c r="AA33" s="449" t="e">
        <f>+#REF!/$R$3</f>
        <v>#REF!</v>
      </c>
      <c r="AB33" s="449" t="e">
        <f>+#REF!/$R$3</f>
        <v>#REF!</v>
      </c>
      <c r="AC33" s="450"/>
      <c r="AD33" s="448"/>
      <c r="AE33" s="447"/>
    </row>
    <row r="34" spans="1:31" s="186" customFormat="1" ht="33.75" customHeight="1" x14ac:dyDescent="0.25">
      <c r="A34" s="86" t="e">
        <f>+#REF!</f>
        <v>#REF!</v>
      </c>
      <c r="B34" s="158" t="e">
        <f>+#REF!</f>
        <v>#REF!</v>
      </c>
      <c r="C34" s="451" t="e">
        <f>+#REF!</f>
        <v>#REF!</v>
      </c>
      <c r="D34" s="86" t="e">
        <f>+#REF!</f>
        <v>#REF!</v>
      </c>
      <c r="E34" s="86" t="e">
        <f>+#REF!</f>
        <v>#REF!</v>
      </c>
      <c r="F34" s="86" t="e">
        <f>+#REF!</f>
        <v>#REF!</v>
      </c>
      <c r="G34" s="86" t="e">
        <f>+#REF!</f>
        <v>#REF!</v>
      </c>
      <c r="H34" s="86"/>
      <c r="I34" s="86"/>
      <c r="J34" s="86"/>
      <c r="K34" s="86"/>
      <c r="L34" s="86"/>
      <c r="M34" s="86" t="e">
        <f>+#REF!</f>
        <v>#REF!</v>
      </c>
      <c r="N34" s="86" t="e">
        <f>+#REF!</f>
        <v>#REF!</v>
      </c>
      <c r="O34" s="86" t="e">
        <f>+#REF!</f>
        <v>#REF!</v>
      </c>
      <c r="P34" s="158" t="e">
        <f>+#REF!</f>
        <v>#REF!</v>
      </c>
      <c r="Q34" s="158" t="e">
        <f>+#REF!</f>
        <v>#REF!</v>
      </c>
      <c r="R34" s="449" t="e">
        <f>+#REF!/$R$3</f>
        <v>#REF!</v>
      </c>
      <c r="S34" s="449" t="e">
        <f>+#REF!/$R$3</f>
        <v>#REF!</v>
      </c>
      <c r="T34" s="449" t="e">
        <f>+#REF!/$R$3</f>
        <v>#REF!</v>
      </c>
      <c r="U34" s="449" t="e">
        <f>+#REF!/$R$3</f>
        <v>#REF!</v>
      </c>
      <c r="V34" s="449" t="e">
        <f>+#REF!/$R$3</f>
        <v>#REF!</v>
      </c>
      <c r="W34" s="449" t="e">
        <f>+#REF!/$R$3</f>
        <v>#REF!</v>
      </c>
      <c r="X34" s="449" t="e">
        <f>+#REF!/$R$3</f>
        <v>#REF!</v>
      </c>
      <c r="Y34" s="449" t="e">
        <f>+#REF!/$R$3</f>
        <v>#REF!</v>
      </c>
      <c r="Z34" s="449" t="e">
        <f>+#REF!/$R$3</f>
        <v>#REF!</v>
      </c>
      <c r="AA34" s="449" t="e">
        <f>+#REF!/$R$3</f>
        <v>#REF!</v>
      </c>
      <c r="AB34" s="449" t="e">
        <f>+#REF!/$R$3</f>
        <v>#REF!</v>
      </c>
      <c r="AC34" s="450"/>
      <c r="AD34" s="448"/>
      <c r="AE34" s="447"/>
    </row>
    <row r="35" spans="1:31" s="186" customFormat="1" ht="33.75" customHeight="1" x14ac:dyDescent="0.25">
      <c r="A35" s="86" t="e">
        <f>+#REF!</f>
        <v>#REF!</v>
      </c>
      <c r="B35" s="158" t="e">
        <f>+#REF!</f>
        <v>#REF!</v>
      </c>
      <c r="C35" s="451" t="e">
        <f>+#REF!</f>
        <v>#REF!</v>
      </c>
      <c r="D35" s="86" t="e">
        <f>+#REF!</f>
        <v>#REF!</v>
      </c>
      <c r="E35" s="86" t="e">
        <f>+#REF!</f>
        <v>#REF!</v>
      </c>
      <c r="F35" s="86" t="e">
        <f>+#REF!</f>
        <v>#REF!</v>
      </c>
      <c r="G35" s="86" t="e">
        <f>+#REF!</f>
        <v>#REF!</v>
      </c>
      <c r="H35" s="86" t="e">
        <f>+#REF!</f>
        <v>#REF!</v>
      </c>
      <c r="I35" s="86"/>
      <c r="J35" s="86"/>
      <c r="K35" s="86"/>
      <c r="L35" s="86"/>
      <c r="M35" s="86" t="e">
        <f>+#REF!</f>
        <v>#REF!</v>
      </c>
      <c r="N35" s="86" t="e">
        <f>+#REF!</f>
        <v>#REF!</v>
      </c>
      <c r="O35" s="86" t="e">
        <f>+#REF!</f>
        <v>#REF!</v>
      </c>
      <c r="P35" s="158" t="e">
        <f>+#REF!</f>
        <v>#REF!</v>
      </c>
      <c r="Q35" s="158" t="e">
        <f>+#REF!</f>
        <v>#REF!</v>
      </c>
      <c r="R35" s="449" t="e">
        <f>+#REF!/$R$3</f>
        <v>#REF!</v>
      </c>
      <c r="S35" s="449" t="e">
        <f>+#REF!/$R$3</f>
        <v>#REF!</v>
      </c>
      <c r="T35" s="449" t="e">
        <f>+#REF!/$R$3</f>
        <v>#REF!</v>
      </c>
      <c r="U35" s="449" t="e">
        <f>+#REF!/$R$3</f>
        <v>#REF!</v>
      </c>
      <c r="V35" s="449" t="e">
        <f>+#REF!/$R$3</f>
        <v>#REF!</v>
      </c>
      <c r="W35" s="449" t="e">
        <f>+#REF!/$R$3</f>
        <v>#REF!</v>
      </c>
      <c r="X35" s="449" t="e">
        <f>+#REF!/$R$3</f>
        <v>#REF!</v>
      </c>
      <c r="Y35" s="449" t="e">
        <f>+#REF!/$R$3</f>
        <v>#REF!</v>
      </c>
      <c r="Z35" s="449" t="e">
        <f>+#REF!/$R$3</f>
        <v>#REF!</v>
      </c>
      <c r="AA35" s="449" t="e">
        <f>+#REF!/$R$3</f>
        <v>#REF!</v>
      </c>
      <c r="AB35" s="449" t="e">
        <f>+#REF!/$R$3</f>
        <v>#REF!</v>
      </c>
      <c r="AC35" s="450"/>
      <c r="AD35" s="448"/>
      <c r="AE35" s="447"/>
    </row>
    <row r="36" spans="1:31" s="186" customFormat="1" ht="33.75" customHeight="1" x14ac:dyDescent="0.25">
      <c r="A36" s="86" t="e">
        <f>+#REF!</f>
        <v>#REF!</v>
      </c>
      <c r="B36" s="158" t="e">
        <f>+#REF!</f>
        <v>#REF!</v>
      </c>
      <c r="C36" s="451" t="e">
        <f>+#REF!</f>
        <v>#REF!</v>
      </c>
      <c r="D36" s="86" t="e">
        <f>+#REF!</f>
        <v>#REF!</v>
      </c>
      <c r="E36" s="86" t="e">
        <f>+#REF!</f>
        <v>#REF!</v>
      </c>
      <c r="F36" s="86" t="e">
        <f>+#REF!</f>
        <v>#REF!</v>
      </c>
      <c r="G36" s="86" t="e">
        <f>+#REF!</f>
        <v>#REF!</v>
      </c>
      <c r="H36" s="86" t="e">
        <f>+#REF!</f>
        <v>#REF!</v>
      </c>
      <c r="I36" s="86"/>
      <c r="J36" s="86"/>
      <c r="K36" s="86"/>
      <c r="L36" s="86"/>
      <c r="M36" s="86" t="e">
        <f>+#REF!</f>
        <v>#REF!</v>
      </c>
      <c r="N36" s="86" t="e">
        <f>+#REF!</f>
        <v>#REF!</v>
      </c>
      <c r="O36" s="86" t="e">
        <f>+#REF!</f>
        <v>#REF!</v>
      </c>
      <c r="P36" s="158" t="e">
        <f>+#REF!</f>
        <v>#REF!</v>
      </c>
      <c r="Q36" s="158" t="e">
        <f>+#REF!</f>
        <v>#REF!</v>
      </c>
      <c r="R36" s="449" t="e">
        <f>+#REF!/$R$3</f>
        <v>#REF!</v>
      </c>
      <c r="S36" s="449" t="e">
        <f>+#REF!/$R$3</f>
        <v>#REF!</v>
      </c>
      <c r="T36" s="449" t="e">
        <f>+#REF!/$R$3</f>
        <v>#REF!</v>
      </c>
      <c r="U36" s="449" t="e">
        <f>+#REF!/$R$3</f>
        <v>#REF!</v>
      </c>
      <c r="V36" s="449" t="e">
        <f>+#REF!/$R$3</f>
        <v>#REF!</v>
      </c>
      <c r="W36" s="449" t="e">
        <f>+#REF!/$R$3</f>
        <v>#REF!</v>
      </c>
      <c r="X36" s="449" t="e">
        <f>+#REF!/$R$3</f>
        <v>#REF!</v>
      </c>
      <c r="Y36" s="449" t="e">
        <f>+#REF!/$R$3</f>
        <v>#REF!</v>
      </c>
      <c r="Z36" s="449" t="e">
        <f>+#REF!/$R$3</f>
        <v>#REF!</v>
      </c>
      <c r="AA36" s="449" t="e">
        <f>+#REF!/$R$3</f>
        <v>#REF!</v>
      </c>
      <c r="AB36" s="449" t="e">
        <f>+#REF!/$R$3</f>
        <v>#REF!</v>
      </c>
      <c r="AC36" s="450"/>
      <c r="AD36" s="448"/>
      <c r="AE36" s="447"/>
    </row>
    <row r="37" spans="1:31" s="186" customFormat="1" ht="33.75" customHeight="1" x14ac:dyDescent="0.25">
      <c r="A37" s="86" t="e">
        <f>+#REF!</f>
        <v>#REF!</v>
      </c>
      <c r="B37" s="158" t="e">
        <f>+#REF!</f>
        <v>#REF!</v>
      </c>
      <c r="C37" s="451" t="e">
        <f>+#REF!</f>
        <v>#REF!</v>
      </c>
      <c r="D37" s="86" t="e">
        <f>+#REF!</f>
        <v>#REF!</v>
      </c>
      <c r="E37" s="86" t="e">
        <f>+#REF!</f>
        <v>#REF!</v>
      </c>
      <c r="F37" s="86" t="e">
        <f>+#REF!</f>
        <v>#REF!</v>
      </c>
      <c r="G37" s="86" t="e">
        <f>+#REF!</f>
        <v>#REF!</v>
      </c>
      <c r="H37" s="86" t="e">
        <f>+#REF!</f>
        <v>#REF!</v>
      </c>
      <c r="I37" s="86"/>
      <c r="J37" s="86"/>
      <c r="K37" s="86"/>
      <c r="L37" s="86"/>
      <c r="M37" s="86" t="e">
        <f>+#REF!</f>
        <v>#REF!</v>
      </c>
      <c r="N37" s="86" t="e">
        <f>+#REF!</f>
        <v>#REF!</v>
      </c>
      <c r="O37" s="86" t="e">
        <f>+#REF!</f>
        <v>#REF!</v>
      </c>
      <c r="P37" s="158" t="e">
        <f>+#REF!</f>
        <v>#REF!</v>
      </c>
      <c r="Q37" s="158" t="e">
        <f>+#REF!</f>
        <v>#REF!</v>
      </c>
      <c r="R37" s="449" t="e">
        <f>+#REF!/$R$3</f>
        <v>#REF!</v>
      </c>
      <c r="S37" s="449" t="e">
        <f>+#REF!/$R$3</f>
        <v>#REF!</v>
      </c>
      <c r="T37" s="449" t="e">
        <f>+#REF!/$R$3</f>
        <v>#REF!</v>
      </c>
      <c r="U37" s="449" t="e">
        <f>+#REF!/$R$3</f>
        <v>#REF!</v>
      </c>
      <c r="V37" s="449" t="e">
        <f>+#REF!/$R$3</f>
        <v>#REF!</v>
      </c>
      <c r="W37" s="449" t="e">
        <f>+#REF!/$R$3</f>
        <v>#REF!</v>
      </c>
      <c r="X37" s="449" t="e">
        <f>+#REF!/$R$3</f>
        <v>#REF!</v>
      </c>
      <c r="Y37" s="449" t="e">
        <f>+#REF!/$R$3</f>
        <v>#REF!</v>
      </c>
      <c r="Z37" s="449" t="e">
        <f>+#REF!/$R$3</f>
        <v>#REF!</v>
      </c>
      <c r="AA37" s="449" t="e">
        <f>+#REF!/$R$3</f>
        <v>#REF!</v>
      </c>
      <c r="AB37" s="449" t="e">
        <f>+#REF!/$R$3</f>
        <v>#REF!</v>
      </c>
      <c r="AC37" s="450"/>
      <c r="AD37" s="448"/>
      <c r="AE37" s="447"/>
    </row>
    <row r="38" spans="1:31" s="186" customFormat="1" ht="33.75" customHeight="1" x14ac:dyDescent="0.25">
      <c r="A38" s="86" t="e">
        <f>+#REF!</f>
        <v>#REF!</v>
      </c>
      <c r="B38" s="158" t="e">
        <f>+#REF!</f>
        <v>#REF!</v>
      </c>
      <c r="C38" s="451" t="e">
        <f>+#REF!</f>
        <v>#REF!</v>
      </c>
      <c r="D38" s="86" t="e">
        <f>+#REF!</f>
        <v>#REF!</v>
      </c>
      <c r="E38" s="86" t="e">
        <f>+#REF!</f>
        <v>#REF!</v>
      </c>
      <c r="F38" s="86" t="e">
        <f>+#REF!</f>
        <v>#REF!</v>
      </c>
      <c r="G38" s="86" t="e">
        <f>+#REF!</f>
        <v>#REF!</v>
      </c>
      <c r="H38" s="86" t="e">
        <f>+#REF!</f>
        <v>#REF!</v>
      </c>
      <c r="I38" s="86"/>
      <c r="J38" s="86"/>
      <c r="K38" s="86"/>
      <c r="L38" s="86"/>
      <c r="M38" s="86" t="e">
        <f>+#REF!</f>
        <v>#REF!</v>
      </c>
      <c r="N38" s="86" t="e">
        <f>+#REF!</f>
        <v>#REF!</v>
      </c>
      <c r="O38" s="86" t="e">
        <f>+#REF!</f>
        <v>#REF!</v>
      </c>
      <c r="P38" s="158" t="e">
        <f>+#REF!</f>
        <v>#REF!</v>
      </c>
      <c r="Q38" s="158" t="e">
        <f>+#REF!</f>
        <v>#REF!</v>
      </c>
      <c r="R38" s="449" t="e">
        <f>+#REF!/$R$3</f>
        <v>#REF!</v>
      </c>
      <c r="S38" s="449" t="e">
        <f>+#REF!/$R$3</f>
        <v>#REF!</v>
      </c>
      <c r="T38" s="449" t="e">
        <f>+#REF!/$R$3</f>
        <v>#REF!</v>
      </c>
      <c r="U38" s="449" t="e">
        <f>+#REF!/$R$3</f>
        <v>#REF!</v>
      </c>
      <c r="V38" s="449" t="e">
        <f>+#REF!/$R$3</f>
        <v>#REF!</v>
      </c>
      <c r="W38" s="449" t="e">
        <f>+#REF!/$R$3</f>
        <v>#REF!</v>
      </c>
      <c r="X38" s="449" t="e">
        <f>+#REF!/$R$3</f>
        <v>#REF!</v>
      </c>
      <c r="Y38" s="449" t="e">
        <f>+#REF!/$R$3</f>
        <v>#REF!</v>
      </c>
      <c r="Z38" s="449" t="e">
        <f>+#REF!/$R$3</f>
        <v>#REF!</v>
      </c>
      <c r="AA38" s="449" t="e">
        <f>+#REF!/$R$3</f>
        <v>#REF!</v>
      </c>
      <c r="AB38" s="449" t="e">
        <f>+#REF!/$R$3</f>
        <v>#REF!</v>
      </c>
      <c r="AC38" s="450"/>
      <c r="AD38" s="448"/>
      <c r="AE38" s="447"/>
    </row>
    <row r="39" spans="1:31" s="186" customFormat="1" ht="33.75" customHeight="1" x14ac:dyDescent="0.25">
      <c r="A39" s="86" t="e">
        <f>+#REF!</f>
        <v>#REF!</v>
      </c>
      <c r="B39" s="158" t="e">
        <f>+#REF!</f>
        <v>#REF!</v>
      </c>
      <c r="C39" s="451" t="e">
        <f>+#REF!</f>
        <v>#REF!</v>
      </c>
      <c r="D39" s="86" t="e">
        <f>+#REF!</f>
        <v>#REF!</v>
      </c>
      <c r="E39" s="86" t="e">
        <f>+#REF!</f>
        <v>#REF!</v>
      </c>
      <c r="F39" s="86" t="e">
        <f>+#REF!</f>
        <v>#REF!</v>
      </c>
      <c r="G39" s="86" t="e">
        <f>+#REF!</f>
        <v>#REF!</v>
      </c>
      <c r="H39" s="86" t="e">
        <f>+#REF!</f>
        <v>#REF!</v>
      </c>
      <c r="I39" s="86"/>
      <c r="J39" s="86"/>
      <c r="K39" s="86"/>
      <c r="L39" s="86"/>
      <c r="M39" s="86" t="e">
        <f>+#REF!</f>
        <v>#REF!</v>
      </c>
      <c r="N39" s="86" t="e">
        <f>+#REF!</f>
        <v>#REF!</v>
      </c>
      <c r="O39" s="86" t="e">
        <f>+#REF!</f>
        <v>#REF!</v>
      </c>
      <c r="P39" s="158" t="e">
        <f>+#REF!</f>
        <v>#REF!</v>
      </c>
      <c r="Q39" s="158" t="e">
        <f>+#REF!</f>
        <v>#REF!</v>
      </c>
      <c r="R39" s="449" t="e">
        <f>+#REF!/$R$3</f>
        <v>#REF!</v>
      </c>
      <c r="S39" s="449" t="e">
        <f>+#REF!/$R$3</f>
        <v>#REF!</v>
      </c>
      <c r="T39" s="449" t="e">
        <f>+#REF!/$R$3</f>
        <v>#REF!</v>
      </c>
      <c r="U39" s="449" t="e">
        <f>+#REF!/$R$3</f>
        <v>#REF!</v>
      </c>
      <c r="V39" s="449" t="e">
        <f>+#REF!/$R$3</f>
        <v>#REF!</v>
      </c>
      <c r="W39" s="449" t="e">
        <f>+#REF!/$R$3</f>
        <v>#REF!</v>
      </c>
      <c r="X39" s="449" t="e">
        <f>+#REF!/$R$3</f>
        <v>#REF!</v>
      </c>
      <c r="Y39" s="449" t="e">
        <f>+#REF!/$R$3</f>
        <v>#REF!</v>
      </c>
      <c r="Z39" s="449" t="e">
        <f>+#REF!/$R$3</f>
        <v>#REF!</v>
      </c>
      <c r="AA39" s="449" t="e">
        <f>+#REF!/$R$3</f>
        <v>#REF!</v>
      </c>
      <c r="AB39" s="449" t="e">
        <f>+#REF!/$R$3</f>
        <v>#REF!</v>
      </c>
      <c r="AC39" s="450"/>
      <c r="AD39" s="448"/>
      <c r="AE39" s="447"/>
    </row>
    <row r="40" spans="1:31" s="186" customFormat="1" ht="33.75" customHeight="1" x14ac:dyDescent="0.25">
      <c r="A40" s="86" t="e">
        <f>+#REF!</f>
        <v>#REF!</v>
      </c>
      <c r="B40" s="158" t="e">
        <f>+#REF!</f>
        <v>#REF!</v>
      </c>
      <c r="C40" s="451" t="e">
        <f>+#REF!</f>
        <v>#REF!</v>
      </c>
      <c r="D40" s="86" t="e">
        <f>+#REF!</f>
        <v>#REF!</v>
      </c>
      <c r="E40" s="86" t="e">
        <f>+#REF!</f>
        <v>#REF!</v>
      </c>
      <c r="F40" s="86" t="e">
        <f>+#REF!</f>
        <v>#REF!</v>
      </c>
      <c r="G40" s="86" t="e">
        <f>+#REF!</f>
        <v>#REF!</v>
      </c>
      <c r="H40" s="86" t="e">
        <f>+#REF!</f>
        <v>#REF!</v>
      </c>
      <c r="I40" s="86"/>
      <c r="J40" s="86"/>
      <c r="K40" s="86"/>
      <c r="L40" s="86"/>
      <c r="M40" s="86" t="e">
        <f>+#REF!</f>
        <v>#REF!</v>
      </c>
      <c r="N40" s="86" t="e">
        <f>+#REF!</f>
        <v>#REF!</v>
      </c>
      <c r="O40" s="86" t="e">
        <f>+#REF!</f>
        <v>#REF!</v>
      </c>
      <c r="P40" s="158" t="e">
        <f>+#REF!</f>
        <v>#REF!</v>
      </c>
      <c r="Q40" s="158" t="e">
        <f>+#REF!</f>
        <v>#REF!</v>
      </c>
      <c r="R40" s="449" t="e">
        <f>+#REF!/$R$3</f>
        <v>#REF!</v>
      </c>
      <c r="S40" s="449" t="e">
        <f>+#REF!/$R$3</f>
        <v>#REF!</v>
      </c>
      <c r="T40" s="449" t="e">
        <f>+#REF!/$R$3</f>
        <v>#REF!</v>
      </c>
      <c r="U40" s="449" t="e">
        <f>+#REF!/$R$3</f>
        <v>#REF!</v>
      </c>
      <c r="V40" s="449" t="e">
        <f>+#REF!/$R$3</f>
        <v>#REF!</v>
      </c>
      <c r="W40" s="449" t="e">
        <f>+#REF!/$R$3</f>
        <v>#REF!</v>
      </c>
      <c r="X40" s="449" t="e">
        <f>+#REF!/$R$3</f>
        <v>#REF!</v>
      </c>
      <c r="Y40" s="449" t="e">
        <f>+#REF!/$R$3</f>
        <v>#REF!</v>
      </c>
      <c r="Z40" s="449" t="e">
        <f>+#REF!/$R$3</f>
        <v>#REF!</v>
      </c>
      <c r="AA40" s="449" t="e">
        <f>+#REF!/$R$3</f>
        <v>#REF!</v>
      </c>
      <c r="AB40" s="449" t="e">
        <f>+#REF!/$R$3</f>
        <v>#REF!</v>
      </c>
      <c r="AC40" s="450"/>
      <c r="AD40" s="448"/>
      <c r="AE40" s="447"/>
    </row>
    <row r="41" spans="1:31" s="186" customFormat="1" ht="33.75" customHeight="1" x14ac:dyDescent="0.25">
      <c r="A41" s="86" t="e">
        <f>+#REF!</f>
        <v>#REF!</v>
      </c>
      <c r="B41" s="158" t="e">
        <f>+#REF!</f>
        <v>#REF!</v>
      </c>
      <c r="C41" s="451" t="e">
        <f>+#REF!</f>
        <v>#REF!</v>
      </c>
      <c r="D41" s="86" t="e">
        <f>+#REF!</f>
        <v>#REF!</v>
      </c>
      <c r="E41" s="86" t="e">
        <f>+#REF!</f>
        <v>#REF!</v>
      </c>
      <c r="F41" s="86" t="e">
        <f>+#REF!</f>
        <v>#REF!</v>
      </c>
      <c r="G41" s="86" t="e">
        <f>+#REF!</f>
        <v>#REF!</v>
      </c>
      <c r="H41" s="86" t="e">
        <f>+#REF!</f>
        <v>#REF!</v>
      </c>
      <c r="I41" s="86"/>
      <c r="J41" s="86"/>
      <c r="K41" s="86"/>
      <c r="L41" s="86"/>
      <c r="M41" s="86" t="e">
        <f>+#REF!</f>
        <v>#REF!</v>
      </c>
      <c r="N41" s="86" t="e">
        <f>+#REF!</f>
        <v>#REF!</v>
      </c>
      <c r="O41" s="86" t="e">
        <f>+#REF!</f>
        <v>#REF!</v>
      </c>
      <c r="P41" s="158" t="e">
        <f>+#REF!</f>
        <v>#REF!</v>
      </c>
      <c r="Q41" s="158" t="e">
        <f>+#REF!</f>
        <v>#REF!</v>
      </c>
      <c r="R41" s="449" t="e">
        <f>+#REF!/$R$3</f>
        <v>#REF!</v>
      </c>
      <c r="S41" s="449" t="e">
        <f>+#REF!/$R$3</f>
        <v>#REF!</v>
      </c>
      <c r="T41" s="449" t="e">
        <f>+#REF!/$R$3</f>
        <v>#REF!</v>
      </c>
      <c r="U41" s="449" t="e">
        <f>+#REF!/$R$3</f>
        <v>#REF!</v>
      </c>
      <c r="V41" s="449" t="e">
        <f>+#REF!/$R$3</f>
        <v>#REF!</v>
      </c>
      <c r="W41" s="449" t="e">
        <f>+#REF!/$R$3</f>
        <v>#REF!</v>
      </c>
      <c r="X41" s="449" t="e">
        <f>+#REF!/$R$3</f>
        <v>#REF!</v>
      </c>
      <c r="Y41" s="449" t="e">
        <f>+#REF!/$R$3</f>
        <v>#REF!</v>
      </c>
      <c r="Z41" s="449" t="e">
        <f>+#REF!/$R$3</f>
        <v>#REF!</v>
      </c>
      <c r="AA41" s="449" t="e">
        <f>+#REF!/$R$3</f>
        <v>#REF!</v>
      </c>
      <c r="AB41" s="449" t="e">
        <f>+#REF!/$R$3</f>
        <v>#REF!</v>
      </c>
      <c r="AC41" s="450"/>
      <c r="AD41" s="448"/>
      <c r="AE41" s="447"/>
    </row>
    <row r="42" spans="1:31" s="186" customFormat="1" ht="33.75" customHeight="1" x14ac:dyDescent="0.25">
      <c r="A42" s="86" t="e">
        <f>+#REF!</f>
        <v>#REF!</v>
      </c>
      <c r="B42" s="158" t="e">
        <f>+#REF!</f>
        <v>#REF!</v>
      </c>
      <c r="C42" s="451" t="e">
        <f>+#REF!</f>
        <v>#REF!</v>
      </c>
      <c r="D42" s="86" t="e">
        <f>+#REF!</f>
        <v>#REF!</v>
      </c>
      <c r="E42" s="86" t="e">
        <f>+#REF!</f>
        <v>#REF!</v>
      </c>
      <c r="F42" s="86" t="e">
        <f>+#REF!</f>
        <v>#REF!</v>
      </c>
      <c r="G42" s="86" t="e">
        <f>+#REF!</f>
        <v>#REF!</v>
      </c>
      <c r="H42" s="86" t="e">
        <f>+#REF!</f>
        <v>#REF!</v>
      </c>
      <c r="I42" s="86"/>
      <c r="J42" s="86"/>
      <c r="K42" s="86"/>
      <c r="L42" s="86"/>
      <c r="M42" s="86" t="e">
        <f>+#REF!</f>
        <v>#REF!</v>
      </c>
      <c r="N42" s="86" t="e">
        <f>+#REF!</f>
        <v>#REF!</v>
      </c>
      <c r="O42" s="86" t="e">
        <f>+#REF!</f>
        <v>#REF!</v>
      </c>
      <c r="P42" s="158" t="e">
        <f>+#REF!</f>
        <v>#REF!</v>
      </c>
      <c r="Q42" s="158" t="e">
        <f>+#REF!</f>
        <v>#REF!</v>
      </c>
      <c r="R42" s="449" t="e">
        <f>+#REF!/$R$3</f>
        <v>#REF!</v>
      </c>
      <c r="S42" s="449" t="e">
        <f>+#REF!/$R$3</f>
        <v>#REF!</v>
      </c>
      <c r="T42" s="449" t="e">
        <f>+#REF!/$R$3</f>
        <v>#REF!</v>
      </c>
      <c r="U42" s="449" t="e">
        <f>+#REF!/$R$3</f>
        <v>#REF!</v>
      </c>
      <c r="V42" s="449" t="e">
        <f>+#REF!/$R$3</f>
        <v>#REF!</v>
      </c>
      <c r="W42" s="449" t="e">
        <f>+#REF!/$R$3</f>
        <v>#REF!</v>
      </c>
      <c r="X42" s="449" t="e">
        <f>+#REF!/$R$3</f>
        <v>#REF!</v>
      </c>
      <c r="Y42" s="449" t="e">
        <f>+#REF!/$R$3</f>
        <v>#REF!</v>
      </c>
      <c r="Z42" s="449" t="e">
        <f>+#REF!/$R$3</f>
        <v>#REF!</v>
      </c>
      <c r="AA42" s="449" t="e">
        <f>+#REF!/$R$3</f>
        <v>#REF!</v>
      </c>
      <c r="AB42" s="449" t="e">
        <f>+#REF!/$R$3</f>
        <v>#REF!</v>
      </c>
      <c r="AC42" s="450"/>
      <c r="AD42" s="448"/>
      <c r="AE42" s="447"/>
    </row>
    <row r="43" spans="1:31" s="186" customFormat="1" ht="42" customHeight="1" x14ac:dyDescent="0.25">
      <c r="A43" s="86" t="e">
        <f>+#REF!</f>
        <v>#REF!</v>
      </c>
      <c r="B43" s="158" t="e">
        <f>+#REF!</f>
        <v>#REF!</v>
      </c>
      <c r="C43" s="451" t="e">
        <f>+#REF!</f>
        <v>#REF!</v>
      </c>
      <c r="D43" s="86" t="e">
        <f>+#REF!</f>
        <v>#REF!</v>
      </c>
      <c r="E43" s="86" t="e">
        <f>+#REF!</f>
        <v>#REF!</v>
      </c>
      <c r="F43" s="86" t="e">
        <f>+#REF!</f>
        <v>#REF!</v>
      </c>
      <c r="G43" s="86" t="e">
        <f>+#REF!</f>
        <v>#REF!</v>
      </c>
      <c r="H43" s="86" t="e">
        <f>+#REF!</f>
        <v>#REF!</v>
      </c>
      <c r="I43" s="86"/>
      <c r="J43" s="86"/>
      <c r="K43" s="86"/>
      <c r="L43" s="86"/>
      <c r="M43" s="86" t="e">
        <f>+#REF!</f>
        <v>#REF!</v>
      </c>
      <c r="N43" s="86" t="e">
        <f>+#REF!</f>
        <v>#REF!</v>
      </c>
      <c r="O43" s="86" t="e">
        <f>+#REF!</f>
        <v>#REF!</v>
      </c>
      <c r="P43" s="158" t="e">
        <f>+#REF!</f>
        <v>#REF!</v>
      </c>
      <c r="Q43" s="158" t="e">
        <f>+#REF!</f>
        <v>#REF!</v>
      </c>
      <c r="R43" s="449" t="e">
        <f>+#REF!/$R$3</f>
        <v>#REF!</v>
      </c>
      <c r="S43" s="449" t="e">
        <f>+#REF!/$R$3</f>
        <v>#REF!</v>
      </c>
      <c r="T43" s="449" t="e">
        <f>+#REF!/$R$3</f>
        <v>#REF!</v>
      </c>
      <c r="U43" s="449" t="e">
        <f>+#REF!/$R$3</f>
        <v>#REF!</v>
      </c>
      <c r="V43" s="449" t="e">
        <f>+#REF!/$R$3</f>
        <v>#REF!</v>
      </c>
      <c r="W43" s="449" t="e">
        <f>+#REF!/$R$3</f>
        <v>#REF!</v>
      </c>
      <c r="X43" s="449" t="e">
        <f>+#REF!/$R$3</f>
        <v>#REF!</v>
      </c>
      <c r="Y43" s="449" t="e">
        <f>+#REF!/$R$3</f>
        <v>#REF!</v>
      </c>
      <c r="Z43" s="449" t="e">
        <f>+#REF!/$R$3</f>
        <v>#REF!</v>
      </c>
      <c r="AA43" s="449" t="e">
        <f>+#REF!/$R$3</f>
        <v>#REF!</v>
      </c>
      <c r="AB43" s="449" t="e">
        <f>+#REF!/$R$3</f>
        <v>#REF!</v>
      </c>
      <c r="AC43" s="450"/>
      <c r="AD43" s="448"/>
      <c r="AE43" s="447"/>
    </row>
    <row r="44" spans="1:31" s="186" customFormat="1" ht="33.75" customHeight="1" x14ac:dyDescent="0.25">
      <c r="A44" s="86" t="e">
        <f>+#REF!</f>
        <v>#REF!</v>
      </c>
      <c r="B44" s="158" t="e">
        <f>+#REF!</f>
        <v>#REF!</v>
      </c>
      <c r="C44" s="451" t="e">
        <f>+#REF!</f>
        <v>#REF!</v>
      </c>
      <c r="D44" s="86" t="e">
        <f>+#REF!</f>
        <v>#REF!</v>
      </c>
      <c r="E44" s="86" t="e">
        <f>+#REF!</f>
        <v>#REF!</v>
      </c>
      <c r="F44" s="86" t="e">
        <f>+#REF!</f>
        <v>#REF!</v>
      </c>
      <c r="G44" s="86" t="e">
        <f>+#REF!</f>
        <v>#REF!</v>
      </c>
      <c r="H44" s="86" t="e">
        <f>+#REF!</f>
        <v>#REF!</v>
      </c>
      <c r="I44" s="86"/>
      <c r="J44" s="86"/>
      <c r="K44" s="86"/>
      <c r="L44" s="86"/>
      <c r="M44" s="86" t="e">
        <f>+#REF!</f>
        <v>#REF!</v>
      </c>
      <c r="N44" s="86" t="e">
        <f>+#REF!</f>
        <v>#REF!</v>
      </c>
      <c r="O44" s="86" t="e">
        <f>+#REF!</f>
        <v>#REF!</v>
      </c>
      <c r="P44" s="158" t="e">
        <f>+#REF!</f>
        <v>#REF!</v>
      </c>
      <c r="Q44" s="158" t="e">
        <f>+#REF!</f>
        <v>#REF!</v>
      </c>
      <c r="R44" s="449" t="e">
        <f>+#REF!/$R$3</f>
        <v>#REF!</v>
      </c>
      <c r="S44" s="449" t="e">
        <f>+#REF!/$R$3</f>
        <v>#REF!</v>
      </c>
      <c r="T44" s="449" t="e">
        <f>+#REF!/$R$3</f>
        <v>#REF!</v>
      </c>
      <c r="U44" s="449" t="e">
        <f>+#REF!/$R$3</f>
        <v>#REF!</v>
      </c>
      <c r="V44" s="449" t="e">
        <f>+#REF!/$R$3</f>
        <v>#REF!</v>
      </c>
      <c r="W44" s="449" t="e">
        <f>+#REF!/$R$3</f>
        <v>#REF!</v>
      </c>
      <c r="X44" s="449" t="e">
        <f>+#REF!/$R$3</f>
        <v>#REF!</v>
      </c>
      <c r="Y44" s="449" t="e">
        <f>+#REF!/$R$3</f>
        <v>#REF!</v>
      </c>
      <c r="Z44" s="449" t="e">
        <f>+#REF!/$R$3</f>
        <v>#REF!</v>
      </c>
      <c r="AA44" s="449" t="e">
        <f>+#REF!/$R$3</f>
        <v>#REF!</v>
      </c>
      <c r="AB44" s="449" t="e">
        <f>+#REF!/$R$3</f>
        <v>#REF!</v>
      </c>
      <c r="AC44" s="450"/>
      <c r="AD44" s="448"/>
      <c r="AE44" s="447"/>
    </row>
    <row r="45" spans="1:31" s="186" customFormat="1" ht="33.75" customHeight="1" x14ac:dyDescent="0.25">
      <c r="A45" s="86" t="e">
        <f>+#REF!</f>
        <v>#REF!</v>
      </c>
      <c r="B45" s="158" t="e">
        <f>+#REF!</f>
        <v>#REF!</v>
      </c>
      <c r="C45" s="451" t="e">
        <f>+#REF!</f>
        <v>#REF!</v>
      </c>
      <c r="D45" s="86" t="e">
        <f>+#REF!</f>
        <v>#REF!</v>
      </c>
      <c r="E45" s="86" t="e">
        <f>+#REF!</f>
        <v>#REF!</v>
      </c>
      <c r="F45" s="86" t="e">
        <f>+#REF!</f>
        <v>#REF!</v>
      </c>
      <c r="G45" s="86" t="e">
        <f>+#REF!</f>
        <v>#REF!</v>
      </c>
      <c r="H45" s="86" t="e">
        <f>+#REF!</f>
        <v>#REF!</v>
      </c>
      <c r="I45" s="86"/>
      <c r="J45" s="86"/>
      <c r="K45" s="86"/>
      <c r="L45" s="86"/>
      <c r="M45" s="86" t="e">
        <f>+#REF!</f>
        <v>#REF!</v>
      </c>
      <c r="N45" s="86" t="e">
        <f>+#REF!</f>
        <v>#REF!</v>
      </c>
      <c r="O45" s="86" t="e">
        <f>+#REF!</f>
        <v>#REF!</v>
      </c>
      <c r="P45" s="158" t="e">
        <f>+#REF!</f>
        <v>#REF!</v>
      </c>
      <c r="Q45" s="158" t="e">
        <f>+#REF!</f>
        <v>#REF!</v>
      </c>
      <c r="R45" s="449" t="e">
        <f>+#REF!/$R$3</f>
        <v>#REF!</v>
      </c>
      <c r="S45" s="449" t="e">
        <f>+#REF!/$R$3</f>
        <v>#REF!</v>
      </c>
      <c r="T45" s="449" t="e">
        <f>+#REF!/$R$3</f>
        <v>#REF!</v>
      </c>
      <c r="U45" s="449" t="e">
        <f>+#REF!/$R$3</f>
        <v>#REF!</v>
      </c>
      <c r="V45" s="449" t="e">
        <f>+#REF!/$R$3</f>
        <v>#REF!</v>
      </c>
      <c r="W45" s="449" t="e">
        <f>+#REF!/$R$3</f>
        <v>#REF!</v>
      </c>
      <c r="X45" s="449" t="e">
        <f>+#REF!/$R$3</f>
        <v>#REF!</v>
      </c>
      <c r="Y45" s="449" t="e">
        <f>+#REF!/$R$3</f>
        <v>#REF!</v>
      </c>
      <c r="Z45" s="449" t="e">
        <f>+#REF!/$R$3</f>
        <v>#REF!</v>
      </c>
      <c r="AA45" s="449" t="e">
        <f>+#REF!/$R$3</f>
        <v>#REF!</v>
      </c>
      <c r="AB45" s="449" t="e">
        <f>+#REF!/$R$3</f>
        <v>#REF!</v>
      </c>
      <c r="AC45" s="450"/>
      <c r="AD45" s="448"/>
      <c r="AE45" s="447"/>
    </row>
    <row r="46" spans="1:31" s="186" customFormat="1" ht="33.75" customHeight="1" x14ac:dyDescent="0.25">
      <c r="A46" s="86" t="e">
        <f>+#REF!</f>
        <v>#REF!</v>
      </c>
      <c r="B46" s="158" t="e">
        <f>+#REF!</f>
        <v>#REF!</v>
      </c>
      <c r="C46" s="451" t="e">
        <f>+#REF!</f>
        <v>#REF!</v>
      </c>
      <c r="D46" s="86" t="e">
        <f>+#REF!</f>
        <v>#REF!</v>
      </c>
      <c r="E46" s="86" t="e">
        <f>+#REF!</f>
        <v>#REF!</v>
      </c>
      <c r="F46" s="86" t="e">
        <f>+#REF!</f>
        <v>#REF!</v>
      </c>
      <c r="G46" s="86" t="e">
        <f>+#REF!</f>
        <v>#REF!</v>
      </c>
      <c r="H46" s="86" t="e">
        <f>+#REF!</f>
        <v>#REF!</v>
      </c>
      <c r="I46" s="86"/>
      <c r="J46" s="86"/>
      <c r="K46" s="86"/>
      <c r="L46" s="86"/>
      <c r="M46" s="86" t="e">
        <f>+#REF!</f>
        <v>#REF!</v>
      </c>
      <c r="N46" s="86" t="e">
        <f>+#REF!</f>
        <v>#REF!</v>
      </c>
      <c r="O46" s="86" t="e">
        <f>+#REF!</f>
        <v>#REF!</v>
      </c>
      <c r="P46" s="158" t="e">
        <f>+#REF!</f>
        <v>#REF!</v>
      </c>
      <c r="Q46" s="158" t="e">
        <f>+#REF!</f>
        <v>#REF!</v>
      </c>
      <c r="R46" s="449" t="e">
        <f>+#REF!/$R$3</f>
        <v>#REF!</v>
      </c>
      <c r="S46" s="449" t="e">
        <f>+#REF!/$R$3</f>
        <v>#REF!</v>
      </c>
      <c r="T46" s="449" t="e">
        <f>+#REF!/$R$3</f>
        <v>#REF!</v>
      </c>
      <c r="U46" s="449" t="e">
        <f>+#REF!/$R$3</f>
        <v>#REF!</v>
      </c>
      <c r="V46" s="449" t="e">
        <f>+#REF!/$R$3</f>
        <v>#REF!</v>
      </c>
      <c r="W46" s="449" t="e">
        <f>+#REF!/$R$3</f>
        <v>#REF!</v>
      </c>
      <c r="X46" s="449" t="e">
        <f>+#REF!/$R$3</f>
        <v>#REF!</v>
      </c>
      <c r="Y46" s="449" t="e">
        <f>+#REF!/$R$3</f>
        <v>#REF!</v>
      </c>
      <c r="Z46" s="449" t="e">
        <f>+#REF!/$R$3</f>
        <v>#REF!</v>
      </c>
      <c r="AA46" s="449" t="e">
        <f>+#REF!/$R$3</f>
        <v>#REF!</v>
      </c>
      <c r="AB46" s="449" t="e">
        <f>+#REF!/$R$3</f>
        <v>#REF!</v>
      </c>
      <c r="AC46" s="450"/>
      <c r="AD46" s="448"/>
      <c r="AE46" s="447"/>
    </row>
    <row r="47" spans="1:31" s="186" customFormat="1" ht="33.75" customHeight="1" x14ac:dyDescent="0.25">
      <c r="A47" s="86" t="e">
        <f>+#REF!</f>
        <v>#REF!</v>
      </c>
      <c r="B47" s="158" t="e">
        <f>+#REF!</f>
        <v>#REF!</v>
      </c>
      <c r="C47" s="451" t="e">
        <f>+#REF!</f>
        <v>#REF!</v>
      </c>
      <c r="D47" s="86" t="e">
        <f>+#REF!</f>
        <v>#REF!</v>
      </c>
      <c r="E47" s="86" t="e">
        <f>+#REF!</f>
        <v>#REF!</v>
      </c>
      <c r="F47" s="86" t="e">
        <f>+#REF!</f>
        <v>#REF!</v>
      </c>
      <c r="G47" s="86" t="e">
        <f>+#REF!</f>
        <v>#REF!</v>
      </c>
      <c r="H47" s="86" t="e">
        <f>+#REF!</f>
        <v>#REF!</v>
      </c>
      <c r="I47" s="86"/>
      <c r="J47" s="86"/>
      <c r="K47" s="86"/>
      <c r="L47" s="86"/>
      <c r="M47" s="86" t="e">
        <f>+#REF!</f>
        <v>#REF!</v>
      </c>
      <c r="N47" s="86" t="e">
        <f>+#REF!</f>
        <v>#REF!</v>
      </c>
      <c r="O47" s="86" t="e">
        <f>+#REF!</f>
        <v>#REF!</v>
      </c>
      <c r="P47" s="158" t="e">
        <f>+#REF!</f>
        <v>#REF!</v>
      </c>
      <c r="Q47" s="158" t="e">
        <f>+#REF!</f>
        <v>#REF!</v>
      </c>
      <c r="R47" s="449" t="e">
        <f>+#REF!/$R$3</f>
        <v>#REF!</v>
      </c>
      <c r="S47" s="449" t="e">
        <f>+#REF!/$R$3</f>
        <v>#REF!</v>
      </c>
      <c r="T47" s="449" t="e">
        <f>+#REF!/$R$3</f>
        <v>#REF!</v>
      </c>
      <c r="U47" s="449" t="e">
        <f>+#REF!/$R$3</f>
        <v>#REF!</v>
      </c>
      <c r="V47" s="449" t="e">
        <f>+#REF!/$R$3</f>
        <v>#REF!</v>
      </c>
      <c r="W47" s="449" t="e">
        <f>+#REF!/$R$3</f>
        <v>#REF!</v>
      </c>
      <c r="X47" s="449" t="e">
        <f>+#REF!/$R$3</f>
        <v>#REF!</v>
      </c>
      <c r="Y47" s="449" t="e">
        <f>+#REF!/$R$3</f>
        <v>#REF!</v>
      </c>
      <c r="Z47" s="449" t="e">
        <f>+#REF!/$R$3</f>
        <v>#REF!</v>
      </c>
      <c r="AA47" s="449" t="e">
        <f>+#REF!/$R$3</f>
        <v>#REF!</v>
      </c>
      <c r="AB47" s="449" t="e">
        <f>+#REF!/$R$3</f>
        <v>#REF!</v>
      </c>
      <c r="AC47" s="450"/>
      <c r="AD47" s="448"/>
      <c r="AE47" s="447"/>
    </row>
    <row r="48" spans="1:31" s="186" customFormat="1" ht="33.75" customHeight="1" x14ac:dyDescent="0.25">
      <c r="A48" s="86" t="e">
        <f>+#REF!</f>
        <v>#REF!</v>
      </c>
      <c r="B48" s="158" t="e">
        <f>+#REF!</f>
        <v>#REF!</v>
      </c>
      <c r="C48" s="451" t="e">
        <f>+#REF!</f>
        <v>#REF!</v>
      </c>
      <c r="D48" s="86" t="e">
        <f>+#REF!</f>
        <v>#REF!</v>
      </c>
      <c r="E48" s="86" t="e">
        <f>+#REF!</f>
        <v>#REF!</v>
      </c>
      <c r="F48" s="86" t="e">
        <f>+#REF!</f>
        <v>#REF!</v>
      </c>
      <c r="G48" s="86" t="e">
        <f>+#REF!</f>
        <v>#REF!</v>
      </c>
      <c r="H48" s="86" t="e">
        <f>+#REF!</f>
        <v>#REF!</v>
      </c>
      <c r="I48" s="86"/>
      <c r="J48" s="86"/>
      <c r="K48" s="86"/>
      <c r="L48" s="86"/>
      <c r="M48" s="86" t="e">
        <f>+#REF!</f>
        <v>#REF!</v>
      </c>
      <c r="N48" s="86" t="e">
        <f>+#REF!</f>
        <v>#REF!</v>
      </c>
      <c r="O48" s="86" t="e">
        <f>+#REF!</f>
        <v>#REF!</v>
      </c>
      <c r="P48" s="158" t="e">
        <f>+#REF!</f>
        <v>#REF!</v>
      </c>
      <c r="Q48" s="158" t="e">
        <f>+#REF!</f>
        <v>#REF!</v>
      </c>
      <c r="R48" s="449" t="e">
        <f>+#REF!/$R$3</f>
        <v>#REF!</v>
      </c>
      <c r="S48" s="449" t="e">
        <f>+#REF!/$R$3</f>
        <v>#REF!</v>
      </c>
      <c r="T48" s="449" t="e">
        <f>+#REF!/$R$3</f>
        <v>#REF!</v>
      </c>
      <c r="U48" s="449" t="e">
        <f>+#REF!/$R$3</f>
        <v>#REF!</v>
      </c>
      <c r="V48" s="449" t="e">
        <f>+#REF!/$R$3</f>
        <v>#REF!</v>
      </c>
      <c r="W48" s="449" t="e">
        <f>+#REF!/$R$3</f>
        <v>#REF!</v>
      </c>
      <c r="X48" s="449" t="e">
        <f>+#REF!/$R$3</f>
        <v>#REF!</v>
      </c>
      <c r="Y48" s="449" t="e">
        <f>+#REF!/$R$3</f>
        <v>#REF!</v>
      </c>
      <c r="Z48" s="449" t="e">
        <f>+#REF!/$R$3</f>
        <v>#REF!</v>
      </c>
      <c r="AA48" s="449" t="e">
        <f>+#REF!/$R$3</f>
        <v>#REF!</v>
      </c>
      <c r="AB48" s="449" t="e">
        <f>+#REF!/$R$3</f>
        <v>#REF!</v>
      </c>
      <c r="AC48" s="450"/>
      <c r="AD48" s="448"/>
      <c r="AE48" s="447"/>
    </row>
    <row r="49" spans="1:31" s="186" customFormat="1" ht="33.75" customHeight="1" x14ac:dyDescent="0.25">
      <c r="A49" s="86" t="e">
        <f>+#REF!</f>
        <v>#REF!</v>
      </c>
      <c r="B49" s="158" t="e">
        <f>+#REF!</f>
        <v>#REF!</v>
      </c>
      <c r="C49" s="451" t="e">
        <f>+#REF!</f>
        <v>#REF!</v>
      </c>
      <c r="D49" s="86" t="e">
        <f>+#REF!</f>
        <v>#REF!</v>
      </c>
      <c r="E49" s="86" t="e">
        <f>+#REF!</f>
        <v>#REF!</v>
      </c>
      <c r="F49" s="86" t="e">
        <f>+#REF!</f>
        <v>#REF!</v>
      </c>
      <c r="G49" s="86" t="e">
        <f>+#REF!</f>
        <v>#REF!</v>
      </c>
      <c r="H49" s="86" t="e">
        <f>+#REF!</f>
        <v>#REF!</v>
      </c>
      <c r="I49" s="86"/>
      <c r="J49" s="86"/>
      <c r="K49" s="86"/>
      <c r="L49" s="86"/>
      <c r="M49" s="86" t="e">
        <f>+#REF!</f>
        <v>#REF!</v>
      </c>
      <c r="N49" s="86" t="e">
        <f>+#REF!</f>
        <v>#REF!</v>
      </c>
      <c r="O49" s="86" t="e">
        <f>+#REF!</f>
        <v>#REF!</v>
      </c>
      <c r="P49" s="158" t="e">
        <f>+#REF!</f>
        <v>#REF!</v>
      </c>
      <c r="Q49" s="158" t="e">
        <f>+#REF!</f>
        <v>#REF!</v>
      </c>
      <c r="R49" s="449" t="e">
        <f>+#REF!/$R$3</f>
        <v>#REF!</v>
      </c>
      <c r="S49" s="449" t="e">
        <f>+#REF!/$R$3</f>
        <v>#REF!</v>
      </c>
      <c r="T49" s="449" t="e">
        <f>+#REF!/$R$3</f>
        <v>#REF!</v>
      </c>
      <c r="U49" s="449" t="e">
        <f>+#REF!/$R$3</f>
        <v>#REF!</v>
      </c>
      <c r="V49" s="449" t="e">
        <f>+#REF!/$R$3</f>
        <v>#REF!</v>
      </c>
      <c r="W49" s="449" t="e">
        <f>+#REF!/$R$3</f>
        <v>#REF!</v>
      </c>
      <c r="X49" s="449" t="e">
        <f>+#REF!/$R$3</f>
        <v>#REF!</v>
      </c>
      <c r="Y49" s="449" t="e">
        <f>+#REF!/$R$3</f>
        <v>#REF!</v>
      </c>
      <c r="Z49" s="449" t="e">
        <f>+#REF!/$R$3</f>
        <v>#REF!</v>
      </c>
      <c r="AA49" s="449" t="e">
        <f>+#REF!/$R$3</f>
        <v>#REF!</v>
      </c>
      <c r="AB49" s="449" t="e">
        <f>+#REF!/$R$3</f>
        <v>#REF!</v>
      </c>
      <c r="AC49" s="450"/>
      <c r="AD49" s="448"/>
      <c r="AE49" s="447"/>
    </row>
    <row r="50" spans="1:31" s="186" customFormat="1" ht="33.75" customHeight="1" x14ac:dyDescent="0.25">
      <c r="A50" s="86" t="e">
        <f>+#REF!</f>
        <v>#REF!</v>
      </c>
      <c r="B50" s="158" t="e">
        <f>+#REF!</f>
        <v>#REF!</v>
      </c>
      <c r="C50" s="451" t="e">
        <f>+#REF!</f>
        <v>#REF!</v>
      </c>
      <c r="D50" s="86" t="e">
        <f>+#REF!</f>
        <v>#REF!</v>
      </c>
      <c r="E50" s="86" t="e">
        <f>+#REF!</f>
        <v>#REF!</v>
      </c>
      <c r="F50" s="86" t="e">
        <f>+#REF!</f>
        <v>#REF!</v>
      </c>
      <c r="G50" s="86" t="e">
        <f>+#REF!</f>
        <v>#REF!</v>
      </c>
      <c r="H50" s="86" t="e">
        <f>+#REF!</f>
        <v>#REF!</v>
      </c>
      <c r="I50" s="86"/>
      <c r="J50" s="86"/>
      <c r="K50" s="86"/>
      <c r="L50" s="86"/>
      <c r="M50" s="86" t="e">
        <f>+#REF!</f>
        <v>#REF!</v>
      </c>
      <c r="N50" s="86" t="e">
        <f>+#REF!</f>
        <v>#REF!</v>
      </c>
      <c r="O50" s="86" t="e">
        <f>+#REF!</f>
        <v>#REF!</v>
      </c>
      <c r="P50" s="158" t="e">
        <f>+#REF!</f>
        <v>#REF!</v>
      </c>
      <c r="Q50" s="158" t="e">
        <f>+#REF!</f>
        <v>#REF!</v>
      </c>
      <c r="R50" s="449" t="e">
        <f>+#REF!/$R$3</f>
        <v>#REF!</v>
      </c>
      <c r="S50" s="449" t="e">
        <f>+#REF!/$R$3</f>
        <v>#REF!</v>
      </c>
      <c r="T50" s="449" t="e">
        <f>+#REF!/$R$3</f>
        <v>#REF!</v>
      </c>
      <c r="U50" s="449" t="e">
        <f>+#REF!/$R$3</f>
        <v>#REF!</v>
      </c>
      <c r="V50" s="449" t="e">
        <f>+#REF!/$R$3</f>
        <v>#REF!</v>
      </c>
      <c r="W50" s="449" t="e">
        <f>+#REF!/$R$3</f>
        <v>#REF!</v>
      </c>
      <c r="X50" s="449" t="e">
        <f>+#REF!/$R$3</f>
        <v>#REF!</v>
      </c>
      <c r="Y50" s="449" t="e">
        <f>+#REF!/$R$3</f>
        <v>#REF!</v>
      </c>
      <c r="Z50" s="449" t="e">
        <f>+#REF!/$R$3</f>
        <v>#REF!</v>
      </c>
      <c r="AA50" s="449" t="e">
        <f>+#REF!/$R$3</f>
        <v>#REF!</v>
      </c>
      <c r="AB50" s="449" t="e">
        <f>+#REF!/$R$3</f>
        <v>#REF!</v>
      </c>
      <c r="AC50" s="450"/>
      <c r="AD50" s="448"/>
      <c r="AE50" s="447"/>
    </row>
    <row r="51" spans="1:31" s="186" customFormat="1" ht="33.75" customHeight="1" x14ac:dyDescent="0.25">
      <c r="A51" s="86" t="e">
        <f>+#REF!</f>
        <v>#REF!</v>
      </c>
      <c r="B51" s="158" t="e">
        <f>+#REF!</f>
        <v>#REF!</v>
      </c>
      <c r="C51" s="451" t="e">
        <f>+#REF!</f>
        <v>#REF!</v>
      </c>
      <c r="D51" s="86" t="e">
        <f>+#REF!</f>
        <v>#REF!</v>
      </c>
      <c r="E51" s="86" t="e">
        <f>+#REF!</f>
        <v>#REF!</v>
      </c>
      <c r="F51" s="86" t="e">
        <f>+#REF!</f>
        <v>#REF!</v>
      </c>
      <c r="G51" s="86" t="e">
        <f>+#REF!</f>
        <v>#REF!</v>
      </c>
      <c r="H51" s="86" t="e">
        <f>+#REF!</f>
        <v>#REF!</v>
      </c>
      <c r="I51" s="86"/>
      <c r="J51" s="86"/>
      <c r="K51" s="86"/>
      <c r="L51" s="86"/>
      <c r="M51" s="86" t="e">
        <f>+#REF!</f>
        <v>#REF!</v>
      </c>
      <c r="N51" s="86" t="e">
        <f>+#REF!</f>
        <v>#REF!</v>
      </c>
      <c r="O51" s="86" t="e">
        <f>+#REF!</f>
        <v>#REF!</v>
      </c>
      <c r="P51" s="158" t="e">
        <f>+#REF!</f>
        <v>#REF!</v>
      </c>
      <c r="Q51" s="158" t="e">
        <f>+#REF!</f>
        <v>#REF!</v>
      </c>
      <c r="R51" s="449" t="e">
        <f>+#REF!/$R$3</f>
        <v>#REF!</v>
      </c>
      <c r="S51" s="449" t="e">
        <f>+#REF!/$R$3</f>
        <v>#REF!</v>
      </c>
      <c r="T51" s="449" t="e">
        <f>+#REF!/$R$3</f>
        <v>#REF!</v>
      </c>
      <c r="U51" s="449" t="e">
        <f>+#REF!/$R$3</f>
        <v>#REF!</v>
      </c>
      <c r="V51" s="449" t="e">
        <f>+#REF!/$R$3</f>
        <v>#REF!</v>
      </c>
      <c r="W51" s="449" t="e">
        <f>+#REF!/$R$3</f>
        <v>#REF!</v>
      </c>
      <c r="X51" s="449" t="e">
        <f>+#REF!/$R$3</f>
        <v>#REF!</v>
      </c>
      <c r="Y51" s="449" t="e">
        <f>+#REF!/$R$3</f>
        <v>#REF!</v>
      </c>
      <c r="Z51" s="449" t="e">
        <f>+#REF!/$R$3</f>
        <v>#REF!</v>
      </c>
      <c r="AA51" s="449" t="e">
        <f>+#REF!/$R$3</f>
        <v>#REF!</v>
      </c>
      <c r="AB51" s="449" t="e">
        <f>+#REF!/$R$3</f>
        <v>#REF!</v>
      </c>
      <c r="AC51" s="450"/>
      <c r="AD51" s="448"/>
      <c r="AE51" s="447"/>
    </row>
    <row r="52" spans="1:31" s="186" customFormat="1" ht="33.75" customHeight="1" x14ac:dyDescent="0.25">
      <c r="A52" s="86" t="e">
        <f>+#REF!</f>
        <v>#REF!</v>
      </c>
      <c r="B52" s="158" t="e">
        <f>+#REF!</f>
        <v>#REF!</v>
      </c>
      <c r="C52" s="451" t="e">
        <f>+#REF!</f>
        <v>#REF!</v>
      </c>
      <c r="D52" s="86" t="e">
        <f>+#REF!</f>
        <v>#REF!</v>
      </c>
      <c r="E52" s="86" t="e">
        <f>+#REF!</f>
        <v>#REF!</v>
      </c>
      <c r="F52" s="86" t="e">
        <f>+#REF!</f>
        <v>#REF!</v>
      </c>
      <c r="G52" s="86" t="e">
        <f>+#REF!</f>
        <v>#REF!</v>
      </c>
      <c r="H52" s="86" t="e">
        <f>+#REF!</f>
        <v>#REF!</v>
      </c>
      <c r="I52" s="86"/>
      <c r="J52" s="86"/>
      <c r="K52" s="86"/>
      <c r="L52" s="86"/>
      <c r="M52" s="86" t="e">
        <f>+#REF!</f>
        <v>#REF!</v>
      </c>
      <c r="N52" s="86" t="e">
        <f>+#REF!</f>
        <v>#REF!</v>
      </c>
      <c r="O52" s="86" t="e">
        <f>+#REF!</f>
        <v>#REF!</v>
      </c>
      <c r="P52" s="158" t="e">
        <f>+#REF!</f>
        <v>#REF!</v>
      </c>
      <c r="Q52" s="158" t="e">
        <f>+#REF!</f>
        <v>#REF!</v>
      </c>
      <c r="R52" s="449" t="e">
        <f>+#REF!/$R$3</f>
        <v>#REF!</v>
      </c>
      <c r="S52" s="449" t="e">
        <f>+#REF!/$R$3</f>
        <v>#REF!</v>
      </c>
      <c r="T52" s="449" t="e">
        <f>+#REF!/$R$3</f>
        <v>#REF!</v>
      </c>
      <c r="U52" s="449" t="e">
        <f>+#REF!/$R$3</f>
        <v>#REF!</v>
      </c>
      <c r="V52" s="449" t="e">
        <f>+#REF!/$R$3</f>
        <v>#REF!</v>
      </c>
      <c r="W52" s="449" t="e">
        <f>+#REF!/$R$3</f>
        <v>#REF!</v>
      </c>
      <c r="X52" s="449" t="e">
        <f>+#REF!/$R$3</f>
        <v>#REF!</v>
      </c>
      <c r="Y52" s="449" t="e">
        <f>+#REF!/$R$3</f>
        <v>#REF!</v>
      </c>
      <c r="Z52" s="449" t="e">
        <f>+#REF!/$R$3</f>
        <v>#REF!</v>
      </c>
      <c r="AA52" s="449" t="e">
        <f>+#REF!/$R$3</f>
        <v>#REF!</v>
      </c>
      <c r="AB52" s="449" t="e">
        <f>+#REF!/$R$3</f>
        <v>#REF!</v>
      </c>
      <c r="AC52" s="450"/>
      <c r="AD52" s="448"/>
      <c r="AE52" s="447"/>
    </row>
    <row r="53" spans="1:31" s="186" customFormat="1" ht="33.75" customHeight="1" x14ac:dyDescent="0.25">
      <c r="A53" s="86" t="e">
        <f>+#REF!</f>
        <v>#REF!</v>
      </c>
      <c r="B53" s="158" t="e">
        <f>+#REF!</f>
        <v>#REF!</v>
      </c>
      <c r="C53" s="451" t="e">
        <f>+#REF!</f>
        <v>#REF!</v>
      </c>
      <c r="D53" s="86" t="e">
        <f>+#REF!</f>
        <v>#REF!</v>
      </c>
      <c r="E53" s="86" t="e">
        <f>+#REF!</f>
        <v>#REF!</v>
      </c>
      <c r="F53" s="86" t="e">
        <f>+#REF!</f>
        <v>#REF!</v>
      </c>
      <c r="G53" s="86" t="e">
        <f>+#REF!</f>
        <v>#REF!</v>
      </c>
      <c r="H53" s="86" t="e">
        <f>+#REF!</f>
        <v>#REF!</v>
      </c>
      <c r="I53" s="86"/>
      <c r="J53" s="86"/>
      <c r="K53" s="86"/>
      <c r="L53" s="86"/>
      <c r="M53" s="86" t="e">
        <f>+#REF!</f>
        <v>#REF!</v>
      </c>
      <c r="N53" s="86" t="e">
        <f>+#REF!</f>
        <v>#REF!</v>
      </c>
      <c r="O53" s="86" t="e">
        <f>+#REF!</f>
        <v>#REF!</v>
      </c>
      <c r="P53" s="158" t="e">
        <f>+#REF!</f>
        <v>#REF!</v>
      </c>
      <c r="Q53" s="158" t="e">
        <f>+#REF!</f>
        <v>#REF!</v>
      </c>
      <c r="R53" s="449" t="e">
        <f>+#REF!/$R$3</f>
        <v>#REF!</v>
      </c>
      <c r="S53" s="449" t="e">
        <f>+#REF!/$R$3</f>
        <v>#REF!</v>
      </c>
      <c r="T53" s="449" t="e">
        <f>+#REF!/$R$3</f>
        <v>#REF!</v>
      </c>
      <c r="U53" s="449" t="e">
        <f>+#REF!/$R$3</f>
        <v>#REF!</v>
      </c>
      <c r="V53" s="449" t="e">
        <f>+#REF!/$R$3</f>
        <v>#REF!</v>
      </c>
      <c r="W53" s="449" t="e">
        <f>+#REF!/$R$3</f>
        <v>#REF!</v>
      </c>
      <c r="X53" s="449" t="e">
        <f>+#REF!/$R$3</f>
        <v>#REF!</v>
      </c>
      <c r="Y53" s="449" t="e">
        <f>+#REF!/$R$3</f>
        <v>#REF!</v>
      </c>
      <c r="Z53" s="449" t="e">
        <f>+#REF!/$R$3</f>
        <v>#REF!</v>
      </c>
      <c r="AA53" s="449" t="e">
        <f>+#REF!/$R$3</f>
        <v>#REF!</v>
      </c>
      <c r="AB53" s="449" t="e">
        <f>+#REF!/$R$3</f>
        <v>#REF!</v>
      </c>
      <c r="AC53" s="450"/>
      <c r="AD53" s="448"/>
      <c r="AE53" s="447"/>
    </row>
    <row r="54" spans="1:31" s="186" customFormat="1" ht="33.75" customHeight="1" x14ac:dyDescent="0.25">
      <c r="A54" s="86" t="e">
        <f>+#REF!</f>
        <v>#REF!</v>
      </c>
      <c r="B54" s="158" t="e">
        <f>+#REF!</f>
        <v>#REF!</v>
      </c>
      <c r="C54" s="451" t="e">
        <f>+#REF!</f>
        <v>#REF!</v>
      </c>
      <c r="D54" s="86" t="e">
        <f>+#REF!</f>
        <v>#REF!</v>
      </c>
      <c r="E54" s="86" t="e">
        <f>+#REF!</f>
        <v>#REF!</v>
      </c>
      <c r="F54" s="86" t="e">
        <f>+#REF!</f>
        <v>#REF!</v>
      </c>
      <c r="G54" s="86" t="e">
        <f>+#REF!</f>
        <v>#REF!</v>
      </c>
      <c r="H54" s="86" t="e">
        <f>+#REF!</f>
        <v>#REF!</v>
      </c>
      <c r="I54" s="86"/>
      <c r="J54" s="86"/>
      <c r="K54" s="86"/>
      <c r="L54" s="86"/>
      <c r="M54" s="86" t="e">
        <f>+#REF!</f>
        <v>#REF!</v>
      </c>
      <c r="N54" s="86" t="e">
        <f>+#REF!</f>
        <v>#REF!</v>
      </c>
      <c r="O54" s="86" t="e">
        <f>+#REF!</f>
        <v>#REF!</v>
      </c>
      <c r="P54" s="158" t="e">
        <f>+#REF!</f>
        <v>#REF!</v>
      </c>
      <c r="Q54" s="158" t="e">
        <f>+#REF!</f>
        <v>#REF!</v>
      </c>
      <c r="R54" s="449" t="e">
        <f>+#REF!/$R$3</f>
        <v>#REF!</v>
      </c>
      <c r="S54" s="449" t="e">
        <f>+#REF!/$R$3</f>
        <v>#REF!</v>
      </c>
      <c r="T54" s="449" t="e">
        <f>+#REF!/$R$3</f>
        <v>#REF!</v>
      </c>
      <c r="U54" s="449" t="e">
        <f>+#REF!/$R$3</f>
        <v>#REF!</v>
      </c>
      <c r="V54" s="449" t="e">
        <f>+#REF!/$R$3</f>
        <v>#REF!</v>
      </c>
      <c r="W54" s="449" t="e">
        <f>+#REF!/$R$3</f>
        <v>#REF!</v>
      </c>
      <c r="X54" s="449" t="e">
        <f>+#REF!/$R$3</f>
        <v>#REF!</v>
      </c>
      <c r="Y54" s="449" t="e">
        <f>+#REF!/$R$3</f>
        <v>#REF!</v>
      </c>
      <c r="Z54" s="449" t="e">
        <f>+#REF!/$R$3</f>
        <v>#REF!</v>
      </c>
      <c r="AA54" s="449" t="e">
        <f>+#REF!/$R$3</f>
        <v>#REF!</v>
      </c>
      <c r="AB54" s="449" t="e">
        <f>+#REF!/$R$3</f>
        <v>#REF!</v>
      </c>
      <c r="AC54" s="450"/>
      <c r="AD54" s="448"/>
      <c r="AE54" s="447"/>
    </row>
    <row r="55" spans="1:31" s="186" customFormat="1" ht="33.75" customHeight="1" x14ac:dyDescent="0.25">
      <c r="A55" s="86" t="e">
        <f>+#REF!</f>
        <v>#REF!</v>
      </c>
      <c r="B55" s="158" t="e">
        <f>+#REF!</f>
        <v>#REF!</v>
      </c>
      <c r="C55" s="451" t="e">
        <f>+#REF!</f>
        <v>#REF!</v>
      </c>
      <c r="D55" s="86" t="e">
        <f>+#REF!</f>
        <v>#REF!</v>
      </c>
      <c r="E55" s="86" t="e">
        <f>+#REF!</f>
        <v>#REF!</v>
      </c>
      <c r="F55" s="86" t="e">
        <f>+#REF!</f>
        <v>#REF!</v>
      </c>
      <c r="G55" s="86" t="e">
        <f>+#REF!</f>
        <v>#REF!</v>
      </c>
      <c r="H55" s="86" t="e">
        <f>+#REF!</f>
        <v>#REF!</v>
      </c>
      <c r="I55" s="86"/>
      <c r="J55" s="86"/>
      <c r="K55" s="86"/>
      <c r="L55" s="86"/>
      <c r="M55" s="86" t="e">
        <f>+#REF!</f>
        <v>#REF!</v>
      </c>
      <c r="N55" s="86" t="e">
        <f>+#REF!</f>
        <v>#REF!</v>
      </c>
      <c r="O55" s="86" t="e">
        <f>+#REF!</f>
        <v>#REF!</v>
      </c>
      <c r="P55" s="158" t="e">
        <f>+#REF!</f>
        <v>#REF!</v>
      </c>
      <c r="Q55" s="158" t="e">
        <f>+#REF!</f>
        <v>#REF!</v>
      </c>
      <c r="R55" s="449" t="e">
        <f>+#REF!/$R$3</f>
        <v>#REF!</v>
      </c>
      <c r="S55" s="449" t="e">
        <f>+#REF!/$R$3</f>
        <v>#REF!</v>
      </c>
      <c r="T55" s="449" t="e">
        <f>+#REF!/$R$3</f>
        <v>#REF!</v>
      </c>
      <c r="U55" s="449" t="e">
        <f>+#REF!/$R$3</f>
        <v>#REF!</v>
      </c>
      <c r="V55" s="449" t="e">
        <f>+#REF!/$R$3</f>
        <v>#REF!</v>
      </c>
      <c r="W55" s="449" t="e">
        <f>+#REF!/$R$3</f>
        <v>#REF!</v>
      </c>
      <c r="X55" s="449" t="e">
        <f>+#REF!/$R$3</f>
        <v>#REF!</v>
      </c>
      <c r="Y55" s="449" t="e">
        <f>+#REF!/$R$3</f>
        <v>#REF!</v>
      </c>
      <c r="Z55" s="449" t="e">
        <f>+#REF!/$R$3</f>
        <v>#REF!</v>
      </c>
      <c r="AA55" s="449" t="e">
        <f>+#REF!/$R$3</f>
        <v>#REF!</v>
      </c>
      <c r="AB55" s="449" t="e">
        <f>+#REF!/$R$3</f>
        <v>#REF!</v>
      </c>
      <c r="AC55" s="450"/>
      <c r="AD55" s="448"/>
      <c r="AE55" s="447"/>
    </row>
    <row r="56" spans="1:31" s="186" customFormat="1" ht="33.75" customHeight="1" x14ac:dyDescent="0.25">
      <c r="A56" s="86" t="e">
        <f>+#REF!</f>
        <v>#REF!</v>
      </c>
      <c r="B56" s="158" t="e">
        <f>+#REF!</f>
        <v>#REF!</v>
      </c>
      <c r="C56" s="451" t="e">
        <f>+#REF!</f>
        <v>#REF!</v>
      </c>
      <c r="D56" s="86" t="e">
        <f>+#REF!</f>
        <v>#REF!</v>
      </c>
      <c r="E56" s="86" t="e">
        <f>+#REF!</f>
        <v>#REF!</v>
      </c>
      <c r="F56" s="86" t="e">
        <f>+#REF!</f>
        <v>#REF!</v>
      </c>
      <c r="G56" s="86" t="e">
        <f>+#REF!</f>
        <v>#REF!</v>
      </c>
      <c r="H56" s="86" t="e">
        <f>+#REF!</f>
        <v>#REF!</v>
      </c>
      <c r="I56" s="86"/>
      <c r="J56" s="86"/>
      <c r="K56" s="86"/>
      <c r="L56" s="86"/>
      <c r="M56" s="86" t="e">
        <f>+#REF!</f>
        <v>#REF!</v>
      </c>
      <c r="N56" s="86" t="e">
        <f>+#REF!</f>
        <v>#REF!</v>
      </c>
      <c r="O56" s="86" t="e">
        <f>+#REF!</f>
        <v>#REF!</v>
      </c>
      <c r="P56" s="158" t="e">
        <f>+#REF!</f>
        <v>#REF!</v>
      </c>
      <c r="Q56" s="158" t="e">
        <f>+#REF!</f>
        <v>#REF!</v>
      </c>
      <c r="R56" s="449" t="e">
        <f>+#REF!/$R$3</f>
        <v>#REF!</v>
      </c>
      <c r="S56" s="449" t="e">
        <f>+#REF!/$R$3</f>
        <v>#REF!</v>
      </c>
      <c r="T56" s="449" t="e">
        <f>+#REF!/$R$3</f>
        <v>#REF!</v>
      </c>
      <c r="U56" s="449" t="e">
        <f>+#REF!/$R$3</f>
        <v>#REF!</v>
      </c>
      <c r="V56" s="449" t="e">
        <f>+#REF!/$R$3</f>
        <v>#REF!</v>
      </c>
      <c r="W56" s="449" t="e">
        <f>+#REF!/$R$3</f>
        <v>#REF!</v>
      </c>
      <c r="X56" s="449" t="e">
        <f>+#REF!/$R$3</f>
        <v>#REF!</v>
      </c>
      <c r="Y56" s="449" t="e">
        <f>+#REF!/$R$3</f>
        <v>#REF!</v>
      </c>
      <c r="Z56" s="449" t="e">
        <f>+#REF!/$R$3</f>
        <v>#REF!</v>
      </c>
      <c r="AA56" s="449" t="e">
        <f>+#REF!/$R$3</f>
        <v>#REF!</v>
      </c>
      <c r="AB56" s="449" t="e">
        <f>+#REF!/$R$3</f>
        <v>#REF!</v>
      </c>
      <c r="AC56" s="450"/>
      <c r="AD56" s="448"/>
      <c r="AE56" s="447"/>
    </row>
    <row r="57" spans="1:31" s="186" customFormat="1" ht="33.75" customHeight="1" x14ac:dyDescent="0.25">
      <c r="A57" s="86" t="e">
        <f>+#REF!</f>
        <v>#REF!</v>
      </c>
      <c r="B57" s="158" t="e">
        <f>+#REF!</f>
        <v>#REF!</v>
      </c>
      <c r="C57" s="451" t="e">
        <f>+#REF!</f>
        <v>#REF!</v>
      </c>
      <c r="D57" s="86" t="e">
        <f>+#REF!</f>
        <v>#REF!</v>
      </c>
      <c r="E57" s="86" t="e">
        <f>+#REF!</f>
        <v>#REF!</v>
      </c>
      <c r="F57" s="86" t="e">
        <f>+#REF!</f>
        <v>#REF!</v>
      </c>
      <c r="G57" s="86" t="e">
        <f>+#REF!</f>
        <v>#REF!</v>
      </c>
      <c r="H57" s="86" t="e">
        <f>+#REF!</f>
        <v>#REF!</v>
      </c>
      <c r="I57" s="86"/>
      <c r="J57" s="86"/>
      <c r="K57" s="86"/>
      <c r="L57" s="86"/>
      <c r="M57" s="86" t="e">
        <f>+#REF!</f>
        <v>#REF!</v>
      </c>
      <c r="N57" s="86" t="e">
        <f>+#REF!</f>
        <v>#REF!</v>
      </c>
      <c r="O57" s="86" t="e">
        <f>+#REF!</f>
        <v>#REF!</v>
      </c>
      <c r="P57" s="158" t="e">
        <f>+#REF!</f>
        <v>#REF!</v>
      </c>
      <c r="Q57" s="158" t="e">
        <f>+#REF!</f>
        <v>#REF!</v>
      </c>
      <c r="R57" s="449" t="e">
        <f>+#REF!/$R$3</f>
        <v>#REF!</v>
      </c>
      <c r="S57" s="449" t="e">
        <f>+#REF!/$R$3</f>
        <v>#REF!</v>
      </c>
      <c r="T57" s="449" t="e">
        <f>+#REF!/$R$3</f>
        <v>#REF!</v>
      </c>
      <c r="U57" s="449" t="e">
        <f>+#REF!/$R$3</f>
        <v>#REF!</v>
      </c>
      <c r="V57" s="449" t="e">
        <f>+#REF!/$R$3</f>
        <v>#REF!</v>
      </c>
      <c r="W57" s="449" t="e">
        <f>+#REF!/$R$3</f>
        <v>#REF!</v>
      </c>
      <c r="X57" s="449" t="e">
        <f>+#REF!/$R$3</f>
        <v>#REF!</v>
      </c>
      <c r="Y57" s="449" t="e">
        <f>+#REF!/$R$3</f>
        <v>#REF!</v>
      </c>
      <c r="Z57" s="449" t="e">
        <f>+#REF!/$R$3</f>
        <v>#REF!</v>
      </c>
      <c r="AA57" s="449" t="e">
        <f>+#REF!/$R$3</f>
        <v>#REF!</v>
      </c>
      <c r="AB57" s="449" t="e">
        <f>+#REF!/$R$3</f>
        <v>#REF!</v>
      </c>
      <c r="AC57" s="450"/>
      <c r="AD57" s="448"/>
      <c r="AE57" s="447"/>
    </row>
    <row r="58" spans="1:31" s="186" customFormat="1" ht="33.75" customHeight="1" x14ac:dyDescent="0.25">
      <c r="A58" s="86" t="e">
        <f>+#REF!</f>
        <v>#REF!</v>
      </c>
      <c r="B58" s="158" t="e">
        <f>+#REF!</f>
        <v>#REF!</v>
      </c>
      <c r="C58" s="451" t="e">
        <f>+#REF!</f>
        <v>#REF!</v>
      </c>
      <c r="D58" s="86" t="e">
        <f>+#REF!</f>
        <v>#REF!</v>
      </c>
      <c r="E58" s="86" t="e">
        <f>+#REF!</f>
        <v>#REF!</v>
      </c>
      <c r="F58" s="86" t="e">
        <f>+#REF!</f>
        <v>#REF!</v>
      </c>
      <c r="G58" s="86" t="e">
        <f>+#REF!</f>
        <v>#REF!</v>
      </c>
      <c r="H58" s="86" t="e">
        <f>+#REF!</f>
        <v>#REF!</v>
      </c>
      <c r="I58" s="86"/>
      <c r="J58" s="86"/>
      <c r="K58" s="86"/>
      <c r="L58" s="86"/>
      <c r="M58" s="86" t="e">
        <f>+#REF!</f>
        <v>#REF!</v>
      </c>
      <c r="N58" s="86" t="e">
        <f>+#REF!</f>
        <v>#REF!</v>
      </c>
      <c r="O58" s="86" t="e">
        <f>+#REF!</f>
        <v>#REF!</v>
      </c>
      <c r="P58" s="158" t="e">
        <f>+#REF!</f>
        <v>#REF!</v>
      </c>
      <c r="Q58" s="158" t="e">
        <f>+#REF!</f>
        <v>#REF!</v>
      </c>
      <c r="R58" s="449" t="e">
        <f>+#REF!/$R$3</f>
        <v>#REF!</v>
      </c>
      <c r="S58" s="449" t="e">
        <f>+#REF!/$R$3</f>
        <v>#REF!</v>
      </c>
      <c r="T58" s="449" t="e">
        <f>+#REF!/$R$3</f>
        <v>#REF!</v>
      </c>
      <c r="U58" s="449" t="e">
        <f>+#REF!/$R$3</f>
        <v>#REF!</v>
      </c>
      <c r="V58" s="449" t="e">
        <f>+#REF!/$R$3</f>
        <v>#REF!</v>
      </c>
      <c r="W58" s="449" t="e">
        <f>+#REF!/$R$3</f>
        <v>#REF!</v>
      </c>
      <c r="X58" s="449" t="e">
        <f>+#REF!/$R$3</f>
        <v>#REF!</v>
      </c>
      <c r="Y58" s="449" t="e">
        <f>+#REF!/$R$3</f>
        <v>#REF!</v>
      </c>
      <c r="Z58" s="449" t="e">
        <f>+#REF!/$R$3</f>
        <v>#REF!</v>
      </c>
      <c r="AA58" s="449" t="e">
        <f>+#REF!/$R$3</f>
        <v>#REF!</v>
      </c>
      <c r="AB58" s="449" t="e">
        <f>+#REF!/$R$3</f>
        <v>#REF!</v>
      </c>
      <c r="AC58" s="450"/>
      <c r="AD58" s="448"/>
      <c r="AE58" s="447"/>
    </row>
    <row r="59" spans="1:31" s="186" customFormat="1" ht="33.75" customHeight="1" x14ac:dyDescent="0.25">
      <c r="A59" s="86" t="e">
        <f>+#REF!</f>
        <v>#REF!</v>
      </c>
      <c r="B59" s="158" t="e">
        <f>+#REF!</f>
        <v>#REF!</v>
      </c>
      <c r="C59" s="451" t="e">
        <f>+#REF!</f>
        <v>#REF!</v>
      </c>
      <c r="D59" s="86" t="e">
        <f>+#REF!</f>
        <v>#REF!</v>
      </c>
      <c r="E59" s="86" t="e">
        <f>+#REF!</f>
        <v>#REF!</v>
      </c>
      <c r="F59" s="86" t="e">
        <f>+#REF!</f>
        <v>#REF!</v>
      </c>
      <c r="G59" s="86" t="e">
        <f>+#REF!</f>
        <v>#REF!</v>
      </c>
      <c r="H59" s="86" t="e">
        <f>+#REF!</f>
        <v>#REF!</v>
      </c>
      <c r="I59" s="86"/>
      <c r="J59" s="86"/>
      <c r="K59" s="86"/>
      <c r="L59" s="86"/>
      <c r="M59" s="86" t="e">
        <f>+#REF!</f>
        <v>#REF!</v>
      </c>
      <c r="N59" s="86" t="e">
        <f>+#REF!</f>
        <v>#REF!</v>
      </c>
      <c r="O59" s="86" t="e">
        <f>+#REF!</f>
        <v>#REF!</v>
      </c>
      <c r="P59" s="158" t="e">
        <f>+#REF!</f>
        <v>#REF!</v>
      </c>
      <c r="Q59" s="158" t="e">
        <f>+#REF!</f>
        <v>#REF!</v>
      </c>
      <c r="R59" s="449" t="e">
        <f>+#REF!/$R$3</f>
        <v>#REF!</v>
      </c>
      <c r="S59" s="449" t="e">
        <f>+#REF!/$R$3</f>
        <v>#REF!</v>
      </c>
      <c r="T59" s="449" t="e">
        <f>+#REF!/$R$3</f>
        <v>#REF!</v>
      </c>
      <c r="U59" s="449" t="e">
        <f>+#REF!/$R$3</f>
        <v>#REF!</v>
      </c>
      <c r="V59" s="449" t="e">
        <f>+#REF!/$R$3</f>
        <v>#REF!</v>
      </c>
      <c r="W59" s="449" t="e">
        <f>+#REF!/$R$3</f>
        <v>#REF!</v>
      </c>
      <c r="X59" s="449" t="e">
        <f>+#REF!/$R$3</f>
        <v>#REF!</v>
      </c>
      <c r="Y59" s="449" t="e">
        <f>+#REF!/$R$3</f>
        <v>#REF!</v>
      </c>
      <c r="Z59" s="449" t="e">
        <f>+#REF!/$R$3</f>
        <v>#REF!</v>
      </c>
      <c r="AA59" s="449" t="e">
        <f>+#REF!/$R$3</f>
        <v>#REF!</v>
      </c>
      <c r="AB59" s="449" t="e">
        <f>+#REF!/$R$3</f>
        <v>#REF!</v>
      </c>
      <c r="AC59" s="450"/>
      <c r="AD59" s="448"/>
      <c r="AE59" s="447"/>
    </row>
    <row r="60" spans="1:31" s="186" customFormat="1" ht="33.75" customHeight="1" x14ac:dyDescent="0.25">
      <c r="A60" s="86" t="e">
        <f>+#REF!</f>
        <v>#REF!</v>
      </c>
      <c r="B60" s="158" t="e">
        <f>+#REF!</f>
        <v>#REF!</v>
      </c>
      <c r="C60" s="451" t="e">
        <f>+#REF!</f>
        <v>#REF!</v>
      </c>
      <c r="D60" s="86" t="e">
        <f>+#REF!</f>
        <v>#REF!</v>
      </c>
      <c r="E60" s="86" t="e">
        <f>+#REF!</f>
        <v>#REF!</v>
      </c>
      <c r="F60" s="86" t="e">
        <f>+#REF!</f>
        <v>#REF!</v>
      </c>
      <c r="G60" s="86" t="e">
        <f>+#REF!</f>
        <v>#REF!</v>
      </c>
      <c r="H60" s="86" t="e">
        <f>+#REF!</f>
        <v>#REF!</v>
      </c>
      <c r="I60" s="86"/>
      <c r="J60" s="86"/>
      <c r="K60" s="86"/>
      <c r="L60" s="86"/>
      <c r="M60" s="86" t="e">
        <f>+#REF!</f>
        <v>#REF!</v>
      </c>
      <c r="N60" s="86" t="e">
        <f>+#REF!</f>
        <v>#REF!</v>
      </c>
      <c r="O60" s="86" t="e">
        <f>+#REF!</f>
        <v>#REF!</v>
      </c>
      <c r="P60" s="158" t="e">
        <f>+#REF!</f>
        <v>#REF!</v>
      </c>
      <c r="Q60" s="158" t="e">
        <f>+#REF!</f>
        <v>#REF!</v>
      </c>
      <c r="R60" s="449" t="e">
        <f>+#REF!/$R$3</f>
        <v>#REF!</v>
      </c>
      <c r="S60" s="449" t="e">
        <f>+#REF!/$R$3</f>
        <v>#REF!</v>
      </c>
      <c r="T60" s="449" t="e">
        <f>+#REF!/$R$3</f>
        <v>#REF!</v>
      </c>
      <c r="U60" s="449" t="e">
        <f>+#REF!/$R$3</f>
        <v>#REF!</v>
      </c>
      <c r="V60" s="449" t="e">
        <f>+#REF!/$R$3</f>
        <v>#REF!</v>
      </c>
      <c r="W60" s="449" t="e">
        <f>+#REF!/$R$3</f>
        <v>#REF!</v>
      </c>
      <c r="X60" s="449" t="e">
        <f>+#REF!/$R$3</f>
        <v>#REF!</v>
      </c>
      <c r="Y60" s="449" t="e">
        <f>+#REF!/$R$3</f>
        <v>#REF!</v>
      </c>
      <c r="Z60" s="449" t="e">
        <f>+#REF!/$R$3</f>
        <v>#REF!</v>
      </c>
      <c r="AA60" s="449" t="e">
        <f>+#REF!/$R$3</f>
        <v>#REF!</v>
      </c>
      <c r="AB60" s="449" t="e">
        <f>+#REF!/$R$3</f>
        <v>#REF!</v>
      </c>
      <c r="AC60" s="450"/>
      <c r="AD60" s="448"/>
      <c r="AE60" s="447"/>
    </row>
    <row r="61" spans="1:31" s="186" customFormat="1" ht="33.75" customHeight="1" x14ac:dyDescent="0.25">
      <c r="A61" s="86" t="e">
        <f>+#REF!</f>
        <v>#REF!</v>
      </c>
      <c r="B61" s="158" t="e">
        <f>+#REF!</f>
        <v>#REF!</v>
      </c>
      <c r="C61" s="451" t="e">
        <f>+#REF!</f>
        <v>#REF!</v>
      </c>
      <c r="D61" s="86" t="e">
        <f>+#REF!</f>
        <v>#REF!</v>
      </c>
      <c r="E61" s="86" t="e">
        <f>+#REF!</f>
        <v>#REF!</v>
      </c>
      <c r="F61" s="86" t="e">
        <f>+#REF!</f>
        <v>#REF!</v>
      </c>
      <c r="G61" s="86" t="e">
        <f>+#REF!</f>
        <v>#REF!</v>
      </c>
      <c r="H61" s="86" t="e">
        <f>+#REF!</f>
        <v>#REF!</v>
      </c>
      <c r="I61" s="86"/>
      <c r="J61" s="86"/>
      <c r="K61" s="86"/>
      <c r="L61" s="86"/>
      <c r="M61" s="86" t="e">
        <f>+#REF!</f>
        <v>#REF!</v>
      </c>
      <c r="N61" s="86" t="e">
        <f>+#REF!</f>
        <v>#REF!</v>
      </c>
      <c r="O61" s="86" t="e">
        <f>+#REF!</f>
        <v>#REF!</v>
      </c>
      <c r="P61" s="158" t="e">
        <f>+#REF!</f>
        <v>#REF!</v>
      </c>
      <c r="Q61" s="158" t="e">
        <f>+#REF!</f>
        <v>#REF!</v>
      </c>
      <c r="R61" s="449" t="e">
        <f>+#REF!/$R$3</f>
        <v>#REF!</v>
      </c>
      <c r="S61" s="449" t="e">
        <f>+#REF!/$R$3</f>
        <v>#REF!</v>
      </c>
      <c r="T61" s="449" t="e">
        <f>+#REF!/$R$3</f>
        <v>#REF!</v>
      </c>
      <c r="U61" s="449" t="e">
        <f>+#REF!/$R$3</f>
        <v>#REF!</v>
      </c>
      <c r="V61" s="449" t="e">
        <f>+#REF!/$R$3</f>
        <v>#REF!</v>
      </c>
      <c r="W61" s="449" t="e">
        <f>+#REF!/$R$3</f>
        <v>#REF!</v>
      </c>
      <c r="X61" s="449" t="e">
        <f>+#REF!/$R$3</f>
        <v>#REF!</v>
      </c>
      <c r="Y61" s="449" t="e">
        <f>+#REF!/$R$3</f>
        <v>#REF!</v>
      </c>
      <c r="Z61" s="449" t="e">
        <f>+#REF!/$R$3</f>
        <v>#REF!</v>
      </c>
      <c r="AA61" s="449" t="e">
        <f>+#REF!/$R$3</f>
        <v>#REF!</v>
      </c>
      <c r="AB61" s="449" t="e">
        <f>+#REF!/$R$3</f>
        <v>#REF!</v>
      </c>
      <c r="AC61" s="450"/>
      <c r="AD61" s="448"/>
      <c r="AE61" s="447"/>
    </row>
    <row r="62" spans="1:31" s="186" customFormat="1" ht="33.75" customHeight="1" x14ac:dyDescent="0.25">
      <c r="A62" s="86" t="e">
        <f>+#REF!</f>
        <v>#REF!</v>
      </c>
      <c r="B62" s="158" t="e">
        <f>+#REF!</f>
        <v>#REF!</v>
      </c>
      <c r="C62" s="451" t="e">
        <f>+#REF!</f>
        <v>#REF!</v>
      </c>
      <c r="D62" s="86" t="e">
        <f>+#REF!</f>
        <v>#REF!</v>
      </c>
      <c r="E62" s="86" t="e">
        <f>+#REF!</f>
        <v>#REF!</v>
      </c>
      <c r="F62" s="86" t="e">
        <f>+#REF!</f>
        <v>#REF!</v>
      </c>
      <c r="G62" s="86" t="e">
        <f>+#REF!</f>
        <v>#REF!</v>
      </c>
      <c r="H62" s="86" t="e">
        <f>+#REF!</f>
        <v>#REF!</v>
      </c>
      <c r="I62" s="86"/>
      <c r="J62" s="86"/>
      <c r="K62" s="86"/>
      <c r="L62" s="86"/>
      <c r="M62" s="86" t="e">
        <f>+#REF!</f>
        <v>#REF!</v>
      </c>
      <c r="N62" s="86" t="e">
        <f>+#REF!</f>
        <v>#REF!</v>
      </c>
      <c r="O62" s="86" t="e">
        <f>+#REF!</f>
        <v>#REF!</v>
      </c>
      <c r="P62" s="158" t="e">
        <f>+#REF!</f>
        <v>#REF!</v>
      </c>
      <c r="Q62" s="158" t="e">
        <f>+#REF!</f>
        <v>#REF!</v>
      </c>
      <c r="R62" s="449" t="e">
        <f>+#REF!/$R$3</f>
        <v>#REF!</v>
      </c>
      <c r="S62" s="449" t="e">
        <f>+#REF!/$R$3</f>
        <v>#REF!</v>
      </c>
      <c r="T62" s="449" t="e">
        <f>+#REF!/$R$3</f>
        <v>#REF!</v>
      </c>
      <c r="U62" s="449" t="e">
        <f>+#REF!/$R$3</f>
        <v>#REF!</v>
      </c>
      <c r="V62" s="449" t="e">
        <f>+#REF!/$R$3</f>
        <v>#REF!</v>
      </c>
      <c r="W62" s="449" t="e">
        <f>+#REF!/$R$3</f>
        <v>#REF!</v>
      </c>
      <c r="X62" s="449" t="e">
        <f>+#REF!/$R$3</f>
        <v>#REF!</v>
      </c>
      <c r="Y62" s="449" t="e">
        <f>+#REF!/$R$3</f>
        <v>#REF!</v>
      </c>
      <c r="Z62" s="449" t="e">
        <f>+#REF!/$R$3</f>
        <v>#REF!</v>
      </c>
      <c r="AA62" s="449" t="e">
        <f>+#REF!/$R$3</f>
        <v>#REF!</v>
      </c>
      <c r="AB62" s="449" t="e">
        <f>+#REF!/$R$3</f>
        <v>#REF!</v>
      </c>
      <c r="AC62" s="450"/>
      <c r="AD62" s="448"/>
      <c r="AE62" s="447"/>
    </row>
    <row r="63" spans="1:31" s="186" customFormat="1" ht="33.75" customHeight="1" x14ac:dyDescent="0.25">
      <c r="A63" s="86" t="e">
        <f>+#REF!</f>
        <v>#REF!</v>
      </c>
      <c r="B63" s="158" t="e">
        <f>+#REF!</f>
        <v>#REF!</v>
      </c>
      <c r="C63" s="451" t="e">
        <f>+#REF!</f>
        <v>#REF!</v>
      </c>
      <c r="D63" s="86" t="e">
        <f>+#REF!</f>
        <v>#REF!</v>
      </c>
      <c r="E63" s="86" t="e">
        <f>+#REF!</f>
        <v>#REF!</v>
      </c>
      <c r="F63" s="86" t="e">
        <f>+#REF!</f>
        <v>#REF!</v>
      </c>
      <c r="G63" s="86" t="e">
        <f>+#REF!</f>
        <v>#REF!</v>
      </c>
      <c r="H63" s="86" t="e">
        <f>+#REF!</f>
        <v>#REF!</v>
      </c>
      <c r="I63" s="86"/>
      <c r="J63" s="86"/>
      <c r="K63" s="86"/>
      <c r="L63" s="86"/>
      <c r="M63" s="86" t="e">
        <f>+#REF!</f>
        <v>#REF!</v>
      </c>
      <c r="N63" s="86" t="e">
        <f>+#REF!</f>
        <v>#REF!</v>
      </c>
      <c r="O63" s="86" t="e">
        <f>+#REF!</f>
        <v>#REF!</v>
      </c>
      <c r="P63" s="158" t="e">
        <f>+#REF!</f>
        <v>#REF!</v>
      </c>
      <c r="Q63" s="158" t="e">
        <f>+#REF!</f>
        <v>#REF!</v>
      </c>
      <c r="R63" s="449" t="e">
        <f>+#REF!/$R$3</f>
        <v>#REF!</v>
      </c>
      <c r="S63" s="449" t="e">
        <f>+#REF!/$R$3</f>
        <v>#REF!</v>
      </c>
      <c r="T63" s="449" t="e">
        <f>+#REF!/$R$3</f>
        <v>#REF!</v>
      </c>
      <c r="U63" s="449" t="e">
        <f>+#REF!/$R$3</f>
        <v>#REF!</v>
      </c>
      <c r="V63" s="449" t="e">
        <f>+#REF!/$R$3</f>
        <v>#REF!</v>
      </c>
      <c r="W63" s="449" t="e">
        <f>+#REF!/$R$3</f>
        <v>#REF!</v>
      </c>
      <c r="X63" s="449" t="e">
        <f>+#REF!/$R$3</f>
        <v>#REF!</v>
      </c>
      <c r="Y63" s="449" t="e">
        <f>+#REF!/$R$3</f>
        <v>#REF!</v>
      </c>
      <c r="Z63" s="449" t="e">
        <f>+#REF!/$R$3</f>
        <v>#REF!</v>
      </c>
      <c r="AA63" s="449" t="e">
        <f>+#REF!/$R$3</f>
        <v>#REF!</v>
      </c>
      <c r="AB63" s="449" t="e">
        <f>+#REF!/$R$3</f>
        <v>#REF!</v>
      </c>
      <c r="AC63" s="450"/>
      <c r="AD63" s="448"/>
      <c r="AE63" s="447"/>
    </row>
    <row r="64" spans="1:31" s="186" customFormat="1" ht="33.75" customHeight="1" x14ac:dyDescent="0.25">
      <c r="A64" s="86" t="e">
        <f>+#REF!</f>
        <v>#REF!</v>
      </c>
      <c r="B64" s="158" t="e">
        <f>+#REF!</f>
        <v>#REF!</v>
      </c>
      <c r="C64" s="451" t="e">
        <f>+#REF!</f>
        <v>#REF!</v>
      </c>
      <c r="D64" s="86" t="e">
        <f>+#REF!</f>
        <v>#REF!</v>
      </c>
      <c r="E64" s="86" t="e">
        <f>+#REF!</f>
        <v>#REF!</v>
      </c>
      <c r="F64" s="86" t="e">
        <f>+#REF!</f>
        <v>#REF!</v>
      </c>
      <c r="G64" s="86" t="e">
        <f>+#REF!</f>
        <v>#REF!</v>
      </c>
      <c r="H64" s="86" t="e">
        <f>+#REF!</f>
        <v>#REF!</v>
      </c>
      <c r="I64" s="86"/>
      <c r="J64" s="86"/>
      <c r="K64" s="86"/>
      <c r="L64" s="86"/>
      <c r="M64" s="86" t="e">
        <f>+#REF!</f>
        <v>#REF!</v>
      </c>
      <c r="N64" s="86" t="e">
        <f>+#REF!</f>
        <v>#REF!</v>
      </c>
      <c r="O64" s="86" t="e">
        <f>+#REF!</f>
        <v>#REF!</v>
      </c>
      <c r="P64" s="158" t="e">
        <f>+#REF!</f>
        <v>#REF!</v>
      </c>
      <c r="Q64" s="158" t="e">
        <f>+#REF!</f>
        <v>#REF!</v>
      </c>
      <c r="R64" s="449" t="e">
        <f>+#REF!/$R$3</f>
        <v>#REF!</v>
      </c>
      <c r="S64" s="449" t="e">
        <f>+#REF!/$R$3</f>
        <v>#REF!</v>
      </c>
      <c r="T64" s="449" t="e">
        <f>+#REF!/$R$3</f>
        <v>#REF!</v>
      </c>
      <c r="U64" s="449" t="e">
        <f>+#REF!/$R$3</f>
        <v>#REF!</v>
      </c>
      <c r="V64" s="449" t="e">
        <f>+#REF!/$R$3</f>
        <v>#REF!</v>
      </c>
      <c r="W64" s="449" t="e">
        <f>+#REF!/$R$3</f>
        <v>#REF!</v>
      </c>
      <c r="X64" s="449" t="e">
        <f>+#REF!/$R$3</f>
        <v>#REF!</v>
      </c>
      <c r="Y64" s="449" t="e">
        <f>+#REF!/$R$3</f>
        <v>#REF!</v>
      </c>
      <c r="Z64" s="449" t="e">
        <f>+#REF!/$R$3</f>
        <v>#REF!</v>
      </c>
      <c r="AA64" s="449" t="e">
        <f>+#REF!/$R$3</f>
        <v>#REF!</v>
      </c>
      <c r="AB64" s="449" t="e">
        <f>+#REF!/$R$3</f>
        <v>#REF!</v>
      </c>
      <c r="AC64" s="450"/>
      <c r="AD64" s="448"/>
      <c r="AE64" s="447"/>
    </row>
    <row r="65" spans="1:31" s="186" customFormat="1" ht="33.75" customHeight="1" x14ac:dyDescent="0.25">
      <c r="A65" s="86" t="e">
        <f>+#REF!</f>
        <v>#REF!</v>
      </c>
      <c r="B65" s="158" t="e">
        <f>+#REF!</f>
        <v>#REF!</v>
      </c>
      <c r="C65" s="451" t="e">
        <f>+#REF!</f>
        <v>#REF!</v>
      </c>
      <c r="D65" s="86" t="e">
        <f>+#REF!</f>
        <v>#REF!</v>
      </c>
      <c r="E65" s="86" t="e">
        <f>+#REF!</f>
        <v>#REF!</v>
      </c>
      <c r="F65" s="86" t="e">
        <f>+#REF!</f>
        <v>#REF!</v>
      </c>
      <c r="G65" s="86" t="e">
        <f>+#REF!</f>
        <v>#REF!</v>
      </c>
      <c r="H65" s="86" t="e">
        <f>+#REF!</f>
        <v>#REF!</v>
      </c>
      <c r="I65" s="86"/>
      <c r="J65" s="86"/>
      <c r="K65" s="86"/>
      <c r="L65" s="86"/>
      <c r="M65" s="86" t="e">
        <f>+#REF!</f>
        <v>#REF!</v>
      </c>
      <c r="N65" s="86" t="e">
        <f>+#REF!</f>
        <v>#REF!</v>
      </c>
      <c r="O65" s="86" t="e">
        <f>+#REF!</f>
        <v>#REF!</v>
      </c>
      <c r="P65" s="158" t="e">
        <f>+#REF!</f>
        <v>#REF!</v>
      </c>
      <c r="Q65" s="158" t="e">
        <f>+#REF!</f>
        <v>#REF!</v>
      </c>
      <c r="R65" s="449" t="e">
        <f>+#REF!/$R$3</f>
        <v>#REF!</v>
      </c>
      <c r="S65" s="449" t="e">
        <f>+#REF!/$R$3</f>
        <v>#REF!</v>
      </c>
      <c r="T65" s="449" t="e">
        <f>+#REF!/$R$3</f>
        <v>#REF!</v>
      </c>
      <c r="U65" s="449" t="e">
        <f>+#REF!/$R$3</f>
        <v>#REF!</v>
      </c>
      <c r="V65" s="449" t="e">
        <f>+#REF!/$R$3</f>
        <v>#REF!</v>
      </c>
      <c r="W65" s="449" t="e">
        <f>+#REF!/$R$3</f>
        <v>#REF!</v>
      </c>
      <c r="X65" s="449" t="e">
        <f>+#REF!/$R$3</f>
        <v>#REF!</v>
      </c>
      <c r="Y65" s="449" t="e">
        <f>+#REF!/$R$3</f>
        <v>#REF!</v>
      </c>
      <c r="Z65" s="449" t="e">
        <f>+#REF!/$R$3</f>
        <v>#REF!</v>
      </c>
      <c r="AA65" s="449" t="e">
        <f>+#REF!/$R$3</f>
        <v>#REF!</v>
      </c>
      <c r="AB65" s="449" t="e">
        <f>+#REF!/$R$3</f>
        <v>#REF!</v>
      </c>
      <c r="AC65" s="450"/>
      <c r="AD65" s="448"/>
      <c r="AE65" s="447"/>
    </row>
    <row r="66" spans="1:31" s="186" customFormat="1" ht="33.75" customHeight="1" x14ac:dyDescent="0.25">
      <c r="A66" s="86" t="e">
        <f>+#REF!</f>
        <v>#REF!</v>
      </c>
      <c r="B66" s="158" t="e">
        <f>+#REF!</f>
        <v>#REF!</v>
      </c>
      <c r="C66" s="451" t="e">
        <f>+#REF!</f>
        <v>#REF!</v>
      </c>
      <c r="D66" s="86" t="e">
        <f>+#REF!</f>
        <v>#REF!</v>
      </c>
      <c r="E66" s="86" t="e">
        <f>+#REF!</f>
        <v>#REF!</v>
      </c>
      <c r="F66" s="86" t="e">
        <f>+#REF!</f>
        <v>#REF!</v>
      </c>
      <c r="G66" s="86" t="e">
        <f>+#REF!</f>
        <v>#REF!</v>
      </c>
      <c r="H66" s="86" t="e">
        <f>+#REF!</f>
        <v>#REF!</v>
      </c>
      <c r="I66" s="86"/>
      <c r="J66" s="86"/>
      <c r="K66" s="86"/>
      <c r="L66" s="86"/>
      <c r="M66" s="86" t="e">
        <f>+#REF!</f>
        <v>#REF!</v>
      </c>
      <c r="N66" s="86" t="e">
        <f>+#REF!</f>
        <v>#REF!</v>
      </c>
      <c r="O66" s="86" t="e">
        <f>+#REF!</f>
        <v>#REF!</v>
      </c>
      <c r="P66" s="158" t="e">
        <f>+#REF!</f>
        <v>#REF!</v>
      </c>
      <c r="Q66" s="158" t="e">
        <f>+#REF!</f>
        <v>#REF!</v>
      </c>
      <c r="R66" s="449" t="e">
        <f>+#REF!/$R$3</f>
        <v>#REF!</v>
      </c>
      <c r="S66" s="449" t="e">
        <f>+#REF!/$R$3</f>
        <v>#REF!</v>
      </c>
      <c r="T66" s="449" t="e">
        <f>+#REF!/$R$3</f>
        <v>#REF!</v>
      </c>
      <c r="U66" s="449" t="e">
        <f>+#REF!/$R$3</f>
        <v>#REF!</v>
      </c>
      <c r="V66" s="449" t="e">
        <f>+#REF!/$R$3</f>
        <v>#REF!</v>
      </c>
      <c r="W66" s="449" t="e">
        <f>+#REF!/$R$3</f>
        <v>#REF!</v>
      </c>
      <c r="X66" s="449" t="e">
        <f>+#REF!/$R$3</f>
        <v>#REF!</v>
      </c>
      <c r="Y66" s="449" t="e">
        <f>+#REF!/$R$3</f>
        <v>#REF!</v>
      </c>
      <c r="Z66" s="449" t="e">
        <f>+#REF!/$R$3</f>
        <v>#REF!</v>
      </c>
      <c r="AA66" s="449" t="e">
        <f>+#REF!/$R$3</f>
        <v>#REF!</v>
      </c>
      <c r="AB66" s="449" t="e">
        <f>+#REF!/$R$3</f>
        <v>#REF!</v>
      </c>
      <c r="AC66" s="450"/>
      <c r="AD66" s="448"/>
      <c r="AE66" s="447"/>
    </row>
    <row r="67" spans="1:31" s="186" customFormat="1" ht="33.75" customHeight="1" x14ac:dyDescent="0.25">
      <c r="A67" s="86" t="e">
        <f>+#REF!</f>
        <v>#REF!</v>
      </c>
      <c r="B67" s="158" t="e">
        <f>+#REF!</f>
        <v>#REF!</v>
      </c>
      <c r="C67" s="451" t="e">
        <f>+#REF!</f>
        <v>#REF!</v>
      </c>
      <c r="D67" s="86" t="e">
        <f>+#REF!</f>
        <v>#REF!</v>
      </c>
      <c r="E67" s="86" t="e">
        <f>+#REF!</f>
        <v>#REF!</v>
      </c>
      <c r="F67" s="86" t="e">
        <f>+#REF!</f>
        <v>#REF!</v>
      </c>
      <c r="G67" s="86" t="e">
        <f>+#REF!</f>
        <v>#REF!</v>
      </c>
      <c r="H67" s="86" t="e">
        <f>+#REF!</f>
        <v>#REF!</v>
      </c>
      <c r="I67" s="86"/>
      <c r="J67" s="86"/>
      <c r="K67" s="86"/>
      <c r="L67" s="86"/>
      <c r="M67" s="86" t="e">
        <f>+#REF!</f>
        <v>#REF!</v>
      </c>
      <c r="N67" s="86" t="e">
        <f>+#REF!</f>
        <v>#REF!</v>
      </c>
      <c r="O67" s="86" t="e">
        <f>+#REF!</f>
        <v>#REF!</v>
      </c>
      <c r="P67" s="158" t="e">
        <f>+#REF!</f>
        <v>#REF!</v>
      </c>
      <c r="Q67" s="158" t="e">
        <f>+#REF!</f>
        <v>#REF!</v>
      </c>
      <c r="R67" s="449" t="e">
        <f>+#REF!/$R$3</f>
        <v>#REF!</v>
      </c>
      <c r="S67" s="449" t="e">
        <f>+#REF!/$R$3</f>
        <v>#REF!</v>
      </c>
      <c r="T67" s="449" t="e">
        <f>+#REF!/$R$3</f>
        <v>#REF!</v>
      </c>
      <c r="U67" s="449" t="e">
        <f>+#REF!/$R$3</f>
        <v>#REF!</v>
      </c>
      <c r="V67" s="449" t="e">
        <f>+#REF!/$R$3</f>
        <v>#REF!</v>
      </c>
      <c r="W67" s="449" t="e">
        <f>+#REF!/$R$3</f>
        <v>#REF!</v>
      </c>
      <c r="X67" s="449" t="e">
        <f>+#REF!/$R$3</f>
        <v>#REF!</v>
      </c>
      <c r="Y67" s="449" t="e">
        <f>+#REF!/$R$3</f>
        <v>#REF!</v>
      </c>
      <c r="Z67" s="449" t="e">
        <f>+#REF!/$R$3</f>
        <v>#REF!</v>
      </c>
      <c r="AA67" s="449" t="e">
        <f>+#REF!/$R$3</f>
        <v>#REF!</v>
      </c>
      <c r="AB67" s="449" t="e">
        <f>+#REF!/$R$3</f>
        <v>#REF!</v>
      </c>
      <c r="AC67" s="450"/>
      <c r="AD67" s="448"/>
      <c r="AE67" s="447"/>
    </row>
    <row r="68" spans="1:31" s="186" customFormat="1" ht="33.75" customHeight="1" x14ac:dyDescent="0.25">
      <c r="A68" s="86" t="e">
        <f>+#REF!</f>
        <v>#REF!</v>
      </c>
      <c r="B68" s="158" t="e">
        <f>+#REF!</f>
        <v>#REF!</v>
      </c>
      <c r="C68" s="451" t="e">
        <f>+#REF!</f>
        <v>#REF!</v>
      </c>
      <c r="D68" s="86" t="e">
        <f>+#REF!</f>
        <v>#REF!</v>
      </c>
      <c r="E68" s="86" t="e">
        <f>+#REF!</f>
        <v>#REF!</v>
      </c>
      <c r="F68" s="86" t="e">
        <f>+#REF!</f>
        <v>#REF!</v>
      </c>
      <c r="G68" s="86" t="e">
        <f>+#REF!</f>
        <v>#REF!</v>
      </c>
      <c r="H68" s="86" t="e">
        <f>+#REF!</f>
        <v>#REF!</v>
      </c>
      <c r="I68" s="86"/>
      <c r="J68" s="86"/>
      <c r="K68" s="86"/>
      <c r="L68" s="86"/>
      <c r="M68" s="86" t="e">
        <f>+#REF!</f>
        <v>#REF!</v>
      </c>
      <c r="N68" s="86" t="e">
        <f>+#REF!</f>
        <v>#REF!</v>
      </c>
      <c r="O68" s="86" t="e">
        <f>+#REF!</f>
        <v>#REF!</v>
      </c>
      <c r="P68" s="158" t="e">
        <f>+#REF!</f>
        <v>#REF!</v>
      </c>
      <c r="Q68" s="158" t="e">
        <f>+#REF!</f>
        <v>#REF!</v>
      </c>
      <c r="R68" s="449" t="e">
        <f>+#REF!/$R$3</f>
        <v>#REF!</v>
      </c>
      <c r="S68" s="449" t="e">
        <f>+#REF!/$R$3</f>
        <v>#REF!</v>
      </c>
      <c r="T68" s="449" t="e">
        <f>+#REF!/$R$3</f>
        <v>#REF!</v>
      </c>
      <c r="U68" s="449" t="e">
        <f>+#REF!/$R$3</f>
        <v>#REF!</v>
      </c>
      <c r="V68" s="449" t="e">
        <f>+#REF!/$R$3</f>
        <v>#REF!</v>
      </c>
      <c r="W68" s="449" t="e">
        <f>+#REF!/$R$3</f>
        <v>#REF!</v>
      </c>
      <c r="X68" s="449" t="e">
        <f>+#REF!/$R$3</f>
        <v>#REF!</v>
      </c>
      <c r="Y68" s="449" t="e">
        <f>+#REF!/$R$3</f>
        <v>#REF!</v>
      </c>
      <c r="Z68" s="449" t="e">
        <f>+#REF!/$R$3</f>
        <v>#REF!</v>
      </c>
      <c r="AA68" s="449" t="e">
        <f>+#REF!/$R$3</f>
        <v>#REF!</v>
      </c>
      <c r="AB68" s="449" t="e">
        <f>+#REF!/$R$3</f>
        <v>#REF!</v>
      </c>
      <c r="AC68" s="450"/>
      <c r="AD68" s="448"/>
      <c r="AE68" s="447"/>
    </row>
    <row r="69" spans="1:31" s="186" customFormat="1" ht="33.75" customHeight="1" x14ac:dyDescent="0.25">
      <c r="A69" s="86" t="e">
        <f>+#REF!</f>
        <v>#REF!</v>
      </c>
      <c r="B69" s="158" t="e">
        <f>+#REF!</f>
        <v>#REF!</v>
      </c>
      <c r="C69" s="451" t="e">
        <f>+#REF!</f>
        <v>#REF!</v>
      </c>
      <c r="D69" s="86" t="e">
        <f>+#REF!</f>
        <v>#REF!</v>
      </c>
      <c r="E69" s="86" t="e">
        <f>+#REF!</f>
        <v>#REF!</v>
      </c>
      <c r="F69" s="86" t="e">
        <f>+#REF!</f>
        <v>#REF!</v>
      </c>
      <c r="G69" s="86" t="e">
        <f>+#REF!</f>
        <v>#REF!</v>
      </c>
      <c r="H69" s="86" t="e">
        <f>+#REF!</f>
        <v>#REF!</v>
      </c>
      <c r="I69" s="86"/>
      <c r="J69" s="86"/>
      <c r="K69" s="86"/>
      <c r="L69" s="86"/>
      <c r="M69" s="86" t="e">
        <f>+#REF!</f>
        <v>#REF!</v>
      </c>
      <c r="N69" s="86" t="e">
        <f>+#REF!</f>
        <v>#REF!</v>
      </c>
      <c r="O69" s="86" t="e">
        <f>+#REF!</f>
        <v>#REF!</v>
      </c>
      <c r="P69" s="158" t="e">
        <f>+#REF!</f>
        <v>#REF!</v>
      </c>
      <c r="Q69" s="158" t="e">
        <f>+#REF!</f>
        <v>#REF!</v>
      </c>
      <c r="R69" s="449" t="e">
        <f>+#REF!/$R$3</f>
        <v>#REF!</v>
      </c>
      <c r="S69" s="449" t="e">
        <f>+#REF!/$R$3</f>
        <v>#REF!</v>
      </c>
      <c r="T69" s="449" t="e">
        <f>+#REF!/$R$3</f>
        <v>#REF!</v>
      </c>
      <c r="U69" s="449" t="e">
        <f>+#REF!/$R$3</f>
        <v>#REF!</v>
      </c>
      <c r="V69" s="449" t="e">
        <f>+#REF!/$R$3</f>
        <v>#REF!</v>
      </c>
      <c r="W69" s="449" t="e">
        <f>+#REF!/$R$3</f>
        <v>#REF!</v>
      </c>
      <c r="X69" s="449" t="e">
        <f>+#REF!/$R$3</f>
        <v>#REF!</v>
      </c>
      <c r="Y69" s="449" t="e">
        <f>+#REF!/$R$3</f>
        <v>#REF!</v>
      </c>
      <c r="Z69" s="449" t="e">
        <f>+#REF!/$R$3</f>
        <v>#REF!</v>
      </c>
      <c r="AA69" s="449" t="e">
        <f>+#REF!/$R$3</f>
        <v>#REF!</v>
      </c>
      <c r="AB69" s="449" t="e">
        <f>+#REF!/$R$3</f>
        <v>#REF!</v>
      </c>
      <c r="AC69" s="450"/>
      <c r="AD69" s="448"/>
      <c r="AE69" s="447"/>
    </row>
    <row r="70" spans="1:31" s="186" customFormat="1" ht="33.75" customHeight="1" x14ac:dyDescent="0.25">
      <c r="A70" s="86" t="e">
        <f>+#REF!</f>
        <v>#REF!</v>
      </c>
      <c r="B70" s="158" t="e">
        <f>+#REF!</f>
        <v>#REF!</v>
      </c>
      <c r="C70" s="451" t="e">
        <f>+#REF!</f>
        <v>#REF!</v>
      </c>
      <c r="D70" s="86" t="e">
        <f>+#REF!</f>
        <v>#REF!</v>
      </c>
      <c r="E70" s="86" t="e">
        <f>+#REF!</f>
        <v>#REF!</v>
      </c>
      <c r="F70" s="86" t="e">
        <f>+#REF!</f>
        <v>#REF!</v>
      </c>
      <c r="G70" s="86" t="e">
        <f>+#REF!</f>
        <v>#REF!</v>
      </c>
      <c r="H70" s="86" t="e">
        <f>+#REF!</f>
        <v>#REF!</v>
      </c>
      <c r="I70" s="86"/>
      <c r="J70" s="86"/>
      <c r="K70" s="86"/>
      <c r="L70" s="86"/>
      <c r="M70" s="86" t="e">
        <f>+#REF!</f>
        <v>#REF!</v>
      </c>
      <c r="N70" s="86" t="e">
        <f>+#REF!</f>
        <v>#REF!</v>
      </c>
      <c r="O70" s="86" t="e">
        <f>+#REF!</f>
        <v>#REF!</v>
      </c>
      <c r="P70" s="158" t="e">
        <f>+#REF!</f>
        <v>#REF!</v>
      </c>
      <c r="Q70" s="158" t="e">
        <f>+#REF!</f>
        <v>#REF!</v>
      </c>
      <c r="R70" s="449" t="e">
        <f>+#REF!/$R$3</f>
        <v>#REF!</v>
      </c>
      <c r="S70" s="449" t="e">
        <f>+#REF!/$R$3</f>
        <v>#REF!</v>
      </c>
      <c r="T70" s="449" t="e">
        <f>+#REF!/$R$3</f>
        <v>#REF!</v>
      </c>
      <c r="U70" s="449" t="e">
        <f>+#REF!/$R$3</f>
        <v>#REF!</v>
      </c>
      <c r="V70" s="449" t="e">
        <f>+#REF!/$R$3</f>
        <v>#REF!</v>
      </c>
      <c r="W70" s="449" t="e">
        <f>+#REF!/$R$3</f>
        <v>#REF!</v>
      </c>
      <c r="X70" s="449" t="e">
        <f>+#REF!/$R$3</f>
        <v>#REF!</v>
      </c>
      <c r="Y70" s="449" t="e">
        <f>+#REF!/$R$3</f>
        <v>#REF!</v>
      </c>
      <c r="Z70" s="449" t="e">
        <f>+#REF!/$R$3</f>
        <v>#REF!</v>
      </c>
      <c r="AA70" s="449" t="e">
        <f>+#REF!/$R$3</f>
        <v>#REF!</v>
      </c>
      <c r="AB70" s="449" t="e">
        <f>+#REF!/$R$3</f>
        <v>#REF!</v>
      </c>
      <c r="AC70" s="450"/>
      <c r="AD70" s="448"/>
      <c r="AE70" s="447"/>
    </row>
    <row r="71" spans="1:31" s="186" customFormat="1" ht="33.75" customHeight="1" x14ac:dyDescent="0.25">
      <c r="A71" s="86" t="e">
        <f>+#REF!</f>
        <v>#REF!</v>
      </c>
      <c r="B71" s="158" t="e">
        <f>+#REF!</f>
        <v>#REF!</v>
      </c>
      <c r="C71" s="451" t="e">
        <f>+#REF!</f>
        <v>#REF!</v>
      </c>
      <c r="D71" s="86" t="e">
        <f>+#REF!</f>
        <v>#REF!</v>
      </c>
      <c r="E71" s="86" t="e">
        <f>+#REF!</f>
        <v>#REF!</v>
      </c>
      <c r="F71" s="86" t="e">
        <f>+#REF!</f>
        <v>#REF!</v>
      </c>
      <c r="G71" s="86" t="e">
        <f>+#REF!</f>
        <v>#REF!</v>
      </c>
      <c r="H71" s="86" t="e">
        <f>+#REF!</f>
        <v>#REF!</v>
      </c>
      <c r="I71" s="86"/>
      <c r="J71" s="86"/>
      <c r="K71" s="86"/>
      <c r="L71" s="86"/>
      <c r="M71" s="86" t="e">
        <f>+#REF!</f>
        <v>#REF!</v>
      </c>
      <c r="N71" s="86" t="e">
        <f>+#REF!</f>
        <v>#REF!</v>
      </c>
      <c r="O71" s="86" t="e">
        <f>+#REF!</f>
        <v>#REF!</v>
      </c>
      <c r="P71" s="158" t="e">
        <f>+#REF!</f>
        <v>#REF!</v>
      </c>
      <c r="Q71" s="158" t="e">
        <f>+#REF!</f>
        <v>#REF!</v>
      </c>
      <c r="R71" s="449" t="e">
        <f>+#REF!/$R$3</f>
        <v>#REF!</v>
      </c>
      <c r="S71" s="449" t="e">
        <f>+#REF!/$R$3</f>
        <v>#REF!</v>
      </c>
      <c r="T71" s="449" t="e">
        <f>+#REF!/$R$3</f>
        <v>#REF!</v>
      </c>
      <c r="U71" s="449" t="e">
        <f>+#REF!/$R$3</f>
        <v>#REF!</v>
      </c>
      <c r="V71" s="449" t="e">
        <f>+#REF!/$R$3</f>
        <v>#REF!</v>
      </c>
      <c r="W71" s="449" t="e">
        <f>+#REF!/$R$3</f>
        <v>#REF!</v>
      </c>
      <c r="X71" s="449" t="e">
        <f>+#REF!/$R$3</f>
        <v>#REF!</v>
      </c>
      <c r="Y71" s="449" t="e">
        <f>+#REF!/$R$3</f>
        <v>#REF!</v>
      </c>
      <c r="Z71" s="449" t="e">
        <f>+#REF!/$R$3</f>
        <v>#REF!</v>
      </c>
      <c r="AA71" s="449" t="e">
        <f>+#REF!/$R$3</f>
        <v>#REF!</v>
      </c>
      <c r="AB71" s="449" t="e">
        <f>+#REF!/$R$3</f>
        <v>#REF!</v>
      </c>
      <c r="AC71" s="450"/>
      <c r="AD71" s="448"/>
      <c r="AE71" s="447"/>
    </row>
    <row r="72" spans="1:31" s="186" customFormat="1" ht="33.75" customHeight="1" x14ac:dyDescent="0.25">
      <c r="A72" s="86" t="e">
        <f>+#REF!</f>
        <v>#REF!</v>
      </c>
      <c r="B72" s="158" t="e">
        <f>+#REF!</f>
        <v>#REF!</v>
      </c>
      <c r="C72" s="451" t="e">
        <f>+#REF!</f>
        <v>#REF!</v>
      </c>
      <c r="D72" s="86" t="e">
        <f>+#REF!</f>
        <v>#REF!</v>
      </c>
      <c r="E72" s="86" t="e">
        <f>+#REF!</f>
        <v>#REF!</v>
      </c>
      <c r="F72" s="86" t="e">
        <f>+#REF!</f>
        <v>#REF!</v>
      </c>
      <c r="G72" s="86" t="e">
        <f>+#REF!</f>
        <v>#REF!</v>
      </c>
      <c r="H72" s="86" t="e">
        <f>+#REF!</f>
        <v>#REF!</v>
      </c>
      <c r="I72" s="86"/>
      <c r="J72" s="86"/>
      <c r="K72" s="86"/>
      <c r="L72" s="86"/>
      <c r="M72" s="86" t="e">
        <f>+#REF!</f>
        <v>#REF!</v>
      </c>
      <c r="N72" s="86" t="e">
        <f>+#REF!</f>
        <v>#REF!</v>
      </c>
      <c r="O72" s="86" t="e">
        <f>+#REF!</f>
        <v>#REF!</v>
      </c>
      <c r="P72" s="158" t="e">
        <f>+#REF!</f>
        <v>#REF!</v>
      </c>
      <c r="Q72" s="158" t="e">
        <f>+#REF!</f>
        <v>#REF!</v>
      </c>
      <c r="R72" s="449" t="e">
        <f>+#REF!/$R$3</f>
        <v>#REF!</v>
      </c>
      <c r="S72" s="449" t="e">
        <f>+#REF!/$R$3</f>
        <v>#REF!</v>
      </c>
      <c r="T72" s="449" t="e">
        <f>+#REF!/$R$3</f>
        <v>#REF!</v>
      </c>
      <c r="U72" s="449" t="e">
        <f>+#REF!/$R$3</f>
        <v>#REF!</v>
      </c>
      <c r="V72" s="449" t="e">
        <f>+#REF!/$R$3</f>
        <v>#REF!</v>
      </c>
      <c r="W72" s="449" t="e">
        <f>+#REF!/$R$3</f>
        <v>#REF!</v>
      </c>
      <c r="X72" s="449" t="e">
        <f>+#REF!/$R$3</f>
        <v>#REF!</v>
      </c>
      <c r="Y72" s="449" t="e">
        <f>+#REF!/$R$3</f>
        <v>#REF!</v>
      </c>
      <c r="Z72" s="449" t="e">
        <f>+#REF!/$R$3</f>
        <v>#REF!</v>
      </c>
      <c r="AA72" s="449" t="e">
        <f>+#REF!/$R$3</f>
        <v>#REF!</v>
      </c>
      <c r="AB72" s="449" t="e">
        <f>+#REF!/$R$3</f>
        <v>#REF!</v>
      </c>
      <c r="AC72" s="450"/>
      <c r="AD72" s="448"/>
      <c r="AE72" s="447"/>
    </row>
    <row r="73" spans="1:31" s="186" customFormat="1" ht="33.75" customHeight="1" x14ac:dyDescent="0.25">
      <c r="A73" s="86" t="e">
        <f>+#REF!</f>
        <v>#REF!</v>
      </c>
      <c r="B73" s="158" t="e">
        <f>+#REF!</f>
        <v>#REF!</v>
      </c>
      <c r="C73" s="451" t="e">
        <f>+#REF!</f>
        <v>#REF!</v>
      </c>
      <c r="D73" s="86" t="e">
        <f>+#REF!</f>
        <v>#REF!</v>
      </c>
      <c r="E73" s="86" t="e">
        <f>+#REF!</f>
        <v>#REF!</v>
      </c>
      <c r="F73" s="86" t="e">
        <f>+#REF!</f>
        <v>#REF!</v>
      </c>
      <c r="G73" s="86" t="e">
        <f>+#REF!</f>
        <v>#REF!</v>
      </c>
      <c r="H73" s="86" t="e">
        <f>+#REF!</f>
        <v>#REF!</v>
      </c>
      <c r="I73" s="86"/>
      <c r="J73" s="86"/>
      <c r="K73" s="86"/>
      <c r="L73" s="86"/>
      <c r="M73" s="86" t="e">
        <f>+#REF!</f>
        <v>#REF!</v>
      </c>
      <c r="N73" s="86" t="e">
        <f>+#REF!</f>
        <v>#REF!</v>
      </c>
      <c r="O73" s="86" t="e">
        <f>+#REF!</f>
        <v>#REF!</v>
      </c>
      <c r="P73" s="158" t="e">
        <f>+#REF!</f>
        <v>#REF!</v>
      </c>
      <c r="Q73" s="158" t="e">
        <f>+#REF!</f>
        <v>#REF!</v>
      </c>
      <c r="R73" s="449" t="e">
        <f>+#REF!/$R$3</f>
        <v>#REF!</v>
      </c>
      <c r="S73" s="449" t="e">
        <f>+#REF!/$R$3</f>
        <v>#REF!</v>
      </c>
      <c r="T73" s="449" t="e">
        <f>+#REF!/$R$3</f>
        <v>#REF!</v>
      </c>
      <c r="U73" s="449" t="e">
        <f>+#REF!/$R$3</f>
        <v>#REF!</v>
      </c>
      <c r="V73" s="449" t="e">
        <f>+#REF!/$R$3</f>
        <v>#REF!</v>
      </c>
      <c r="W73" s="449" t="e">
        <f>+#REF!/$R$3</f>
        <v>#REF!</v>
      </c>
      <c r="X73" s="449" t="e">
        <f>+#REF!/$R$3</f>
        <v>#REF!</v>
      </c>
      <c r="Y73" s="449" t="e">
        <f>+#REF!/$R$3</f>
        <v>#REF!</v>
      </c>
      <c r="Z73" s="449" t="e">
        <f>+#REF!/$R$3</f>
        <v>#REF!</v>
      </c>
      <c r="AA73" s="449" t="e">
        <f>+#REF!/$R$3</f>
        <v>#REF!</v>
      </c>
      <c r="AB73" s="449" t="e">
        <f>+#REF!/$R$3</f>
        <v>#REF!</v>
      </c>
      <c r="AC73" s="450"/>
      <c r="AD73" s="448"/>
      <c r="AE73" s="447"/>
    </row>
    <row r="74" spans="1:31" s="186" customFormat="1" ht="33.75" customHeight="1" x14ac:dyDescent="0.25">
      <c r="A74" s="86" t="e">
        <f>+#REF!</f>
        <v>#REF!</v>
      </c>
      <c r="B74" s="158" t="e">
        <f>+#REF!</f>
        <v>#REF!</v>
      </c>
      <c r="C74" s="451" t="e">
        <f>+#REF!</f>
        <v>#REF!</v>
      </c>
      <c r="D74" s="86" t="e">
        <f>+#REF!</f>
        <v>#REF!</v>
      </c>
      <c r="E74" s="86" t="e">
        <f>+#REF!</f>
        <v>#REF!</v>
      </c>
      <c r="F74" s="86" t="e">
        <f>+#REF!</f>
        <v>#REF!</v>
      </c>
      <c r="G74" s="86" t="e">
        <f>+#REF!</f>
        <v>#REF!</v>
      </c>
      <c r="H74" s="86" t="e">
        <f>+#REF!</f>
        <v>#REF!</v>
      </c>
      <c r="I74" s="86"/>
      <c r="J74" s="86"/>
      <c r="K74" s="86"/>
      <c r="L74" s="86"/>
      <c r="M74" s="86" t="e">
        <f>+#REF!</f>
        <v>#REF!</v>
      </c>
      <c r="N74" s="86" t="e">
        <f>+#REF!</f>
        <v>#REF!</v>
      </c>
      <c r="O74" s="86" t="e">
        <f>+#REF!</f>
        <v>#REF!</v>
      </c>
      <c r="P74" s="158" t="e">
        <f>+#REF!</f>
        <v>#REF!</v>
      </c>
      <c r="Q74" s="158" t="e">
        <f>+#REF!</f>
        <v>#REF!</v>
      </c>
      <c r="R74" s="449" t="e">
        <f>+#REF!/$R$3</f>
        <v>#REF!</v>
      </c>
      <c r="S74" s="449" t="e">
        <f>+#REF!/$R$3</f>
        <v>#REF!</v>
      </c>
      <c r="T74" s="449" t="e">
        <f>+#REF!/$R$3</f>
        <v>#REF!</v>
      </c>
      <c r="U74" s="449" t="e">
        <f>+#REF!/$R$3</f>
        <v>#REF!</v>
      </c>
      <c r="V74" s="449" t="e">
        <f>+#REF!/$R$3</f>
        <v>#REF!</v>
      </c>
      <c r="W74" s="449" t="e">
        <f>+#REF!/$R$3</f>
        <v>#REF!</v>
      </c>
      <c r="X74" s="449" t="e">
        <f>+#REF!/$R$3</f>
        <v>#REF!</v>
      </c>
      <c r="Y74" s="449" t="e">
        <f>+#REF!/$R$3</f>
        <v>#REF!</v>
      </c>
      <c r="Z74" s="449" t="e">
        <f>+#REF!/$R$3</f>
        <v>#REF!</v>
      </c>
      <c r="AA74" s="449" t="e">
        <f>+#REF!/$R$3</f>
        <v>#REF!</v>
      </c>
      <c r="AB74" s="449" t="e">
        <f>+#REF!/$R$3</f>
        <v>#REF!</v>
      </c>
      <c r="AC74" s="450"/>
      <c r="AD74" s="448"/>
      <c r="AE74" s="447"/>
    </row>
    <row r="75" spans="1:31" s="186" customFormat="1" ht="33.75" customHeight="1" x14ac:dyDescent="0.25">
      <c r="A75" s="495" t="e">
        <f>+#REF!</f>
        <v>#REF!</v>
      </c>
      <c r="B75" s="496" t="e">
        <f>+#REF!</f>
        <v>#REF!</v>
      </c>
      <c r="C75" s="497" t="e">
        <f>+#REF!</f>
        <v>#REF!</v>
      </c>
      <c r="D75" s="495" t="e">
        <f>+#REF!</f>
        <v>#REF!</v>
      </c>
      <c r="E75" s="495" t="e">
        <f>+#REF!</f>
        <v>#REF!</v>
      </c>
      <c r="F75" s="495" t="e">
        <f>+#REF!</f>
        <v>#REF!</v>
      </c>
      <c r="G75" s="495" t="e">
        <f>+#REF!</f>
        <v>#REF!</v>
      </c>
      <c r="H75" s="495"/>
      <c r="I75" s="495"/>
      <c r="J75" s="495"/>
      <c r="K75" s="495"/>
      <c r="L75" s="495"/>
      <c r="M75" s="495" t="e">
        <f>+#REF!</f>
        <v>#REF!</v>
      </c>
      <c r="N75" s="495" t="e">
        <f>+#REF!</f>
        <v>#REF!</v>
      </c>
      <c r="O75" s="495" t="e">
        <f>+#REF!</f>
        <v>#REF!</v>
      </c>
      <c r="P75" s="496" t="e">
        <f>+#REF!</f>
        <v>#REF!</v>
      </c>
      <c r="Q75" s="496" t="e">
        <f>+#REF!</f>
        <v>#REF!</v>
      </c>
      <c r="R75" s="498" t="e">
        <f>+#REF!/$R$3</f>
        <v>#REF!</v>
      </c>
      <c r="S75" s="498" t="e">
        <f>+#REF!/$R$3</f>
        <v>#REF!</v>
      </c>
      <c r="T75" s="498" t="e">
        <f>+#REF!/$R$3</f>
        <v>#REF!</v>
      </c>
      <c r="U75" s="498" t="e">
        <f>+#REF!/$R$3</f>
        <v>#REF!</v>
      </c>
      <c r="V75" s="498" t="e">
        <f>+#REF!/$R$3</f>
        <v>#REF!</v>
      </c>
      <c r="W75" s="498" t="e">
        <f>+#REF!/$R$3</f>
        <v>#REF!</v>
      </c>
      <c r="X75" s="498" t="e">
        <f>+#REF!/$R$3</f>
        <v>#REF!</v>
      </c>
      <c r="Y75" s="498" t="e">
        <f>+#REF!/$R$3</f>
        <v>#REF!</v>
      </c>
      <c r="Z75" s="498" t="e">
        <f>+#REF!/$R$3</f>
        <v>#REF!</v>
      </c>
      <c r="AA75" s="498" t="e">
        <f>+#REF!/$R$3</f>
        <v>#REF!</v>
      </c>
      <c r="AB75" s="498" t="e">
        <f>+#REF!/$R$3</f>
        <v>#REF!</v>
      </c>
      <c r="AC75" s="450"/>
      <c r="AD75" s="448"/>
      <c r="AE75" s="447"/>
    </row>
    <row r="76" spans="1:31" s="186" customFormat="1" ht="33.75" customHeight="1" x14ac:dyDescent="0.25">
      <c r="A76" s="495" t="e">
        <f>+#REF!</f>
        <v>#REF!</v>
      </c>
      <c r="B76" s="496" t="e">
        <f>+#REF!</f>
        <v>#REF!</v>
      </c>
      <c r="C76" s="497" t="e">
        <f>+#REF!</f>
        <v>#REF!</v>
      </c>
      <c r="D76" s="495" t="e">
        <f>+#REF!</f>
        <v>#REF!</v>
      </c>
      <c r="E76" s="495" t="e">
        <f>+#REF!</f>
        <v>#REF!</v>
      </c>
      <c r="F76" s="495" t="e">
        <f>+#REF!</f>
        <v>#REF!</v>
      </c>
      <c r="G76" s="495" t="e">
        <f>+#REF!</f>
        <v>#REF!</v>
      </c>
      <c r="H76" s="495"/>
      <c r="I76" s="495"/>
      <c r="J76" s="495"/>
      <c r="K76" s="495"/>
      <c r="L76" s="495"/>
      <c r="M76" s="495" t="e">
        <f>+#REF!</f>
        <v>#REF!</v>
      </c>
      <c r="N76" s="495" t="e">
        <f>+#REF!</f>
        <v>#REF!</v>
      </c>
      <c r="O76" s="495" t="e">
        <f>+#REF!</f>
        <v>#REF!</v>
      </c>
      <c r="P76" s="496" t="e">
        <f>+#REF!</f>
        <v>#REF!</v>
      </c>
      <c r="Q76" s="496" t="e">
        <f>+#REF!</f>
        <v>#REF!</v>
      </c>
      <c r="R76" s="498" t="e">
        <f>+#REF!/$R$3</f>
        <v>#REF!</v>
      </c>
      <c r="S76" s="498" t="e">
        <f>+#REF!/$R$3</f>
        <v>#REF!</v>
      </c>
      <c r="T76" s="498" t="e">
        <f>+#REF!/$R$3</f>
        <v>#REF!</v>
      </c>
      <c r="U76" s="498" t="e">
        <f>+#REF!/$R$3</f>
        <v>#REF!</v>
      </c>
      <c r="V76" s="498" t="e">
        <f>+#REF!/$R$3</f>
        <v>#REF!</v>
      </c>
      <c r="W76" s="498" t="e">
        <f>+#REF!/$R$3</f>
        <v>#REF!</v>
      </c>
      <c r="X76" s="498" t="e">
        <f>+#REF!/$R$3</f>
        <v>#REF!</v>
      </c>
      <c r="Y76" s="498" t="e">
        <f>+#REF!/$R$3</f>
        <v>#REF!</v>
      </c>
      <c r="Z76" s="498" t="e">
        <f>+#REF!/$R$3</f>
        <v>#REF!</v>
      </c>
      <c r="AA76" s="498" t="e">
        <f>+#REF!/$R$3</f>
        <v>#REF!</v>
      </c>
      <c r="AB76" s="498" t="e">
        <f>+#REF!/$R$3</f>
        <v>#REF!</v>
      </c>
      <c r="AC76" s="450"/>
      <c r="AD76" s="448"/>
      <c r="AE76" s="447"/>
    </row>
    <row r="77" spans="1:31" s="186" customFormat="1" ht="33.75" customHeight="1" x14ac:dyDescent="0.25">
      <c r="A77" s="495" t="e">
        <f>+#REF!</f>
        <v>#REF!</v>
      </c>
      <c r="B77" s="496" t="e">
        <f>+#REF!</f>
        <v>#REF!</v>
      </c>
      <c r="C77" s="497" t="e">
        <f>+#REF!</f>
        <v>#REF!</v>
      </c>
      <c r="D77" s="495" t="e">
        <f>+#REF!</f>
        <v>#REF!</v>
      </c>
      <c r="E77" s="495" t="e">
        <f>+#REF!</f>
        <v>#REF!</v>
      </c>
      <c r="F77" s="495" t="e">
        <f>+#REF!</f>
        <v>#REF!</v>
      </c>
      <c r="G77" s="495" t="e">
        <f>+#REF!</f>
        <v>#REF!</v>
      </c>
      <c r="H77" s="495"/>
      <c r="I77" s="495"/>
      <c r="J77" s="495"/>
      <c r="K77" s="495"/>
      <c r="L77" s="495"/>
      <c r="M77" s="495" t="e">
        <f>+#REF!</f>
        <v>#REF!</v>
      </c>
      <c r="N77" s="495" t="e">
        <f>+#REF!</f>
        <v>#REF!</v>
      </c>
      <c r="O77" s="495" t="e">
        <f>+#REF!</f>
        <v>#REF!</v>
      </c>
      <c r="P77" s="496" t="e">
        <f>+#REF!</f>
        <v>#REF!</v>
      </c>
      <c r="Q77" s="496" t="e">
        <f>+#REF!</f>
        <v>#REF!</v>
      </c>
      <c r="R77" s="498" t="e">
        <f>+#REF!/$R$3</f>
        <v>#REF!</v>
      </c>
      <c r="S77" s="498" t="e">
        <f>+#REF!/$R$3</f>
        <v>#REF!</v>
      </c>
      <c r="T77" s="498" t="e">
        <f>+#REF!/$R$3</f>
        <v>#REF!</v>
      </c>
      <c r="U77" s="498" t="e">
        <f>+#REF!/$R$3</f>
        <v>#REF!</v>
      </c>
      <c r="V77" s="498" t="e">
        <f>+#REF!/$R$3</f>
        <v>#REF!</v>
      </c>
      <c r="W77" s="498" t="e">
        <f>+#REF!/$R$3</f>
        <v>#REF!</v>
      </c>
      <c r="X77" s="498" t="e">
        <f>+#REF!/$R$3</f>
        <v>#REF!</v>
      </c>
      <c r="Y77" s="498" t="e">
        <f>+#REF!/$R$3</f>
        <v>#REF!</v>
      </c>
      <c r="Z77" s="498" t="e">
        <f>+#REF!/$R$3</f>
        <v>#REF!</v>
      </c>
      <c r="AA77" s="498" t="e">
        <f>+#REF!/$R$3</f>
        <v>#REF!</v>
      </c>
      <c r="AB77" s="498" t="e">
        <f>+#REF!/$R$3</f>
        <v>#REF!</v>
      </c>
      <c r="AC77" s="450"/>
      <c r="AD77" s="448"/>
      <c r="AE77" s="447"/>
    </row>
    <row r="78" spans="1:31" s="186" customFormat="1" ht="33.75" customHeight="1" x14ac:dyDescent="0.25">
      <c r="A78" s="495" t="e">
        <f>+#REF!</f>
        <v>#REF!</v>
      </c>
      <c r="B78" s="496" t="e">
        <f>+#REF!</f>
        <v>#REF!</v>
      </c>
      <c r="C78" s="497" t="e">
        <f>+#REF!</f>
        <v>#REF!</v>
      </c>
      <c r="D78" s="495" t="e">
        <f>+#REF!</f>
        <v>#REF!</v>
      </c>
      <c r="E78" s="495" t="e">
        <f>+#REF!</f>
        <v>#REF!</v>
      </c>
      <c r="F78" s="495" t="e">
        <f>+#REF!</f>
        <v>#REF!</v>
      </c>
      <c r="G78" s="495" t="e">
        <f>+#REF!</f>
        <v>#REF!</v>
      </c>
      <c r="H78" s="495"/>
      <c r="I78" s="495"/>
      <c r="J78" s="495"/>
      <c r="K78" s="495"/>
      <c r="L78" s="495"/>
      <c r="M78" s="495" t="e">
        <f>+#REF!</f>
        <v>#REF!</v>
      </c>
      <c r="N78" s="495" t="e">
        <f>+#REF!</f>
        <v>#REF!</v>
      </c>
      <c r="O78" s="495" t="e">
        <f>+#REF!</f>
        <v>#REF!</v>
      </c>
      <c r="P78" s="496" t="e">
        <f>+#REF!</f>
        <v>#REF!</v>
      </c>
      <c r="Q78" s="496" t="e">
        <f>+#REF!</f>
        <v>#REF!</v>
      </c>
      <c r="R78" s="498" t="e">
        <f>+#REF!/$R$3</f>
        <v>#REF!</v>
      </c>
      <c r="S78" s="498" t="e">
        <f>+#REF!/$R$3</f>
        <v>#REF!</v>
      </c>
      <c r="T78" s="498" t="e">
        <f>+#REF!/$R$3</f>
        <v>#REF!</v>
      </c>
      <c r="U78" s="498" t="e">
        <f>+#REF!/$R$3</f>
        <v>#REF!</v>
      </c>
      <c r="V78" s="498" t="e">
        <f>+#REF!/$R$3</f>
        <v>#REF!</v>
      </c>
      <c r="W78" s="498" t="e">
        <f>+#REF!/$R$3</f>
        <v>#REF!</v>
      </c>
      <c r="X78" s="498" t="e">
        <f>+#REF!/$R$3</f>
        <v>#REF!</v>
      </c>
      <c r="Y78" s="498" t="e">
        <f>+#REF!/$R$3</f>
        <v>#REF!</v>
      </c>
      <c r="Z78" s="498" t="e">
        <f>+#REF!/$R$3</f>
        <v>#REF!</v>
      </c>
      <c r="AA78" s="498" t="e">
        <f>+#REF!/$R$3</f>
        <v>#REF!</v>
      </c>
      <c r="AB78" s="498" t="e">
        <f>+#REF!/$R$3</f>
        <v>#REF!</v>
      </c>
      <c r="AC78" s="450"/>
      <c r="AD78" s="448"/>
      <c r="AE78" s="447"/>
    </row>
    <row r="79" spans="1:31" s="186" customFormat="1" ht="33.75" customHeight="1" x14ac:dyDescent="0.25">
      <c r="A79" s="495" t="e">
        <f>+#REF!</f>
        <v>#REF!</v>
      </c>
      <c r="B79" s="496" t="e">
        <f>+#REF!</f>
        <v>#REF!</v>
      </c>
      <c r="C79" s="497" t="e">
        <f>+#REF!</f>
        <v>#REF!</v>
      </c>
      <c r="D79" s="495" t="e">
        <f>+#REF!</f>
        <v>#REF!</v>
      </c>
      <c r="E79" s="495" t="e">
        <f>+#REF!</f>
        <v>#REF!</v>
      </c>
      <c r="F79" s="495" t="e">
        <f>+#REF!</f>
        <v>#REF!</v>
      </c>
      <c r="G79" s="495" t="e">
        <f>+#REF!</f>
        <v>#REF!</v>
      </c>
      <c r="H79" s="495" t="e">
        <f>+#REF!</f>
        <v>#REF!</v>
      </c>
      <c r="I79" s="495"/>
      <c r="J79" s="495"/>
      <c r="K79" s="495"/>
      <c r="L79" s="495"/>
      <c r="M79" s="495" t="e">
        <f>+#REF!</f>
        <v>#REF!</v>
      </c>
      <c r="N79" s="495" t="e">
        <f>+#REF!</f>
        <v>#REF!</v>
      </c>
      <c r="O79" s="495" t="e">
        <f>+#REF!</f>
        <v>#REF!</v>
      </c>
      <c r="P79" s="496" t="e">
        <f>+#REF!</f>
        <v>#REF!</v>
      </c>
      <c r="Q79" s="496" t="e">
        <f>+#REF!</f>
        <v>#REF!</v>
      </c>
      <c r="R79" s="498" t="e">
        <f>+#REF!/$R$3</f>
        <v>#REF!</v>
      </c>
      <c r="S79" s="498" t="e">
        <f>+#REF!/$R$3</f>
        <v>#REF!</v>
      </c>
      <c r="T79" s="498" t="e">
        <f>+#REF!/$R$3</f>
        <v>#REF!</v>
      </c>
      <c r="U79" s="498" t="e">
        <f>+#REF!/$R$3</f>
        <v>#REF!</v>
      </c>
      <c r="V79" s="498" t="e">
        <f>+#REF!/$R$3</f>
        <v>#REF!</v>
      </c>
      <c r="W79" s="498" t="e">
        <f>+#REF!/$R$3</f>
        <v>#REF!</v>
      </c>
      <c r="X79" s="498" t="e">
        <f>+#REF!/$R$3</f>
        <v>#REF!</v>
      </c>
      <c r="Y79" s="498" t="e">
        <f>+#REF!/$R$3</f>
        <v>#REF!</v>
      </c>
      <c r="Z79" s="498" t="e">
        <f>+#REF!/$R$3</f>
        <v>#REF!</v>
      </c>
      <c r="AA79" s="498" t="e">
        <f>+#REF!/$R$3</f>
        <v>#REF!</v>
      </c>
      <c r="AB79" s="498" t="e">
        <f>+#REF!/$R$3</f>
        <v>#REF!</v>
      </c>
      <c r="AC79" s="450"/>
      <c r="AD79" s="448"/>
      <c r="AE79" s="447"/>
    </row>
    <row r="80" spans="1:31" s="186" customFormat="1" ht="33.75" customHeight="1" x14ac:dyDescent="0.25">
      <c r="A80" s="495" t="e">
        <f>+#REF!</f>
        <v>#REF!</v>
      </c>
      <c r="B80" s="496" t="e">
        <f>+#REF!</f>
        <v>#REF!</v>
      </c>
      <c r="C80" s="497" t="e">
        <f>+#REF!</f>
        <v>#REF!</v>
      </c>
      <c r="D80" s="495" t="e">
        <f>+#REF!</f>
        <v>#REF!</v>
      </c>
      <c r="E80" s="495" t="e">
        <f>+#REF!</f>
        <v>#REF!</v>
      </c>
      <c r="F80" s="495" t="e">
        <f>+#REF!</f>
        <v>#REF!</v>
      </c>
      <c r="G80" s="495" t="e">
        <f>+#REF!</f>
        <v>#REF!</v>
      </c>
      <c r="H80" s="495" t="e">
        <f>+#REF!</f>
        <v>#REF!</v>
      </c>
      <c r="I80" s="495"/>
      <c r="J80" s="495"/>
      <c r="K80" s="495"/>
      <c r="L80" s="495"/>
      <c r="M80" s="495" t="e">
        <f>+#REF!</f>
        <v>#REF!</v>
      </c>
      <c r="N80" s="495" t="e">
        <f>+#REF!</f>
        <v>#REF!</v>
      </c>
      <c r="O80" s="495" t="e">
        <f>+#REF!</f>
        <v>#REF!</v>
      </c>
      <c r="P80" s="496" t="e">
        <f>+#REF!</f>
        <v>#REF!</v>
      </c>
      <c r="Q80" s="496" t="e">
        <f>+#REF!</f>
        <v>#REF!</v>
      </c>
      <c r="R80" s="498" t="e">
        <f>+#REF!/$R$3</f>
        <v>#REF!</v>
      </c>
      <c r="S80" s="498" t="e">
        <f>+#REF!/$R$3</f>
        <v>#REF!</v>
      </c>
      <c r="T80" s="498" t="e">
        <f>+#REF!/$R$3</f>
        <v>#REF!</v>
      </c>
      <c r="U80" s="498" t="e">
        <f>+#REF!/$R$3</f>
        <v>#REF!</v>
      </c>
      <c r="V80" s="498" t="e">
        <f>+#REF!/$R$3</f>
        <v>#REF!</v>
      </c>
      <c r="W80" s="498" t="e">
        <f>+#REF!/$R$3</f>
        <v>#REF!</v>
      </c>
      <c r="X80" s="498" t="e">
        <f>+#REF!/$R$3</f>
        <v>#REF!</v>
      </c>
      <c r="Y80" s="498" t="e">
        <f>+#REF!/$R$3</f>
        <v>#REF!</v>
      </c>
      <c r="Z80" s="498" t="e">
        <f>+#REF!/$R$3</f>
        <v>#REF!</v>
      </c>
      <c r="AA80" s="498" t="e">
        <f>+#REF!/$R$3</f>
        <v>#REF!</v>
      </c>
      <c r="AB80" s="498" t="e">
        <f>+#REF!/$R$3</f>
        <v>#REF!</v>
      </c>
      <c r="AC80" s="450"/>
      <c r="AD80" s="448"/>
      <c r="AE80" s="447"/>
    </row>
    <row r="81" spans="1:31" s="186" customFormat="1" ht="33.75" customHeight="1" x14ac:dyDescent="0.25">
      <c r="A81" s="495" t="e">
        <f>+#REF!</f>
        <v>#REF!</v>
      </c>
      <c r="B81" s="496" t="e">
        <f>+#REF!</f>
        <v>#REF!</v>
      </c>
      <c r="C81" s="497" t="e">
        <f>+#REF!</f>
        <v>#REF!</v>
      </c>
      <c r="D81" s="495" t="e">
        <f>+#REF!</f>
        <v>#REF!</v>
      </c>
      <c r="E81" s="495" t="e">
        <f>+#REF!</f>
        <v>#REF!</v>
      </c>
      <c r="F81" s="495" t="e">
        <f>+#REF!</f>
        <v>#REF!</v>
      </c>
      <c r="G81" s="495" t="e">
        <f>+#REF!</f>
        <v>#REF!</v>
      </c>
      <c r="H81" s="495"/>
      <c r="I81" s="495"/>
      <c r="J81" s="495"/>
      <c r="K81" s="495"/>
      <c r="L81" s="495"/>
      <c r="M81" s="495" t="e">
        <f>+#REF!</f>
        <v>#REF!</v>
      </c>
      <c r="N81" s="495" t="e">
        <f>+#REF!</f>
        <v>#REF!</v>
      </c>
      <c r="O81" s="495" t="e">
        <f>+#REF!</f>
        <v>#REF!</v>
      </c>
      <c r="P81" s="496" t="e">
        <f>+#REF!</f>
        <v>#REF!</v>
      </c>
      <c r="Q81" s="496" t="e">
        <f>+#REF!</f>
        <v>#REF!</v>
      </c>
      <c r="R81" s="498" t="e">
        <f>+#REF!/$R$3</f>
        <v>#REF!</v>
      </c>
      <c r="S81" s="498" t="e">
        <f>+#REF!/$R$3</f>
        <v>#REF!</v>
      </c>
      <c r="T81" s="498" t="e">
        <f>+#REF!/$R$3</f>
        <v>#REF!</v>
      </c>
      <c r="U81" s="498" t="e">
        <f>+#REF!/$R$3</f>
        <v>#REF!</v>
      </c>
      <c r="V81" s="498" t="e">
        <f>+#REF!/$R$3</f>
        <v>#REF!</v>
      </c>
      <c r="W81" s="498" t="e">
        <f>+#REF!/$R$3</f>
        <v>#REF!</v>
      </c>
      <c r="X81" s="498" t="e">
        <f>+#REF!/$R$3</f>
        <v>#REF!</v>
      </c>
      <c r="Y81" s="498" t="e">
        <f>+#REF!/$R$3</f>
        <v>#REF!</v>
      </c>
      <c r="Z81" s="498" t="e">
        <f>+#REF!/$R$3</f>
        <v>#REF!</v>
      </c>
      <c r="AA81" s="498" t="e">
        <f>+#REF!/$R$3</f>
        <v>#REF!</v>
      </c>
      <c r="AB81" s="498" t="e">
        <f>+#REF!/$R$3</f>
        <v>#REF!</v>
      </c>
      <c r="AC81" s="450"/>
      <c r="AD81" s="448"/>
      <c r="AE81" s="447"/>
    </row>
    <row r="82" spans="1:31" s="186" customFormat="1" ht="33.75" customHeight="1" x14ac:dyDescent="0.25">
      <c r="A82" s="495" t="e">
        <f>+#REF!</f>
        <v>#REF!</v>
      </c>
      <c r="B82" s="496" t="e">
        <f>+#REF!</f>
        <v>#REF!</v>
      </c>
      <c r="C82" s="497" t="e">
        <f>+#REF!</f>
        <v>#REF!</v>
      </c>
      <c r="D82" s="495" t="e">
        <f>+#REF!</f>
        <v>#REF!</v>
      </c>
      <c r="E82" s="495" t="e">
        <f>+#REF!</f>
        <v>#REF!</v>
      </c>
      <c r="F82" s="495" t="e">
        <f>+#REF!</f>
        <v>#REF!</v>
      </c>
      <c r="G82" s="495" t="e">
        <f>+#REF!</f>
        <v>#REF!</v>
      </c>
      <c r="H82" s="495" t="e">
        <f>+#REF!</f>
        <v>#REF!</v>
      </c>
      <c r="I82" s="495"/>
      <c r="J82" s="495"/>
      <c r="K82" s="495"/>
      <c r="L82" s="495"/>
      <c r="M82" s="495" t="e">
        <f>+#REF!</f>
        <v>#REF!</v>
      </c>
      <c r="N82" s="495" t="e">
        <f>+#REF!</f>
        <v>#REF!</v>
      </c>
      <c r="O82" s="495" t="e">
        <f>+#REF!</f>
        <v>#REF!</v>
      </c>
      <c r="P82" s="496" t="e">
        <f>+#REF!</f>
        <v>#REF!</v>
      </c>
      <c r="Q82" s="496" t="e">
        <f>+#REF!</f>
        <v>#REF!</v>
      </c>
      <c r="R82" s="498" t="e">
        <f>+#REF!/$R$3</f>
        <v>#REF!</v>
      </c>
      <c r="S82" s="498" t="e">
        <f>+#REF!/$R$3</f>
        <v>#REF!</v>
      </c>
      <c r="T82" s="498" t="e">
        <f>+#REF!/$R$3</f>
        <v>#REF!</v>
      </c>
      <c r="U82" s="498" t="e">
        <f>+#REF!/$R$3</f>
        <v>#REF!</v>
      </c>
      <c r="V82" s="498" t="e">
        <f>+#REF!/$R$3</f>
        <v>#REF!</v>
      </c>
      <c r="W82" s="498" t="e">
        <f>+#REF!/$R$3</f>
        <v>#REF!</v>
      </c>
      <c r="X82" s="498" t="e">
        <f>+#REF!/$R$3</f>
        <v>#REF!</v>
      </c>
      <c r="Y82" s="498" t="e">
        <f>+#REF!/$R$3</f>
        <v>#REF!</v>
      </c>
      <c r="Z82" s="498" t="e">
        <f>+#REF!/$R$3</f>
        <v>#REF!</v>
      </c>
      <c r="AA82" s="498" t="e">
        <f>+#REF!/$R$3</f>
        <v>#REF!</v>
      </c>
      <c r="AB82" s="498" t="e">
        <f>+#REF!/$R$3</f>
        <v>#REF!</v>
      </c>
      <c r="AC82" s="450"/>
      <c r="AD82" s="448"/>
      <c r="AE82" s="447"/>
    </row>
    <row r="83" spans="1:31" s="186" customFormat="1" ht="33.75" customHeight="1" x14ac:dyDescent="0.25">
      <c r="A83" s="217" t="e">
        <f>+#REF!</f>
        <v>#REF!</v>
      </c>
      <c r="B83" s="218" t="e">
        <f>+#REF!</f>
        <v>#REF!</v>
      </c>
      <c r="C83" s="219" t="e">
        <f>+#REF!</f>
        <v>#REF!</v>
      </c>
      <c r="D83" s="217" t="e">
        <f>+#REF!</f>
        <v>#REF!</v>
      </c>
      <c r="E83" s="217" t="e">
        <f>+#REF!</f>
        <v>#REF!</v>
      </c>
      <c r="F83" s="217" t="e">
        <f>+#REF!</f>
        <v>#REF!</v>
      </c>
      <c r="G83" s="217" t="e">
        <f>+#REF!</f>
        <v>#REF!</v>
      </c>
      <c r="H83" s="217" t="e">
        <f>+#REF!</f>
        <v>#REF!</v>
      </c>
      <c r="I83" s="217"/>
      <c r="J83" s="217"/>
      <c r="K83" s="217"/>
      <c r="L83" s="217"/>
      <c r="M83" s="217" t="e">
        <f>+#REF!</f>
        <v>#REF!</v>
      </c>
      <c r="N83" s="217" t="e">
        <f>+#REF!</f>
        <v>#REF!</v>
      </c>
      <c r="O83" s="217" t="e">
        <f>+#REF!</f>
        <v>#REF!</v>
      </c>
      <c r="P83" s="218" t="e">
        <f>+#REF!</f>
        <v>#REF!</v>
      </c>
      <c r="Q83" s="218" t="e">
        <f>+#REF!</f>
        <v>#REF!</v>
      </c>
      <c r="R83" s="220" t="e">
        <f>+#REF!/$R$3</f>
        <v>#REF!</v>
      </c>
      <c r="S83" s="220" t="e">
        <f>+#REF!/$R$3</f>
        <v>#REF!</v>
      </c>
      <c r="T83" s="220" t="e">
        <f>+#REF!/$R$3</f>
        <v>#REF!</v>
      </c>
      <c r="U83" s="220" t="e">
        <f>+#REF!/$R$3</f>
        <v>#REF!</v>
      </c>
      <c r="V83" s="220" t="e">
        <f>+#REF!/$R$3</f>
        <v>#REF!</v>
      </c>
      <c r="W83" s="220" t="e">
        <f>+#REF!/$R$3</f>
        <v>#REF!</v>
      </c>
      <c r="X83" s="220" t="e">
        <f>+#REF!/$R$3</f>
        <v>#REF!</v>
      </c>
      <c r="Y83" s="220" t="e">
        <f>+#REF!/$R$3</f>
        <v>#REF!</v>
      </c>
      <c r="Z83" s="220" t="e">
        <f>+#REF!/$R$3</f>
        <v>#REF!</v>
      </c>
      <c r="AA83" s="220" t="e">
        <f>+#REF!/$R$3</f>
        <v>#REF!</v>
      </c>
      <c r="AB83" s="220" t="e">
        <f>+#REF!/$R$3</f>
        <v>#REF!</v>
      </c>
      <c r="AC83" s="450"/>
      <c r="AD83" s="448"/>
      <c r="AE83" s="447"/>
    </row>
    <row r="84" spans="1:31" s="186" customFormat="1" ht="33.75" customHeight="1" x14ac:dyDescent="0.25">
      <c r="A84" s="217" t="e">
        <f>+#REF!</f>
        <v>#REF!</v>
      </c>
      <c r="B84" s="218" t="e">
        <f>+#REF!</f>
        <v>#REF!</v>
      </c>
      <c r="C84" s="219" t="e">
        <f>+#REF!</f>
        <v>#REF!</v>
      </c>
      <c r="D84" s="217" t="e">
        <f>+#REF!</f>
        <v>#REF!</v>
      </c>
      <c r="E84" s="217" t="e">
        <f>+#REF!</f>
        <v>#REF!</v>
      </c>
      <c r="F84" s="217" t="e">
        <f>+#REF!</f>
        <v>#REF!</v>
      </c>
      <c r="G84" s="217" t="e">
        <f>+#REF!</f>
        <v>#REF!</v>
      </c>
      <c r="H84" s="217" t="e">
        <f>+#REF!</f>
        <v>#REF!</v>
      </c>
      <c r="I84" s="217"/>
      <c r="J84" s="217"/>
      <c r="K84" s="217"/>
      <c r="L84" s="217"/>
      <c r="M84" s="217" t="e">
        <f>+#REF!</f>
        <v>#REF!</v>
      </c>
      <c r="N84" s="217" t="e">
        <f>+#REF!</f>
        <v>#REF!</v>
      </c>
      <c r="O84" s="217" t="e">
        <f>+#REF!</f>
        <v>#REF!</v>
      </c>
      <c r="P84" s="218" t="e">
        <f>+#REF!</f>
        <v>#REF!</v>
      </c>
      <c r="Q84" s="218" t="e">
        <f>+#REF!</f>
        <v>#REF!</v>
      </c>
      <c r="R84" s="220" t="e">
        <f>+#REF!/$R$3</f>
        <v>#REF!</v>
      </c>
      <c r="S84" s="220" t="e">
        <f>+#REF!/$R$3</f>
        <v>#REF!</v>
      </c>
      <c r="T84" s="220" t="e">
        <f>+#REF!/$R$3</f>
        <v>#REF!</v>
      </c>
      <c r="U84" s="220" t="e">
        <f>+#REF!/$R$3</f>
        <v>#REF!</v>
      </c>
      <c r="V84" s="220" t="e">
        <f>+#REF!/$R$3</f>
        <v>#REF!</v>
      </c>
      <c r="W84" s="220" t="e">
        <f>+#REF!/$R$3</f>
        <v>#REF!</v>
      </c>
      <c r="X84" s="220" t="e">
        <f>+#REF!/$R$3</f>
        <v>#REF!</v>
      </c>
      <c r="Y84" s="220" t="e">
        <f>+#REF!/$R$3</f>
        <v>#REF!</v>
      </c>
      <c r="Z84" s="220" t="e">
        <f>+#REF!/$R$3</f>
        <v>#REF!</v>
      </c>
      <c r="AA84" s="220" t="e">
        <f>+#REF!/$R$3</f>
        <v>#REF!</v>
      </c>
      <c r="AB84" s="220" t="e">
        <f>+#REF!/$R$3</f>
        <v>#REF!</v>
      </c>
      <c r="AC84" s="450"/>
      <c r="AD84" s="448"/>
      <c r="AE84" s="447"/>
    </row>
    <row r="85" spans="1:31" s="186" customFormat="1" ht="33.75" customHeight="1" x14ac:dyDescent="0.25">
      <c r="A85" s="217" t="e">
        <f>+#REF!</f>
        <v>#REF!</v>
      </c>
      <c r="B85" s="218" t="e">
        <f>+#REF!</f>
        <v>#REF!</v>
      </c>
      <c r="C85" s="219" t="e">
        <f>+#REF!</f>
        <v>#REF!</v>
      </c>
      <c r="D85" s="217" t="e">
        <f>+#REF!</f>
        <v>#REF!</v>
      </c>
      <c r="E85" s="217" t="e">
        <f>+#REF!</f>
        <v>#REF!</v>
      </c>
      <c r="F85" s="217" t="e">
        <f>+#REF!</f>
        <v>#REF!</v>
      </c>
      <c r="G85" s="217" t="e">
        <f>+#REF!</f>
        <v>#REF!</v>
      </c>
      <c r="H85" s="217" t="e">
        <f>+#REF!</f>
        <v>#REF!</v>
      </c>
      <c r="I85" s="217"/>
      <c r="J85" s="217"/>
      <c r="K85" s="217"/>
      <c r="L85" s="217"/>
      <c r="M85" s="217" t="e">
        <f>+#REF!</f>
        <v>#REF!</v>
      </c>
      <c r="N85" s="217" t="e">
        <f>+#REF!</f>
        <v>#REF!</v>
      </c>
      <c r="O85" s="217" t="e">
        <f>+#REF!</f>
        <v>#REF!</v>
      </c>
      <c r="P85" s="218" t="e">
        <f>+#REF!</f>
        <v>#REF!</v>
      </c>
      <c r="Q85" s="218" t="e">
        <f>+#REF!</f>
        <v>#REF!</v>
      </c>
      <c r="R85" s="220" t="e">
        <f>+#REF!/$R$3</f>
        <v>#REF!</v>
      </c>
      <c r="S85" s="220" t="e">
        <f>+#REF!/$R$3</f>
        <v>#REF!</v>
      </c>
      <c r="T85" s="220" t="e">
        <f>+#REF!/$R$3</f>
        <v>#REF!</v>
      </c>
      <c r="U85" s="220" t="e">
        <f>+#REF!/$R$3</f>
        <v>#REF!</v>
      </c>
      <c r="V85" s="220" t="e">
        <f>+#REF!/$R$3</f>
        <v>#REF!</v>
      </c>
      <c r="W85" s="220" t="e">
        <f>+#REF!/$R$3</f>
        <v>#REF!</v>
      </c>
      <c r="X85" s="220" t="e">
        <f>+#REF!/$R$3</f>
        <v>#REF!</v>
      </c>
      <c r="Y85" s="220" t="e">
        <f>+#REF!/$R$3</f>
        <v>#REF!</v>
      </c>
      <c r="Z85" s="220" t="e">
        <f>+#REF!/$R$3</f>
        <v>#REF!</v>
      </c>
      <c r="AA85" s="220" t="e">
        <f>+#REF!/$R$3</f>
        <v>#REF!</v>
      </c>
      <c r="AB85" s="220" t="e">
        <f>+#REF!/$R$3</f>
        <v>#REF!</v>
      </c>
      <c r="AC85" s="450"/>
      <c r="AD85" s="448"/>
      <c r="AE85" s="447"/>
    </row>
    <row r="86" spans="1:31" s="186" customFormat="1" ht="33.75" customHeight="1" x14ac:dyDescent="0.25">
      <c r="A86" s="217" t="e">
        <f>+#REF!</f>
        <v>#REF!</v>
      </c>
      <c r="B86" s="218" t="e">
        <f>+#REF!</f>
        <v>#REF!</v>
      </c>
      <c r="C86" s="219" t="e">
        <f>+#REF!</f>
        <v>#REF!</v>
      </c>
      <c r="D86" s="217" t="e">
        <f>+#REF!</f>
        <v>#REF!</v>
      </c>
      <c r="E86" s="217" t="e">
        <f>+#REF!</f>
        <v>#REF!</v>
      </c>
      <c r="F86" s="217" t="e">
        <f>+#REF!</f>
        <v>#REF!</v>
      </c>
      <c r="G86" s="217" t="e">
        <f>+#REF!</f>
        <v>#REF!</v>
      </c>
      <c r="H86" s="217" t="e">
        <f>+#REF!</f>
        <v>#REF!</v>
      </c>
      <c r="I86" s="217"/>
      <c r="J86" s="217"/>
      <c r="K86" s="217"/>
      <c r="L86" s="217"/>
      <c r="M86" s="217" t="e">
        <f>+#REF!</f>
        <v>#REF!</v>
      </c>
      <c r="N86" s="217" t="e">
        <f>+#REF!</f>
        <v>#REF!</v>
      </c>
      <c r="O86" s="217" t="e">
        <f>+#REF!</f>
        <v>#REF!</v>
      </c>
      <c r="P86" s="218" t="e">
        <f>+#REF!</f>
        <v>#REF!</v>
      </c>
      <c r="Q86" s="218" t="e">
        <f>+#REF!</f>
        <v>#REF!</v>
      </c>
      <c r="R86" s="220" t="e">
        <f>+#REF!/$R$3</f>
        <v>#REF!</v>
      </c>
      <c r="S86" s="220" t="e">
        <f>+#REF!/$R$3</f>
        <v>#REF!</v>
      </c>
      <c r="T86" s="220" t="e">
        <f>+#REF!/$R$3</f>
        <v>#REF!</v>
      </c>
      <c r="U86" s="220" t="e">
        <f>+#REF!/$R$3</f>
        <v>#REF!</v>
      </c>
      <c r="V86" s="220" t="e">
        <f>+#REF!/$R$3</f>
        <v>#REF!</v>
      </c>
      <c r="W86" s="220" t="e">
        <f>+#REF!/$R$3</f>
        <v>#REF!</v>
      </c>
      <c r="X86" s="220" t="e">
        <f>+#REF!/$R$3</f>
        <v>#REF!</v>
      </c>
      <c r="Y86" s="220" t="e">
        <f>+#REF!/$R$3</f>
        <v>#REF!</v>
      </c>
      <c r="Z86" s="220" t="e">
        <f>+#REF!/$R$3</f>
        <v>#REF!</v>
      </c>
      <c r="AA86" s="220" t="e">
        <f>+#REF!/$R$3</f>
        <v>#REF!</v>
      </c>
      <c r="AB86" s="220" t="e">
        <f>+#REF!/$R$3</f>
        <v>#REF!</v>
      </c>
      <c r="AC86" s="450"/>
      <c r="AD86" s="448"/>
      <c r="AE86" s="447"/>
    </row>
    <row r="87" spans="1:31" s="186" customFormat="1" ht="33.75" customHeight="1" x14ac:dyDescent="0.25">
      <c r="A87" s="217" t="e">
        <f>+#REF!</f>
        <v>#REF!</v>
      </c>
      <c r="B87" s="218" t="e">
        <f>+#REF!</f>
        <v>#REF!</v>
      </c>
      <c r="C87" s="219" t="e">
        <f>+#REF!</f>
        <v>#REF!</v>
      </c>
      <c r="D87" s="217" t="e">
        <f>+#REF!</f>
        <v>#REF!</v>
      </c>
      <c r="E87" s="217" t="e">
        <f>+#REF!</f>
        <v>#REF!</v>
      </c>
      <c r="F87" s="217" t="e">
        <f>+#REF!</f>
        <v>#REF!</v>
      </c>
      <c r="G87" s="217" t="e">
        <f>+#REF!</f>
        <v>#REF!</v>
      </c>
      <c r="H87" s="217" t="e">
        <f>+#REF!</f>
        <v>#REF!</v>
      </c>
      <c r="I87" s="217"/>
      <c r="J87" s="217"/>
      <c r="K87" s="217"/>
      <c r="L87" s="217"/>
      <c r="M87" s="217" t="e">
        <f>+#REF!</f>
        <v>#REF!</v>
      </c>
      <c r="N87" s="217" t="e">
        <f>+#REF!</f>
        <v>#REF!</v>
      </c>
      <c r="O87" s="217" t="e">
        <f>+#REF!</f>
        <v>#REF!</v>
      </c>
      <c r="P87" s="218" t="e">
        <f>+#REF!</f>
        <v>#REF!</v>
      </c>
      <c r="Q87" s="218" t="e">
        <f>+#REF!</f>
        <v>#REF!</v>
      </c>
      <c r="R87" s="220" t="e">
        <f>+#REF!/$R$3</f>
        <v>#REF!</v>
      </c>
      <c r="S87" s="220" t="e">
        <f>+#REF!/$R$3</f>
        <v>#REF!</v>
      </c>
      <c r="T87" s="220" t="e">
        <f>+#REF!/$R$3</f>
        <v>#REF!</v>
      </c>
      <c r="U87" s="220" t="e">
        <f>+#REF!/$R$3</f>
        <v>#REF!</v>
      </c>
      <c r="V87" s="220" t="e">
        <f>+#REF!/$R$3</f>
        <v>#REF!</v>
      </c>
      <c r="W87" s="220" t="e">
        <f>+#REF!/$R$3</f>
        <v>#REF!</v>
      </c>
      <c r="X87" s="220" t="e">
        <f>+#REF!/$R$3</f>
        <v>#REF!</v>
      </c>
      <c r="Y87" s="220" t="e">
        <f>+#REF!/$R$3</f>
        <v>#REF!</v>
      </c>
      <c r="Z87" s="220" t="e">
        <f>+#REF!/$R$3</f>
        <v>#REF!</v>
      </c>
      <c r="AA87" s="220" t="e">
        <f>+#REF!/$R$3</f>
        <v>#REF!</v>
      </c>
      <c r="AB87" s="220" t="e">
        <f>+#REF!/$R$3</f>
        <v>#REF!</v>
      </c>
      <c r="AC87" s="450"/>
      <c r="AD87" s="448"/>
      <c r="AE87" s="447"/>
    </row>
    <row r="88" spans="1:31" s="186" customFormat="1" ht="33.75" customHeight="1" x14ac:dyDescent="0.25">
      <c r="A88" s="217" t="e">
        <f>+#REF!</f>
        <v>#REF!</v>
      </c>
      <c r="B88" s="218" t="e">
        <f>+#REF!</f>
        <v>#REF!</v>
      </c>
      <c r="C88" s="219" t="e">
        <f>+#REF!</f>
        <v>#REF!</v>
      </c>
      <c r="D88" s="217" t="e">
        <f>+#REF!</f>
        <v>#REF!</v>
      </c>
      <c r="E88" s="217" t="e">
        <f>+#REF!</f>
        <v>#REF!</v>
      </c>
      <c r="F88" s="217" t="e">
        <f>+#REF!</f>
        <v>#REF!</v>
      </c>
      <c r="G88" s="217" t="e">
        <f>+#REF!</f>
        <v>#REF!</v>
      </c>
      <c r="H88" s="217" t="e">
        <f>+#REF!</f>
        <v>#REF!</v>
      </c>
      <c r="I88" s="217"/>
      <c r="J88" s="217"/>
      <c r="K88" s="217"/>
      <c r="L88" s="217"/>
      <c r="M88" s="217" t="e">
        <f>+#REF!</f>
        <v>#REF!</v>
      </c>
      <c r="N88" s="217" t="e">
        <f>+#REF!</f>
        <v>#REF!</v>
      </c>
      <c r="O88" s="217" t="e">
        <f>+#REF!</f>
        <v>#REF!</v>
      </c>
      <c r="P88" s="218" t="e">
        <f>+#REF!</f>
        <v>#REF!</v>
      </c>
      <c r="Q88" s="218" t="e">
        <f>+#REF!</f>
        <v>#REF!</v>
      </c>
      <c r="R88" s="220" t="e">
        <f>+#REF!/$R$3</f>
        <v>#REF!</v>
      </c>
      <c r="S88" s="220" t="e">
        <f>+#REF!/$R$3</f>
        <v>#REF!</v>
      </c>
      <c r="T88" s="220" t="e">
        <f>+#REF!/$R$3</f>
        <v>#REF!</v>
      </c>
      <c r="U88" s="220" t="e">
        <f>+#REF!/$R$3</f>
        <v>#REF!</v>
      </c>
      <c r="V88" s="220" t="e">
        <f>+#REF!/$R$3</f>
        <v>#REF!</v>
      </c>
      <c r="W88" s="220" t="e">
        <f>+#REF!/$R$3</f>
        <v>#REF!</v>
      </c>
      <c r="X88" s="220" t="e">
        <f>+#REF!/$R$3</f>
        <v>#REF!</v>
      </c>
      <c r="Y88" s="220" t="e">
        <f>+#REF!/$R$3</f>
        <v>#REF!</v>
      </c>
      <c r="Z88" s="220" t="e">
        <f>+#REF!/$R$3</f>
        <v>#REF!</v>
      </c>
      <c r="AA88" s="220" t="e">
        <f>+#REF!/$R$3</f>
        <v>#REF!</v>
      </c>
      <c r="AB88" s="220" t="e">
        <f>+#REF!/$R$3</f>
        <v>#REF!</v>
      </c>
      <c r="AC88" s="450"/>
      <c r="AD88" s="448"/>
      <c r="AE88" s="447"/>
    </row>
    <row r="89" spans="1:31" s="186" customFormat="1" ht="33.75" customHeight="1" x14ac:dyDescent="0.25">
      <c r="A89" s="217" t="e">
        <f>+#REF!</f>
        <v>#REF!</v>
      </c>
      <c r="B89" s="218" t="e">
        <f>+#REF!</f>
        <v>#REF!</v>
      </c>
      <c r="C89" s="219" t="e">
        <f>+#REF!</f>
        <v>#REF!</v>
      </c>
      <c r="D89" s="217" t="e">
        <f>+#REF!</f>
        <v>#REF!</v>
      </c>
      <c r="E89" s="217" t="e">
        <f>+#REF!</f>
        <v>#REF!</v>
      </c>
      <c r="F89" s="217" t="e">
        <f>+#REF!</f>
        <v>#REF!</v>
      </c>
      <c r="G89" s="217" t="e">
        <f>+#REF!</f>
        <v>#REF!</v>
      </c>
      <c r="H89" s="217" t="e">
        <f>+#REF!</f>
        <v>#REF!</v>
      </c>
      <c r="I89" s="217"/>
      <c r="J89" s="217"/>
      <c r="K89" s="217"/>
      <c r="L89" s="217"/>
      <c r="M89" s="217" t="e">
        <f>+#REF!</f>
        <v>#REF!</v>
      </c>
      <c r="N89" s="217" t="e">
        <f>+#REF!</f>
        <v>#REF!</v>
      </c>
      <c r="O89" s="217" t="e">
        <f>+#REF!</f>
        <v>#REF!</v>
      </c>
      <c r="P89" s="218" t="e">
        <f>+#REF!</f>
        <v>#REF!</v>
      </c>
      <c r="Q89" s="218" t="e">
        <f>+#REF!</f>
        <v>#REF!</v>
      </c>
      <c r="R89" s="220" t="e">
        <f>+#REF!/$R$3</f>
        <v>#REF!</v>
      </c>
      <c r="S89" s="220" t="e">
        <f>+#REF!/$R$3</f>
        <v>#REF!</v>
      </c>
      <c r="T89" s="220" t="e">
        <f>+#REF!/$R$3</f>
        <v>#REF!</v>
      </c>
      <c r="U89" s="220" t="e">
        <f>+#REF!/$R$3</f>
        <v>#REF!</v>
      </c>
      <c r="V89" s="220" t="e">
        <f>+#REF!/$R$3</f>
        <v>#REF!</v>
      </c>
      <c r="W89" s="220" t="e">
        <f>+#REF!/$R$3</f>
        <v>#REF!</v>
      </c>
      <c r="X89" s="220" t="e">
        <f>+#REF!/$R$3</f>
        <v>#REF!</v>
      </c>
      <c r="Y89" s="220" t="e">
        <f>+#REF!/$R$3</f>
        <v>#REF!</v>
      </c>
      <c r="Z89" s="220" t="e">
        <f>+#REF!/$R$3</f>
        <v>#REF!</v>
      </c>
      <c r="AA89" s="220" t="e">
        <f>+#REF!/$R$3</f>
        <v>#REF!</v>
      </c>
      <c r="AB89" s="220" t="e">
        <f>+#REF!/$R$3</f>
        <v>#REF!</v>
      </c>
      <c r="AC89" s="450"/>
      <c r="AD89" s="448"/>
      <c r="AE89" s="447"/>
    </row>
    <row r="90" spans="1:31" s="186" customFormat="1" ht="33.75" customHeight="1" x14ac:dyDescent="0.25">
      <c r="A90" s="217" t="e">
        <f>+#REF!</f>
        <v>#REF!</v>
      </c>
      <c r="B90" s="218" t="e">
        <f>+#REF!</f>
        <v>#REF!</v>
      </c>
      <c r="C90" s="219" t="e">
        <f>+#REF!</f>
        <v>#REF!</v>
      </c>
      <c r="D90" s="217" t="e">
        <f>+#REF!</f>
        <v>#REF!</v>
      </c>
      <c r="E90" s="217" t="e">
        <f>+#REF!</f>
        <v>#REF!</v>
      </c>
      <c r="F90" s="217" t="e">
        <f>+#REF!</f>
        <v>#REF!</v>
      </c>
      <c r="G90" s="217" t="e">
        <f>+#REF!</f>
        <v>#REF!</v>
      </c>
      <c r="H90" s="217" t="e">
        <f>+#REF!</f>
        <v>#REF!</v>
      </c>
      <c r="I90" s="217"/>
      <c r="J90" s="217"/>
      <c r="K90" s="217"/>
      <c r="L90" s="217"/>
      <c r="M90" s="217" t="e">
        <f>+#REF!</f>
        <v>#REF!</v>
      </c>
      <c r="N90" s="217" t="e">
        <f>+#REF!</f>
        <v>#REF!</v>
      </c>
      <c r="O90" s="217" t="e">
        <f>+#REF!</f>
        <v>#REF!</v>
      </c>
      <c r="P90" s="218" t="e">
        <f>+#REF!</f>
        <v>#REF!</v>
      </c>
      <c r="Q90" s="218" t="e">
        <f>+#REF!</f>
        <v>#REF!</v>
      </c>
      <c r="R90" s="220" t="e">
        <f>+#REF!/$R$3</f>
        <v>#REF!</v>
      </c>
      <c r="S90" s="220" t="e">
        <f>+#REF!/$R$3</f>
        <v>#REF!</v>
      </c>
      <c r="T90" s="220" t="e">
        <f>+#REF!/$R$3</f>
        <v>#REF!</v>
      </c>
      <c r="U90" s="220" t="e">
        <f>+#REF!/$R$3</f>
        <v>#REF!</v>
      </c>
      <c r="V90" s="220" t="e">
        <f>+#REF!/$R$3</f>
        <v>#REF!</v>
      </c>
      <c r="W90" s="220" t="e">
        <f>+#REF!/$R$3</f>
        <v>#REF!</v>
      </c>
      <c r="X90" s="220" t="e">
        <f>+#REF!/$R$3</f>
        <v>#REF!</v>
      </c>
      <c r="Y90" s="220" t="e">
        <f>+#REF!/$R$3</f>
        <v>#REF!</v>
      </c>
      <c r="Z90" s="220" t="e">
        <f>+#REF!/$R$3</f>
        <v>#REF!</v>
      </c>
      <c r="AA90" s="220" t="e">
        <f>+#REF!/$R$3</f>
        <v>#REF!</v>
      </c>
      <c r="AB90" s="220" t="e">
        <f>+#REF!/$R$3</f>
        <v>#REF!</v>
      </c>
      <c r="AC90" s="450"/>
      <c r="AD90" s="448"/>
      <c r="AE90" s="447"/>
    </row>
    <row r="91" spans="1:31" s="186" customFormat="1" ht="33.75" customHeight="1" x14ac:dyDescent="0.25">
      <c r="A91" s="217" t="e">
        <f>+#REF!</f>
        <v>#REF!</v>
      </c>
      <c r="B91" s="218" t="e">
        <f>+#REF!</f>
        <v>#REF!</v>
      </c>
      <c r="C91" s="219" t="e">
        <f>+#REF!</f>
        <v>#REF!</v>
      </c>
      <c r="D91" s="217" t="e">
        <f>+#REF!</f>
        <v>#REF!</v>
      </c>
      <c r="E91" s="217" t="e">
        <f>+#REF!</f>
        <v>#REF!</v>
      </c>
      <c r="F91" s="217" t="e">
        <f>+#REF!</f>
        <v>#REF!</v>
      </c>
      <c r="G91" s="217" t="e">
        <f>+#REF!</f>
        <v>#REF!</v>
      </c>
      <c r="H91" s="217" t="e">
        <f>+#REF!</f>
        <v>#REF!</v>
      </c>
      <c r="I91" s="217"/>
      <c r="J91" s="217"/>
      <c r="K91" s="217"/>
      <c r="L91" s="217"/>
      <c r="M91" s="217" t="e">
        <f>+#REF!</f>
        <v>#REF!</v>
      </c>
      <c r="N91" s="217" t="e">
        <f>+#REF!</f>
        <v>#REF!</v>
      </c>
      <c r="O91" s="217" t="e">
        <f>+#REF!</f>
        <v>#REF!</v>
      </c>
      <c r="P91" s="218" t="e">
        <f>+#REF!</f>
        <v>#REF!</v>
      </c>
      <c r="Q91" s="218" t="e">
        <f>+#REF!</f>
        <v>#REF!</v>
      </c>
      <c r="R91" s="220" t="e">
        <f>+#REF!/$R$3</f>
        <v>#REF!</v>
      </c>
      <c r="S91" s="220" t="e">
        <f>+#REF!/$R$3</f>
        <v>#REF!</v>
      </c>
      <c r="T91" s="220" t="e">
        <f>+#REF!/$R$3</f>
        <v>#REF!</v>
      </c>
      <c r="U91" s="220" t="e">
        <f>+#REF!/$R$3</f>
        <v>#REF!</v>
      </c>
      <c r="V91" s="220" t="e">
        <f>+#REF!/$R$3</f>
        <v>#REF!</v>
      </c>
      <c r="W91" s="220" t="e">
        <f>+#REF!/$R$3</f>
        <v>#REF!</v>
      </c>
      <c r="X91" s="220" t="e">
        <f>+#REF!/$R$3</f>
        <v>#REF!</v>
      </c>
      <c r="Y91" s="220" t="e">
        <f>+#REF!/$R$3</f>
        <v>#REF!</v>
      </c>
      <c r="Z91" s="220" t="e">
        <f>+#REF!/$R$3</f>
        <v>#REF!</v>
      </c>
      <c r="AA91" s="220" t="e">
        <f>+#REF!/$R$3</f>
        <v>#REF!</v>
      </c>
      <c r="AB91" s="220" t="e">
        <f>+#REF!/$R$3</f>
        <v>#REF!</v>
      </c>
      <c r="AC91" s="450"/>
      <c r="AD91" s="448"/>
      <c r="AE91" s="447"/>
    </row>
    <row r="92" spans="1:31" s="186" customFormat="1" ht="33.75" customHeight="1" x14ac:dyDescent="0.25">
      <c r="A92" s="217" t="e">
        <f>+#REF!</f>
        <v>#REF!</v>
      </c>
      <c r="B92" s="218" t="e">
        <f>+#REF!</f>
        <v>#REF!</v>
      </c>
      <c r="C92" s="219" t="e">
        <f>+#REF!</f>
        <v>#REF!</v>
      </c>
      <c r="D92" s="217" t="e">
        <f>+#REF!</f>
        <v>#REF!</v>
      </c>
      <c r="E92" s="217" t="e">
        <f>+#REF!</f>
        <v>#REF!</v>
      </c>
      <c r="F92" s="217" t="e">
        <f>+#REF!</f>
        <v>#REF!</v>
      </c>
      <c r="G92" s="217" t="e">
        <f>+#REF!</f>
        <v>#REF!</v>
      </c>
      <c r="H92" s="217" t="e">
        <f>+#REF!</f>
        <v>#REF!</v>
      </c>
      <c r="I92" s="217"/>
      <c r="J92" s="217"/>
      <c r="K92" s="217"/>
      <c r="L92" s="217"/>
      <c r="M92" s="217" t="e">
        <f>+#REF!</f>
        <v>#REF!</v>
      </c>
      <c r="N92" s="217" t="e">
        <f>+#REF!</f>
        <v>#REF!</v>
      </c>
      <c r="O92" s="217" t="e">
        <f>+#REF!</f>
        <v>#REF!</v>
      </c>
      <c r="P92" s="218" t="e">
        <f>+#REF!</f>
        <v>#REF!</v>
      </c>
      <c r="Q92" s="218" t="e">
        <f>+#REF!</f>
        <v>#REF!</v>
      </c>
      <c r="R92" s="220" t="e">
        <f>+#REF!/$R$3</f>
        <v>#REF!</v>
      </c>
      <c r="S92" s="220" t="e">
        <f>+#REF!/$R$3</f>
        <v>#REF!</v>
      </c>
      <c r="T92" s="220" t="e">
        <f>+#REF!/$R$3</f>
        <v>#REF!</v>
      </c>
      <c r="U92" s="220" t="e">
        <f>+#REF!/$R$3</f>
        <v>#REF!</v>
      </c>
      <c r="V92" s="220" t="e">
        <f>+#REF!/$R$3</f>
        <v>#REF!</v>
      </c>
      <c r="W92" s="220" t="e">
        <f>+#REF!/$R$3</f>
        <v>#REF!</v>
      </c>
      <c r="X92" s="220" t="e">
        <f>+#REF!/$R$3</f>
        <v>#REF!</v>
      </c>
      <c r="Y92" s="220" t="e">
        <f>+#REF!/$R$3</f>
        <v>#REF!</v>
      </c>
      <c r="Z92" s="220" t="e">
        <f>+#REF!/$R$3</f>
        <v>#REF!</v>
      </c>
      <c r="AA92" s="220" t="e">
        <f>+#REF!/$R$3</f>
        <v>#REF!</v>
      </c>
      <c r="AB92" s="220" t="e">
        <f>+#REF!/$R$3</f>
        <v>#REF!</v>
      </c>
      <c r="AC92" s="450"/>
      <c r="AD92" s="448"/>
      <c r="AE92" s="447"/>
    </row>
    <row r="93" spans="1:31" s="186" customFormat="1" ht="33.75" customHeight="1" x14ac:dyDescent="0.25">
      <c r="A93" s="217" t="e">
        <f>+#REF!</f>
        <v>#REF!</v>
      </c>
      <c r="B93" s="218" t="e">
        <f>+#REF!</f>
        <v>#REF!</v>
      </c>
      <c r="C93" s="219" t="e">
        <f>+#REF!</f>
        <v>#REF!</v>
      </c>
      <c r="D93" s="217" t="e">
        <f>+#REF!</f>
        <v>#REF!</v>
      </c>
      <c r="E93" s="217" t="e">
        <f>+#REF!</f>
        <v>#REF!</v>
      </c>
      <c r="F93" s="217" t="e">
        <f>+#REF!</f>
        <v>#REF!</v>
      </c>
      <c r="G93" s="217" t="e">
        <f>+#REF!</f>
        <v>#REF!</v>
      </c>
      <c r="H93" s="217" t="e">
        <f>+#REF!</f>
        <v>#REF!</v>
      </c>
      <c r="I93" s="217"/>
      <c r="J93" s="217"/>
      <c r="K93" s="217"/>
      <c r="L93" s="217"/>
      <c r="M93" s="217" t="e">
        <f>+#REF!</f>
        <v>#REF!</v>
      </c>
      <c r="N93" s="217" t="e">
        <f>+#REF!</f>
        <v>#REF!</v>
      </c>
      <c r="O93" s="217" t="e">
        <f>+#REF!</f>
        <v>#REF!</v>
      </c>
      <c r="P93" s="218" t="e">
        <f>+#REF!</f>
        <v>#REF!</v>
      </c>
      <c r="Q93" s="218" t="e">
        <f>+#REF!</f>
        <v>#REF!</v>
      </c>
      <c r="R93" s="220" t="e">
        <f>+#REF!/$R$3</f>
        <v>#REF!</v>
      </c>
      <c r="S93" s="220" t="e">
        <f>+#REF!/$R$3</f>
        <v>#REF!</v>
      </c>
      <c r="T93" s="220" t="e">
        <f>+#REF!/$R$3</f>
        <v>#REF!</v>
      </c>
      <c r="U93" s="220" t="e">
        <f>+#REF!/$R$3</f>
        <v>#REF!</v>
      </c>
      <c r="V93" s="220" t="e">
        <f>+#REF!/$R$3</f>
        <v>#REF!</v>
      </c>
      <c r="W93" s="220" t="e">
        <f>+#REF!/$R$3</f>
        <v>#REF!</v>
      </c>
      <c r="X93" s="220" t="e">
        <f>+#REF!/$R$3</f>
        <v>#REF!</v>
      </c>
      <c r="Y93" s="220" t="e">
        <f>+#REF!/$R$3</f>
        <v>#REF!</v>
      </c>
      <c r="Z93" s="220" t="e">
        <f>+#REF!/$R$3</f>
        <v>#REF!</v>
      </c>
      <c r="AA93" s="220" t="e">
        <f>+#REF!/$R$3</f>
        <v>#REF!</v>
      </c>
      <c r="AB93" s="220" t="e">
        <f>+#REF!/$R$3</f>
        <v>#REF!</v>
      </c>
      <c r="AC93" s="450"/>
      <c r="AD93" s="448"/>
      <c r="AE93" s="447"/>
    </row>
    <row r="94" spans="1:31" s="186" customFormat="1" ht="33.75" customHeight="1" x14ac:dyDescent="0.25">
      <c r="A94" s="217" t="e">
        <f>+#REF!</f>
        <v>#REF!</v>
      </c>
      <c r="B94" s="218" t="e">
        <f>+#REF!</f>
        <v>#REF!</v>
      </c>
      <c r="C94" s="219" t="e">
        <f>+#REF!</f>
        <v>#REF!</v>
      </c>
      <c r="D94" s="217" t="e">
        <f>+#REF!</f>
        <v>#REF!</v>
      </c>
      <c r="E94" s="217" t="e">
        <f>+#REF!</f>
        <v>#REF!</v>
      </c>
      <c r="F94" s="217" t="e">
        <f>+#REF!</f>
        <v>#REF!</v>
      </c>
      <c r="G94" s="217" t="e">
        <f>+#REF!</f>
        <v>#REF!</v>
      </c>
      <c r="H94" s="217" t="e">
        <f>+#REF!</f>
        <v>#REF!</v>
      </c>
      <c r="I94" s="217"/>
      <c r="J94" s="217"/>
      <c r="K94" s="217"/>
      <c r="L94" s="217"/>
      <c r="M94" s="217" t="e">
        <f>+#REF!</f>
        <v>#REF!</v>
      </c>
      <c r="N94" s="217" t="e">
        <f>+#REF!</f>
        <v>#REF!</v>
      </c>
      <c r="O94" s="217" t="e">
        <f>+#REF!</f>
        <v>#REF!</v>
      </c>
      <c r="P94" s="218" t="e">
        <f>+#REF!</f>
        <v>#REF!</v>
      </c>
      <c r="Q94" s="218" t="e">
        <f>+#REF!</f>
        <v>#REF!</v>
      </c>
      <c r="R94" s="220" t="e">
        <f>+#REF!/$R$3</f>
        <v>#REF!</v>
      </c>
      <c r="S94" s="220" t="e">
        <f>+#REF!/$R$3</f>
        <v>#REF!</v>
      </c>
      <c r="T94" s="220" t="e">
        <f>+#REF!/$R$3</f>
        <v>#REF!</v>
      </c>
      <c r="U94" s="220" t="e">
        <f>+#REF!/$R$3</f>
        <v>#REF!</v>
      </c>
      <c r="V94" s="220" t="e">
        <f>+#REF!/$R$3</f>
        <v>#REF!</v>
      </c>
      <c r="W94" s="220" t="e">
        <f>+#REF!/$R$3</f>
        <v>#REF!</v>
      </c>
      <c r="X94" s="220" t="e">
        <f>+#REF!/$R$3</f>
        <v>#REF!</v>
      </c>
      <c r="Y94" s="220" t="e">
        <f>+#REF!/$R$3</f>
        <v>#REF!</v>
      </c>
      <c r="Z94" s="220" t="e">
        <f>+#REF!/$R$3</f>
        <v>#REF!</v>
      </c>
      <c r="AA94" s="220" t="e">
        <f>+#REF!/$R$3</f>
        <v>#REF!</v>
      </c>
      <c r="AB94" s="220" t="e">
        <f>+#REF!/$R$3</f>
        <v>#REF!</v>
      </c>
      <c r="AC94" s="450"/>
      <c r="AD94" s="448"/>
      <c r="AE94" s="447"/>
    </row>
    <row r="95" spans="1:31" s="186" customFormat="1" ht="33.75" customHeight="1" x14ac:dyDescent="0.25">
      <c r="A95" s="217" t="e">
        <f>+#REF!</f>
        <v>#REF!</v>
      </c>
      <c r="B95" s="218" t="e">
        <f>+#REF!</f>
        <v>#REF!</v>
      </c>
      <c r="C95" s="219" t="e">
        <f>+#REF!</f>
        <v>#REF!</v>
      </c>
      <c r="D95" s="217" t="e">
        <f>+#REF!</f>
        <v>#REF!</v>
      </c>
      <c r="E95" s="217" t="e">
        <f>+#REF!</f>
        <v>#REF!</v>
      </c>
      <c r="F95" s="217" t="e">
        <f>+#REF!</f>
        <v>#REF!</v>
      </c>
      <c r="G95" s="217" t="e">
        <f>+#REF!</f>
        <v>#REF!</v>
      </c>
      <c r="H95" s="217" t="e">
        <f>+#REF!</f>
        <v>#REF!</v>
      </c>
      <c r="I95" s="217"/>
      <c r="J95" s="217"/>
      <c r="K95" s="217"/>
      <c r="L95" s="217"/>
      <c r="M95" s="217" t="e">
        <f>+#REF!</f>
        <v>#REF!</v>
      </c>
      <c r="N95" s="217" t="e">
        <f>+#REF!</f>
        <v>#REF!</v>
      </c>
      <c r="O95" s="217" t="e">
        <f>+#REF!</f>
        <v>#REF!</v>
      </c>
      <c r="P95" s="218" t="e">
        <f>+#REF!</f>
        <v>#REF!</v>
      </c>
      <c r="Q95" s="218" t="e">
        <f>+#REF!</f>
        <v>#REF!</v>
      </c>
      <c r="R95" s="220" t="e">
        <f>+#REF!/$R$3</f>
        <v>#REF!</v>
      </c>
      <c r="S95" s="220" t="e">
        <f>+#REF!/$R$3</f>
        <v>#REF!</v>
      </c>
      <c r="T95" s="220" t="e">
        <f>+#REF!/$R$3</f>
        <v>#REF!</v>
      </c>
      <c r="U95" s="220" t="e">
        <f>+#REF!/$R$3</f>
        <v>#REF!</v>
      </c>
      <c r="V95" s="220" t="e">
        <f>+#REF!/$R$3</f>
        <v>#REF!</v>
      </c>
      <c r="W95" s="220" t="e">
        <f>+#REF!/$R$3</f>
        <v>#REF!</v>
      </c>
      <c r="X95" s="220" t="e">
        <f>+#REF!/$R$3</f>
        <v>#REF!</v>
      </c>
      <c r="Y95" s="220" t="e">
        <f>+#REF!/$R$3</f>
        <v>#REF!</v>
      </c>
      <c r="Z95" s="220" t="e">
        <f>+#REF!/$R$3</f>
        <v>#REF!</v>
      </c>
      <c r="AA95" s="220" t="e">
        <f>+#REF!/$R$3</f>
        <v>#REF!</v>
      </c>
      <c r="AB95" s="220" t="e">
        <f>+#REF!/$R$3</f>
        <v>#REF!</v>
      </c>
      <c r="AC95" s="450"/>
      <c r="AD95" s="448"/>
      <c r="AE95" s="447"/>
    </row>
    <row r="96" spans="1:31" s="186" customFormat="1" ht="33.75" customHeight="1" x14ac:dyDescent="0.25">
      <c r="A96" s="452" t="e">
        <f>+#REF!</f>
        <v>#REF!</v>
      </c>
      <c r="B96" s="453" t="e">
        <f>+#REF!</f>
        <v>#REF!</v>
      </c>
      <c r="C96" s="454" t="e">
        <f>+#REF!</f>
        <v>#REF!</v>
      </c>
      <c r="D96" s="452" t="e">
        <f>+#REF!</f>
        <v>#REF!</v>
      </c>
      <c r="E96" s="452" t="e">
        <f>+#REF!</f>
        <v>#REF!</v>
      </c>
      <c r="F96" s="452" t="e">
        <f>+#REF!</f>
        <v>#REF!</v>
      </c>
      <c r="G96" s="452" t="e">
        <f>+#REF!</f>
        <v>#REF!</v>
      </c>
      <c r="H96" s="452" t="e">
        <f>+#REF!</f>
        <v>#REF!</v>
      </c>
      <c r="I96" s="452"/>
      <c r="J96" s="452"/>
      <c r="K96" s="452"/>
      <c r="L96" s="452"/>
      <c r="M96" s="452" t="e">
        <f>+#REF!</f>
        <v>#REF!</v>
      </c>
      <c r="N96" s="452" t="e">
        <f>+#REF!</f>
        <v>#REF!</v>
      </c>
      <c r="O96" s="452" t="e">
        <f>+#REF!</f>
        <v>#REF!</v>
      </c>
      <c r="P96" s="453" t="e">
        <f>+#REF!</f>
        <v>#REF!</v>
      </c>
      <c r="Q96" s="453" t="e">
        <f>+#REF!</f>
        <v>#REF!</v>
      </c>
      <c r="R96" s="455" t="e">
        <f>+#REF!/$R$3</f>
        <v>#REF!</v>
      </c>
      <c r="S96" s="455" t="e">
        <f>+#REF!/$R$3</f>
        <v>#REF!</v>
      </c>
      <c r="T96" s="455" t="e">
        <f>+#REF!/$R$3</f>
        <v>#REF!</v>
      </c>
      <c r="U96" s="455" t="e">
        <f>+#REF!/$R$3</f>
        <v>#REF!</v>
      </c>
      <c r="V96" s="455" t="e">
        <f>+#REF!/$R$3</f>
        <v>#REF!</v>
      </c>
      <c r="W96" s="455" t="e">
        <f>+#REF!/$R$3</f>
        <v>#REF!</v>
      </c>
      <c r="X96" s="455" t="e">
        <f>+#REF!/$R$3</f>
        <v>#REF!</v>
      </c>
      <c r="Y96" s="455" t="e">
        <f>+#REF!/$R$3</f>
        <v>#REF!</v>
      </c>
      <c r="Z96" s="455" t="e">
        <f>+#REF!/$R$3</f>
        <v>#REF!</v>
      </c>
      <c r="AA96" s="455" t="e">
        <f>+#REF!/$R$3</f>
        <v>#REF!</v>
      </c>
      <c r="AB96" s="455" t="e">
        <f>+#REF!/$R$3</f>
        <v>#REF!</v>
      </c>
      <c r="AC96" s="450"/>
      <c r="AD96" s="448"/>
      <c r="AE96" s="447"/>
    </row>
    <row r="97" spans="1:31" s="186" customFormat="1" ht="33.75" customHeight="1" x14ac:dyDescent="0.25">
      <c r="A97" s="452" t="e">
        <f>+#REF!</f>
        <v>#REF!</v>
      </c>
      <c r="B97" s="453" t="e">
        <f>+#REF!</f>
        <v>#REF!</v>
      </c>
      <c r="C97" s="454" t="e">
        <f>+#REF!</f>
        <v>#REF!</v>
      </c>
      <c r="D97" s="452" t="e">
        <f>+#REF!</f>
        <v>#REF!</v>
      </c>
      <c r="E97" s="452" t="e">
        <f>+#REF!</f>
        <v>#REF!</v>
      </c>
      <c r="F97" s="452" t="e">
        <f>+#REF!</f>
        <v>#REF!</v>
      </c>
      <c r="G97" s="452" t="e">
        <f>+#REF!</f>
        <v>#REF!</v>
      </c>
      <c r="H97" s="452" t="e">
        <f>+#REF!</f>
        <v>#REF!</v>
      </c>
      <c r="I97" s="452"/>
      <c r="J97" s="452"/>
      <c r="K97" s="452"/>
      <c r="L97" s="452"/>
      <c r="M97" s="452" t="e">
        <f>+#REF!</f>
        <v>#REF!</v>
      </c>
      <c r="N97" s="452" t="e">
        <f>+#REF!</f>
        <v>#REF!</v>
      </c>
      <c r="O97" s="452" t="e">
        <f>+#REF!</f>
        <v>#REF!</v>
      </c>
      <c r="P97" s="453" t="e">
        <f>+#REF!</f>
        <v>#REF!</v>
      </c>
      <c r="Q97" s="453" t="e">
        <f>+#REF!</f>
        <v>#REF!</v>
      </c>
      <c r="R97" s="455" t="e">
        <f>+#REF!/$R$3</f>
        <v>#REF!</v>
      </c>
      <c r="S97" s="455" t="e">
        <f>+#REF!/$R$3</f>
        <v>#REF!</v>
      </c>
      <c r="T97" s="455" t="e">
        <f>+#REF!/$R$3</f>
        <v>#REF!</v>
      </c>
      <c r="U97" s="455" t="e">
        <f>+#REF!/$R$3</f>
        <v>#REF!</v>
      </c>
      <c r="V97" s="455" t="e">
        <f>+#REF!/$R$3</f>
        <v>#REF!</v>
      </c>
      <c r="W97" s="455" t="e">
        <f>+#REF!/$R$3</f>
        <v>#REF!</v>
      </c>
      <c r="X97" s="455" t="e">
        <f>+#REF!/$R$3</f>
        <v>#REF!</v>
      </c>
      <c r="Y97" s="455" t="e">
        <f>+#REF!/$R$3</f>
        <v>#REF!</v>
      </c>
      <c r="Z97" s="455" t="e">
        <f>+#REF!/$R$3</f>
        <v>#REF!</v>
      </c>
      <c r="AA97" s="455" t="e">
        <f>+#REF!/$R$3</f>
        <v>#REF!</v>
      </c>
      <c r="AB97" s="455" t="e">
        <f>+#REF!/$R$3</f>
        <v>#REF!</v>
      </c>
      <c r="AC97" s="450"/>
      <c r="AD97" s="448"/>
      <c r="AE97" s="447"/>
    </row>
    <row r="98" spans="1:31" s="186" customFormat="1" ht="33.75" customHeight="1" x14ac:dyDescent="0.25">
      <c r="A98" s="452" t="e">
        <f>+#REF!</f>
        <v>#REF!</v>
      </c>
      <c r="B98" s="453" t="e">
        <f>+#REF!</f>
        <v>#REF!</v>
      </c>
      <c r="C98" s="454" t="e">
        <f>+#REF!</f>
        <v>#REF!</v>
      </c>
      <c r="D98" s="452" t="e">
        <f>+#REF!</f>
        <v>#REF!</v>
      </c>
      <c r="E98" s="452" t="e">
        <f>+#REF!</f>
        <v>#REF!</v>
      </c>
      <c r="F98" s="452" t="e">
        <f>+#REF!</f>
        <v>#REF!</v>
      </c>
      <c r="G98" s="452" t="e">
        <f>+#REF!</f>
        <v>#REF!</v>
      </c>
      <c r="H98" s="452" t="e">
        <f>+#REF!</f>
        <v>#REF!</v>
      </c>
      <c r="I98" s="452"/>
      <c r="J98" s="452"/>
      <c r="K98" s="452"/>
      <c r="L98" s="452"/>
      <c r="M98" s="452" t="e">
        <f>+#REF!</f>
        <v>#REF!</v>
      </c>
      <c r="N98" s="452" t="e">
        <f>+#REF!</f>
        <v>#REF!</v>
      </c>
      <c r="O98" s="452" t="e">
        <f>+#REF!</f>
        <v>#REF!</v>
      </c>
      <c r="P98" s="453" t="e">
        <f>+#REF!</f>
        <v>#REF!</v>
      </c>
      <c r="Q98" s="453" t="e">
        <f>+#REF!</f>
        <v>#REF!</v>
      </c>
      <c r="R98" s="455" t="e">
        <f>+#REF!/$R$3</f>
        <v>#REF!</v>
      </c>
      <c r="S98" s="455" t="e">
        <f>+#REF!/$R$3</f>
        <v>#REF!</v>
      </c>
      <c r="T98" s="455" t="e">
        <f>+#REF!/$R$3</f>
        <v>#REF!</v>
      </c>
      <c r="U98" s="455" t="e">
        <f>+#REF!/$R$3</f>
        <v>#REF!</v>
      </c>
      <c r="V98" s="455" t="e">
        <f>+#REF!/$R$3</f>
        <v>#REF!</v>
      </c>
      <c r="W98" s="455" t="e">
        <f>+#REF!/$R$3</f>
        <v>#REF!</v>
      </c>
      <c r="X98" s="455" t="e">
        <f>+#REF!/$R$3</f>
        <v>#REF!</v>
      </c>
      <c r="Y98" s="455" t="e">
        <f>+#REF!/$R$3</f>
        <v>#REF!</v>
      </c>
      <c r="Z98" s="455" t="e">
        <f>+#REF!/$R$3</f>
        <v>#REF!</v>
      </c>
      <c r="AA98" s="455" t="e">
        <f>+#REF!/$R$3</f>
        <v>#REF!</v>
      </c>
      <c r="AB98" s="455" t="e">
        <f>+#REF!/$R$3</f>
        <v>#REF!</v>
      </c>
      <c r="AC98" s="450"/>
      <c r="AD98" s="448"/>
      <c r="AE98" s="447"/>
    </row>
    <row r="99" spans="1:31" s="186" customFormat="1" ht="33.75" customHeight="1" x14ac:dyDescent="0.25">
      <c r="A99" s="452" t="e">
        <f>+#REF!</f>
        <v>#REF!</v>
      </c>
      <c r="B99" s="453" t="e">
        <f>+#REF!</f>
        <v>#REF!</v>
      </c>
      <c r="C99" s="454" t="e">
        <f>+#REF!</f>
        <v>#REF!</v>
      </c>
      <c r="D99" s="452" t="e">
        <f>+#REF!</f>
        <v>#REF!</v>
      </c>
      <c r="E99" s="452" t="e">
        <f>+#REF!</f>
        <v>#REF!</v>
      </c>
      <c r="F99" s="452" t="e">
        <f>+#REF!</f>
        <v>#REF!</v>
      </c>
      <c r="G99" s="452" t="e">
        <f>+#REF!</f>
        <v>#REF!</v>
      </c>
      <c r="H99" s="452" t="e">
        <f>+#REF!</f>
        <v>#REF!</v>
      </c>
      <c r="I99" s="452"/>
      <c r="J99" s="452"/>
      <c r="K99" s="452"/>
      <c r="L99" s="452"/>
      <c r="M99" s="452" t="e">
        <f>+#REF!</f>
        <v>#REF!</v>
      </c>
      <c r="N99" s="452" t="e">
        <f>+#REF!</f>
        <v>#REF!</v>
      </c>
      <c r="O99" s="452" t="e">
        <f>+#REF!</f>
        <v>#REF!</v>
      </c>
      <c r="P99" s="453" t="e">
        <f>+#REF!</f>
        <v>#REF!</v>
      </c>
      <c r="Q99" s="453" t="e">
        <f>+#REF!</f>
        <v>#REF!</v>
      </c>
      <c r="R99" s="455" t="e">
        <f>+#REF!/$R$3</f>
        <v>#REF!</v>
      </c>
      <c r="S99" s="455" t="e">
        <f>+#REF!/$R$3</f>
        <v>#REF!</v>
      </c>
      <c r="T99" s="455" t="e">
        <f>+#REF!/$R$3</f>
        <v>#REF!</v>
      </c>
      <c r="U99" s="455" t="e">
        <f>+#REF!/$R$3</f>
        <v>#REF!</v>
      </c>
      <c r="V99" s="455" t="e">
        <f>+#REF!/$R$3</f>
        <v>#REF!</v>
      </c>
      <c r="W99" s="455" t="e">
        <f>+#REF!/$R$3</f>
        <v>#REF!</v>
      </c>
      <c r="X99" s="455" t="e">
        <f>+#REF!/$R$3</f>
        <v>#REF!</v>
      </c>
      <c r="Y99" s="455" t="e">
        <f>+#REF!/$R$3</f>
        <v>#REF!</v>
      </c>
      <c r="Z99" s="455" t="e">
        <f>+#REF!/$R$3</f>
        <v>#REF!</v>
      </c>
      <c r="AA99" s="455" t="e">
        <f>+#REF!/$R$3</f>
        <v>#REF!</v>
      </c>
      <c r="AB99" s="455" t="e">
        <f>+#REF!/$R$3</f>
        <v>#REF!</v>
      </c>
      <c r="AC99" s="450"/>
      <c r="AD99" s="448"/>
      <c r="AE99" s="447"/>
    </row>
    <row r="100" spans="1:31" s="186" customFormat="1" ht="33.75" customHeight="1" x14ac:dyDescent="0.25">
      <c r="A100" s="452" t="e">
        <f>+#REF!</f>
        <v>#REF!</v>
      </c>
      <c r="B100" s="453" t="e">
        <f>+#REF!</f>
        <v>#REF!</v>
      </c>
      <c r="C100" s="454" t="e">
        <f>+#REF!</f>
        <v>#REF!</v>
      </c>
      <c r="D100" s="452" t="e">
        <f>+#REF!</f>
        <v>#REF!</v>
      </c>
      <c r="E100" s="452" t="e">
        <f>+#REF!</f>
        <v>#REF!</v>
      </c>
      <c r="F100" s="452" t="e">
        <f>+#REF!</f>
        <v>#REF!</v>
      </c>
      <c r="G100" s="452" t="e">
        <f>+#REF!</f>
        <v>#REF!</v>
      </c>
      <c r="H100" s="452" t="e">
        <f>+#REF!</f>
        <v>#REF!</v>
      </c>
      <c r="I100" s="452"/>
      <c r="J100" s="452"/>
      <c r="K100" s="452"/>
      <c r="L100" s="452"/>
      <c r="M100" s="452" t="e">
        <f>+#REF!</f>
        <v>#REF!</v>
      </c>
      <c r="N100" s="452" t="e">
        <f>+#REF!</f>
        <v>#REF!</v>
      </c>
      <c r="O100" s="452" t="e">
        <f>+#REF!</f>
        <v>#REF!</v>
      </c>
      <c r="P100" s="453" t="e">
        <f>+#REF!</f>
        <v>#REF!</v>
      </c>
      <c r="Q100" s="453" t="e">
        <f>+#REF!</f>
        <v>#REF!</v>
      </c>
      <c r="R100" s="455" t="e">
        <f>+#REF!/$R$3</f>
        <v>#REF!</v>
      </c>
      <c r="S100" s="455" t="e">
        <f>+#REF!/$R$3</f>
        <v>#REF!</v>
      </c>
      <c r="T100" s="455" t="e">
        <f>+#REF!/$R$3</f>
        <v>#REF!</v>
      </c>
      <c r="U100" s="455" t="e">
        <f>+#REF!/$R$3</f>
        <v>#REF!</v>
      </c>
      <c r="V100" s="455" t="e">
        <f>+#REF!/$R$3</f>
        <v>#REF!</v>
      </c>
      <c r="W100" s="455" t="e">
        <f>+#REF!/$R$3</f>
        <v>#REF!</v>
      </c>
      <c r="X100" s="455" t="e">
        <f>+#REF!/$R$3</f>
        <v>#REF!</v>
      </c>
      <c r="Y100" s="455" t="e">
        <f>+#REF!/$R$3</f>
        <v>#REF!</v>
      </c>
      <c r="Z100" s="455" t="e">
        <f>+#REF!/$R$3</f>
        <v>#REF!</v>
      </c>
      <c r="AA100" s="455" t="e">
        <f>+#REF!/$R$3</f>
        <v>#REF!</v>
      </c>
      <c r="AB100" s="455" t="e">
        <f>+#REF!/$R$3</f>
        <v>#REF!</v>
      </c>
      <c r="AC100" s="450"/>
      <c r="AD100" s="448"/>
      <c r="AE100" s="447"/>
    </row>
    <row r="101" spans="1:31" s="186" customFormat="1" ht="33.75" customHeight="1" x14ac:dyDescent="0.25">
      <c r="A101" s="452" t="e">
        <f>+#REF!</f>
        <v>#REF!</v>
      </c>
      <c r="B101" s="453" t="e">
        <f>+#REF!</f>
        <v>#REF!</v>
      </c>
      <c r="C101" s="454" t="e">
        <f>+#REF!</f>
        <v>#REF!</v>
      </c>
      <c r="D101" s="452" t="e">
        <f>+#REF!</f>
        <v>#REF!</v>
      </c>
      <c r="E101" s="452" t="e">
        <f>+#REF!</f>
        <v>#REF!</v>
      </c>
      <c r="F101" s="452" t="e">
        <f>+#REF!</f>
        <v>#REF!</v>
      </c>
      <c r="G101" s="452" t="e">
        <f>+#REF!</f>
        <v>#REF!</v>
      </c>
      <c r="H101" s="452" t="e">
        <f>+#REF!</f>
        <v>#REF!</v>
      </c>
      <c r="I101" s="452"/>
      <c r="J101" s="452"/>
      <c r="K101" s="452"/>
      <c r="L101" s="452"/>
      <c r="M101" s="452" t="e">
        <f>+#REF!</f>
        <v>#REF!</v>
      </c>
      <c r="N101" s="452" t="e">
        <f>+#REF!</f>
        <v>#REF!</v>
      </c>
      <c r="O101" s="452" t="e">
        <f>+#REF!</f>
        <v>#REF!</v>
      </c>
      <c r="P101" s="453" t="e">
        <f>+#REF!</f>
        <v>#REF!</v>
      </c>
      <c r="Q101" s="453" t="e">
        <f>+#REF!</f>
        <v>#REF!</v>
      </c>
      <c r="R101" s="455" t="e">
        <f>+#REF!/$R$3</f>
        <v>#REF!</v>
      </c>
      <c r="S101" s="455" t="e">
        <f>+#REF!/$R$3</f>
        <v>#REF!</v>
      </c>
      <c r="T101" s="455" t="e">
        <f>+#REF!/$R$3</f>
        <v>#REF!</v>
      </c>
      <c r="U101" s="455" t="e">
        <f>+#REF!/$R$3</f>
        <v>#REF!</v>
      </c>
      <c r="V101" s="455" t="e">
        <f>+#REF!/$R$3</f>
        <v>#REF!</v>
      </c>
      <c r="W101" s="455" t="e">
        <f>+#REF!/$R$3</f>
        <v>#REF!</v>
      </c>
      <c r="X101" s="455" t="e">
        <f>+#REF!/$R$3</f>
        <v>#REF!</v>
      </c>
      <c r="Y101" s="455" t="e">
        <f>+#REF!/$R$3</f>
        <v>#REF!</v>
      </c>
      <c r="Z101" s="455" t="e">
        <f>+#REF!/$R$3</f>
        <v>#REF!</v>
      </c>
      <c r="AA101" s="455" t="e">
        <f>+#REF!/$R$3</f>
        <v>#REF!</v>
      </c>
      <c r="AB101" s="455" t="e">
        <f>+#REF!/$R$3</f>
        <v>#REF!</v>
      </c>
      <c r="AC101" s="450"/>
      <c r="AD101" s="448"/>
      <c r="AE101" s="447"/>
    </row>
    <row r="102" spans="1:31" s="186" customFormat="1" ht="33.75" customHeight="1" x14ac:dyDescent="0.25">
      <c r="A102" s="452" t="e">
        <f>+#REF!</f>
        <v>#REF!</v>
      </c>
      <c r="B102" s="453" t="e">
        <f>+#REF!</f>
        <v>#REF!</v>
      </c>
      <c r="C102" s="454" t="e">
        <f>+#REF!</f>
        <v>#REF!</v>
      </c>
      <c r="D102" s="452" t="e">
        <f>+#REF!</f>
        <v>#REF!</v>
      </c>
      <c r="E102" s="452" t="e">
        <f>+#REF!</f>
        <v>#REF!</v>
      </c>
      <c r="F102" s="452" t="e">
        <f>+#REF!</f>
        <v>#REF!</v>
      </c>
      <c r="G102" s="452" t="e">
        <f>+#REF!</f>
        <v>#REF!</v>
      </c>
      <c r="H102" s="452" t="e">
        <f>+#REF!</f>
        <v>#REF!</v>
      </c>
      <c r="I102" s="452"/>
      <c r="J102" s="452"/>
      <c r="K102" s="452"/>
      <c r="L102" s="452"/>
      <c r="M102" s="452" t="e">
        <f>+#REF!</f>
        <v>#REF!</v>
      </c>
      <c r="N102" s="452" t="e">
        <f>+#REF!</f>
        <v>#REF!</v>
      </c>
      <c r="O102" s="452" t="e">
        <f>+#REF!</f>
        <v>#REF!</v>
      </c>
      <c r="P102" s="453" t="e">
        <f>+#REF!</f>
        <v>#REF!</v>
      </c>
      <c r="Q102" s="453" t="e">
        <f>+#REF!</f>
        <v>#REF!</v>
      </c>
      <c r="R102" s="455" t="e">
        <f>+#REF!/$R$3</f>
        <v>#REF!</v>
      </c>
      <c r="S102" s="455" t="e">
        <f>+#REF!/$R$3</f>
        <v>#REF!</v>
      </c>
      <c r="T102" s="455" t="e">
        <f>+#REF!/$R$3</f>
        <v>#REF!</v>
      </c>
      <c r="U102" s="455" t="e">
        <f>+#REF!/$R$3</f>
        <v>#REF!</v>
      </c>
      <c r="V102" s="455" t="e">
        <f>+#REF!/$R$3</f>
        <v>#REF!</v>
      </c>
      <c r="W102" s="455" t="e">
        <f>+#REF!/$R$3</f>
        <v>#REF!</v>
      </c>
      <c r="X102" s="455" t="e">
        <f>+#REF!/$R$3</f>
        <v>#REF!</v>
      </c>
      <c r="Y102" s="455" t="e">
        <f>+#REF!/$R$3</f>
        <v>#REF!</v>
      </c>
      <c r="Z102" s="455" t="e">
        <f>+#REF!/$R$3</f>
        <v>#REF!</v>
      </c>
      <c r="AA102" s="455" t="e">
        <f>+#REF!/$R$3</f>
        <v>#REF!</v>
      </c>
      <c r="AB102" s="455" t="e">
        <f>+#REF!/$R$3</f>
        <v>#REF!</v>
      </c>
      <c r="AC102" s="450"/>
      <c r="AD102" s="448"/>
      <c r="AE102" s="447"/>
    </row>
    <row r="103" spans="1:31" s="186" customFormat="1" ht="33.75" customHeight="1" x14ac:dyDescent="0.25">
      <c r="A103" s="452" t="e">
        <f>+#REF!</f>
        <v>#REF!</v>
      </c>
      <c r="B103" s="453" t="e">
        <f>+#REF!</f>
        <v>#REF!</v>
      </c>
      <c r="C103" s="454" t="e">
        <f>+#REF!</f>
        <v>#REF!</v>
      </c>
      <c r="D103" s="452" t="e">
        <f>+#REF!</f>
        <v>#REF!</v>
      </c>
      <c r="E103" s="452" t="e">
        <f>+#REF!</f>
        <v>#REF!</v>
      </c>
      <c r="F103" s="452" t="e">
        <f>+#REF!</f>
        <v>#REF!</v>
      </c>
      <c r="G103" s="452" t="e">
        <f>+#REF!</f>
        <v>#REF!</v>
      </c>
      <c r="H103" s="452" t="e">
        <f>+#REF!</f>
        <v>#REF!</v>
      </c>
      <c r="I103" s="452"/>
      <c r="J103" s="452"/>
      <c r="K103" s="452"/>
      <c r="L103" s="452"/>
      <c r="M103" s="452" t="e">
        <f>+#REF!</f>
        <v>#REF!</v>
      </c>
      <c r="N103" s="452" t="e">
        <f>+#REF!</f>
        <v>#REF!</v>
      </c>
      <c r="O103" s="452" t="e">
        <f>+#REF!</f>
        <v>#REF!</v>
      </c>
      <c r="P103" s="453" t="e">
        <f>+#REF!</f>
        <v>#REF!</v>
      </c>
      <c r="Q103" s="453" t="e">
        <f>+#REF!</f>
        <v>#REF!</v>
      </c>
      <c r="R103" s="455" t="e">
        <f>+#REF!/$R$3</f>
        <v>#REF!</v>
      </c>
      <c r="S103" s="455" t="e">
        <f>+#REF!/$R$3</f>
        <v>#REF!</v>
      </c>
      <c r="T103" s="455" t="e">
        <f>+#REF!/$R$3</f>
        <v>#REF!</v>
      </c>
      <c r="U103" s="455" t="e">
        <f>+#REF!/$R$3</f>
        <v>#REF!</v>
      </c>
      <c r="V103" s="455" t="e">
        <f>+#REF!/$R$3</f>
        <v>#REF!</v>
      </c>
      <c r="W103" s="455" t="e">
        <f>+#REF!/$R$3</f>
        <v>#REF!</v>
      </c>
      <c r="X103" s="455" t="e">
        <f>+#REF!/$R$3</f>
        <v>#REF!</v>
      </c>
      <c r="Y103" s="455" t="e">
        <f>+#REF!/$R$3</f>
        <v>#REF!</v>
      </c>
      <c r="Z103" s="455" t="e">
        <f>+#REF!/$R$3</f>
        <v>#REF!</v>
      </c>
      <c r="AA103" s="455" t="e">
        <f>+#REF!/$R$3</f>
        <v>#REF!</v>
      </c>
      <c r="AB103" s="455" t="e">
        <f>+#REF!/$R$3</f>
        <v>#REF!</v>
      </c>
      <c r="AC103" s="450"/>
      <c r="AD103" s="448"/>
      <c r="AE103" s="447"/>
    </row>
    <row r="104" spans="1:31" s="186" customFormat="1" ht="33.75" customHeight="1" x14ac:dyDescent="0.25">
      <c r="A104" s="452" t="e">
        <f>+#REF!</f>
        <v>#REF!</v>
      </c>
      <c r="B104" s="453" t="e">
        <f>+#REF!</f>
        <v>#REF!</v>
      </c>
      <c r="C104" s="454" t="e">
        <f>+#REF!</f>
        <v>#REF!</v>
      </c>
      <c r="D104" s="452" t="e">
        <f>+#REF!</f>
        <v>#REF!</v>
      </c>
      <c r="E104" s="452" t="e">
        <f>+#REF!</f>
        <v>#REF!</v>
      </c>
      <c r="F104" s="452" t="e">
        <f>+#REF!</f>
        <v>#REF!</v>
      </c>
      <c r="G104" s="452" t="e">
        <f>+#REF!</f>
        <v>#REF!</v>
      </c>
      <c r="H104" s="452" t="e">
        <f>+#REF!</f>
        <v>#REF!</v>
      </c>
      <c r="I104" s="452"/>
      <c r="J104" s="452"/>
      <c r="K104" s="452"/>
      <c r="L104" s="452"/>
      <c r="M104" s="452" t="e">
        <f>+#REF!</f>
        <v>#REF!</v>
      </c>
      <c r="N104" s="452" t="e">
        <f>+#REF!</f>
        <v>#REF!</v>
      </c>
      <c r="O104" s="452" t="e">
        <f>+#REF!</f>
        <v>#REF!</v>
      </c>
      <c r="P104" s="453" t="e">
        <f>+#REF!</f>
        <v>#REF!</v>
      </c>
      <c r="Q104" s="453" t="e">
        <f>+#REF!</f>
        <v>#REF!</v>
      </c>
      <c r="R104" s="455" t="e">
        <f>+#REF!/$R$3</f>
        <v>#REF!</v>
      </c>
      <c r="S104" s="455" t="e">
        <f>+#REF!/$R$3</f>
        <v>#REF!</v>
      </c>
      <c r="T104" s="455" t="e">
        <f>+#REF!/$R$3</f>
        <v>#REF!</v>
      </c>
      <c r="U104" s="455" t="e">
        <f>+#REF!/$R$3</f>
        <v>#REF!</v>
      </c>
      <c r="V104" s="455" t="e">
        <f>+#REF!/$R$3</f>
        <v>#REF!</v>
      </c>
      <c r="W104" s="455" t="e">
        <f>+#REF!/$R$3</f>
        <v>#REF!</v>
      </c>
      <c r="X104" s="455" t="e">
        <f>+#REF!/$R$3</f>
        <v>#REF!</v>
      </c>
      <c r="Y104" s="455" t="e">
        <f>+#REF!/$R$3</f>
        <v>#REF!</v>
      </c>
      <c r="Z104" s="455" t="e">
        <f>+#REF!/$R$3</f>
        <v>#REF!</v>
      </c>
      <c r="AA104" s="455" t="e">
        <f>+#REF!/$R$3</f>
        <v>#REF!</v>
      </c>
      <c r="AB104" s="455" t="e">
        <f>+#REF!/$R$3</f>
        <v>#REF!</v>
      </c>
      <c r="AC104" s="450"/>
      <c r="AD104" s="448"/>
      <c r="AE104" s="447"/>
    </row>
    <row r="105" spans="1:31" s="186" customFormat="1" ht="33.75" customHeight="1" x14ac:dyDescent="0.25">
      <c r="A105" s="452" t="e">
        <f>+#REF!</f>
        <v>#REF!</v>
      </c>
      <c r="B105" s="453" t="e">
        <f>+#REF!</f>
        <v>#REF!</v>
      </c>
      <c r="C105" s="454" t="e">
        <f>+#REF!</f>
        <v>#REF!</v>
      </c>
      <c r="D105" s="452" t="e">
        <f>+#REF!</f>
        <v>#REF!</v>
      </c>
      <c r="E105" s="452" t="e">
        <f>+#REF!</f>
        <v>#REF!</v>
      </c>
      <c r="F105" s="452" t="e">
        <f>+#REF!</f>
        <v>#REF!</v>
      </c>
      <c r="G105" s="452" t="e">
        <f>+#REF!</f>
        <v>#REF!</v>
      </c>
      <c r="H105" s="452" t="e">
        <f>+#REF!</f>
        <v>#REF!</v>
      </c>
      <c r="I105" s="452"/>
      <c r="J105" s="452"/>
      <c r="K105" s="452"/>
      <c r="L105" s="452"/>
      <c r="M105" s="452" t="e">
        <f>+#REF!</f>
        <v>#REF!</v>
      </c>
      <c r="N105" s="452" t="e">
        <f>+#REF!</f>
        <v>#REF!</v>
      </c>
      <c r="O105" s="452" t="e">
        <f>+#REF!</f>
        <v>#REF!</v>
      </c>
      <c r="P105" s="453" t="e">
        <f>+#REF!</f>
        <v>#REF!</v>
      </c>
      <c r="Q105" s="453" t="e">
        <f>+#REF!</f>
        <v>#REF!</v>
      </c>
      <c r="R105" s="455" t="e">
        <f>+#REF!/$R$3</f>
        <v>#REF!</v>
      </c>
      <c r="S105" s="455" t="e">
        <f>+#REF!/$R$3</f>
        <v>#REF!</v>
      </c>
      <c r="T105" s="455" t="e">
        <f>+#REF!/$R$3</f>
        <v>#REF!</v>
      </c>
      <c r="U105" s="455" t="e">
        <f>+#REF!/$R$3</f>
        <v>#REF!</v>
      </c>
      <c r="V105" s="455" t="e">
        <f>+#REF!/$R$3</f>
        <v>#REF!</v>
      </c>
      <c r="W105" s="455" t="e">
        <f>+#REF!/$R$3</f>
        <v>#REF!</v>
      </c>
      <c r="X105" s="455" t="e">
        <f>+#REF!/$R$3</f>
        <v>#REF!</v>
      </c>
      <c r="Y105" s="455" t="e">
        <f>+#REF!/$R$3</f>
        <v>#REF!</v>
      </c>
      <c r="Z105" s="455" t="e">
        <f>+#REF!/$R$3</f>
        <v>#REF!</v>
      </c>
      <c r="AA105" s="455" t="e">
        <f>+#REF!/$R$3</f>
        <v>#REF!</v>
      </c>
      <c r="AB105" s="455" t="e">
        <f>+#REF!/$R$3</f>
        <v>#REF!</v>
      </c>
      <c r="AC105" s="450"/>
      <c r="AD105" s="448"/>
      <c r="AE105" s="447"/>
    </row>
    <row r="106" spans="1:31" s="186" customFormat="1" ht="33.75" customHeight="1" x14ac:dyDescent="0.25">
      <c r="A106" s="452" t="e">
        <f>+#REF!</f>
        <v>#REF!</v>
      </c>
      <c r="B106" s="453" t="e">
        <f>+#REF!</f>
        <v>#REF!</v>
      </c>
      <c r="C106" s="454" t="e">
        <f>+#REF!</f>
        <v>#REF!</v>
      </c>
      <c r="D106" s="452" t="e">
        <f>+#REF!</f>
        <v>#REF!</v>
      </c>
      <c r="E106" s="452" t="e">
        <f>+#REF!</f>
        <v>#REF!</v>
      </c>
      <c r="F106" s="452" t="e">
        <f>+#REF!</f>
        <v>#REF!</v>
      </c>
      <c r="G106" s="452" t="e">
        <f>+#REF!</f>
        <v>#REF!</v>
      </c>
      <c r="H106" s="452" t="e">
        <f>+#REF!</f>
        <v>#REF!</v>
      </c>
      <c r="I106" s="452"/>
      <c r="J106" s="452"/>
      <c r="K106" s="452"/>
      <c r="L106" s="452"/>
      <c r="M106" s="452" t="e">
        <f>+#REF!</f>
        <v>#REF!</v>
      </c>
      <c r="N106" s="452" t="e">
        <f>+#REF!</f>
        <v>#REF!</v>
      </c>
      <c r="O106" s="452" t="e">
        <f>+#REF!</f>
        <v>#REF!</v>
      </c>
      <c r="P106" s="453" t="e">
        <f>+#REF!</f>
        <v>#REF!</v>
      </c>
      <c r="Q106" s="453" t="e">
        <f>+#REF!</f>
        <v>#REF!</v>
      </c>
      <c r="R106" s="455" t="e">
        <f>+#REF!/$R$3</f>
        <v>#REF!</v>
      </c>
      <c r="S106" s="455" t="e">
        <f>+#REF!/$R$3</f>
        <v>#REF!</v>
      </c>
      <c r="T106" s="455" t="e">
        <f>+#REF!/$R$3</f>
        <v>#REF!</v>
      </c>
      <c r="U106" s="455" t="e">
        <f>+#REF!/$R$3</f>
        <v>#REF!</v>
      </c>
      <c r="V106" s="455" t="e">
        <f>+#REF!/$R$3</f>
        <v>#REF!</v>
      </c>
      <c r="W106" s="455" t="e">
        <f>+#REF!/$R$3</f>
        <v>#REF!</v>
      </c>
      <c r="X106" s="455" t="e">
        <f>+#REF!/$R$3</f>
        <v>#REF!</v>
      </c>
      <c r="Y106" s="455" t="e">
        <f>+#REF!/$R$3</f>
        <v>#REF!</v>
      </c>
      <c r="Z106" s="455" t="e">
        <f>+#REF!/$R$3</f>
        <v>#REF!</v>
      </c>
      <c r="AA106" s="455" t="e">
        <f>+#REF!/$R$3</f>
        <v>#REF!</v>
      </c>
      <c r="AB106" s="455" t="e">
        <f>+#REF!/$R$3</f>
        <v>#REF!</v>
      </c>
      <c r="AC106" s="450"/>
      <c r="AD106" s="448"/>
      <c r="AE106" s="447"/>
    </row>
    <row r="107" spans="1:31" s="186" customFormat="1" ht="33.75" customHeight="1" x14ac:dyDescent="0.25">
      <c r="A107" s="452" t="e">
        <f>+#REF!</f>
        <v>#REF!</v>
      </c>
      <c r="B107" s="453" t="e">
        <f>+#REF!</f>
        <v>#REF!</v>
      </c>
      <c r="C107" s="454" t="e">
        <f>+#REF!</f>
        <v>#REF!</v>
      </c>
      <c r="D107" s="452" t="e">
        <f>+#REF!</f>
        <v>#REF!</v>
      </c>
      <c r="E107" s="452" t="e">
        <f>+#REF!</f>
        <v>#REF!</v>
      </c>
      <c r="F107" s="452" t="e">
        <f>+#REF!</f>
        <v>#REF!</v>
      </c>
      <c r="G107" s="452" t="e">
        <f>+#REF!</f>
        <v>#REF!</v>
      </c>
      <c r="H107" s="452" t="e">
        <f>+#REF!</f>
        <v>#REF!</v>
      </c>
      <c r="I107" s="452"/>
      <c r="J107" s="452"/>
      <c r="K107" s="452"/>
      <c r="L107" s="452"/>
      <c r="M107" s="452" t="e">
        <f>+#REF!</f>
        <v>#REF!</v>
      </c>
      <c r="N107" s="452" t="e">
        <f>+#REF!</f>
        <v>#REF!</v>
      </c>
      <c r="O107" s="452" t="e">
        <f>+#REF!</f>
        <v>#REF!</v>
      </c>
      <c r="P107" s="453" t="e">
        <f>+#REF!</f>
        <v>#REF!</v>
      </c>
      <c r="Q107" s="453" t="e">
        <f>+#REF!</f>
        <v>#REF!</v>
      </c>
      <c r="R107" s="455" t="e">
        <f>+#REF!/$R$3</f>
        <v>#REF!</v>
      </c>
      <c r="S107" s="455" t="e">
        <f>+#REF!/$R$3</f>
        <v>#REF!</v>
      </c>
      <c r="T107" s="455" t="e">
        <f>+#REF!/$R$3</f>
        <v>#REF!</v>
      </c>
      <c r="U107" s="455" t="e">
        <f>+#REF!/$R$3</f>
        <v>#REF!</v>
      </c>
      <c r="V107" s="455" t="e">
        <f>+#REF!/$R$3</f>
        <v>#REF!</v>
      </c>
      <c r="W107" s="455" t="e">
        <f>+#REF!/$R$3</f>
        <v>#REF!</v>
      </c>
      <c r="X107" s="455" t="e">
        <f>+#REF!/$R$3</f>
        <v>#REF!</v>
      </c>
      <c r="Y107" s="455" t="e">
        <f>+#REF!/$R$3</f>
        <v>#REF!</v>
      </c>
      <c r="Z107" s="455" t="e">
        <f>+#REF!/$R$3</f>
        <v>#REF!</v>
      </c>
      <c r="AA107" s="455" t="e">
        <f>+#REF!/$R$3</f>
        <v>#REF!</v>
      </c>
      <c r="AB107" s="455" t="e">
        <f>+#REF!/$R$3</f>
        <v>#REF!</v>
      </c>
      <c r="AC107" s="450"/>
      <c r="AD107" s="448"/>
      <c r="AE107" s="447"/>
    </row>
    <row r="108" spans="1:31" s="186" customFormat="1" ht="33.75" customHeight="1" x14ac:dyDescent="0.25">
      <c r="A108" s="452" t="e">
        <f>+#REF!</f>
        <v>#REF!</v>
      </c>
      <c r="B108" s="453" t="e">
        <f>+#REF!</f>
        <v>#REF!</v>
      </c>
      <c r="C108" s="454" t="e">
        <f>+#REF!</f>
        <v>#REF!</v>
      </c>
      <c r="D108" s="452" t="e">
        <f>+#REF!</f>
        <v>#REF!</v>
      </c>
      <c r="E108" s="452" t="e">
        <f>+#REF!</f>
        <v>#REF!</v>
      </c>
      <c r="F108" s="452" t="e">
        <f>+#REF!</f>
        <v>#REF!</v>
      </c>
      <c r="G108" s="452" t="e">
        <f>+#REF!</f>
        <v>#REF!</v>
      </c>
      <c r="H108" s="452" t="e">
        <f>+#REF!</f>
        <v>#REF!</v>
      </c>
      <c r="I108" s="452"/>
      <c r="J108" s="452"/>
      <c r="K108" s="452"/>
      <c r="L108" s="452"/>
      <c r="M108" s="452" t="e">
        <f>+#REF!</f>
        <v>#REF!</v>
      </c>
      <c r="N108" s="452" t="e">
        <f>+#REF!</f>
        <v>#REF!</v>
      </c>
      <c r="O108" s="452" t="e">
        <f>+#REF!</f>
        <v>#REF!</v>
      </c>
      <c r="P108" s="453" t="e">
        <f>+#REF!</f>
        <v>#REF!</v>
      </c>
      <c r="Q108" s="453" t="e">
        <f>+#REF!</f>
        <v>#REF!</v>
      </c>
      <c r="R108" s="455" t="e">
        <f>+#REF!/$R$3</f>
        <v>#REF!</v>
      </c>
      <c r="S108" s="455" t="e">
        <f>+#REF!/$R$3</f>
        <v>#REF!</v>
      </c>
      <c r="T108" s="455" t="e">
        <f>+#REF!/$R$3</f>
        <v>#REF!</v>
      </c>
      <c r="U108" s="455" t="e">
        <f>+#REF!/$R$3</f>
        <v>#REF!</v>
      </c>
      <c r="V108" s="455" t="e">
        <f>+#REF!/$R$3</f>
        <v>#REF!</v>
      </c>
      <c r="W108" s="455" t="e">
        <f>+#REF!/$R$3</f>
        <v>#REF!</v>
      </c>
      <c r="X108" s="455" t="e">
        <f>+#REF!/$R$3</f>
        <v>#REF!</v>
      </c>
      <c r="Y108" s="455" t="e">
        <f>+#REF!/$R$3</f>
        <v>#REF!</v>
      </c>
      <c r="Z108" s="455" t="e">
        <f>+#REF!/$R$3</f>
        <v>#REF!</v>
      </c>
      <c r="AA108" s="455" t="e">
        <f>+#REF!/$R$3</f>
        <v>#REF!</v>
      </c>
      <c r="AB108" s="455" t="e">
        <f>+#REF!/$R$3</f>
        <v>#REF!</v>
      </c>
      <c r="AC108" s="450"/>
      <c r="AD108" s="448"/>
      <c r="AE108" s="447"/>
    </row>
    <row r="109" spans="1:31" s="186" customFormat="1" ht="33.75" customHeight="1" x14ac:dyDescent="0.25">
      <c r="A109" s="452" t="e">
        <f>+#REF!</f>
        <v>#REF!</v>
      </c>
      <c r="B109" s="453" t="e">
        <f>+#REF!</f>
        <v>#REF!</v>
      </c>
      <c r="C109" s="454" t="e">
        <f>+#REF!</f>
        <v>#REF!</v>
      </c>
      <c r="D109" s="452" t="e">
        <f>+#REF!</f>
        <v>#REF!</v>
      </c>
      <c r="E109" s="452" t="e">
        <f>+#REF!</f>
        <v>#REF!</v>
      </c>
      <c r="F109" s="452" t="e">
        <f>+#REF!</f>
        <v>#REF!</v>
      </c>
      <c r="G109" s="452" t="e">
        <f>+#REF!</f>
        <v>#REF!</v>
      </c>
      <c r="H109" s="452" t="e">
        <f>+#REF!</f>
        <v>#REF!</v>
      </c>
      <c r="I109" s="452"/>
      <c r="J109" s="452"/>
      <c r="K109" s="452"/>
      <c r="L109" s="452"/>
      <c r="M109" s="452" t="e">
        <f>+#REF!</f>
        <v>#REF!</v>
      </c>
      <c r="N109" s="452" t="e">
        <f>+#REF!</f>
        <v>#REF!</v>
      </c>
      <c r="O109" s="452" t="e">
        <f>+#REF!</f>
        <v>#REF!</v>
      </c>
      <c r="P109" s="453" t="e">
        <f>+#REF!</f>
        <v>#REF!</v>
      </c>
      <c r="Q109" s="453" t="e">
        <f>+#REF!</f>
        <v>#REF!</v>
      </c>
      <c r="R109" s="455" t="e">
        <f>+#REF!/$R$3</f>
        <v>#REF!</v>
      </c>
      <c r="S109" s="455" t="e">
        <f>+#REF!/$R$3</f>
        <v>#REF!</v>
      </c>
      <c r="T109" s="455" t="e">
        <f>+#REF!/$R$3</f>
        <v>#REF!</v>
      </c>
      <c r="U109" s="455" t="e">
        <f>+#REF!/$R$3</f>
        <v>#REF!</v>
      </c>
      <c r="V109" s="455" t="e">
        <f>+#REF!/$R$3</f>
        <v>#REF!</v>
      </c>
      <c r="W109" s="455" t="e">
        <f>+#REF!/$R$3</f>
        <v>#REF!</v>
      </c>
      <c r="X109" s="455" t="e">
        <f>+#REF!/$R$3</f>
        <v>#REF!</v>
      </c>
      <c r="Y109" s="455" t="e">
        <f>+#REF!/$R$3</f>
        <v>#REF!</v>
      </c>
      <c r="Z109" s="455" t="e">
        <f>+#REF!/$R$3</f>
        <v>#REF!</v>
      </c>
      <c r="AA109" s="455" t="e">
        <f>+#REF!/$R$3</f>
        <v>#REF!</v>
      </c>
      <c r="AB109" s="455" t="e">
        <f>+#REF!/$R$3</f>
        <v>#REF!</v>
      </c>
      <c r="AC109" s="450"/>
      <c r="AD109" s="448"/>
      <c r="AE109" s="447"/>
    </row>
    <row r="110" spans="1:31" s="186" customFormat="1" ht="33.75" customHeight="1" x14ac:dyDescent="0.25">
      <c r="A110" s="452" t="e">
        <f>+#REF!</f>
        <v>#REF!</v>
      </c>
      <c r="B110" s="453" t="e">
        <f>+#REF!</f>
        <v>#REF!</v>
      </c>
      <c r="C110" s="454" t="e">
        <f>+#REF!</f>
        <v>#REF!</v>
      </c>
      <c r="D110" s="452" t="e">
        <f>+#REF!</f>
        <v>#REF!</v>
      </c>
      <c r="E110" s="452" t="e">
        <f>+#REF!</f>
        <v>#REF!</v>
      </c>
      <c r="F110" s="452" t="e">
        <f>+#REF!</f>
        <v>#REF!</v>
      </c>
      <c r="G110" s="452" t="e">
        <f>+#REF!</f>
        <v>#REF!</v>
      </c>
      <c r="H110" s="452" t="e">
        <f>+#REF!</f>
        <v>#REF!</v>
      </c>
      <c r="I110" s="452"/>
      <c r="J110" s="452"/>
      <c r="K110" s="452"/>
      <c r="L110" s="452"/>
      <c r="M110" s="452" t="e">
        <f>+#REF!</f>
        <v>#REF!</v>
      </c>
      <c r="N110" s="452" t="e">
        <f>+#REF!</f>
        <v>#REF!</v>
      </c>
      <c r="O110" s="452" t="e">
        <f>+#REF!</f>
        <v>#REF!</v>
      </c>
      <c r="P110" s="453" t="e">
        <f>+#REF!</f>
        <v>#REF!</v>
      </c>
      <c r="Q110" s="453" t="e">
        <f>+#REF!</f>
        <v>#REF!</v>
      </c>
      <c r="R110" s="455" t="e">
        <f>+#REF!/$R$3</f>
        <v>#REF!</v>
      </c>
      <c r="S110" s="455" t="e">
        <f>+#REF!/$R$3</f>
        <v>#REF!</v>
      </c>
      <c r="T110" s="455" t="e">
        <f>+#REF!/$R$3</f>
        <v>#REF!</v>
      </c>
      <c r="U110" s="455" t="e">
        <f>+#REF!/$R$3</f>
        <v>#REF!</v>
      </c>
      <c r="V110" s="455" t="e">
        <f>+#REF!/$R$3</f>
        <v>#REF!</v>
      </c>
      <c r="W110" s="455" t="e">
        <f>+#REF!/$R$3</f>
        <v>#REF!</v>
      </c>
      <c r="X110" s="455" t="e">
        <f>+#REF!/$R$3</f>
        <v>#REF!</v>
      </c>
      <c r="Y110" s="455" t="e">
        <f>+#REF!/$R$3</f>
        <v>#REF!</v>
      </c>
      <c r="Z110" s="455" t="e">
        <f>+#REF!/$R$3</f>
        <v>#REF!</v>
      </c>
      <c r="AA110" s="455" t="e">
        <f>+#REF!/$R$3</f>
        <v>#REF!</v>
      </c>
      <c r="AB110" s="455" t="e">
        <f>+#REF!/$R$3</f>
        <v>#REF!</v>
      </c>
      <c r="AC110" s="450"/>
      <c r="AD110" s="448"/>
      <c r="AE110" s="447"/>
    </row>
    <row r="111" spans="1:31" s="186" customFormat="1" ht="33.75" customHeight="1" x14ac:dyDescent="0.25">
      <c r="A111" s="452" t="e">
        <f>+#REF!</f>
        <v>#REF!</v>
      </c>
      <c r="B111" s="453" t="e">
        <f>+#REF!</f>
        <v>#REF!</v>
      </c>
      <c r="C111" s="454" t="e">
        <f>+#REF!</f>
        <v>#REF!</v>
      </c>
      <c r="D111" s="452" t="e">
        <f>+#REF!</f>
        <v>#REF!</v>
      </c>
      <c r="E111" s="452" t="e">
        <f>+#REF!</f>
        <v>#REF!</v>
      </c>
      <c r="F111" s="452" t="e">
        <f>+#REF!</f>
        <v>#REF!</v>
      </c>
      <c r="G111" s="452" t="e">
        <f>+#REF!</f>
        <v>#REF!</v>
      </c>
      <c r="H111" s="452" t="e">
        <f>+#REF!</f>
        <v>#REF!</v>
      </c>
      <c r="I111" s="452"/>
      <c r="J111" s="452"/>
      <c r="K111" s="452"/>
      <c r="L111" s="452"/>
      <c r="M111" s="452" t="e">
        <f>+#REF!</f>
        <v>#REF!</v>
      </c>
      <c r="N111" s="452" t="e">
        <f>+#REF!</f>
        <v>#REF!</v>
      </c>
      <c r="O111" s="452" t="e">
        <f>+#REF!</f>
        <v>#REF!</v>
      </c>
      <c r="P111" s="453" t="e">
        <f>+#REF!</f>
        <v>#REF!</v>
      </c>
      <c r="Q111" s="453" t="e">
        <f>+#REF!</f>
        <v>#REF!</v>
      </c>
      <c r="R111" s="455" t="e">
        <f>+#REF!/$R$3</f>
        <v>#REF!</v>
      </c>
      <c r="S111" s="455" t="e">
        <f>+#REF!/$R$3</f>
        <v>#REF!</v>
      </c>
      <c r="T111" s="455" t="e">
        <f>+#REF!/$R$3</f>
        <v>#REF!</v>
      </c>
      <c r="U111" s="455" t="e">
        <f>+#REF!/$R$3</f>
        <v>#REF!</v>
      </c>
      <c r="V111" s="455" t="e">
        <f>+#REF!/$R$3</f>
        <v>#REF!</v>
      </c>
      <c r="W111" s="455" t="e">
        <f>+#REF!/$R$3</f>
        <v>#REF!</v>
      </c>
      <c r="X111" s="455" t="e">
        <f>+#REF!/$R$3</f>
        <v>#REF!</v>
      </c>
      <c r="Y111" s="455" t="e">
        <f>+#REF!/$R$3</f>
        <v>#REF!</v>
      </c>
      <c r="Z111" s="455" t="e">
        <f>+#REF!/$R$3</f>
        <v>#REF!</v>
      </c>
      <c r="AA111" s="455" t="e">
        <f>+#REF!/$R$3</f>
        <v>#REF!</v>
      </c>
      <c r="AB111" s="455" t="e">
        <f>+#REF!/$R$3</f>
        <v>#REF!</v>
      </c>
      <c r="AC111" s="450"/>
      <c r="AD111" s="448"/>
      <c r="AE111" s="447"/>
    </row>
    <row r="112" spans="1:31" s="186" customFormat="1" ht="33.75" customHeight="1" x14ac:dyDescent="0.25">
      <c r="A112" s="464" t="e">
        <f>+#REF!</f>
        <v>#REF!</v>
      </c>
      <c r="B112" s="465" t="e">
        <f>+#REF!</f>
        <v>#REF!</v>
      </c>
      <c r="C112" s="465" t="e">
        <f>+#REF!</f>
        <v>#REF!</v>
      </c>
      <c r="D112" s="464" t="e">
        <f>+#REF!</f>
        <v>#REF!</v>
      </c>
      <c r="E112" s="465" t="e">
        <f>+#REF!</f>
        <v>#REF!</v>
      </c>
      <c r="F112" s="465" t="e">
        <f>+#REF!</f>
        <v>#REF!</v>
      </c>
      <c r="G112" s="464" t="e">
        <f>+#REF!</f>
        <v>#REF!</v>
      </c>
      <c r="H112" s="465" t="e">
        <f>+#REF!</f>
        <v>#REF!</v>
      </c>
      <c r="I112" s="465" t="e">
        <f>+#REF!</f>
        <v>#REF!</v>
      </c>
      <c r="J112" s="464" t="e">
        <f>+#REF!</f>
        <v>#REF!</v>
      </c>
      <c r="K112" s="465" t="e">
        <f>+#REF!</f>
        <v>#REF!</v>
      </c>
      <c r="L112" s="465" t="e">
        <f>+#REF!</f>
        <v>#REF!</v>
      </c>
      <c r="M112" s="464" t="e">
        <f>+#REF!</f>
        <v>#REF!</v>
      </c>
      <c r="N112" s="464" t="e">
        <f>+#REF!</f>
        <v>#REF!</v>
      </c>
      <c r="O112" s="465" t="e">
        <f>+#REF!</f>
        <v>#REF!</v>
      </c>
      <c r="P112" s="465" t="e">
        <f>+#REF!</f>
        <v>#REF!</v>
      </c>
      <c r="Q112" s="465" t="e">
        <f>+#REF!</f>
        <v>#REF!</v>
      </c>
      <c r="R112" s="466" t="e">
        <f>(+#REF!)/1000000</f>
        <v>#REF!</v>
      </c>
      <c r="S112" s="466" t="e">
        <f>(+#REF!)/1000000</f>
        <v>#REF!</v>
      </c>
      <c r="T112" s="466" t="e">
        <f>(+#REF!)/1000000</f>
        <v>#REF!</v>
      </c>
      <c r="U112" s="466" t="e">
        <f>(+#REF!)/1000000</f>
        <v>#REF!</v>
      </c>
      <c r="V112" s="466" t="e">
        <f>(+#REF!)/1000000</f>
        <v>#REF!</v>
      </c>
      <c r="W112" s="466" t="e">
        <f>(+#REF!)/1000000</f>
        <v>#REF!</v>
      </c>
      <c r="X112" s="466" t="e">
        <f>(+#REF!)/1000000</f>
        <v>#REF!</v>
      </c>
      <c r="Y112" s="466" t="e">
        <f>(+#REF!)/1000000</f>
        <v>#REF!</v>
      </c>
      <c r="Z112" s="466" t="e">
        <f>(+#REF!)/1000000</f>
        <v>#REF!</v>
      </c>
      <c r="AA112" s="466" t="e">
        <f>(+#REF!)/1000000</f>
        <v>#REF!</v>
      </c>
      <c r="AB112" s="466" t="e">
        <f>(+#REF!)/1000000</f>
        <v>#REF!</v>
      </c>
      <c r="AC112" s="450"/>
      <c r="AD112" s="448"/>
      <c r="AE112" s="447"/>
    </row>
    <row r="113" spans="1:31" s="186" customFormat="1" ht="33.75" customHeight="1" x14ac:dyDescent="0.25">
      <c r="A113" s="464" t="e">
        <f>+#REF!</f>
        <v>#REF!</v>
      </c>
      <c r="B113" s="465" t="e">
        <f>+#REF!</f>
        <v>#REF!</v>
      </c>
      <c r="C113" s="465" t="e">
        <f>+#REF!</f>
        <v>#REF!</v>
      </c>
      <c r="D113" s="464" t="e">
        <f>+#REF!</f>
        <v>#REF!</v>
      </c>
      <c r="E113" s="465" t="e">
        <f>+#REF!</f>
        <v>#REF!</v>
      </c>
      <c r="F113" s="465" t="e">
        <f>+#REF!</f>
        <v>#REF!</v>
      </c>
      <c r="G113" s="464" t="e">
        <f>+#REF!</f>
        <v>#REF!</v>
      </c>
      <c r="H113" s="465" t="e">
        <f>+#REF!</f>
        <v>#REF!</v>
      </c>
      <c r="I113" s="465" t="e">
        <f>+#REF!</f>
        <v>#REF!</v>
      </c>
      <c r="J113" s="464" t="e">
        <f>+#REF!</f>
        <v>#REF!</v>
      </c>
      <c r="K113" s="465" t="e">
        <f>+#REF!</f>
        <v>#REF!</v>
      </c>
      <c r="L113" s="465" t="e">
        <f>+#REF!</f>
        <v>#REF!</v>
      </c>
      <c r="M113" s="464" t="e">
        <f>+#REF!</f>
        <v>#REF!</v>
      </c>
      <c r="N113" s="464" t="e">
        <f>+#REF!</f>
        <v>#REF!</v>
      </c>
      <c r="O113" s="465" t="e">
        <f>+#REF!</f>
        <v>#REF!</v>
      </c>
      <c r="P113" s="465" t="e">
        <f>+#REF!</f>
        <v>#REF!</v>
      </c>
      <c r="Q113" s="465" t="e">
        <f>+#REF!</f>
        <v>#REF!</v>
      </c>
      <c r="R113" s="466" t="e">
        <f>(+#REF!)/1000000</f>
        <v>#REF!</v>
      </c>
      <c r="S113" s="466" t="e">
        <f>(+#REF!)/1000000</f>
        <v>#REF!</v>
      </c>
      <c r="T113" s="466" t="e">
        <f>(+#REF!)/1000000</f>
        <v>#REF!</v>
      </c>
      <c r="U113" s="466" t="e">
        <f>(+#REF!)/1000000</f>
        <v>#REF!</v>
      </c>
      <c r="V113" s="466" t="e">
        <f>(+#REF!)/1000000</f>
        <v>#REF!</v>
      </c>
      <c r="W113" s="466" t="e">
        <f>(+#REF!)/1000000</f>
        <v>#REF!</v>
      </c>
      <c r="X113" s="466" t="e">
        <f>(+#REF!)/1000000</f>
        <v>#REF!</v>
      </c>
      <c r="Y113" s="466" t="e">
        <f>(+#REF!)/1000000</f>
        <v>#REF!</v>
      </c>
      <c r="Z113" s="466" t="e">
        <f>(+#REF!)/1000000</f>
        <v>#REF!</v>
      </c>
      <c r="AA113" s="466" t="e">
        <f>(+#REF!)/1000000</f>
        <v>#REF!</v>
      </c>
      <c r="AB113" s="466" t="e">
        <f>(+#REF!)/1000000</f>
        <v>#REF!</v>
      </c>
      <c r="AC113" s="450"/>
      <c r="AD113" s="448"/>
      <c r="AE113" s="447"/>
    </row>
    <row r="114" spans="1:31" s="186" customFormat="1" ht="33.75" customHeight="1" x14ac:dyDescent="0.25">
      <c r="A114" s="464" t="e">
        <f>+#REF!</f>
        <v>#REF!</v>
      </c>
      <c r="B114" s="465" t="e">
        <f>+#REF!</f>
        <v>#REF!</v>
      </c>
      <c r="C114" s="465" t="e">
        <f>+#REF!</f>
        <v>#REF!</v>
      </c>
      <c r="D114" s="464" t="e">
        <f>+#REF!</f>
        <v>#REF!</v>
      </c>
      <c r="E114" s="465" t="e">
        <f>+#REF!</f>
        <v>#REF!</v>
      </c>
      <c r="F114" s="465" t="e">
        <f>+#REF!</f>
        <v>#REF!</v>
      </c>
      <c r="G114" s="464" t="e">
        <f>+#REF!</f>
        <v>#REF!</v>
      </c>
      <c r="H114" s="465" t="e">
        <f>+#REF!</f>
        <v>#REF!</v>
      </c>
      <c r="I114" s="465" t="e">
        <f>+#REF!</f>
        <v>#REF!</v>
      </c>
      <c r="J114" s="464" t="e">
        <f>+#REF!</f>
        <v>#REF!</v>
      </c>
      <c r="K114" s="465" t="e">
        <f>+#REF!</f>
        <v>#REF!</v>
      </c>
      <c r="L114" s="465" t="e">
        <f>+#REF!</f>
        <v>#REF!</v>
      </c>
      <c r="M114" s="464" t="e">
        <f>+#REF!</f>
        <v>#REF!</v>
      </c>
      <c r="N114" s="464" t="e">
        <f>+#REF!</f>
        <v>#REF!</v>
      </c>
      <c r="O114" s="465" t="e">
        <f>+#REF!</f>
        <v>#REF!</v>
      </c>
      <c r="P114" s="465" t="e">
        <f>+#REF!</f>
        <v>#REF!</v>
      </c>
      <c r="Q114" s="465" t="e">
        <f>+#REF!</f>
        <v>#REF!</v>
      </c>
      <c r="R114" s="466" t="e">
        <f>(+#REF!)/1000000</f>
        <v>#REF!</v>
      </c>
      <c r="S114" s="466" t="e">
        <f>(+#REF!)/1000000</f>
        <v>#REF!</v>
      </c>
      <c r="T114" s="466" t="e">
        <f>(+#REF!)/1000000</f>
        <v>#REF!</v>
      </c>
      <c r="U114" s="466" t="e">
        <f>(+#REF!)/1000000</f>
        <v>#REF!</v>
      </c>
      <c r="V114" s="466" t="e">
        <f>(+#REF!)/1000000</f>
        <v>#REF!</v>
      </c>
      <c r="W114" s="466" t="e">
        <f>(+#REF!)/1000000</f>
        <v>#REF!</v>
      </c>
      <c r="X114" s="466" t="e">
        <f>(+#REF!)/1000000</f>
        <v>#REF!</v>
      </c>
      <c r="Y114" s="466" t="e">
        <f>(+#REF!)/1000000</f>
        <v>#REF!</v>
      </c>
      <c r="Z114" s="466" t="e">
        <f>(+#REF!)/1000000</f>
        <v>#REF!</v>
      </c>
      <c r="AA114" s="466" t="e">
        <f>(+#REF!)/1000000</f>
        <v>#REF!</v>
      </c>
      <c r="AB114" s="466" t="e">
        <f>(+#REF!)/1000000</f>
        <v>#REF!</v>
      </c>
      <c r="AC114" s="450"/>
      <c r="AD114" s="448"/>
      <c r="AE114" s="447"/>
    </row>
    <row r="115" spans="1:31" s="186" customFormat="1" ht="33.75" customHeight="1" x14ac:dyDescent="0.25">
      <c r="A115" s="464" t="e">
        <f>+#REF!</f>
        <v>#REF!</v>
      </c>
      <c r="B115" s="465" t="e">
        <f>+#REF!</f>
        <v>#REF!</v>
      </c>
      <c r="C115" s="465" t="e">
        <f>+#REF!</f>
        <v>#REF!</v>
      </c>
      <c r="D115" s="464" t="e">
        <f>+#REF!</f>
        <v>#REF!</v>
      </c>
      <c r="E115" s="465" t="e">
        <f>+#REF!</f>
        <v>#REF!</v>
      </c>
      <c r="F115" s="465" t="e">
        <f>+#REF!</f>
        <v>#REF!</v>
      </c>
      <c r="G115" s="464" t="e">
        <f>+#REF!</f>
        <v>#REF!</v>
      </c>
      <c r="H115" s="465" t="e">
        <f>+#REF!</f>
        <v>#REF!</v>
      </c>
      <c r="I115" s="465" t="e">
        <f>+#REF!</f>
        <v>#REF!</v>
      </c>
      <c r="J115" s="464" t="e">
        <f>+#REF!</f>
        <v>#REF!</v>
      </c>
      <c r="K115" s="465" t="e">
        <f>+#REF!</f>
        <v>#REF!</v>
      </c>
      <c r="L115" s="465" t="e">
        <f>+#REF!</f>
        <v>#REF!</v>
      </c>
      <c r="M115" s="464" t="e">
        <f>+#REF!</f>
        <v>#REF!</v>
      </c>
      <c r="N115" s="464" t="e">
        <f>+#REF!</f>
        <v>#REF!</v>
      </c>
      <c r="O115" s="465" t="e">
        <f>+#REF!</f>
        <v>#REF!</v>
      </c>
      <c r="P115" s="465" t="e">
        <f>+#REF!</f>
        <v>#REF!</v>
      </c>
      <c r="Q115" s="465" t="e">
        <f>+#REF!</f>
        <v>#REF!</v>
      </c>
      <c r="R115" s="466" t="e">
        <f>(+#REF!)/1000000</f>
        <v>#REF!</v>
      </c>
      <c r="S115" s="466" t="e">
        <f>(+#REF!)/1000000</f>
        <v>#REF!</v>
      </c>
      <c r="T115" s="466" t="e">
        <f>(+#REF!)/1000000</f>
        <v>#REF!</v>
      </c>
      <c r="U115" s="466" t="e">
        <f>(+#REF!)/1000000</f>
        <v>#REF!</v>
      </c>
      <c r="V115" s="466" t="e">
        <f>(+#REF!)/1000000</f>
        <v>#REF!</v>
      </c>
      <c r="W115" s="466" t="e">
        <f>(+#REF!)/1000000</f>
        <v>#REF!</v>
      </c>
      <c r="X115" s="466" t="e">
        <f>(+#REF!)/1000000</f>
        <v>#REF!</v>
      </c>
      <c r="Y115" s="466" t="e">
        <f>(+#REF!)/1000000</f>
        <v>#REF!</v>
      </c>
      <c r="Z115" s="466" t="e">
        <f>(+#REF!)/1000000</f>
        <v>#REF!</v>
      </c>
      <c r="AA115" s="466" t="e">
        <f>(+#REF!)/1000000</f>
        <v>#REF!</v>
      </c>
      <c r="AB115" s="466" t="e">
        <f>(+#REF!)/1000000</f>
        <v>#REF!</v>
      </c>
      <c r="AC115" s="450"/>
      <c r="AD115" s="448"/>
      <c r="AE115" s="447"/>
    </row>
    <row r="116" spans="1:31" s="186" customFormat="1" ht="33.75" customHeight="1" x14ac:dyDescent="0.25">
      <c r="A116" s="464" t="e">
        <f>+#REF!</f>
        <v>#REF!</v>
      </c>
      <c r="B116" s="465" t="e">
        <f>+#REF!</f>
        <v>#REF!</v>
      </c>
      <c r="C116" s="465" t="e">
        <f>+#REF!</f>
        <v>#REF!</v>
      </c>
      <c r="D116" s="464" t="e">
        <f>+#REF!</f>
        <v>#REF!</v>
      </c>
      <c r="E116" s="465" t="e">
        <f>+#REF!</f>
        <v>#REF!</v>
      </c>
      <c r="F116" s="465" t="e">
        <f>+#REF!</f>
        <v>#REF!</v>
      </c>
      <c r="G116" s="464" t="e">
        <f>+#REF!</f>
        <v>#REF!</v>
      </c>
      <c r="H116" s="465" t="e">
        <f>+#REF!</f>
        <v>#REF!</v>
      </c>
      <c r="I116" s="465" t="e">
        <f>+#REF!</f>
        <v>#REF!</v>
      </c>
      <c r="J116" s="464" t="e">
        <f>+#REF!</f>
        <v>#REF!</v>
      </c>
      <c r="K116" s="465" t="e">
        <f>+#REF!</f>
        <v>#REF!</v>
      </c>
      <c r="L116" s="465" t="e">
        <f>+#REF!</f>
        <v>#REF!</v>
      </c>
      <c r="M116" s="464" t="e">
        <f>+#REF!</f>
        <v>#REF!</v>
      </c>
      <c r="N116" s="464" t="e">
        <f>+#REF!</f>
        <v>#REF!</v>
      </c>
      <c r="O116" s="465" t="e">
        <f>+#REF!</f>
        <v>#REF!</v>
      </c>
      <c r="P116" s="465" t="e">
        <f>+#REF!</f>
        <v>#REF!</v>
      </c>
      <c r="Q116" s="465" t="e">
        <f>+#REF!</f>
        <v>#REF!</v>
      </c>
      <c r="R116" s="466" t="e">
        <f>(+#REF!)/1000000</f>
        <v>#REF!</v>
      </c>
      <c r="S116" s="466" t="e">
        <f>(+#REF!)/1000000</f>
        <v>#REF!</v>
      </c>
      <c r="T116" s="466" t="e">
        <f>(+#REF!)/1000000</f>
        <v>#REF!</v>
      </c>
      <c r="U116" s="466" t="e">
        <f>(+#REF!)/1000000</f>
        <v>#REF!</v>
      </c>
      <c r="V116" s="466" t="e">
        <f>(+#REF!)/1000000</f>
        <v>#REF!</v>
      </c>
      <c r="W116" s="466" t="e">
        <f>(+#REF!)/1000000</f>
        <v>#REF!</v>
      </c>
      <c r="X116" s="466" t="e">
        <f>(+#REF!)/1000000</f>
        <v>#REF!</v>
      </c>
      <c r="Y116" s="466" t="e">
        <f>(+#REF!)/1000000</f>
        <v>#REF!</v>
      </c>
      <c r="Z116" s="466" t="e">
        <f>(+#REF!)/1000000</f>
        <v>#REF!</v>
      </c>
      <c r="AA116" s="466" t="e">
        <f>(+#REF!)/1000000</f>
        <v>#REF!</v>
      </c>
      <c r="AB116" s="466" t="e">
        <f>(+#REF!)/1000000</f>
        <v>#REF!</v>
      </c>
      <c r="AC116" s="450"/>
      <c r="AD116" s="448"/>
      <c r="AE116" s="447"/>
    </row>
    <row r="117" spans="1:31" s="186" customFormat="1" ht="33.75" customHeight="1" x14ac:dyDescent="0.25">
      <c r="A117" s="464" t="e">
        <f>+#REF!</f>
        <v>#REF!</v>
      </c>
      <c r="B117" s="465" t="e">
        <f>+#REF!</f>
        <v>#REF!</v>
      </c>
      <c r="C117" s="465" t="e">
        <f>+#REF!</f>
        <v>#REF!</v>
      </c>
      <c r="D117" s="464" t="e">
        <f>+#REF!</f>
        <v>#REF!</v>
      </c>
      <c r="E117" s="465" t="e">
        <f>+#REF!</f>
        <v>#REF!</v>
      </c>
      <c r="F117" s="465" t="e">
        <f>+#REF!</f>
        <v>#REF!</v>
      </c>
      <c r="G117" s="464" t="e">
        <f>+#REF!</f>
        <v>#REF!</v>
      </c>
      <c r="H117" s="465" t="e">
        <f>+#REF!</f>
        <v>#REF!</v>
      </c>
      <c r="I117" s="465" t="e">
        <f>+#REF!</f>
        <v>#REF!</v>
      </c>
      <c r="J117" s="464" t="e">
        <f>+#REF!</f>
        <v>#REF!</v>
      </c>
      <c r="K117" s="465" t="e">
        <f>+#REF!</f>
        <v>#REF!</v>
      </c>
      <c r="L117" s="465" t="e">
        <f>+#REF!</f>
        <v>#REF!</v>
      </c>
      <c r="M117" s="464" t="e">
        <f>+#REF!</f>
        <v>#REF!</v>
      </c>
      <c r="N117" s="464" t="e">
        <f>+#REF!</f>
        <v>#REF!</v>
      </c>
      <c r="O117" s="465" t="e">
        <f>+#REF!</f>
        <v>#REF!</v>
      </c>
      <c r="P117" s="465" t="e">
        <f>+#REF!</f>
        <v>#REF!</v>
      </c>
      <c r="Q117" s="465" t="e">
        <f>+#REF!</f>
        <v>#REF!</v>
      </c>
      <c r="R117" s="466" t="e">
        <f>(+#REF!)/1000000</f>
        <v>#REF!</v>
      </c>
      <c r="S117" s="466" t="e">
        <f>(+#REF!)/1000000</f>
        <v>#REF!</v>
      </c>
      <c r="T117" s="466" t="e">
        <f>(+#REF!)/1000000</f>
        <v>#REF!</v>
      </c>
      <c r="U117" s="466" t="e">
        <f>(+#REF!)/1000000</f>
        <v>#REF!</v>
      </c>
      <c r="V117" s="466" t="e">
        <f>(+#REF!)/1000000</f>
        <v>#REF!</v>
      </c>
      <c r="W117" s="466" t="e">
        <f>(+#REF!)/1000000</f>
        <v>#REF!</v>
      </c>
      <c r="X117" s="466" t="e">
        <f>(+#REF!)/1000000</f>
        <v>#REF!</v>
      </c>
      <c r="Y117" s="466" t="e">
        <f>(+#REF!)/1000000</f>
        <v>#REF!</v>
      </c>
      <c r="Z117" s="466" t="e">
        <f>(+#REF!)/1000000</f>
        <v>#REF!</v>
      </c>
      <c r="AA117" s="466" t="e">
        <f>(+#REF!)/1000000</f>
        <v>#REF!</v>
      </c>
      <c r="AB117" s="466" t="e">
        <f>(+#REF!)/1000000</f>
        <v>#REF!</v>
      </c>
      <c r="AC117" s="450"/>
      <c r="AD117" s="448"/>
      <c r="AE117" s="447"/>
    </row>
    <row r="118" spans="1:31" s="186" customFormat="1" ht="112.5" x14ac:dyDescent="0.25">
      <c r="A118" s="464" t="e">
        <f>+#REF!</f>
        <v>#REF!</v>
      </c>
      <c r="B118" s="465" t="e">
        <f>+#REF!</f>
        <v>#REF!</v>
      </c>
      <c r="C118" s="465" t="e">
        <f>+#REF!</f>
        <v>#REF!</v>
      </c>
      <c r="D118" s="464" t="e">
        <f>+#REF!</f>
        <v>#REF!</v>
      </c>
      <c r="E118" s="465" t="e">
        <f>+#REF!</f>
        <v>#REF!</v>
      </c>
      <c r="F118" s="465" t="e">
        <f>+#REF!</f>
        <v>#REF!</v>
      </c>
      <c r="G118" s="464" t="e">
        <f>+#REF!</f>
        <v>#REF!</v>
      </c>
      <c r="H118" s="465" t="e">
        <f>+#REF!</f>
        <v>#REF!</v>
      </c>
      <c r="I118" s="465" t="e">
        <f>+#REF!</f>
        <v>#REF!</v>
      </c>
      <c r="J118" s="464" t="e">
        <f>+#REF!</f>
        <v>#REF!</v>
      </c>
      <c r="K118" s="465" t="e">
        <f>+#REF!</f>
        <v>#REF!</v>
      </c>
      <c r="L118" s="465" t="e">
        <f>+#REF!</f>
        <v>#REF!</v>
      </c>
      <c r="M118" s="464" t="e">
        <f>+#REF!</f>
        <v>#REF!</v>
      </c>
      <c r="N118" s="464" t="e">
        <f>+#REF!</f>
        <v>#REF!</v>
      </c>
      <c r="O118" s="465" t="e">
        <f>+#REF!</f>
        <v>#REF!</v>
      </c>
      <c r="P118" s="465" t="e">
        <f>+#REF!</f>
        <v>#REF!</v>
      </c>
      <c r="Q118" s="465" t="e">
        <f>+#REF!</f>
        <v>#REF!</v>
      </c>
      <c r="R118" s="466" t="e">
        <f>(+#REF!)/1000000</f>
        <v>#REF!</v>
      </c>
      <c r="S118" s="466" t="e">
        <f>(+#REF!)/1000000</f>
        <v>#REF!</v>
      </c>
      <c r="T118" s="466" t="e">
        <f>(+#REF!)/1000000</f>
        <v>#REF!</v>
      </c>
      <c r="U118" s="466" t="e">
        <f>(+#REF!)/1000000</f>
        <v>#REF!</v>
      </c>
      <c r="V118" s="466" t="e">
        <f>(+#REF!)/1000000</f>
        <v>#REF!</v>
      </c>
      <c r="W118" s="466" t="e">
        <f>(+#REF!)/1000000</f>
        <v>#REF!</v>
      </c>
      <c r="X118" s="466" t="e">
        <f>(+#REF!)/1000000</f>
        <v>#REF!</v>
      </c>
      <c r="Y118" s="466" t="e">
        <f>(+#REF!)/1000000</f>
        <v>#REF!</v>
      </c>
      <c r="Z118" s="466" t="e">
        <f>(+#REF!)/1000000</f>
        <v>#REF!</v>
      </c>
      <c r="AA118" s="466" t="e">
        <f>(+#REF!)/1000000</f>
        <v>#REF!</v>
      </c>
      <c r="AB118" s="466" t="e">
        <f>(+#REF!)/1000000</f>
        <v>#REF!</v>
      </c>
      <c r="AC118" s="450"/>
      <c r="AD118" s="448"/>
      <c r="AE118" s="447"/>
    </row>
    <row r="119" spans="1:31" s="186" customFormat="1" ht="45" x14ac:dyDescent="0.25">
      <c r="A119" s="493" t="e">
        <f>+#REF!</f>
        <v>#REF!</v>
      </c>
      <c r="B119" s="713" t="e">
        <f>+#REF!</f>
        <v>#REF!</v>
      </c>
      <c r="C119" s="713" t="e">
        <f>+#REF!</f>
        <v>#REF!</v>
      </c>
      <c r="D119" s="493" t="e">
        <f>+#REF!</f>
        <v>#REF!</v>
      </c>
      <c r="E119" s="493" t="e">
        <f>+#REF!</f>
        <v>#REF!</v>
      </c>
      <c r="F119" s="493" t="e">
        <f>+#REF!</f>
        <v>#REF!</v>
      </c>
      <c r="G119" s="493" t="e">
        <f>+#REF!</f>
        <v>#REF!</v>
      </c>
      <c r="H119" s="493" t="e">
        <f>+#REF!</f>
        <v>#REF!</v>
      </c>
      <c r="I119" s="493" t="e">
        <f>+#REF!</f>
        <v>#REF!</v>
      </c>
      <c r="J119" s="493" t="e">
        <f>+#REF!</f>
        <v>#REF!</v>
      </c>
      <c r="K119" s="493" t="e">
        <f>+#REF!</f>
        <v>#REF!</v>
      </c>
      <c r="L119" s="493" t="e">
        <f>+#REF!</f>
        <v>#REF!</v>
      </c>
      <c r="M119" s="493" t="e">
        <f>+#REF!</f>
        <v>#REF!</v>
      </c>
      <c r="N119" s="493" t="e">
        <f>+#REF!</f>
        <v>#REF!</v>
      </c>
      <c r="O119" s="493" t="e">
        <f>+#REF!</f>
        <v>#REF!</v>
      </c>
      <c r="P119" s="713" t="e">
        <f t="shared" ref="P119:P125" si="0">+Q119</f>
        <v>#REF!</v>
      </c>
      <c r="Q119" s="713" t="e">
        <f>+#REF!</f>
        <v>#REF!</v>
      </c>
      <c r="R119" s="494" t="e">
        <f>+#REF!/1000000</f>
        <v>#REF!</v>
      </c>
      <c r="S119" s="494" t="e">
        <f>+#REF!/1000000</f>
        <v>#REF!</v>
      </c>
      <c r="T119" s="494" t="e">
        <f>+#REF!/1000000</f>
        <v>#REF!</v>
      </c>
      <c r="U119" s="494" t="e">
        <f>+#REF!/1000000</f>
        <v>#REF!</v>
      </c>
      <c r="V119" s="494" t="e">
        <f>+#REF!/1000000</f>
        <v>#REF!</v>
      </c>
      <c r="W119" s="494" t="e">
        <f>+#REF!/1000000</f>
        <v>#REF!</v>
      </c>
      <c r="X119" s="494" t="e">
        <f>+#REF!/1000000</f>
        <v>#REF!</v>
      </c>
      <c r="Y119" s="494" t="e">
        <f>+#REF!/1000000</f>
        <v>#REF!</v>
      </c>
      <c r="Z119" s="494" t="e">
        <f>+#REF!/1000000</f>
        <v>#REF!</v>
      </c>
      <c r="AA119" s="494" t="e">
        <f>+#REF!/1000000</f>
        <v>#REF!</v>
      </c>
      <c r="AB119" s="494" t="e">
        <f>+#REF!/1000000</f>
        <v>#REF!</v>
      </c>
      <c r="AC119" s="450"/>
      <c r="AD119" s="448"/>
      <c r="AE119" s="447"/>
    </row>
    <row r="120" spans="1:31" s="186" customFormat="1" ht="45" x14ac:dyDescent="0.25">
      <c r="A120" s="493" t="e">
        <f>+#REF!</f>
        <v>#REF!</v>
      </c>
      <c r="B120" s="713" t="e">
        <f>+#REF!</f>
        <v>#REF!</v>
      </c>
      <c r="C120" s="713" t="e">
        <f>+#REF!</f>
        <v>#REF!</v>
      </c>
      <c r="D120" s="493" t="e">
        <f>+#REF!</f>
        <v>#REF!</v>
      </c>
      <c r="E120" s="493" t="e">
        <f>+#REF!</f>
        <v>#REF!</v>
      </c>
      <c r="F120" s="493" t="e">
        <f>+#REF!</f>
        <v>#REF!</v>
      </c>
      <c r="G120" s="493" t="e">
        <f>+#REF!</f>
        <v>#REF!</v>
      </c>
      <c r="H120" s="493" t="e">
        <f>+#REF!</f>
        <v>#REF!</v>
      </c>
      <c r="I120" s="493" t="e">
        <f>+#REF!</f>
        <v>#REF!</v>
      </c>
      <c r="J120" s="493" t="e">
        <f>+#REF!</f>
        <v>#REF!</v>
      </c>
      <c r="K120" s="493" t="e">
        <f>+#REF!</f>
        <v>#REF!</v>
      </c>
      <c r="L120" s="493" t="e">
        <f>+#REF!</f>
        <v>#REF!</v>
      </c>
      <c r="M120" s="493" t="e">
        <f>+#REF!</f>
        <v>#REF!</v>
      </c>
      <c r="N120" s="493" t="e">
        <f>+#REF!</f>
        <v>#REF!</v>
      </c>
      <c r="O120" s="493" t="e">
        <f>+#REF!</f>
        <v>#REF!</v>
      </c>
      <c r="P120" s="713" t="e">
        <f t="shared" si="0"/>
        <v>#REF!</v>
      </c>
      <c r="Q120" s="713" t="e">
        <f>+#REF!</f>
        <v>#REF!</v>
      </c>
      <c r="R120" s="494" t="e">
        <f>+#REF!/1000000</f>
        <v>#REF!</v>
      </c>
      <c r="S120" s="494" t="e">
        <f>+#REF!/1000000</f>
        <v>#REF!</v>
      </c>
      <c r="T120" s="494" t="e">
        <f>+#REF!/1000000</f>
        <v>#REF!</v>
      </c>
      <c r="U120" s="494" t="e">
        <f>+#REF!/1000000</f>
        <v>#REF!</v>
      </c>
      <c r="V120" s="494" t="e">
        <f>+#REF!/1000000</f>
        <v>#REF!</v>
      </c>
      <c r="W120" s="494" t="e">
        <f>+#REF!/1000000</f>
        <v>#REF!</v>
      </c>
      <c r="X120" s="494" t="e">
        <f>+#REF!/1000000</f>
        <v>#REF!</v>
      </c>
      <c r="Y120" s="494" t="e">
        <f>+#REF!/1000000</f>
        <v>#REF!</v>
      </c>
      <c r="Z120" s="494" t="e">
        <f>+#REF!/1000000</f>
        <v>#REF!</v>
      </c>
      <c r="AA120" s="494" t="e">
        <f>+#REF!/1000000</f>
        <v>#REF!</v>
      </c>
      <c r="AB120" s="494" t="e">
        <f>+#REF!/1000000</f>
        <v>#REF!</v>
      </c>
      <c r="AC120" s="450"/>
      <c r="AD120" s="448"/>
      <c r="AE120" s="447"/>
    </row>
    <row r="121" spans="1:31" s="186" customFormat="1" ht="45" x14ac:dyDescent="0.25">
      <c r="A121" s="493" t="e">
        <f>+#REF!</f>
        <v>#REF!</v>
      </c>
      <c r="B121" s="713" t="e">
        <f>+#REF!</f>
        <v>#REF!</v>
      </c>
      <c r="C121" s="713" t="e">
        <f>+#REF!</f>
        <v>#REF!</v>
      </c>
      <c r="D121" s="493" t="e">
        <f>+#REF!</f>
        <v>#REF!</v>
      </c>
      <c r="E121" s="493" t="e">
        <f>+#REF!</f>
        <v>#REF!</v>
      </c>
      <c r="F121" s="493" t="e">
        <f>+#REF!</f>
        <v>#REF!</v>
      </c>
      <c r="G121" s="493" t="e">
        <f>+#REF!</f>
        <v>#REF!</v>
      </c>
      <c r="H121" s="493" t="e">
        <f>+#REF!</f>
        <v>#REF!</v>
      </c>
      <c r="I121" s="493" t="e">
        <f>+#REF!</f>
        <v>#REF!</v>
      </c>
      <c r="J121" s="493" t="e">
        <f>+#REF!</f>
        <v>#REF!</v>
      </c>
      <c r="K121" s="493" t="e">
        <f>+#REF!</f>
        <v>#REF!</v>
      </c>
      <c r="L121" s="493" t="e">
        <f>+#REF!</f>
        <v>#REF!</v>
      </c>
      <c r="M121" s="493" t="e">
        <f>+#REF!</f>
        <v>#REF!</v>
      </c>
      <c r="N121" s="493" t="e">
        <f>+#REF!</f>
        <v>#REF!</v>
      </c>
      <c r="O121" s="493" t="e">
        <f>+#REF!</f>
        <v>#REF!</v>
      </c>
      <c r="P121" s="713" t="e">
        <f t="shared" si="0"/>
        <v>#REF!</v>
      </c>
      <c r="Q121" s="713" t="e">
        <f>+#REF!</f>
        <v>#REF!</v>
      </c>
      <c r="R121" s="494" t="e">
        <f>+#REF!/1000000</f>
        <v>#REF!</v>
      </c>
      <c r="S121" s="494" t="e">
        <f>+#REF!/1000000</f>
        <v>#REF!</v>
      </c>
      <c r="T121" s="494" t="e">
        <f>+#REF!/1000000</f>
        <v>#REF!</v>
      </c>
      <c r="U121" s="494" t="e">
        <f>+#REF!/1000000</f>
        <v>#REF!</v>
      </c>
      <c r="V121" s="494" t="e">
        <f>+#REF!/1000000</f>
        <v>#REF!</v>
      </c>
      <c r="W121" s="494" t="e">
        <f>+#REF!/1000000</f>
        <v>#REF!</v>
      </c>
      <c r="X121" s="494" t="e">
        <f>+#REF!/1000000</f>
        <v>#REF!</v>
      </c>
      <c r="Y121" s="494" t="e">
        <f>+#REF!/1000000</f>
        <v>#REF!</v>
      </c>
      <c r="Z121" s="494" t="e">
        <f>+#REF!/1000000</f>
        <v>#REF!</v>
      </c>
      <c r="AA121" s="494" t="e">
        <f>+#REF!/1000000</f>
        <v>#REF!</v>
      </c>
      <c r="AB121" s="494" t="e">
        <f>+#REF!/1000000</f>
        <v>#REF!</v>
      </c>
      <c r="AC121" s="450"/>
      <c r="AD121" s="448"/>
      <c r="AE121" s="447"/>
    </row>
    <row r="122" spans="1:31" s="186" customFormat="1" ht="45" x14ac:dyDescent="0.25">
      <c r="A122" s="493" t="e">
        <f>+#REF!</f>
        <v>#REF!</v>
      </c>
      <c r="B122" s="713" t="e">
        <f>+#REF!</f>
        <v>#REF!</v>
      </c>
      <c r="C122" s="713" t="e">
        <f>+#REF!</f>
        <v>#REF!</v>
      </c>
      <c r="D122" s="493" t="e">
        <f>+#REF!</f>
        <v>#REF!</v>
      </c>
      <c r="E122" s="493" t="e">
        <f>+#REF!</f>
        <v>#REF!</v>
      </c>
      <c r="F122" s="493" t="e">
        <f>+#REF!</f>
        <v>#REF!</v>
      </c>
      <c r="G122" s="493" t="e">
        <f>+#REF!</f>
        <v>#REF!</v>
      </c>
      <c r="H122" s="493" t="e">
        <f>+#REF!</f>
        <v>#REF!</v>
      </c>
      <c r="I122" s="493" t="e">
        <f>+#REF!</f>
        <v>#REF!</v>
      </c>
      <c r="J122" s="493" t="e">
        <f>+#REF!</f>
        <v>#REF!</v>
      </c>
      <c r="K122" s="493" t="e">
        <f>+#REF!</f>
        <v>#REF!</v>
      </c>
      <c r="L122" s="493" t="e">
        <f>+#REF!</f>
        <v>#REF!</v>
      </c>
      <c r="M122" s="493" t="e">
        <f>+#REF!</f>
        <v>#REF!</v>
      </c>
      <c r="N122" s="493" t="e">
        <f>+#REF!</f>
        <v>#REF!</v>
      </c>
      <c r="O122" s="493" t="e">
        <f>+#REF!</f>
        <v>#REF!</v>
      </c>
      <c r="P122" s="713" t="e">
        <f t="shared" si="0"/>
        <v>#REF!</v>
      </c>
      <c r="Q122" s="713" t="e">
        <f>+#REF!</f>
        <v>#REF!</v>
      </c>
      <c r="R122" s="494" t="e">
        <f>+#REF!/1000000</f>
        <v>#REF!</v>
      </c>
      <c r="S122" s="494" t="e">
        <f>+#REF!/1000000</f>
        <v>#REF!</v>
      </c>
      <c r="T122" s="494" t="e">
        <f>+#REF!/1000000</f>
        <v>#REF!</v>
      </c>
      <c r="U122" s="494" t="e">
        <f>+#REF!/1000000</f>
        <v>#REF!</v>
      </c>
      <c r="V122" s="494" t="e">
        <f>+#REF!/1000000</f>
        <v>#REF!</v>
      </c>
      <c r="W122" s="494" t="e">
        <f>+#REF!/1000000</f>
        <v>#REF!</v>
      </c>
      <c r="X122" s="494" t="e">
        <f>+#REF!/1000000</f>
        <v>#REF!</v>
      </c>
      <c r="Y122" s="494" t="e">
        <f>+#REF!/1000000</f>
        <v>#REF!</v>
      </c>
      <c r="Z122" s="494" t="e">
        <f>+#REF!/1000000</f>
        <v>#REF!</v>
      </c>
      <c r="AA122" s="494" t="e">
        <f>+#REF!/1000000</f>
        <v>#REF!</v>
      </c>
      <c r="AB122" s="494" t="e">
        <f>+#REF!/1000000</f>
        <v>#REF!</v>
      </c>
      <c r="AC122" s="450"/>
      <c r="AD122" s="448"/>
      <c r="AE122" s="447"/>
    </row>
    <row r="123" spans="1:31" s="186" customFormat="1" ht="56.25" x14ac:dyDescent="0.25">
      <c r="A123" s="493" t="e">
        <f>+#REF!</f>
        <v>#REF!</v>
      </c>
      <c r="B123" s="713" t="e">
        <f>+#REF!</f>
        <v>#REF!</v>
      </c>
      <c r="C123" s="713" t="e">
        <f>+#REF!</f>
        <v>#REF!</v>
      </c>
      <c r="D123" s="493" t="e">
        <f>+#REF!</f>
        <v>#REF!</v>
      </c>
      <c r="E123" s="493" t="e">
        <f>+#REF!</f>
        <v>#REF!</v>
      </c>
      <c r="F123" s="493" t="e">
        <f>+#REF!</f>
        <v>#REF!</v>
      </c>
      <c r="G123" s="493" t="e">
        <f>+#REF!</f>
        <v>#REF!</v>
      </c>
      <c r="H123" s="493" t="e">
        <f>+#REF!</f>
        <v>#REF!</v>
      </c>
      <c r="I123" s="493" t="e">
        <f>+#REF!</f>
        <v>#REF!</v>
      </c>
      <c r="J123" s="493" t="e">
        <f>+#REF!</f>
        <v>#REF!</v>
      </c>
      <c r="K123" s="493" t="e">
        <f>+#REF!</f>
        <v>#REF!</v>
      </c>
      <c r="L123" s="493" t="e">
        <f>+#REF!</f>
        <v>#REF!</v>
      </c>
      <c r="M123" s="493" t="e">
        <f>+#REF!</f>
        <v>#REF!</v>
      </c>
      <c r="N123" s="493" t="e">
        <f>+#REF!</f>
        <v>#REF!</v>
      </c>
      <c r="O123" s="493" t="e">
        <f>+#REF!</f>
        <v>#REF!</v>
      </c>
      <c r="P123" s="713" t="e">
        <f t="shared" si="0"/>
        <v>#REF!</v>
      </c>
      <c r="Q123" s="713" t="e">
        <f>+#REF!</f>
        <v>#REF!</v>
      </c>
      <c r="R123" s="494" t="e">
        <f>+#REF!/1000000</f>
        <v>#REF!</v>
      </c>
      <c r="S123" s="494" t="e">
        <f>+#REF!/1000000</f>
        <v>#REF!</v>
      </c>
      <c r="T123" s="494" t="e">
        <f>+#REF!/1000000</f>
        <v>#REF!</v>
      </c>
      <c r="U123" s="494" t="e">
        <f>+#REF!/1000000</f>
        <v>#REF!</v>
      </c>
      <c r="V123" s="494" t="e">
        <f>+#REF!/1000000</f>
        <v>#REF!</v>
      </c>
      <c r="W123" s="494" t="e">
        <f>+#REF!/1000000</f>
        <v>#REF!</v>
      </c>
      <c r="X123" s="494" t="e">
        <f>+#REF!/1000000</f>
        <v>#REF!</v>
      </c>
      <c r="Y123" s="494" t="e">
        <f>+#REF!/1000000</f>
        <v>#REF!</v>
      </c>
      <c r="Z123" s="494" t="e">
        <f>+#REF!/1000000</f>
        <v>#REF!</v>
      </c>
      <c r="AA123" s="494" t="e">
        <f>+#REF!/1000000</f>
        <v>#REF!</v>
      </c>
      <c r="AB123" s="494" t="e">
        <f>+#REF!/1000000</f>
        <v>#REF!</v>
      </c>
      <c r="AC123" s="450"/>
      <c r="AD123" s="448"/>
      <c r="AE123" s="447"/>
    </row>
    <row r="124" spans="1:31" s="186" customFormat="1" ht="33.75" customHeight="1" x14ac:dyDescent="0.25">
      <c r="A124" s="493" t="e">
        <f>+#REF!</f>
        <v>#REF!</v>
      </c>
      <c r="B124" s="713" t="e">
        <f>+#REF!</f>
        <v>#REF!</v>
      </c>
      <c r="C124" s="713" t="e">
        <f>+#REF!</f>
        <v>#REF!</v>
      </c>
      <c r="D124" s="493" t="e">
        <f>+#REF!</f>
        <v>#REF!</v>
      </c>
      <c r="E124" s="493" t="e">
        <f>+#REF!</f>
        <v>#REF!</v>
      </c>
      <c r="F124" s="493" t="e">
        <f>+#REF!</f>
        <v>#REF!</v>
      </c>
      <c r="G124" s="493" t="e">
        <f>+#REF!</f>
        <v>#REF!</v>
      </c>
      <c r="H124" s="493" t="e">
        <f>+#REF!</f>
        <v>#REF!</v>
      </c>
      <c r="I124" s="493" t="e">
        <f>+#REF!</f>
        <v>#REF!</v>
      </c>
      <c r="J124" s="493" t="e">
        <f>+#REF!</f>
        <v>#REF!</v>
      </c>
      <c r="K124" s="493" t="e">
        <f>+#REF!</f>
        <v>#REF!</v>
      </c>
      <c r="L124" s="493" t="e">
        <f>+#REF!</f>
        <v>#REF!</v>
      </c>
      <c r="M124" s="493" t="e">
        <f>+#REF!</f>
        <v>#REF!</v>
      </c>
      <c r="N124" s="493" t="e">
        <f>+#REF!</f>
        <v>#REF!</v>
      </c>
      <c r="O124" s="493" t="e">
        <f>+#REF!</f>
        <v>#REF!</v>
      </c>
      <c r="P124" s="713" t="e">
        <f t="shared" si="0"/>
        <v>#REF!</v>
      </c>
      <c r="Q124" s="713" t="e">
        <f>+#REF!</f>
        <v>#REF!</v>
      </c>
      <c r="R124" s="494" t="e">
        <f>+#REF!/1000000</f>
        <v>#REF!</v>
      </c>
      <c r="S124" s="494" t="e">
        <f>+#REF!/1000000</f>
        <v>#REF!</v>
      </c>
      <c r="T124" s="494" t="e">
        <f>+#REF!/1000000</f>
        <v>#REF!</v>
      </c>
      <c r="U124" s="494" t="e">
        <f>+#REF!/1000000</f>
        <v>#REF!</v>
      </c>
      <c r="V124" s="494" t="e">
        <f>+#REF!/1000000</f>
        <v>#REF!</v>
      </c>
      <c r="W124" s="494" t="e">
        <f>+#REF!/1000000</f>
        <v>#REF!</v>
      </c>
      <c r="X124" s="494" t="e">
        <f>+#REF!/1000000</f>
        <v>#REF!</v>
      </c>
      <c r="Y124" s="494" t="e">
        <f>+#REF!/1000000</f>
        <v>#REF!</v>
      </c>
      <c r="Z124" s="494" t="e">
        <f>+#REF!/1000000</f>
        <v>#REF!</v>
      </c>
      <c r="AA124" s="494" t="e">
        <f>+#REF!/1000000</f>
        <v>#REF!</v>
      </c>
      <c r="AB124" s="494" t="e">
        <f>+#REF!/1000000</f>
        <v>#REF!</v>
      </c>
      <c r="AC124" s="450"/>
      <c r="AD124" s="448"/>
      <c r="AE124" s="447"/>
    </row>
    <row r="125" spans="1:31" s="186" customFormat="1" ht="33.75" customHeight="1" x14ac:dyDescent="0.25">
      <c r="A125" s="493" t="e">
        <f>+#REF!</f>
        <v>#REF!</v>
      </c>
      <c r="B125" s="713" t="e">
        <f>+#REF!</f>
        <v>#REF!</v>
      </c>
      <c r="C125" s="713" t="e">
        <f>+#REF!</f>
        <v>#REF!</v>
      </c>
      <c r="D125" s="493" t="e">
        <f>+#REF!</f>
        <v>#REF!</v>
      </c>
      <c r="E125" s="493" t="e">
        <f>+#REF!</f>
        <v>#REF!</v>
      </c>
      <c r="F125" s="493" t="e">
        <f>+#REF!</f>
        <v>#REF!</v>
      </c>
      <c r="G125" s="493" t="e">
        <f>+#REF!</f>
        <v>#REF!</v>
      </c>
      <c r="H125" s="493" t="e">
        <f>+#REF!</f>
        <v>#REF!</v>
      </c>
      <c r="I125" s="493" t="e">
        <f>+#REF!</f>
        <v>#REF!</v>
      </c>
      <c r="J125" s="493" t="e">
        <f>+#REF!</f>
        <v>#REF!</v>
      </c>
      <c r="K125" s="493" t="e">
        <f>+#REF!</f>
        <v>#REF!</v>
      </c>
      <c r="L125" s="493" t="e">
        <f>+#REF!</f>
        <v>#REF!</v>
      </c>
      <c r="M125" s="493" t="e">
        <f>+#REF!</f>
        <v>#REF!</v>
      </c>
      <c r="N125" s="493" t="e">
        <f>+#REF!</f>
        <v>#REF!</v>
      </c>
      <c r="O125" s="493" t="e">
        <f>+#REF!</f>
        <v>#REF!</v>
      </c>
      <c r="P125" s="713" t="e">
        <f t="shared" si="0"/>
        <v>#REF!</v>
      </c>
      <c r="Q125" s="713" t="e">
        <f>+#REF!</f>
        <v>#REF!</v>
      </c>
      <c r="R125" s="494" t="e">
        <f>+#REF!/1000000</f>
        <v>#REF!</v>
      </c>
      <c r="S125" s="494" t="e">
        <f>+#REF!/1000000</f>
        <v>#REF!</v>
      </c>
      <c r="T125" s="494" t="e">
        <f>+#REF!/1000000</f>
        <v>#REF!</v>
      </c>
      <c r="U125" s="494" t="e">
        <f>+#REF!/1000000</f>
        <v>#REF!</v>
      </c>
      <c r="V125" s="494" t="e">
        <f>+#REF!/1000000</f>
        <v>#REF!</v>
      </c>
      <c r="W125" s="494" t="e">
        <f>+#REF!/1000000</f>
        <v>#REF!</v>
      </c>
      <c r="X125" s="494" t="e">
        <f>+#REF!/1000000</f>
        <v>#REF!</v>
      </c>
      <c r="Y125" s="494" t="e">
        <f>+#REF!/1000000</f>
        <v>#REF!</v>
      </c>
      <c r="Z125" s="494" t="e">
        <f>+#REF!/1000000</f>
        <v>#REF!</v>
      </c>
      <c r="AA125" s="494" t="e">
        <f>+#REF!/1000000</f>
        <v>#REF!</v>
      </c>
      <c r="AB125" s="494" t="e">
        <f>+#REF!/1000000</f>
        <v>#REF!</v>
      </c>
      <c r="AC125" s="450"/>
      <c r="AD125" s="448"/>
      <c r="AE125" s="447"/>
    </row>
    <row r="126" spans="1:31" s="186" customFormat="1" ht="33.75" customHeight="1" x14ac:dyDescent="0.25">
      <c r="A126" s="493" t="e">
        <f>+#REF!</f>
        <v>#REF!</v>
      </c>
      <c r="B126" s="713" t="e">
        <f>+#REF!</f>
        <v>#REF!</v>
      </c>
      <c r="C126" s="713" t="e">
        <f>+#REF!</f>
        <v>#REF!</v>
      </c>
      <c r="D126" s="493" t="e">
        <f>+#REF!</f>
        <v>#REF!</v>
      </c>
      <c r="E126" s="493" t="e">
        <f>+#REF!</f>
        <v>#REF!</v>
      </c>
      <c r="F126" s="493" t="e">
        <f>+#REF!</f>
        <v>#REF!</v>
      </c>
      <c r="G126" s="493" t="e">
        <f>+#REF!</f>
        <v>#REF!</v>
      </c>
      <c r="H126" s="493" t="e">
        <f>+#REF!</f>
        <v>#REF!</v>
      </c>
      <c r="I126" s="493" t="e">
        <f>+#REF!</f>
        <v>#REF!</v>
      </c>
      <c r="J126" s="493" t="e">
        <f>+#REF!</f>
        <v>#REF!</v>
      </c>
      <c r="K126" s="493" t="e">
        <f>+#REF!</f>
        <v>#REF!</v>
      </c>
      <c r="L126" s="493" t="e">
        <f>+#REF!</f>
        <v>#REF!</v>
      </c>
      <c r="M126" s="493" t="e">
        <f>+#REF!</f>
        <v>#REF!</v>
      </c>
      <c r="N126" s="493" t="e">
        <f>+#REF!</f>
        <v>#REF!</v>
      </c>
      <c r="O126" s="493" t="e">
        <f>+#REF!</f>
        <v>#REF!</v>
      </c>
      <c r="P126" s="713"/>
      <c r="Q126" s="713" t="e">
        <f>+#REF!</f>
        <v>#REF!</v>
      </c>
      <c r="R126" s="494" t="e">
        <f>+#REF!/1000000</f>
        <v>#REF!</v>
      </c>
      <c r="S126" s="494" t="e">
        <f>+#REF!/1000000</f>
        <v>#REF!</v>
      </c>
      <c r="T126" s="494" t="e">
        <f>+#REF!/1000000</f>
        <v>#REF!</v>
      </c>
      <c r="U126" s="494" t="e">
        <f>+#REF!/1000000</f>
        <v>#REF!</v>
      </c>
      <c r="V126" s="494" t="e">
        <f>+#REF!/1000000</f>
        <v>#REF!</v>
      </c>
      <c r="W126" s="494" t="e">
        <f>+#REF!/1000000</f>
        <v>#REF!</v>
      </c>
      <c r="X126" s="494" t="e">
        <f>+#REF!/1000000</f>
        <v>#REF!</v>
      </c>
      <c r="Y126" s="494" t="e">
        <f>+#REF!/1000000</f>
        <v>#REF!</v>
      </c>
      <c r="Z126" s="494" t="e">
        <f>+#REF!/1000000</f>
        <v>#REF!</v>
      </c>
      <c r="AA126" s="494" t="e">
        <f>+#REF!/1000000</f>
        <v>#REF!</v>
      </c>
      <c r="AB126" s="494" t="e">
        <f>+#REF!/1000000</f>
        <v>#REF!</v>
      </c>
      <c r="AC126" s="450"/>
      <c r="AD126" s="448"/>
      <c r="AE126" s="447"/>
    </row>
    <row r="127" spans="1:31" s="186" customFormat="1" ht="33.75" customHeight="1" x14ac:dyDescent="0.25">
      <c r="A127" s="86"/>
      <c r="B127" s="158"/>
      <c r="C127" s="451"/>
      <c r="D127" s="86"/>
      <c r="E127" s="86"/>
      <c r="F127" s="86"/>
      <c r="G127" s="86"/>
      <c r="H127" s="86"/>
      <c r="I127" s="86"/>
      <c r="J127" s="86"/>
      <c r="K127" s="86"/>
      <c r="L127" s="86"/>
      <c r="M127" s="86"/>
      <c r="N127" s="86"/>
      <c r="O127" s="86"/>
      <c r="P127" s="158"/>
      <c r="Q127" s="158"/>
      <c r="R127" s="449"/>
      <c r="S127" s="449"/>
      <c r="T127" s="449"/>
      <c r="U127" s="449"/>
      <c r="V127" s="449"/>
      <c r="W127" s="449"/>
      <c r="X127" s="449"/>
      <c r="Y127" s="449"/>
      <c r="Z127" s="449"/>
      <c r="AA127" s="449"/>
      <c r="AB127" s="449"/>
      <c r="AC127" s="450"/>
      <c r="AD127" s="448"/>
      <c r="AE127" s="447"/>
    </row>
    <row r="128" spans="1:31" s="186" customFormat="1" ht="33.75" customHeight="1" x14ac:dyDescent="0.25">
      <c r="A128" s="86"/>
      <c r="B128" s="158"/>
      <c r="C128" s="451"/>
      <c r="D128" s="86"/>
      <c r="E128" s="86"/>
      <c r="F128" s="86"/>
      <c r="G128" s="86"/>
      <c r="H128" s="86"/>
      <c r="I128" s="86"/>
      <c r="J128" s="86"/>
      <c r="K128" s="86"/>
      <c r="L128" s="86"/>
      <c r="M128" s="86"/>
      <c r="N128" s="86"/>
      <c r="O128" s="86"/>
      <c r="P128" s="158"/>
      <c r="Q128" s="158"/>
      <c r="R128" s="449"/>
      <c r="S128" s="449"/>
      <c r="T128" s="449"/>
      <c r="U128" s="449"/>
      <c r="V128" s="449"/>
      <c r="W128" s="449"/>
      <c r="X128" s="449"/>
      <c r="Y128" s="449"/>
      <c r="Z128" s="449"/>
      <c r="AA128" s="449"/>
      <c r="AB128" s="449"/>
      <c r="AC128" s="450"/>
      <c r="AD128" s="448"/>
      <c r="AE128" s="447"/>
    </row>
    <row r="129" spans="1:31" s="186" customFormat="1" ht="33.75" customHeight="1" x14ac:dyDescent="0.25">
      <c r="A129" s="86"/>
      <c r="B129" s="158"/>
      <c r="C129" s="451"/>
      <c r="D129" s="86"/>
      <c r="E129" s="86"/>
      <c r="F129" s="86"/>
      <c r="G129" s="86"/>
      <c r="H129" s="86"/>
      <c r="I129" s="86"/>
      <c r="J129" s="86"/>
      <c r="K129" s="86"/>
      <c r="L129" s="86"/>
      <c r="M129" s="86"/>
      <c r="N129" s="86"/>
      <c r="O129" s="86"/>
      <c r="P129" s="715" t="s">
        <v>454</v>
      </c>
      <c r="Q129" s="716"/>
      <c r="R129" s="505" t="e">
        <f>SUM(R5:R82)</f>
        <v>#REF!</v>
      </c>
      <c r="S129" s="505" t="e">
        <f t="shared" ref="S129:AB129" si="1">SUM(S5:S82)</f>
        <v>#REF!</v>
      </c>
      <c r="T129" s="505" t="e">
        <f t="shared" si="1"/>
        <v>#REF!</v>
      </c>
      <c r="U129" s="505" t="e">
        <f t="shared" si="1"/>
        <v>#REF!</v>
      </c>
      <c r="V129" s="505" t="e">
        <f t="shared" si="1"/>
        <v>#REF!</v>
      </c>
      <c r="W129" s="505" t="e">
        <f t="shared" si="1"/>
        <v>#REF!</v>
      </c>
      <c r="X129" s="505" t="e">
        <f t="shared" si="1"/>
        <v>#REF!</v>
      </c>
      <c r="Y129" s="505" t="e">
        <f t="shared" si="1"/>
        <v>#REF!</v>
      </c>
      <c r="Z129" s="505" t="e">
        <f t="shared" si="1"/>
        <v>#REF!</v>
      </c>
      <c r="AA129" s="505" t="e">
        <f t="shared" si="1"/>
        <v>#REF!</v>
      </c>
      <c r="AB129" s="505" t="e">
        <f t="shared" si="1"/>
        <v>#REF!</v>
      </c>
      <c r="AC129" s="450"/>
      <c r="AD129" s="448"/>
      <c r="AE129" s="447"/>
    </row>
    <row r="130" spans="1:31" s="186" customFormat="1" ht="33.75" customHeight="1" x14ac:dyDescent="0.25">
      <c r="A130" s="86"/>
      <c r="B130" s="158"/>
      <c r="C130" s="451"/>
      <c r="D130" s="86"/>
      <c r="E130" s="86"/>
      <c r="F130" s="86"/>
      <c r="G130" s="86"/>
      <c r="H130" s="86"/>
      <c r="I130" s="86"/>
      <c r="J130" s="86"/>
      <c r="K130" s="86"/>
      <c r="L130" s="86"/>
      <c r="M130" s="86"/>
      <c r="N130" s="86"/>
      <c r="O130" s="86"/>
      <c r="P130" s="715" t="s">
        <v>455</v>
      </c>
      <c r="Q130" s="716"/>
      <c r="R130" s="449" t="e">
        <f>SUM(R5:R126)</f>
        <v>#REF!</v>
      </c>
      <c r="S130" s="449" t="e">
        <f t="shared" ref="S130:AB130" si="2">SUM(S5:S126)</f>
        <v>#REF!</v>
      </c>
      <c r="T130" s="449" t="e">
        <f t="shared" si="2"/>
        <v>#REF!</v>
      </c>
      <c r="U130" s="449" t="e">
        <f t="shared" si="2"/>
        <v>#REF!</v>
      </c>
      <c r="V130" s="449" t="e">
        <f t="shared" si="2"/>
        <v>#REF!</v>
      </c>
      <c r="W130" s="449" t="e">
        <f t="shared" si="2"/>
        <v>#REF!</v>
      </c>
      <c r="X130" s="449" t="e">
        <f t="shared" si="2"/>
        <v>#REF!</v>
      </c>
      <c r="Y130" s="449" t="e">
        <f t="shared" si="2"/>
        <v>#REF!</v>
      </c>
      <c r="Z130" s="449" t="e">
        <f t="shared" si="2"/>
        <v>#REF!</v>
      </c>
      <c r="AA130" s="449" t="e">
        <f t="shared" si="2"/>
        <v>#REF!</v>
      </c>
      <c r="AB130" s="449" t="e">
        <f t="shared" si="2"/>
        <v>#REF!</v>
      </c>
      <c r="AC130" s="450"/>
      <c r="AD130" s="448"/>
      <c r="AE130" s="447"/>
    </row>
    <row r="131" spans="1:31" s="186" customFormat="1" ht="33.75" customHeight="1" x14ac:dyDescent="0.25">
      <c r="A131" s="86"/>
      <c r="B131" s="158"/>
      <c r="C131" s="451"/>
      <c r="D131" s="86"/>
      <c r="E131" s="86"/>
      <c r="F131" s="86"/>
      <c r="G131" s="86"/>
      <c r="H131" s="86"/>
      <c r="I131" s="86"/>
      <c r="J131" s="86"/>
      <c r="K131" s="86"/>
      <c r="L131" s="86"/>
      <c r="M131" s="86"/>
      <c r="N131" s="86"/>
      <c r="O131" s="86"/>
      <c r="P131" s="158"/>
      <c r="Q131" s="158"/>
      <c r="R131" s="449"/>
      <c r="S131" s="449"/>
      <c r="T131" s="449"/>
      <c r="U131" s="449"/>
      <c r="V131" s="449"/>
      <c r="W131" s="449"/>
      <c r="X131" s="449"/>
      <c r="Y131" s="449"/>
      <c r="Z131" s="449"/>
      <c r="AA131" s="449"/>
      <c r="AB131" s="449"/>
      <c r="AC131" s="450"/>
      <c r="AD131" s="448"/>
      <c r="AE131" s="447"/>
    </row>
    <row r="132" spans="1:31" s="186" customFormat="1" ht="33.75" customHeight="1" x14ac:dyDescent="0.25">
      <c r="A132" s="86"/>
      <c r="B132" s="158"/>
      <c r="C132" s="451"/>
      <c r="D132" s="86"/>
      <c r="E132" s="86"/>
      <c r="F132" s="86"/>
      <c r="G132" s="86"/>
      <c r="H132" s="86"/>
      <c r="I132" s="86"/>
      <c r="J132" s="86"/>
      <c r="K132" s="86"/>
      <c r="L132" s="86"/>
      <c r="M132" s="86"/>
      <c r="N132" s="86"/>
      <c r="O132" s="86"/>
      <c r="P132" s="158"/>
      <c r="Q132" s="158"/>
      <c r="R132" s="449"/>
      <c r="S132" s="449"/>
      <c r="T132" s="449"/>
      <c r="U132" s="449"/>
      <c r="V132" s="449"/>
      <c r="W132" s="449"/>
      <c r="X132" s="449"/>
      <c r="Y132" s="449"/>
      <c r="Z132" s="449"/>
      <c r="AA132" s="449"/>
      <c r="AB132" s="449"/>
      <c r="AC132" s="450"/>
      <c r="AD132" s="448"/>
      <c r="AE132" s="447"/>
    </row>
    <row r="133" spans="1:31" s="186" customFormat="1" ht="33.75" customHeight="1" x14ac:dyDescent="0.25">
      <c r="A133" s="86"/>
      <c r="B133" s="158"/>
      <c r="C133" s="451"/>
      <c r="D133" s="86"/>
      <c r="E133" s="86"/>
      <c r="F133" s="86"/>
      <c r="G133" s="86"/>
      <c r="H133" s="86"/>
      <c r="I133" s="86"/>
      <c r="J133" s="86"/>
      <c r="K133" s="86"/>
      <c r="L133" s="86"/>
      <c r="M133" s="86"/>
      <c r="N133" s="86"/>
      <c r="O133" s="86"/>
      <c r="P133" s="158"/>
      <c r="Q133" s="158"/>
      <c r="R133" s="449"/>
      <c r="S133" s="449"/>
      <c r="T133" s="449"/>
      <c r="U133" s="449"/>
      <c r="V133" s="449"/>
      <c r="W133" s="449"/>
      <c r="X133" s="449"/>
      <c r="Y133" s="449"/>
      <c r="Z133" s="449"/>
      <c r="AA133" s="449"/>
      <c r="AB133" s="449"/>
      <c r="AC133" s="450"/>
      <c r="AD133" s="448"/>
      <c r="AE133" s="447"/>
    </row>
    <row r="134" spans="1:31" s="186" customFormat="1" ht="33.75" customHeight="1" x14ac:dyDescent="0.25">
      <c r="A134" s="86"/>
      <c r="B134" s="158"/>
      <c r="C134" s="451"/>
      <c r="D134" s="86"/>
      <c r="E134" s="86"/>
      <c r="F134" s="86"/>
      <c r="G134" s="86"/>
      <c r="H134" s="86"/>
      <c r="I134" s="86"/>
      <c r="J134" s="86"/>
      <c r="K134" s="86"/>
      <c r="L134" s="86"/>
      <c r="M134" s="86"/>
      <c r="N134" s="86"/>
      <c r="O134" s="86"/>
      <c r="P134" s="158"/>
      <c r="Q134" s="158"/>
      <c r="R134" s="449"/>
      <c r="S134" s="449"/>
      <c r="T134" s="449"/>
      <c r="U134" s="449"/>
      <c r="V134" s="449"/>
      <c r="W134" s="449"/>
      <c r="X134" s="449"/>
      <c r="Y134" s="449"/>
      <c r="Z134" s="449"/>
      <c r="AA134" s="449"/>
      <c r="AB134" s="449"/>
      <c r="AC134" s="450"/>
      <c r="AD134" s="448"/>
      <c r="AE134" s="447"/>
    </row>
    <row r="135" spans="1:31" s="186" customFormat="1" ht="33.75" customHeight="1" x14ac:dyDescent="0.25">
      <c r="A135" s="86"/>
      <c r="B135" s="158"/>
      <c r="C135" s="451"/>
      <c r="D135" s="86"/>
      <c r="E135" s="86"/>
      <c r="F135" s="86"/>
      <c r="G135" s="86"/>
      <c r="H135" s="86"/>
      <c r="I135" s="86"/>
      <c r="J135" s="86"/>
      <c r="K135" s="86"/>
      <c r="L135" s="86"/>
      <c r="M135" s="86"/>
      <c r="N135" s="86"/>
      <c r="O135" s="86"/>
      <c r="P135" s="158"/>
      <c r="Q135" s="158"/>
      <c r="R135" s="449"/>
      <c r="S135" s="449"/>
      <c r="T135" s="449"/>
      <c r="U135" s="449"/>
      <c r="V135" s="449"/>
      <c r="W135" s="449"/>
      <c r="X135" s="449"/>
      <c r="Y135" s="449"/>
      <c r="Z135" s="449"/>
      <c r="AA135" s="449"/>
      <c r="AB135" s="449"/>
      <c r="AC135" s="450"/>
      <c r="AD135" s="448"/>
      <c r="AE135" s="447"/>
    </row>
    <row r="136" spans="1:31" s="186" customFormat="1" ht="33.75" customHeight="1" x14ac:dyDescent="0.25">
      <c r="A136" s="86"/>
      <c r="B136" s="158"/>
      <c r="C136" s="451"/>
      <c r="D136" s="86"/>
      <c r="E136" s="86"/>
      <c r="F136" s="86"/>
      <c r="G136" s="86"/>
      <c r="H136" s="86"/>
      <c r="I136" s="86"/>
      <c r="J136" s="86"/>
      <c r="K136" s="86"/>
      <c r="L136" s="86"/>
      <c r="M136" s="86"/>
      <c r="N136" s="86"/>
      <c r="O136" s="86"/>
      <c r="P136" s="158"/>
      <c r="Q136" s="158"/>
      <c r="R136" s="449"/>
      <c r="S136" s="449"/>
      <c r="T136" s="449"/>
      <c r="U136" s="449"/>
      <c r="V136" s="449"/>
      <c r="W136" s="449"/>
      <c r="X136" s="449"/>
      <c r="Y136" s="449"/>
      <c r="Z136" s="449"/>
      <c r="AA136" s="449"/>
      <c r="AB136" s="449"/>
      <c r="AC136" s="450"/>
      <c r="AD136" s="448"/>
      <c r="AE136" s="447"/>
    </row>
    <row r="137" spans="1:31" s="186" customFormat="1" ht="33.75" customHeight="1" x14ac:dyDescent="0.25">
      <c r="A137" s="86"/>
      <c r="B137" s="158"/>
      <c r="C137" s="451"/>
      <c r="D137" s="86"/>
      <c r="E137" s="86"/>
      <c r="F137" s="86"/>
      <c r="G137" s="86"/>
      <c r="H137" s="86"/>
      <c r="I137" s="86"/>
      <c r="J137" s="86"/>
      <c r="K137" s="86"/>
      <c r="L137" s="86"/>
      <c r="M137" s="86"/>
      <c r="N137" s="86"/>
      <c r="O137" s="86"/>
      <c r="P137" s="158"/>
      <c r="Q137" s="158"/>
      <c r="R137" s="449"/>
      <c r="S137" s="449"/>
      <c r="T137" s="449"/>
      <c r="U137" s="449"/>
      <c r="V137" s="449"/>
      <c r="W137" s="449"/>
      <c r="X137" s="449"/>
      <c r="Y137" s="449"/>
      <c r="Z137" s="449"/>
      <c r="AA137" s="449"/>
      <c r="AB137" s="449"/>
      <c r="AC137" s="450"/>
      <c r="AD137" s="448"/>
      <c r="AE137" s="447"/>
    </row>
    <row r="138" spans="1:31" s="186" customFormat="1" ht="33.75" customHeight="1" x14ac:dyDescent="0.25">
      <c r="A138" s="86"/>
      <c r="B138" s="158"/>
      <c r="C138" s="451"/>
      <c r="D138" s="86"/>
      <c r="E138" s="86"/>
      <c r="F138" s="86"/>
      <c r="G138" s="86"/>
      <c r="H138" s="86"/>
      <c r="I138" s="86"/>
      <c r="J138" s="86"/>
      <c r="K138" s="86"/>
      <c r="L138" s="86"/>
      <c r="M138" s="86"/>
      <c r="N138" s="86"/>
      <c r="O138" s="86"/>
      <c r="P138" s="158"/>
      <c r="Q138" s="158"/>
      <c r="R138" s="449"/>
      <c r="S138" s="449"/>
      <c r="T138" s="449"/>
      <c r="U138" s="449"/>
      <c r="V138" s="449"/>
      <c r="W138" s="449"/>
      <c r="X138" s="449"/>
      <c r="Y138" s="449"/>
      <c r="Z138" s="449"/>
      <c r="AA138" s="449"/>
      <c r="AB138" s="449"/>
      <c r="AC138" s="450"/>
      <c r="AD138" s="448"/>
      <c r="AE138" s="447"/>
    </row>
    <row r="139" spans="1:31" s="186" customFormat="1" ht="33.75" customHeight="1" x14ac:dyDescent="0.25">
      <c r="A139" s="86"/>
      <c r="B139" s="158"/>
      <c r="C139" s="451"/>
      <c r="D139" s="86"/>
      <c r="E139" s="86"/>
      <c r="F139" s="86"/>
      <c r="G139" s="86"/>
      <c r="H139" s="86"/>
      <c r="I139" s="86"/>
      <c r="J139" s="86"/>
      <c r="K139" s="86"/>
      <c r="L139" s="86"/>
      <c r="M139" s="86"/>
      <c r="N139" s="86"/>
      <c r="O139" s="86"/>
      <c r="P139" s="158"/>
      <c r="Q139" s="158"/>
      <c r="R139" s="449"/>
      <c r="S139" s="449"/>
      <c r="T139" s="449"/>
      <c r="U139" s="449"/>
      <c r="V139" s="449"/>
      <c r="W139" s="449"/>
      <c r="X139" s="449"/>
      <c r="Y139" s="449"/>
      <c r="Z139" s="449"/>
      <c r="AA139" s="449"/>
      <c r="AB139" s="449"/>
      <c r="AC139" s="450"/>
      <c r="AD139" s="448"/>
      <c r="AE139" s="447"/>
    </row>
    <row r="140" spans="1:31" s="186" customFormat="1" ht="33.75" customHeight="1" x14ac:dyDescent="0.25">
      <c r="A140" s="86"/>
      <c r="B140" s="158"/>
      <c r="C140" s="451"/>
      <c r="D140" s="86"/>
      <c r="E140" s="86"/>
      <c r="F140" s="86"/>
      <c r="G140" s="86"/>
      <c r="H140" s="86"/>
      <c r="I140" s="86"/>
      <c r="J140" s="86"/>
      <c r="K140" s="86"/>
      <c r="L140" s="86"/>
      <c r="M140" s="86"/>
      <c r="N140" s="86"/>
      <c r="O140" s="86"/>
      <c r="P140" s="158"/>
      <c r="Q140" s="158"/>
      <c r="R140" s="449"/>
      <c r="S140" s="449"/>
      <c r="T140" s="449"/>
      <c r="U140" s="449"/>
      <c r="V140" s="449"/>
      <c r="W140" s="449"/>
      <c r="X140" s="449"/>
      <c r="Y140" s="449"/>
      <c r="Z140" s="449"/>
      <c r="AA140" s="449"/>
      <c r="AB140" s="449"/>
      <c r="AC140" s="450"/>
      <c r="AD140" s="448"/>
      <c r="AE140" s="447"/>
    </row>
    <row r="141" spans="1:31" s="186" customFormat="1" ht="33.75" customHeight="1" x14ac:dyDescent="0.25">
      <c r="A141" s="86"/>
      <c r="B141" s="158"/>
      <c r="C141" s="451"/>
      <c r="D141" s="86"/>
      <c r="E141" s="86"/>
      <c r="F141" s="86"/>
      <c r="G141" s="86"/>
      <c r="H141" s="86"/>
      <c r="I141" s="86"/>
      <c r="J141" s="86"/>
      <c r="K141" s="86"/>
      <c r="L141" s="86"/>
      <c r="M141" s="86"/>
      <c r="N141" s="86"/>
      <c r="O141" s="86"/>
      <c r="P141" s="158"/>
      <c r="Q141" s="158"/>
      <c r="R141" s="449"/>
      <c r="S141" s="449"/>
      <c r="T141" s="449"/>
      <c r="U141" s="449"/>
      <c r="V141" s="449"/>
      <c r="W141" s="449"/>
      <c r="X141" s="449"/>
      <c r="Y141" s="449"/>
      <c r="Z141" s="449"/>
      <c r="AA141" s="449"/>
      <c r="AB141" s="449"/>
      <c r="AC141" s="450"/>
      <c r="AD141" s="448"/>
      <c r="AE141" s="447"/>
    </row>
    <row r="142" spans="1:31" s="186" customFormat="1" ht="33.75" customHeight="1" x14ac:dyDescent="0.25">
      <c r="A142" s="86"/>
      <c r="B142" s="158"/>
      <c r="C142" s="451"/>
      <c r="D142" s="86"/>
      <c r="E142" s="86"/>
      <c r="F142" s="86"/>
      <c r="G142" s="86"/>
      <c r="H142" s="86"/>
      <c r="I142" s="86"/>
      <c r="J142" s="86"/>
      <c r="K142" s="86"/>
      <c r="L142" s="86"/>
      <c r="M142" s="86"/>
      <c r="N142" s="86"/>
      <c r="O142" s="86"/>
      <c r="P142" s="158"/>
      <c r="Q142" s="158"/>
      <c r="R142" s="449"/>
      <c r="S142" s="449"/>
      <c r="T142" s="449"/>
      <c r="U142" s="449"/>
      <c r="V142" s="449"/>
      <c r="W142" s="449"/>
      <c r="X142" s="449"/>
      <c r="Y142" s="449"/>
      <c r="Z142" s="449"/>
      <c r="AA142" s="449"/>
      <c r="AB142" s="449"/>
      <c r="AC142" s="450"/>
      <c r="AD142" s="448"/>
      <c r="AE142" s="447"/>
    </row>
    <row r="143" spans="1:31" s="186" customFormat="1" ht="33.75" customHeight="1" x14ac:dyDescent="0.25">
      <c r="A143" s="86"/>
      <c r="B143" s="158"/>
      <c r="C143" s="451"/>
      <c r="D143" s="86"/>
      <c r="E143" s="86"/>
      <c r="F143" s="86"/>
      <c r="G143" s="86"/>
      <c r="H143" s="86"/>
      <c r="I143" s="86"/>
      <c r="J143" s="86"/>
      <c r="K143" s="86"/>
      <c r="L143" s="86"/>
      <c r="M143" s="86"/>
      <c r="N143" s="86"/>
      <c r="O143" s="86"/>
      <c r="P143" s="158"/>
      <c r="Q143" s="158"/>
      <c r="R143" s="449"/>
      <c r="S143" s="449"/>
      <c r="T143" s="449"/>
      <c r="U143" s="449"/>
      <c r="V143" s="449"/>
      <c r="W143" s="449"/>
      <c r="X143" s="449"/>
      <c r="Y143" s="449"/>
      <c r="Z143" s="449"/>
      <c r="AA143" s="449"/>
      <c r="AB143" s="449"/>
      <c r="AC143" s="450"/>
      <c r="AD143" s="448"/>
      <c r="AE143" s="447"/>
    </row>
    <row r="144" spans="1:31" s="186" customFormat="1" ht="33.75" customHeight="1" x14ac:dyDescent="0.25">
      <c r="A144" s="86"/>
      <c r="B144" s="158"/>
      <c r="C144" s="451"/>
      <c r="D144" s="86"/>
      <c r="E144" s="86"/>
      <c r="F144" s="86"/>
      <c r="G144" s="86"/>
      <c r="H144" s="86"/>
      <c r="I144" s="86"/>
      <c r="J144" s="86"/>
      <c r="K144" s="86"/>
      <c r="L144" s="86"/>
      <c r="M144" s="86"/>
      <c r="N144" s="86"/>
      <c r="O144" s="86"/>
      <c r="P144" s="158"/>
      <c r="Q144" s="158"/>
      <c r="R144" s="449"/>
      <c r="S144" s="449"/>
      <c r="T144" s="449"/>
      <c r="U144" s="449"/>
      <c r="V144" s="449"/>
      <c r="W144" s="449"/>
      <c r="X144" s="449"/>
      <c r="Y144" s="449"/>
      <c r="Z144" s="449"/>
      <c r="AA144" s="449"/>
      <c r="AB144" s="449"/>
      <c r="AC144" s="450"/>
      <c r="AD144" s="448"/>
      <c r="AE144" s="447"/>
    </row>
    <row r="145" spans="1:31" s="186" customFormat="1" ht="33.75" customHeight="1" x14ac:dyDescent="0.25">
      <c r="A145" s="86"/>
      <c r="B145" s="158"/>
      <c r="C145" s="451"/>
      <c r="D145" s="86"/>
      <c r="E145" s="86"/>
      <c r="F145" s="86"/>
      <c r="G145" s="86"/>
      <c r="H145" s="86"/>
      <c r="I145" s="86"/>
      <c r="J145" s="86"/>
      <c r="K145" s="86"/>
      <c r="L145" s="86"/>
      <c r="M145" s="86"/>
      <c r="N145" s="86"/>
      <c r="O145" s="86"/>
      <c r="P145" s="158"/>
      <c r="Q145" s="158"/>
      <c r="R145" s="449"/>
      <c r="S145" s="449"/>
      <c r="T145" s="449"/>
      <c r="U145" s="449"/>
      <c r="V145" s="449"/>
      <c r="W145" s="449"/>
      <c r="X145" s="449"/>
      <c r="Y145" s="449"/>
      <c r="Z145" s="449"/>
      <c r="AA145" s="449"/>
      <c r="AB145" s="449"/>
      <c r="AC145" s="450"/>
      <c r="AD145" s="448"/>
      <c r="AE145" s="447"/>
    </row>
    <row r="146" spans="1:31" s="186" customFormat="1" ht="33.75" customHeight="1" x14ac:dyDescent="0.25">
      <c r="A146" s="86"/>
      <c r="B146" s="158"/>
      <c r="C146" s="451"/>
      <c r="D146" s="86"/>
      <c r="E146" s="86"/>
      <c r="F146" s="86"/>
      <c r="G146" s="86"/>
      <c r="H146" s="86"/>
      <c r="I146" s="86"/>
      <c r="J146" s="86"/>
      <c r="K146" s="86"/>
      <c r="L146" s="86"/>
      <c r="M146" s="86"/>
      <c r="N146" s="86"/>
      <c r="O146" s="86"/>
      <c r="P146" s="158"/>
      <c r="Q146" s="158"/>
      <c r="R146" s="449"/>
      <c r="S146" s="449"/>
      <c r="T146" s="449"/>
      <c r="U146" s="449"/>
      <c r="V146" s="449"/>
      <c r="W146" s="449"/>
      <c r="X146" s="449"/>
      <c r="Y146" s="449"/>
      <c r="Z146" s="449"/>
      <c r="AA146" s="449"/>
      <c r="AB146" s="449"/>
      <c r="AC146" s="450"/>
      <c r="AD146" s="448"/>
      <c r="AE146" s="447"/>
    </row>
    <row r="147" spans="1:31" s="186" customFormat="1" ht="33.75" customHeight="1" x14ac:dyDescent="0.25">
      <c r="A147" s="86"/>
      <c r="B147" s="158"/>
      <c r="C147" s="451"/>
      <c r="D147" s="86"/>
      <c r="E147" s="86"/>
      <c r="F147" s="86"/>
      <c r="G147" s="86"/>
      <c r="H147" s="86"/>
      <c r="I147" s="86"/>
      <c r="J147" s="86"/>
      <c r="K147" s="86"/>
      <c r="L147" s="86"/>
      <c r="M147" s="86"/>
      <c r="N147" s="86"/>
      <c r="O147" s="86"/>
      <c r="P147" s="158"/>
      <c r="Q147" s="158"/>
      <c r="R147" s="449"/>
      <c r="S147" s="449"/>
      <c r="T147" s="449"/>
      <c r="U147" s="449"/>
      <c r="V147" s="449"/>
      <c r="W147" s="449"/>
      <c r="X147" s="449"/>
      <c r="Y147" s="449"/>
      <c r="Z147" s="449"/>
      <c r="AA147" s="449"/>
      <c r="AB147" s="449"/>
      <c r="AC147" s="450"/>
      <c r="AD147" s="448"/>
      <c r="AE147" s="447"/>
    </row>
    <row r="148" spans="1:31" s="186" customFormat="1" ht="33.75" customHeight="1" x14ac:dyDescent="0.25">
      <c r="A148" s="86"/>
      <c r="B148" s="158"/>
      <c r="C148" s="451"/>
      <c r="D148" s="86"/>
      <c r="E148" s="86"/>
      <c r="F148" s="86"/>
      <c r="G148" s="86"/>
      <c r="H148" s="86"/>
      <c r="I148" s="86"/>
      <c r="J148" s="86"/>
      <c r="K148" s="86"/>
      <c r="L148" s="86"/>
      <c r="M148" s="86"/>
      <c r="N148" s="86"/>
      <c r="O148" s="86"/>
      <c r="P148" s="158"/>
      <c r="Q148" s="158"/>
      <c r="R148" s="449"/>
      <c r="S148" s="449"/>
      <c r="T148" s="449"/>
      <c r="U148" s="449"/>
      <c r="V148" s="449"/>
      <c r="W148" s="449"/>
      <c r="X148" s="449"/>
      <c r="Y148" s="449"/>
      <c r="Z148" s="449"/>
      <c r="AA148" s="449"/>
      <c r="AB148" s="449"/>
      <c r="AC148" s="450"/>
      <c r="AD148" s="448"/>
      <c r="AE148" s="447"/>
    </row>
    <row r="149" spans="1:31" s="186" customFormat="1" ht="33.75" customHeight="1" x14ac:dyDescent="0.25">
      <c r="A149" s="86"/>
      <c r="B149" s="158"/>
      <c r="C149" s="451"/>
      <c r="D149" s="86"/>
      <c r="E149" s="86"/>
      <c r="F149" s="86"/>
      <c r="G149" s="86"/>
      <c r="H149" s="86"/>
      <c r="I149" s="86"/>
      <c r="J149" s="86"/>
      <c r="K149" s="86"/>
      <c r="L149" s="86"/>
      <c r="M149" s="86"/>
      <c r="N149" s="86"/>
      <c r="O149" s="86"/>
      <c r="P149" s="158"/>
      <c r="Q149" s="158"/>
      <c r="R149" s="449"/>
      <c r="S149" s="449"/>
      <c r="T149" s="449"/>
      <c r="U149" s="449"/>
      <c r="V149" s="449"/>
      <c r="W149" s="449"/>
      <c r="X149" s="449"/>
      <c r="Y149" s="449"/>
      <c r="Z149" s="449"/>
      <c r="AA149" s="449"/>
      <c r="AB149" s="449"/>
      <c r="AC149" s="450"/>
      <c r="AD149" s="448"/>
      <c r="AE149" s="447"/>
    </row>
    <row r="150" spans="1:31" s="186" customFormat="1" ht="33.75" customHeight="1" x14ac:dyDescent="0.25">
      <c r="A150" s="86"/>
      <c r="B150" s="158"/>
      <c r="C150" s="451"/>
      <c r="D150" s="86"/>
      <c r="E150" s="86"/>
      <c r="F150" s="86"/>
      <c r="G150" s="86"/>
      <c r="H150" s="86"/>
      <c r="I150" s="86"/>
      <c r="J150" s="86"/>
      <c r="K150" s="86"/>
      <c r="L150" s="86"/>
      <c r="M150" s="86"/>
      <c r="N150" s="86"/>
      <c r="O150" s="86"/>
      <c r="P150" s="158"/>
      <c r="Q150" s="158"/>
      <c r="R150" s="449"/>
      <c r="S150" s="449"/>
      <c r="T150" s="449"/>
      <c r="U150" s="449"/>
      <c r="V150" s="449"/>
      <c r="W150" s="449"/>
      <c r="X150" s="449"/>
      <c r="Y150" s="449"/>
      <c r="Z150" s="449"/>
      <c r="AA150" s="449"/>
      <c r="AB150" s="449"/>
      <c r="AC150" s="450"/>
      <c r="AD150" s="448"/>
      <c r="AE150" s="447"/>
    </row>
    <row r="151" spans="1:31" s="186" customFormat="1" ht="33.75" customHeight="1" x14ac:dyDescent="0.25">
      <c r="A151" s="86"/>
      <c r="B151" s="158"/>
      <c r="C151" s="451"/>
      <c r="D151" s="86"/>
      <c r="E151" s="86"/>
      <c r="F151" s="86"/>
      <c r="G151" s="86"/>
      <c r="H151" s="86"/>
      <c r="I151" s="86"/>
      <c r="J151" s="86"/>
      <c r="K151" s="86"/>
      <c r="L151" s="86"/>
      <c r="M151" s="86"/>
      <c r="N151" s="86"/>
      <c r="O151" s="86"/>
      <c r="P151" s="158"/>
      <c r="Q151" s="158"/>
      <c r="R151" s="449"/>
      <c r="S151" s="449"/>
      <c r="T151" s="449"/>
      <c r="U151" s="449"/>
      <c r="V151" s="449"/>
      <c r="W151" s="449"/>
      <c r="X151" s="449"/>
      <c r="Y151" s="449"/>
      <c r="Z151" s="449"/>
      <c r="AA151" s="449"/>
      <c r="AB151" s="449"/>
      <c r="AC151" s="450"/>
      <c r="AD151" s="448"/>
      <c r="AE151" s="447"/>
    </row>
    <row r="152" spans="1:31" s="186" customFormat="1" ht="33.75" customHeight="1" x14ac:dyDescent="0.25">
      <c r="A152" s="86"/>
      <c r="B152" s="158"/>
      <c r="C152" s="451"/>
      <c r="D152" s="86"/>
      <c r="E152" s="86"/>
      <c r="F152" s="86"/>
      <c r="G152" s="86"/>
      <c r="H152" s="86"/>
      <c r="I152" s="86"/>
      <c r="J152" s="86"/>
      <c r="K152" s="86"/>
      <c r="L152" s="86"/>
      <c r="M152" s="86"/>
      <c r="N152" s="86"/>
      <c r="O152" s="86"/>
      <c r="P152" s="158"/>
      <c r="Q152" s="158"/>
      <c r="R152" s="449"/>
      <c r="S152" s="449"/>
      <c r="T152" s="449"/>
      <c r="U152" s="449"/>
      <c r="V152" s="449"/>
      <c r="W152" s="449"/>
      <c r="X152" s="449"/>
      <c r="Y152" s="449"/>
      <c r="Z152" s="449"/>
      <c r="AA152" s="449"/>
      <c r="AB152" s="449"/>
      <c r="AC152" s="450"/>
      <c r="AD152" s="448"/>
      <c r="AE152" s="447"/>
    </row>
    <row r="153" spans="1:31" s="186" customFormat="1" ht="33.75" customHeight="1" x14ac:dyDescent="0.25">
      <c r="A153" s="86"/>
      <c r="B153" s="158"/>
      <c r="C153" s="451"/>
      <c r="D153" s="86"/>
      <c r="E153" s="86"/>
      <c r="F153" s="86"/>
      <c r="G153" s="86"/>
      <c r="H153" s="86"/>
      <c r="I153" s="86"/>
      <c r="J153" s="86"/>
      <c r="K153" s="86"/>
      <c r="L153" s="86"/>
      <c r="M153" s="86"/>
      <c r="N153" s="86"/>
      <c r="O153" s="86"/>
      <c r="P153" s="158"/>
      <c r="Q153" s="158"/>
      <c r="R153" s="449"/>
      <c r="S153" s="449"/>
      <c r="T153" s="449"/>
      <c r="U153" s="449"/>
      <c r="V153" s="449"/>
      <c r="W153" s="449"/>
      <c r="X153" s="449"/>
      <c r="Y153" s="449"/>
      <c r="Z153" s="449"/>
      <c r="AA153" s="449"/>
      <c r="AB153" s="449"/>
      <c r="AC153" s="450"/>
      <c r="AD153" s="448"/>
      <c r="AE153" s="447"/>
    </row>
    <row r="154" spans="1:31" s="186" customFormat="1" ht="33.75" customHeight="1" x14ac:dyDescent="0.25">
      <c r="A154" s="86"/>
      <c r="B154" s="158"/>
      <c r="C154" s="451"/>
      <c r="D154" s="86"/>
      <c r="E154" s="86"/>
      <c r="F154" s="86"/>
      <c r="G154" s="86"/>
      <c r="H154" s="86"/>
      <c r="I154" s="86"/>
      <c r="J154" s="86"/>
      <c r="K154" s="86"/>
      <c r="L154" s="86"/>
      <c r="M154" s="86"/>
      <c r="N154" s="86"/>
      <c r="O154" s="86"/>
      <c r="P154" s="158"/>
      <c r="Q154" s="158"/>
      <c r="R154" s="449"/>
      <c r="S154" s="449"/>
      <c r="T154" s="449"/>
      <c r="U154" s="449"/>
      <c r="V154" s="449"/>
      <c r="W154" s="449"/>
      <c r="X154" s="449"/>
      <c r="Y154" s="449"/>
      <c r="Z154" s="449"/>
      <c r="AA154" s="449"/>
      <c r="AB154" s="449"/>
      <c r="AC154" s="450"/>
      <c r="AD154" s="448"/>
      <c r="AE154" s="447"/>
    </row>
    <row r="155" spans="1:31" s="186" customFormat="1" ht="33.75" customHeight="1" x14ac:dyDescent="0.25">
      <c r="A155" s="86"/>
      <c r="B155" s="158"/>
      <c r="C155" s="451"/>
      <c r="D155" s="86"/>
      <c r="E155" s="86"/>
      <c r="F155" s="86"/>
      <c r="G155" s="86"/>
      <c r="H155" s="86"/>
      <c r="I155" s="86"/>
      <c r="J155" s="86"/>
      <c r="K155" s="86"/>
      <c r="L155" s="86"/>
      <c r="M155" s="86"/>
      <c r="N155" s="86"/>
      <c r="O155" s="86"/>
      <c r="P155" s="158"/>
      <c r="Q155" s="158"/>
      <c r="R155" s="449"/>
      <c r="S155" s="449"/>
      <c r="T155" s="449"/>
      <c r="U155" s="449"/>
      <c r="V155" s="449"/>
      <c r="W155" s="449"/>
      <c r="X155" s="449"/>
      <c r="Y155" s="449"/>
      <c r="Z155" s="449"/>
      <c r="AA155" s="449"/>
      <c r="AB155" s="449"/>
      <c r="AC155" s="450"/>
      <c r="AD155" s="448"/>
      <c r="AE155" s="447"/>
    </row>
    <row r="156" spans="1:31" s="186" customFormat="1" ht="33.75" customHeight="1" x14ac:dyDescent="0.25">
      <c r="A156" s="86"/>
      <c r="B156" s="158"/>
      <c r="C156" s="451"/>
      <c r="D156" s="86"/>
      <c r="E156" s="86"/>
      <c r="F156" s="86"/>
      <c r="G156" s="86"/>
      <c r="H156" s="86"/>
      <c r="I156" s="86"/>
      <c r="J156" s="86"/>
      <c r="K156" s="86"/>
      <c r="L156" s="86"/>
      <c r="M156" s="86"/>
      <c r="N156" s="86"/>
      <c r="O156" s="86"/>
      <c r="P156" s="158"/>
      <c r="Q156" s="158"/>
      <c r="R156" s="449"/>
      <c r="S156" s="449"/>
      <c r="T156" s="449"/>
      <c r="U156" s="449"/>
      <c r="V156" s="449"/>
      <c r="W156" s="449"/>
      <c r="X156" s="449"/>
      <c r="Y156" s="449"/>
      <c r="Z156" s="449"/>
      <c r="AA156" s="449"/>
      <c r="AB156" s="449"/>
      <c r="AC156" s="450"/>
      <c r="AD156" s="448"/>
      <c r="AE156" s="447"/>
    </row>
    <row r="157" spans="1:31" s="186" customFormat="1" ht="33.75" customHeight="1" x14ac:dyDescent="0.25">
      <c r="A157" s="86"/>
      <c r="B157" s="158"/>
      <c r="C157" s="451"/>
      <c r="D157" s="86"/>
      <c r="E157" s="86"/>
      <c r="F157" s="86"/>
      <c r="G157" s="86"/>
      <c r="H157" s="86"/>
      <c r="I157" s="86"/>
      <c r="J157" s="86"/>
      <c r="K157" s="86"/>
      <c r="L157" s="86"/>
      <c r="M157" s="86"/>
      <c r="N157" s="86"/>
      <c r="O157" s="86"/>
      <c r="P157" s="158"/>
      <c r="Q157" s="158"/>
      <c r="R157" s="449"/>
      <c r="S157" s="449"/>
      <c r="T157" s="449"/>
      <c r="U157" s="449"/>
      <c r="V157" s="449"/>
      <c r="W157" s="449"/>
      <c r="X157" s="449"/>
      <c r="Y157" s="449"/>
      <c r="Z157" s="449"/>
      <c r="AA157" s="449"/>
      <c r="AB157" s="449"/>
      <c r="AC157" s="450"/>
      <c r="AD157" s="448"/>
      <c r="AE157" s="447"/>
    </row>
    <row r="158" spans="1:31" s="186" customFormat="1" ht="33.75" customHeight="1" x14ac:dyDescent="0.25">
      <c r="A158" s="86"/>
      <c r="B158" s="158"/>
      <c r="C158" s="451"/>
      <c r="D158" s="86"/>
      <c r="E158" s="86"/>
      <c r="F158" s="86"/>
      <c r="G158" s="86"/>
      <c r="H158" s="86"/>
      <c r="I158" s="86"/>
      <c r="J158" s="86"/>
      <c r="K158" s="86"/>
      <c r="L158" s="86"/>
      <c r="M158" s="86"/>
      <c r="N158" s="86"/>
      <c r="O158" s="86"/>
      <c r="P158" s="158"/>
      <c r="Q158" s="158"/>
      <c r="R158" s="449"/>
      <c r="S158" s="449"/>
      <c r="T158" s="449"/>
      <c r="U158" s="449"/>
      <c r="V158" s="449"/>
      <c r="W158" s="449"/>
      <c r="X158" s="449"/>
      <c r="Y158" s="449"/>
      <c r="Z158" s="449"/>
      <c r="AA158" s="449"/>
      <c r="AB158" s="449"/>
      <c r="AC158" s="450"/>
      <c r="AD158" s="448"/>
      <c r="AE158" s="447"/>
    </row>
    <row r="159" spans="1:31" s="186" customFormat="1" ht="33.75" customHeight="1" x14ac:dyDescent="0.25">
      <c r="A159" s="86"/>
      <c r="B159" s="158"/>
      <c r="C159" s="451"/>
      <c r="D159" s="86"/>
      <c r="E159" s="86"/>
      <c r="F159" s="86"/>
      <c r="G159" s="86"/>
      <c r="H159" s="86"/>
      <c r="I159" s="86"/>
      <c r="J159" s="86"/>
      <c r="K159" s="86"/>
      <c r="L159" s="86"/>
      <c r="M159" s="86"/>
      <c r="N159" s="86"/>
      <c r="O159" s="86"/>
      <c r="P159" s="158"/>
      <c r="Q159" s="158"/>
      <c r="R159" s="449"/>
      <c r="S159" s="449"/>
      <c r="T159" s="449"/>
      <c r="U159" s="449"/>
      <c r="V159" s="449"/>
      <c r="W159" s="449"/>
      <c r="X159" s="449"/>
      <c r="Y159" s="449"/>
      <c r="Z159" s="449"/>
      <c r="AA159" s="449"/>
      <c r="AB159" s="449"/>
      <c r="AC159" s="450"/>
      <c r="AD159" s="448"/>
      <c r="AE159" s="447"/>
    </row>
    <row r="160" spans="1:31" s="186" customFormat="1" ht="33.75" customHeight="1" x14ac:dyDescent="0.25">
      <c r="A160" s="86"/>
      <c r="B160" s="158"/>
      <c r="C160" s="451"/>
      <c r="D160" s="86"/>
      <c r="E160" s="86"/>
      <c r="F160" s="86"/>
      <c r="G160" s="86"/>
      <c r="H160" s="86"/>
      <c r="I160" s="86"/>
      <c r="J160" s="86"/>
      <c r="K160" s="86"/>
      <c r="L160" s="86"/>
      <c r="M160" s="86"/>
      <c r="N160" s="86"/>
      <c r="O160" s="86"/>
      <c r="P160" s="158"/>
      <c r="Q160" s="158"/>
      <c r="R160" s="449"/>
      <c r="S160" s="449"/>
      <c r="T160" s="449"/>
      <c r="U160" s="449"/>
      <c r="V160" s="449"/>
      <c r="W160" s="449"/>
      <c r="X160" s="449"/>
      <c r="Y160" s="449"/>
      <c r="Z160" s="449"/>
      <c r="AA160" s="449"/>
      <c r="AB160" s="449"/>
      <c r="AC160" s="450"/>
      <c r="AD160" s="448"/>
      <c r="AE160" s="447"/>
    </row>
    <row r="161" spans="1:31" s="186" customFormat="1" ht="33.75" customHeight="1" x14ac:dyDescent="0.25">
      <c r="A161" s="86"/>
      <c r="B161" s="158"/>
      <c r="C161" s="451"/>
      <c r="D161" s="86"/>
      <c r="E161" s="86"/>
      <c r="F161" s="86"/>
      <c r="G161" s="86"/>
      <c r="H161" s="86"/>
      <c r="I161" s="86"/>
      <c r="J161" s="86"/>
      <c r="K161" s="86"/>
      <c r="L161" s="86"/>
      <c r="M161" s="86"/>
      <c r="N161" s="86"/>
      <c r="O161" s="86"/>
      <c r="P161" s="158"/>
      <c r="Q161" s="158"/>
      <c r="R161" s="449"/>
      <c r="S161" s="449"/>
      <c r="T161" s="449"/>
      <c r="U161" s="449"/>
      <c r="V161" s="449"/>
      <c r="W161" s="449"/>
      <c r="X161" s="449"/>
      <c r="Y161" s="449"/>
      <c r="Z161" s="449"/>
      <c r="AA161" s="449"/>
      <c r="AB161" s="449"/>
      <c r="AC161" s="450"/>
      <c r="AD161" s="448"/>
      <c r="AE161" s="447"/>
    </row>
    <row r="162" spans="1:31" s="186" customFormat="1" ht="33.75" customHeight="1" x14ac:dyDescent="0.25">
      <c r="A162" s="86"/>
      <c r="B162" s="158"/>
      <c r="C162" s="451"/>
      <c r="D162" s="86"/>
      <c r="E162" s="86"/>
      <c r="F162" s="86"/>
      <c r="G162" s="86"/>
      <c r="H162" s="86"/>
      <c r="I162" s="86"/>
      <c r="J162" s="86"/>
      <c r="K162" s="86"/>
      <c r="L162" s="86"/>
      <c r="M162" s="86"/>
      <c r="N162" s="86"/>
      <c r="O162" s="86"/>
      <c r="P162" s="158"/>
      <c r="Q162" s="158"/>
      <c r="R162" s="449"/>
      <c r="S162" s="449"/>
      <c r="T162" s="449"/>
      <c r="U162" s="449"/>
      <c r="V162" s="449"/>
      <c r="W162" s="449"/>
      <c r="X162" s="449"/>
      <c r="Y162" s="449"/>
      <c r="Z162" s="449"/>
      <c r="AA162" s="449"/>
      <c r="AB162" s="449"/>
      <c r="AC162" s="450"/>
      <c r="AD162" s="448"/>
      <c r="AE162" s="447"/>
    </row>
    <row r="163" spans="1:31" s="186" customFormat="1" ht="33.75" customHeight="1" x14ac:dyDescent="0.25">
      <c r="A163" s="86"/>
      <c r="B163" s="158"/>
      <c r="C163" s="451"/>
      <c r="D163" s="86"/>
      <c r="E163" s="86"/>
      <c r="F163" s="86"/>
      <c r="G163" s="86"/>
      <c r="H163" s="86"/>
      <c r="I163" s="86"/>
      <c r="J163" s="86"/>
      <c r="K163" s="86"/>
      <c r="L163" s="86"/>
      <c r="M163" s="86"/>
      <c r="N163" s="86"/>
      <c r="O163" s="86"/>
      <c r="P163" s="158"/>
      <c r="Q163" s="158"/>
      <c r="R163" s="449"/>
      <c r="S163" s="449"/>
      <c r="T163" s="449"/>
      <c r="U163" s="449"/>
      <c r="V163" s="449"/>
      <c r="W163" s="449"/>
      <c r="X163" s="449"/>
      <c r="Y163" s="449"/>
      <c r="Z163" s="449"/>
      <c r="AA163" s="449"/>
      <c r="AB163" s="449"/>
      <c r="AC163" s="450"/>
      <c r="AD163" s="448"/>
      <c r="AE163" s="447"/>
    </row>
    <row r="164" spans="1:31" s="186" customFormat="1" ht="33.75" customHeight="1" x14ac:dyDescent="0.25">
      <c r="A164" s="86"/>
      <c r="B164" s="158"/>
      <c r="C164" s="451"/>
      <c r="D164" s="86"/>
      <c r="E164" s="86"/>
      <c r="F164" s="86"/>
      <c r="G164" s="86"/>
      <c r="H164" s="86"/>
      <c r="I164" s="86"/>
      <c r="J164" s="86"/>
      <c r="K164" s="86"/>
      <c r="L164" s="86"/>
      <c r="M164" s="86"/>
      <c r="N164" s="86"/>
      <c r="O164" s="86"/>
      <c r="P164" s="158"/>
      <c r="Q164" s="158"/>
      <c r="R164" s="449"/>
      <c r="S164" s="449"/>
      <c r="T164" s="449"/>
      <c r="U164" s="449"/>
      <c r="V164" s="449"/>
      <c r="W164" s="449"/>
      <c r="X164" s="449"/>
      <c r="Y164" s="449"/>
      <c r="Z164" s="449"/>
      <c r="AA164" s="449"/>
      <c r="AB164" s="449"/>
      <c r="AC164" s="450"/>
      <c r="AD164" s="448"/>
      <c r="AE164" s="447"/>
    </row>
    <row r="165" spans="1:31" s="186" customFormat="1" ht="33.75" customHeight="1" x14ac:dyDescent="0.25">
      <c r="A165" s="86"/>
      <c r="B165" s="158"/>
      <c r="C165" s="451"/>
      <c r="D165" s="86"/>
      <c r="E165" s="86"/>
      <c r="F165" s="86"/>
      <c r="G165" s="86"/>
      <c r="H165" s="86"/>
      <c r="I165" s="86"/>
      <c r="J165" s="86"/>
      <c r="K165" s="86"/>
      <c r="L165" s="86"/>
      <c r="M165" s="86"/>
      <c r="N165" s="86"/>
      <c r="O165" s="86"/>
      <c r="P165" s="158"/>
      <c r="Q165" s="158"/>
      <c r="R165" s="449"/>
      <c r="S165" s="449"/>
      <c r="T165" s="449"/>
      <c r="U165" s="449"/>
      <c r="V165" s="449"/>
      <c r="W165" s="449"/>
      <c r="X165" s="449"/>
      <c r="Y165" s="449"/>
      <c r="Z165" s="449"/>
      <c r="AA165" s="449"/>
      <c r="AB165" s="449"/>
      <c r="AC165" s="450"/>
      <c r="AD165" s="448"/>
      <c r="AE165" s="447"/>
    </row>
    <row r="166" spans="1:31" s="186" customFormat="1" ht="33.75" customHeight="1" x14ac:dyDescent="0.25">
      <c r="A166" s="86"/>
      <c r="B166" s="158"/>
      <c r="C166" s="451"/>
      <c r="D166" s="86"/>
      <c r="E166" s="86"/>
      <c r="F166" s="86"/>
      <c r="G166" s="86"/>
      <c r="H166" s="86"/>
      <c r="I166" s="86"/>
      <c r="J166" s="86"/>
      <c r="K166" s="86"/>
      <c r="L166" s="86"/>
      <c r="M166" s="86"/>
      <c r="N166" s="86"/>
      <c r="O166" s="86"/>
      <c r="P166" s="158"/>
      <c r="Q166" s="158"/>
      <c r="R166" s="449"/>
      <c r="S166" s="449"/>
      <c r="T166" s="449"/>
      <c r="U166" s="449"/>
      <c r="V166" s="449"/>
      <c r="W166" s="449"/>
      <c r="X166" s="449"/>
      <c r="Y166" s="449"/>
      <c r="Z166" s="449"/>
      <c r="AA166" s="449"/>
      <c r="AB166" s="449"/>
      <c r="AC166" s="450"/>
      <c r="AD166" s="448"/>
      <c r="AE166" s="447"/>
    </row>
    <row r="167" spans="1:31" s="186" customFormat="1" ht="33.75" customHeight="1" x14ac:dyDescent="0.25">
      <c r="A167" s="86"/>
      <c r="B167" s="158"/>
      <c r="C167" s="451"/>
      <c r="D167" s="86"/>
      <c r="E167" s="86"/>
      <c r="F167" s="86"/>
      <c r="G167" s="86"/>
      <c r="H167" s="86"/>
      <c r="I167" s="86"/>
      <c r="J167" s="86"/>
      <c r="K167" s="86"/>
      <c r="L167" s="86"/>
      <c r="M167" s="86"/>
      <c r="N167" s="86"/>
      <c r="O167" s="86"/>
      <c r="P167" s="158"/>
      <c r="Q167" s="158"/>
      <c r="R167" s="449"/>
      <c r="S167" s="449"/>
      <c r="T167" s="449"/>
      <c r="U167" s="449"/>
      <c r="V167" s="449"/>
      <c r="W167" s="449"/>
      <c r="X167" s="449"/>
      <c r="Y167" s="449"/>
      <c r="Z167" s="449"/>
      <c r="AA167" s="449"/>
      <c r="AB167" s="449"/>
      <c r="AC167" s="450"/>
      <c r="AD167" s="448"/>
      <c r="AE167" s="447"/>
    </row>
    <row r="168" spans="1:31" s="186" customFormat="1" ht="33.75" customHeight="1" x14ac:dyDescent="0.25">
      <c r="A168" s="86"/>
      <c r="B168" s="158"/>
      <c r="C168" s="451"/>
      <c r="D168" s="86"/>
      <c r="E168" s="86"/>
      <c r="F168" s="86"/>
      <c r="G168" s="86"/>
      <c r="H168" s="86"/>
      <c r="I168" s="86"/>
      <c r="J168" s="86"/>
      <c r="K168" s="86"/>
      <c r="L168" s="86"/>
      <c r="M168" s="86"/>
      <c r="N168" s="86"/>
      <c r="O168" s="86"/>
      <c r="P168" s="158"/>
      <c r="Q168" s="158"/>
      <c r="R168" s="449"/>
      <c r="S168" s="449"/>
      <c r="T168" s="449"/>
      <c r="U168" s="449"/>
      <c r="V168" s="449"/>
      <c r="W168" s="449"/>
      <c r="X168" s="449"/>
      <c r="Y168" s="449"/>
      <c r="Z168" s="449"/>
      <c r="AA168" s="449"/>
      <c r="AB168" s="449"/>
      <c r="AC168" s="450"/>
      <c r="AD168" s="448"/>
      <c r="AE168" s="447"/>
    </row>
    <row r="169" spans="1:31" s="186" customFormat="1" ht="33.75" customHeight="1" x14ac:dyDescent="0.25">
      <c r="A169" s="86"/>
      <c r="B169" s="158"/>
      <c r="C169" s="451"/>
      <c r="D169" s="86"/>
      <c r="E169" s="86"/>
      <c r="F169" s="86"/>
      <c r="G169" s="86"/>
      <c r="H169" s="86"/>
      <c r="I169" s="86"/>
      <c r="J169" s="86"/>
      <c r="K169" s="86"/>
      <c r="L169" s="86"/>
      <c r="M169" s="86"/>
      <c r="N169" s="86"/>
      <c r="O169" s="86"/>
      <c r="P169" s="158"/>
      <c r="Q169" s="158"/>
      <c r="R169" s="449"/>
      <c r="S169" s="449"/>
      <c r="T169" s="449"/>
      <c r="U169" s="449"/>
      <c r="V169" s="449"/>
      <c r="W169" s="449"/>
      <c r="X169" s="449"/>
      <c r="Y169" s="449"/>
      <c r="Z169" s="449"/>
      <c r="AA169" s="449"/>
      <c r="AB169" s="449"/>
      <c r="AC169" s="450"/>
      <c r="AD169" s="448"/>
      <c r="AE169" s="447"/>
    </row>
    <row r="170" spans="1:31" s="186" customFormat="1" ht="33.75" customHeight="1" x14ac:dyDescent="0.25">
      <c r="A170" s="86"/>
      <c r="B170" s="158"/>
      <c r="C170" s="451"/>
      <c r="D170" s="86"/>
      <c r="E170" s="86"/>
      <c r="F170" s="86"/>
      <c r="G170" s="86"/>
      <c r="H170" s="86"/>
      <c r="I170" s="86"/>
      <c r="J170" s="86"/>
      <c r="K170" s="86"/>
      <c r="L170" s="86"/>
      <c r="M170" s="86"/>
      <c r="N170" s="86"/>
      <c r="O170" s="86"/>
      <c r="P170" s="158"/>
      <c r="Q170" s="158"/>
      <c r="R170" s="449"/>
      <c r="S170" s="449"/>
      <c r="T170" s="449"/>
      <c r="U170" s="449"/>
      <c r="V170" s="449"/>
      <c r="W170" s="449"/>
      <c r="X170" s="449"/>
      <c r="Y170" s="449"/>
      <c r="Z170" s="449"/>
      <c r="AA170" s="449"/>
      <c r="AB170" s="449"/>
      <c r="AC170" s="450"/>
      <c r="AD170" s="448"/>
      <c r="AE170" s="447"/>
    </row>
    <row r="171" spans="1:31" s="186" customFormat="1" ht="33.75" customHeight="1" x14ac:dyDescent="0.25">
      <c r="A171" s="86"/>
      <c r="B171" s="158"/>
      <c r="C171" s="451"/>
      <c r="D171" s="86"/>
      <c r="E171" s="86"/>
      <c r="F171" s="86"/>
      <c r="G171" s="86"/>
      <c r="H171" s="86"/>
      <c r="I171" s="86"/>
      <c r="J171" s="86"/>
      <c r="K171" s="86"/>
      <c r="L171" s="86"/>
      <c r="M171" s="86"/>
      <c r="N171" s="86"/>
      <c r="O171" s="86"/>
      <c r="P171" s="158"/>
      <c r="Q171" s="158"/>
      <c r="R171" s="449"/>
      <c r="S171" s="449"/>
      <c r="T171" s="449"/>
      <c r="U171" s="449"/>
      <c r="V171" s="449"/>
      <c r="W171" s="449"/>
      <c r="X171" s="449"/>
      <c r="Y171" s="449"/>
      <c r="Z171" s="449"/>
      <c r="AA171" s="449"/>
      <c r="AB171" s="449"/>
      <c r="AC171" s="450"/>
      <c r="AD171" s="448"/>
      <c r="AE171" s="447"/>
    </row>
    <row r="172" spans="1:31" s="186" customFormat="1" ht="33.75" customHeight="1" x14ac:dyDescent="0.25">
      <c r="A172" s="86"/>
      <c r="B172" s="158"/>
      <c r="C172" s="451"/>
      <c r="D172" s="86"/>
      <c r="E172" s="86"/>
      <c r="F172" s="86"/>
      <c r="G172" s="86"/>
      <c r="H172" s="86"/>
      <c r="I172" s="86"/>
      <c r="J172" s="86"/>
      <c r="K172" s="86"/>
      <c r="L172" s="86"/>
      <c r="M172" s="86"/>
      <c r="N172" s="86"/>
      <c r="O172" s="86"/>
      <c r="P172" s="158"/>
      <c r="Q172" s="158"/>
      <c r="R172" s="449"/>
      <c r="S172" s="449"/>
      <c r="T172" s="449"/>
      <c r="U172" s="449"/>
      <c r="V172" s="449"/>
      <c r="W172" s="449"/>
      <c r="X172" s="449"/>
      <c r="Y172" s="449"/>
      <c r="Z172" s="449"/>
      <c r="AA172" s="449"/>
      <c r="AB172" s="449"/>
      <c r="AC172" s="450"/>
      <c r="AD172" s="448"/>
      <c r="AE172" s="447"/>
    </row>
    <row r="173" spans="1:31" s="186" customFormat="1" ht="33.75" customHeight="1" x14ac:dyDescent="0.25">
      <c r="A173" s="86"/>
      <c r="B173" s="158"/>
      <c r="C173" s="451"/>
      <c r="D173" s="86"/>
      <c r="E173" s="86"/>
      <c r="F173" s="86"/>
      <c r="G173" s="86"/>
      <c r="H173" s="86"/>
      <c r="I173" s="86"/>
      <c r="J173" s="86"/>
      <c r="K173" s="86"/>
      <c r="L173" s="86"/>
      <c r="M173" s="86"/>
      <c r="N173" s="86"/>
      <c r="O173" s="86"/>
      <c r="P173" s="158"/>
      <c r="Q173" s="158"/>
      <c r="R173" s="449"/>
      <c r="S173" s="449"/>
      <c r="T173" s="449"/>
      <c r="U173" s="449"/>
      <c r="V173" s="449"/>
      <c r="W173" s="449"/>
      <c r="X173" s="449"/>
      <c r="Y173" s="449"/>
      <c r="Z173" s="449"/>
      <c r="AA173" s="449"/>
      <c r="AB173" s="449"/>
      <c r="AC173" s="450"/>
      <c r="AD173" s="448"/>
      <c r="AE173" s="447"/>
    </row>
    <row r="174" spans="1:31" s="186" customFormat="1" ht="33.75" customHeight="1" x14ac:dyDescent="0.25">
      <c r="A174" s="86"/>
      <c r="B174" s="158"/>
      <c r="C174" s="451"/>
      <c r="D174" s="86"/>
      <c r="E174" s="86"/>
      <c r="F174" s="86"/>
      <c r="G174" s="86"/>
      <c r="H174" s="86"/>
      <c r="I174" s="86"/>
      <c r="J174" s="86"/>
      <c r="K174" s="86"/>
      <c r="L174" s="86"/>
      <c r="M174" s="86"/>
      <c r="N174" s="86"/>
      <c r="O174" s="86"/>
      <c r="P174" s="158"/>
      <c r="Q174" s="158"/>
      <c r="R174" s="449"/>
      <c r="S174" s="449"/>
      <c r="T174" s="449"/>
      <c r="U174" s="449"/>
      <c r="V174" s="449"/>
      <c r="W174" s="449"/>
      <c r="X174" s="449"/>
      <c r="Y174" s="449"/>
      <c r="Z174" s="449"/>
      <c r="AA174" s="449"/>
      <c r="AB174" s="449"/>
      <c r="AC174" s="450"/>
      <c r="AD174" s="448"/>
      <c r="AE174" s="447"/>
    </row>
    <row r="175" spans="1:31" s="186" customFormat="1" ht="33.75" customHeight="1" x14ac:dyDescent="0.25">
      <c r="A175" s="86"/>
      <c r="B175" s="158"/>
      <c r="C175" s="451"/>
      <c r="D175" s="86"/>
      <c r="E175" s="86"/>
      <c r="F175" s="86"/>
      <c r="G175" s="86"/>
      <c r="H175" s="86"/>
      <c r="I175" s="86"/>
      <c r="J175" s="86"/>
      <c r="K175" s="86"/>
      <c r="L175" s="86"/>
      <c r="M175" s="86"/>
      <c r="N175" s="86"/>
      <c r="O175" s="86"/>
      <c r="P175" s="158"/>
      <c r="Q175" s="158"/>
      <c r="R175" s="449"/>
      <c r="S175" s="449"/>
      <c r="T175" s="449"/>
      <c r="U175" s="449"/>
      <c r="V175" s="449"/>
      <c r="W175" s="449"/>
      <c r="X175" s="449"/>
      <c r="Y175" s="449"/>
      <c r="Z175" s="449"/>
      <c r="AA175" s="449"/>
      <c r="AB175" s="449"/>
      <c r="AC175" s="450"/>
      <c r="AD175" s="448"/>
      <c r="AE175" s="447"/>
    </row>
    <row r="176" spans="1:31" s="186" customFormat="1" ht="33.75" customHeight="1" x14ac:dyDescent="0.25">
      <c r="A176" s="86"/>
      <c r="B176" s="158"/>
      <c r="C176" s="451"/>
      <c r="D176" s="86"/>
      <c r="E176" s="86"/>
      <c r="F176" s="86"/>
      <c r="G176" s="86"/>
      <c r="H176" s="86"/>
      <c r="I176" s="86"/>
      <c r="J176" s="86"/>
      <c r="K176" s="86"/>
      <c r="L176" s="86"/>
      <c r="M176" s="86"/>
      <c r="N176" s="86"/>
      <c r="O176" s="86"/>
      <c r="P176" s="158"/>
      <c r="Q176" s="158"/>
      <c r="R176" s="449"/>
      <c r="S176" s="449"/>
      <c r="T176" s="449"/>
      <c r="U176" s="449"/>
      <c r="V176" s="449"/>
      <c r="W176" s="449"/>
      <c r="X176" s="449"/>
      <c r="Y176" s="449"/>
      <c r="Z176" s="449"/>
      <c r="AA176" s="449"/>
      <c r="AB176" s="449"/>
      <c r="AC176" s="450"/>
      <c r="AD176" s="448"/>
      <c r="AE176" s="447"/>
    </row>
    <row r="177" spans="1:31" s="186" customFormat="1" ht="33.75" customHeight="1" x14ac:dyDescent="0.25">
      <c r="A177" s="86"/>
      <c r="B177" s="158"/>
      <c r="C177" s="451"/>
      <c r="D177" s="86"/>
      <c r="E177" s="86"/>
      <c r="F177" s="86"/>
      <c r="G177" s="86"/>
      <c r="H177" s="86"/>
      <c r="I177" s="86"/>
      <c r="J177" s="86"/>
      <c r="K177" s="86"/>
      <c r="L177" s="86"/>
      <c r="M177" s="86"/>
      <c r="N177" s="86"/>
      <c r="O177" s="86"/>
      <c r="P177" s="158"/>
      <c r="Q177" s="158"/>
      <c r="R177" s="449"/>
      <c r="S177" s="449"/>
      <c r="T177" s="449"/>
      <c r="U177" s="449"/>
      <c r="V177" s="449"/>
      <c r="W177" s="449"/>
      <c r="X177" s="449"/>
      <c r="Y177" s="449"/>
      <c r="Z177" s="449"/>
      <c r="AA177" s="449"/>
      <c r="AB177" s="449"/>
      <c r="AC177" s="450"/>
      <c r="AD177" s="448"/>
      <c r="AE177" s="447"/>
    </row>
    <row r="178" spans="1:31" s="186" customFormat="1" ht="33.75" customHeight="1" x14ac:dyDescent="0.25">
      <c r="A178" s="86"/>
      <c r="B178" s="158"/>
      <c r="C178" s="451"/>
      <c r="D178" s="86"/>
      <c r="E178" s="86"/>
      <c r="F178" s="86"/>
      <c r="G178" s="86"/>
      <c r="H178" s="86"/>
      <c r="I178" s="86"/>
      <c r="J178" s="86"/>
      <c r="K178" s="86"/>
      <c r="L178" s="86"/>
      <c r="M178" s="86"/>
      <c r="N178" s="86"/>
      <c r="O178" s="86"/>
      <c r="P178" s="158"/>
      <c r="Q178" s="158"/>
      <c r="R178" s="449"/>
      <c r="S178" s="449"/>
      <c r="T178" s="449"/>
      <c r="U178" s="449"/>
      <c r="V178" s="449"/>
      <c r="W178" s="449"/>
      <c r="X178" s="449"/>
      <c r="Y178" s="449"/>
      <c r="Z178" s="449"/>
      <c r="AA178" s="449"/>
      <c r="AB178" s="449"/>
      <c r="AC178" s="450"/>
      <c r="AD178" s="448"/>
      <c r="AE178" s="447"/>
    </row>
    <row r="179" spans="1:31" s="186" customFormat="1" ht="33.75" customHeight="1" x14ac:dyDescent="0.25">
      <c r="A179" s="86"/>
      <c r="B179" s="158"/>
      <c r="C179" s="451"/>
      <c r="D179" s="86"/>
      <c r="E179" s="86"/>
      <c r="F179" s="86"/>
      <c r="G179" s="86"/>
      <c r="H179" s="86"/>
      <c r="I179" s="86"/>
      <c r="J179" s="86"/>
      <c r="K179" s="86"/>
      <c r="L179" s="86"/>
      <c r="M179" s="86"/>
      <c r="N179" s="86"/>
      <c r="O179" s="86"/>
      <c r="P179" s="158"/>
      <c r="Q179" s="158"/>
      <c r="R179" s="449"/>
      <c r="S179" s="449"/>
      <c r="T179" s="449"/>
      <c r="U179" s="449"/>
      <c r="V179" s="449"/>
      <c r="W179" s="449"/>
      <c r="X179" s="449"/>
      <c r="Y179" s="449"/>
      <c r="Z179" s="449"/>
      <c r="AA179" s="449"/>
      <c r="AB179" s="449"/>
      <c r="AC179" s="450"/>
      <c r="AD179" s="448"/>
      <c r="AE179" s="447"/>
    </row>
    <row r="180" spans="1:31" s="186" customFormat="1" ht="33.75" customHeight="1" x14ac:dyDescent="0.25">
      <c r="A180" s="86"/>
      <c r="B180" s="158"/>
      <c r="C180" s="451"/>
      <c r="D180" s="86"/>
      <c r="E180" s="86"/>
      <c r="F180" s="86"/>
      <c r="G180" s="86"/>
      <c r="H180" s="86"/>
      <c r="I180" s="86"/>
      <c r="J180" s="86"/>
      <c r="K180" s="86"/>
      <c r="L180" s="86"/>
      <c r="M180" s="86"/>
      <c r="N180" s="86"/>
      <c r="O180" s="86"/>
      <c r="P180" s="158"/>
      <c r="Q180" s="158"/>
      <c r="R180" s="449"/>
      <c r="S180" s="449"/>
      <c r="T180" s="449"/>
      <c r="U180" s="449"/>
      <c r="V180" s="449"/>
      <c r="W180" s="449"/>
      <c r="X180" s="449"/>
      <c r="Y180" s="449"/>
      <c r="Z180" s="449"/>
      <c r="AA180" s="449"/>
      <c r="AB180" s="449"/>
      <c r="AC180" s="450"/>
      <c r="AD180" s="448"/>
      <c r="AE180" s="447"/>
    </row>
    <row r="181" spans="1:31" s="186" customFormat="1" ht="33.75" customHeight="1" x14ac:dyDescent="0.25">
      <c r="A181" s="86"/>
      <c r="B181" s="158"/>
      <c r="C181" s="451"/>
      <c r="D181" s="86"/>
      <c r="E181" s="86"/>
      <c r="F181" s="86"/>
      <c r="G181" s="86"/>
      <c r="H181" s="86"/>
      <c r="I181" s="86"/>
      <c r="J181" s="86"/>
      <c r="K181" s="86"/>
      <c r="L181" s="86"/>
      <c r="M181" s="86"/>
      <c r="N181" s="86"/>
      <c r="O181" s="86"/>
      <c r="P181" s="158"/>
      <c r="Q181" s="158"/>
      <c r="R181" s="449"/>
      <c r="S181" s="449"/>
      <c r="T181" s="449"/>
      <c r="U181" s="449"/>
      <c r="V181" s="449"/>
      <c r="W181" s="449"/>
      <c r="X181" s="449"/>
      <c r="Y181" s="449"/>
      <c r="Z181" s="449"/>
      <c r="AA181" s="449"/>
      <c r="AB181" s="449"/>
      <c r="AC181" s="450"/>
      <c r="AD181" s="448"/>
      <c r="AE181" s="447"/>
    </row>
    <row r="182" spans="1:31" s="186" customFormat="1" ht="33.75" customHeight="1" x14ac:dyDescent="0.25">
      <c r="A182" s="86"/>
      <c r="B182" s="158"/>
      <c r="C182" s="451"/>
      <c r="D182" s="86"/>
      <c r="E182" s="86"/>
      <c r="F182" s="86"/>
      <c r="G182" s="86"/>
      <c r="H182" s="86"/>
      <c r="I182" s="86"/>
      <c r="J182" s="86"/>
      <c r="K182" s="86"/>
      <c r="L182" s="86"/>
      <c r="M182" s="86"/>
      <c r="N182" s="86"/>
      <c r="O182" s="86"/>
      <c r="P182" s="158"/>
      <c r="Q182" s="158"/>
      <c r="R182" s="449"/>
      <c r="S182" s="449"/>
      <c r="T182" s="449"/>
      <c r="U182" s="449"/>
      <c r="V182" s="449"/>
      <c r="W182" s="449"/>
      <c r="X182" s="449"/>
      <c r="Y182" s="449"/>
      <c r="Z182" s="449"/>
      <c r="AA182" s="449"/>
      <c r="AB182" s="449"/>
      <c r="AC182" s="450"/>
      <c r="AD182" s="448"/>
      <c r="AE182" s="447"/>
    </row>
    <row r="183" spans="1:31" s="186" customFormat="1" ht="33.75" customHeight="1" x14ac:dyDescent="0.25">
      <c r="A183" s="86"/>
      <c r="B183" s="158"/>
      <c r="C183" s="451"/>
      <c r="D183" s="86"/>
      <c r="E183" s="86"/>
      <c r="F183" s="86"/>
      <c r="G183" s="86"/>
      <c r="H183" s="86"/>
      <c r="I183" s="86"/>
      <c r="J183" s="86"/>
      <c r="K183" s="86"/>
      <c r="L183" s="86"/>
      <c r="M183" s="86"/>
      <c r="N183" s="86"/>
      <c r="O183" s="86"/>
      <c r="P183" s="158"/>
      <c r="Q183" s="158"/>
      <c r="R183" s="449"/>
      <c r="S183" s="449"/>
      <c r="T183" s="449"/>
      <c r="U183" s="449"/>
      <c r="V183" s="449"/>
      <c r="W183" s="449"/>
      <c r="X183" s="449"/>
      <c r="Y183" s="449"/>
      <c r="Z183" s="449"/>
      <c r="AA183" s="449"/>
      <c r="AB183" s="449"/>
      <c r="AC183" s="450"/>
      <c r="AD183" s="448"/>
      <c r="AE183" s="447"/>
    </row>
    <row r="184" spans="1:31" s="186" customFormat="1" ht="33.75" customHeight="1" x14ac:dyDescent="0.25">
      <c r="A184" s="86"/>
      <c r="B184" s="158"/>
      <c r="C184" s="451"/>
      <c r="D184" s="86"/>
      <c r="E184" s="86"/>
      <c r="F184" s="86"/>
      <c r="G184" s="86"/>
      <c r="H184" s="86"/>
      <c r="I184" s="86"/>
      <c r="J184" s="86"/>
      <c r="K184" s="86"/>
      <c r="L184" s="86"/>
      <c r="M184" s="86"/>
      <c r="N184" s="86"/>
      <c r="O184" s="86"/>
      <c r="P184" s="158"/>
      <c r="Q184" s="158"/>
      <c r="R184" s="449"/>
      <c r="S184" s="449"/>
      <c r="T184" s="449"/>
      <c r="U184" s="449"/>
      <c r="V184" s="449"/>
      <c r="W184" s="449"/>
      <c r="X184" s="449"/>
      <c r="Y184" s="449"/>
      <c r="Z184" s="449"/>
      <c r="AA184" s="449"/>
      <c r="AB184" s="449"/>
      <c r="AC184" s="450"/>
      <c r="AD184" s="448"/>
      <c r="AE184" s="447"/>
    </row>
    <row r="185" spans="1:31" s="186" customFormat="1" ht="33.75" customHeight="1" x14ac:dyDescent="0.25">
      <c r="A185" s="86"/>
      <c r="B185" s="158"/>
      <c r="C185" s="451"/>
      <c r="D185" s="86"/>
      <c r="E185" s="86"/>
      <c r="F185" s="86"/>
      <c r="G185" s="86"/>
      <c r="H185" s="86"/>
      <c r="I185" s="86"/>
      <c r="J185" s="86"/>
      <c r="K185" s="86"/>
      <c r="L185" s="86"/>
      <c r="M185" s="86"/>
      <c r="N185" s="86"/>
      <c r="O185" s="86"/>
      <c r="P185" s="158"/>
      <c r="Q185" s="158"/>
      <c r="R185" s="449"/>
      <c r="S185" s="449"/>
      <c r="T185" s="449"/>
      <c r="U185" s="449"/>
      <c r="V185" s="449"/>
      <c r="W185" s="449"/>
      <c r="X185" s="449"/>
      <c r="Y185" s="449"/>
      <c r="Z185" s="449"/>
      <c r="AA185" s="449"/>
      <c r="AB185" s="449"/>
      <c r="AC185" s="450"/>
      <c r="AD185" s="448"/>
      <c r="AE185" s="447"/>
    </row>
    <row r="186" spans="1:31" s="186" customFormat="1" ht="33.75" customHeight="1" x14ac:dyDescent="0.25">
      <c r="A186" s="86"/>
      <c r="B186" s="158"/>
      <c r="C186" s="451"/>
      <c r="D186" s="86"/>
      <c r="E186" s="86"/>
      <c r="F186" s="86"/>
      <c r="G186" s="86"/>
      <c r="H186" s="86"/>
      <c r="I186" s="86"/>
      <c r="J186" s="86"/>
      <c r="K186" s="86"/>
      <c r="L186" s="86"/>
      <c r="M186" s="86"/>
      <c r="N186" s="86"/>
      <c r="O186" s="86"/>
      <c r="P186" s="158"/>
      <c r="Q186" s="158"/>
      <c r="R186" s="449"/>
      <c r="S186" s="449"/>
      <c r="T186" s="449"/>
      <c r="U186" s="449"/>
      <c r="V186" s="449"/>
      <c r="W186" s="449"/>
      <c r="X186" s="449"/>
      <c r="Y186" s="449"/>
      <c r="Z186" s="449"/>
      <c r="AA186" s="449"/>
      <c r="AB186" s="449"/>
      <c r="AC186" s="450"/>
      <c r="AD186" s="448"/>
      <c r="AE186" s="447"/>
    </row>
    <row r="187" spans="1:31" s="186" customFormat="1" ht="33.75" customHeight="1" x14ac:dyDescent="0.25">
      <c r="A187" s="86"/>
      <c r="B187" s="158"/>
      <c r="C187" s="451"/>
      <c r="D187" s="86"/>
      <c r="E187" s="86"/>
      <c r="F187" s="86"/>
      <c r="G187" s="86"/>
      <c r="H187" s="86"/>
      <c r="I187" s="86"/>
      <c r="J187" s="86"/>
      <c r="K187" s="86"/>
      <c r="L187" s="86"/>
      <c r="M187" s="86"/>
      <c r="N187" s="86"/>
      <c r="O187" s="86"/>
      <c r="P187" s="158"/>
      <c r="Q187" s="158"/>
      <c r="R187" s="449"/>
      <c r="S187" s="449"/>
      <c r="T187" s="449"/>
      <c r="U187" s="449"/>
      <c r="V187" s="449"/>
      <c r="W187" s="449"/>
      <c r="X187" s="449"/>
      <c r="Y187" s="449"/>
      <c r="Z187" s="449"/>
      <c r="AA187" s="449"/>
      <c r="AB187" s="449"/>
      <c r="AC187" s="450"/>
      <c r="AD187" s="448"/>
      <c r="AE187" s="447"/>
    </row>
    <row r="188" spans="1:31" s="186" customFormat="1" ht="33.75" customHeight="1" x14ac:dyDescent="0.25">
      <c r="A188" s="86"/>
      <c r="B188" s="158"/>
      <c r="C188" s="451"/>
      <c r="D188" s="86"/>
      <c r="E188" s="86"/>
      <c r="F188" s="86"/>
      <c r="G188" s="86"/>
      <c r="H188" s="86"/>
      <c r="I188" s="86"/>
      <c r="J188" s="86"/>
      <c r="K188" s="86"/>
      <c r="L188" s="86"/>
      <c r="M188" s="86"/>
      <c r="N188" s="86"/>
      <c r="O188" s="86"/>
      <c r="P188" s="158"/>
      <c r="Q188" s="158"/>
      <c r="R188" s="449"/>
      <c r="S188" s="449"/>
      <c r="T188" s="449"/>
      <c r="U188" s="449"/>
      <c r="V188" s="449"/>
      <c r="W188" s="449"/>
      <c r="X188" s="449"/>
      <c r="Y188" s="449"/>
      <c r="Z188" s="449"/>
      <c r="AA188" s="449"/>
      <c r="AB188" s="449"/>
      <c r="AC188" s="450"/>
      <c r="AD188" s="448"/>
      <c r="AE188" s="447"/>
    </row>
    <row r="189" spans="1:31" s="186" customFormat="1" ht="33.75" customHeight="1" x14ac:dyDescent="0.25">
      <c r="A189" s="86"/>
      <c r="B189" s="158"/>
      <c r="C189" s="451"/>
      <c r="D189" s="86"/>
      <c r="E189" s="86"/>
      <c r="F189" s="86"/>
      <c r="G189" s="86"/>
      <c r="H189" s="86"/>
      <c r="I189" s="86"/>
      <c r="J189" s="86"/>
      <c r="K189" s="86"/>
      <c r="L189" s="86"/>
      <c r="M189" s="86"/>
      <c r="N189" s="86"/>
      <c r="O189" s="86"/>
      <c r="P189" s="158"/>
      <c r="Q189" s="158"/>
      <c r="R189" s="449"/>
      <c r="S189" s="449"/>
      <c r="T189" s="449"/>
      <c r="U189" s="449"/>
      <c r="V189" s="449"/>
      <c r="W189" s="449"/>
      <c r="X189" s="449"/>
      <c r="Y189" s="449"/>
      <c r="Z189" s="449"/>
      <c r="AA189" s="449"/>
      <c r="AB189" s="449"/>
      <c r="AC189" s="450"/>
      <c r="AD189" s="448"/>
      <c r="AE189" s="447"/>
    </row>
    <row r="190" spans="1:31" s="186" customFormat="1" ht="33.75" customHeight="1" x14ac:dyDescent="0.25">
      <c r="A190" s="86"/>
      <c r="B190" s="158"/>
      <c r="C190" s="451"/>
      <c r="D190" s="86"/>
      <c r="E190" s="86"/>
      <c r="F190" s="86"/>
      <c r="G190" s="86"/>
      <c r="H190" s="86"/>
      <c r="I190" s="86"/>
      <c r="J190" s="86"/>
      <c r="K190" s="86"/>
      <c r="L190" s="86"/>
      <c r="M190" s="86"/>
      <c r="N190" s="86"/>
      <c r="O190" s="86"/>
      <c r="P190" s="158"/>
      <c r="Q190" s="158"/>
      <c r="R190" s="449"/>
      <c r="S190" s="449"/>
      <c r="T190" s="449"/>
      <c r="U190" s="449"/>
      <c r="V190" s="449"/>
      <c r="W190" s="449"/>
      <c r="X190" s="449"/>
      <c r="Y190" s="449"/>
      <c r="Z190" s="449"/>
      <c r="AA190" s="449"/>
      <c r="AB190" s="449"/>
      <c r="AC190" s="450"/>
      <c r="AD190" s="448"/>
      <c r="AE190" s="447"/>
    </row>
    <row r="191" spans="1:31" s="186" customFormat="1" ht="33.75" customHeight="1" x14ac:dyDescent="0.25">
      <c r="A191" s="86"/>
      <c r="B191" s="158"/>
      <c r="C191" s="451"/>
      <c r="D191" s="86"/>
      <c r="E191" s="86"/>
      <c r="F191" s="86"/>
      <c r="G191" s="86"/>
      <c r="H191" s="86"/>
      <c r="I191" s="86"/>
      <c r="J191" s="86"/>
      <c r="K191" s="86"/>
      <c r="L191" s="86"/>
      <c r="M191" s="86"/>
      <c r="N191" s="86"/>
      <c r="O191" s="86"/>
      <c r="P191" s="158"/>
      <c r="Q191" s="158"/>
      <c r="R191" s="449"/>
      <c r="S191" s="449"/>
      <c r="T191" s="449"/>
      <c r="U191" s="449"/>
      <c r="V191" s="449"/>
      <c r="W191" s="449"/>
      <c r="X191" s="449"/>
      <c r="Y191" s="449"/>
      <c r="Z191" s="449"/>
      <c r="AA191" s="449"/>
      <c r="AB191" s="449"/>
      <c r="AC191" s="450"/>
      <c r="AD191" s="448"/>
      <c r="AE191" s="447"/>
    </row>
    <row r="192" spans="1:31" s="186" customFormat="1" ht="33.75" customHeight="1" x14ac:dyDescent="0.25">
      <c r="A192" s="86"/>
      <c r="B192" s="158"/>
      <c r="C192" s="451"/>
      <c r="D192" s="86"/>
      <c r="E192" s="86"/>
      <c r="F192" s="86"/>
      <c r="G192" s="86"/>
      <c r="H192" s="86"/>
      <c r="I192" s="86"/>
      <c r="J192" s="86"/>
      <c r="K192" s="86"/>
      <c r="L192" s="86"/>
      <c r="M192" s="86"/>
      <c r="N192" s="86"/>
      <c r="O192" s="86"/>
      <c r="P192" s="158"/>
      <c r="Q192" s="158"/>
      <c r="R192" s="449"/>
      <c r="S192" s="449"/>
      <c r="T192" s="449"/>
      <c r="U192" s="449"/>
      <c r="V192" s="449"/>
      <c r="W192" s="449"/>
      <c r="X192" s="449"/>
      <c r="Y192" s="449"/>
      <c r="Z192" s="449"/>
      <c r="AA192" s="449"/>
      <c r="AB192" s="449"/>
      <c r="AC192" s="450"/>
      <c r="AD192" s="448"/>
      <c r="AE192" s="447"/>
    </row>
    <row r="193" spans="1:31" s="186" customFormat="1" ht="33.75" customHeight="1" x14ac:dyDescent="0.25">
      <c r="A193" s="86"/>
      <c r="B193" s="158"/>
      <c r="C193" s="451"/>
      <c r="D193" s="86"/>
      <c r="E193" s="86"/>
      <c r="F193" s="86"/>
      <c r="G193" s="86"/>
      <c r="H193" s="86"/>
      <c r="I193" s="86"/>
      <c r="J193" s="86"/>
      <c r="K193" s="86"/>
      <c r="L193" s="86"/>
      <c r="M193" s="86"/>
      <c r="N193" s="86"/>
      <c r="O193" s="86"/>
      <c r="P193" s="158"/>
      <c r="Q193" s="158"/>
      <c r="R193" s="449"/>
      <c r="S193" s="449"/>
      <c r="T193" s="449"/>
      <c r="U193" s="449"/>
      <c r="V193" s="449"/>
      <c r="W193" s="449"/>
      <c r="X193" s="449"/>
      <c r="Y193" s="449"/>
      <c r="Z193" s="449"/>
      <c r="AA193" s="449"/>
      <c r="AB193" s="449"/>
      <c r="AC193" s="450"/>
      <c r="AD193" s="448"/>
      <c r="AE193" s="447"/>
    </row>
    <row r="194" spans="1:31" s="186" customFormat="1" ht="33.75" customHeight="1" x14ac:dyDescent="0.25">
      <c r="A194" s="86"/>
      <c r="B194" s="158"/>
      <c r="C194" s="451"/>
      <c r="D194" s="86"/>
      <c r="E194" s="86"/>
      <c r="F194" s="86"/>
      <c r="G194" s="86"/>
      <c r="H194" s="86"/>
      <c r="I194" s="86"/>
      <c r="J194" s="86"/>
      <c r="K194" s="86"/>
      <c r="L194" s="86"/>
      <c r="M194" s="86"/>
      <c r="N194" s="86"/>
      <c r="O194" s="86"/>
      <c r="P194" s="158"/>
      <c r="Q194" s="158"/>
      <c r="R194" s="449"/>
      <c r="S194" s="449"/>
      <c r="T194" s="449"/>
      <c r="U194" s="449"/>
      <c r="V194" s="449"/>
      <c r="W194" s="449"/>
      <c r="X194" s="449"/>
      <c r="Y194" s="449"/>
      <c r="Z194" s="449"/>
      <c r="AA194" s="449"/>
      <c r="AB194" s="449"/>
      <c r="AC194" s="450"/>
      <c r="AD194" s="448"/>
      <c r="AE194" s="447"/>
    </row>
    <row r="195" spans="1:31" s="186" customFormat="1" ht="33.75" customHeight="1" x14ac:dyDescent="0.25">
      <c r="A195" s="86"/>
      <c r="B195" s="158"/>
      <c r="C195" s="451"/>
      <c r="D195" s="86"/>
      <c r="E195" s="86"/>
      <c r="F195" s="86"/>
      <c r="G195" s="86"/>
      <c r="H195" s="86"/>
      <c r="I195" s="86"/>
      <c r="J195" s="86"/>
      <c r="K195" s="86"/>
      <c r="L195" s="86"/>
      <c r="M195" s="86"/>
      <c r="N195" s="86"/>
      <c r="O195" s="86"/>
      <c r="P195" s="158"/>
      <c r="Q195" s="158"/>
      <c r="R195" s="449"/>
      <c r="S195" s="449"/>
      <c r="T195" s="449"/>
      <c r="U195" s="449"/>
      <c r="V195" s="449"/>
      <c r="W195" s="449"/>
      <c r="X195" s="449"/>
      <c r="Y195" s="449"/>
      <c r="Z195" s="449"/>
      <c r="AA195" s="449"/>
      <c r="AB195" s="449"/>
      <c r="AC195" s="450"/>
      <c r="AD195" s="448"/>
      <c r="AE195" s="447"/>
    </row>
    <row r="196" spans="1:31" s="186" customFormat="1" ht="33.75" customHeight="1" x14ac:dyDescent="0.25">
      <c r="A196" s="86"/>
      <c r="B196" s="158"/>
      <c r="C196" s="451"/>
      <c r="D196" s="86"/>
      <c r="E196" s="86"/>
      <c r="F196" s="86"/>
      <c r="G196" s="86"/>
      <c r="H196" s="86"/>
      <c r="I196" s="86"/>
      <c r="J196" s="86"/>
      <c r="K196" s="86"/>
      <c r="L196" s="86"/>
      <c r="M196" s="86"/>
      <c r="N196" s="86"/>
      <c r="O196" s="86"/>
      <c r="P196" s="158"/>
      <c r="Q196" s="158"/>
      <c r="R196" s="449"/>
      <c r="S196" s="449"/>
      <c r="T196" s="449"/>
      <c r="U196" s="449"/>
      <c r="V196" s="449"/>
      <c r="W196" s="449"/>
      <c r="X196" s="449"/>
      <c r="Y196" s="449"/>
      <c r="Z196" s="449"/>
      <c r="AA196" s="449"/>
      <c r="AB196" s="449"/>
      <c r="AC196" s="450"/>
      <c r="AD196" s="448"/>
      <c r="AE196" s="447"/>
    </row>
    <row r="197" spans="1:31" s="186" customFormat="1" ht="33.75" customHeight="1" x14ac:dyDescent="0.25">
      <c r="A197" s="86"/>
      <c r="B197" s="158"/>
      <c r="C197" s="451"/>
      <c r="D197" s="86"/>
      <c r="E197" s="86"/>
      <c r="F197" s="86"/>
      <c r="G197" s="86"/>
      <c r="H197" s="86"/>
      <c r="I197" s="86"/>
      <c r="J197" s="86"/>
      <c r="K197" s="86"/>
      <c r="L197" s="86"/>
      <c r="M197" s="86"/>
      <c r="N197" s="86"/>
      <c r="O197" s="86"/>
      <c r="P197" s="158"/>
      <c r="Q197" s="158"/>
      <c r="R197" s="449"/>
      <c r="S197" s="449"/>
      <c r="T197" s="449"/>
      <c r="U197" s="449"/>
      <c r="V197" s="449"/>
      <c r="W197" s="449"/>
      <c r="X197" s="449"/>
      <c r="Y197" s="449"/>
      <c r="Z197" s="449"/>
      <c r="AA197" s="449"/>
      <c r="AB197" s="449"/>
      <c r="AC197" s="450"/>
      <c r="AD197" s="448"/>
      <c r="AE197" s="447"/>
    </row>
    <row r="198" spans="1:31" s="186" customFormat="1" ht="33.75" customHeight="1" x14ac:dyDescent="0.25">
      <c r="A198" s="86"/>
      <c r="B198" s="158"/>
      <c r="C198" s="451"/>
      <c r="D198" s="86"/>
      <c r="E198" s="86"/>
      <c r="F198" s="86"/>
      <c r="G198" s="86"/>
      <c r="H198" s="86"/>
      <c r="I198" s="86"/>
      <c r="J198" s="86"/>
      <c r="K198" s="86"/>
      <c r="L198" s="86"/>
      <c r="M198" s="86"/>
      <c r="N198" s="86"/>
      <c r="O198" s="86"/>
      <c r="P198" s="158"/>
      <c r="Q198" s="158"/>
      <c r="R198" s="449"/>
      <c r="S198" s="449"/>
      <c r="T198" s="449"/>
      <c r="U198" s="449"/>
      <c r="V198" s="449"/>
      <c r="W198" s="449"/>
      <c r="X198" s="449"/>
      <c r="Y198" s="449"/>
      <c r="Z198" s="449"/>
      <c r="AA198" s="449"/>
      <c r="AB198" s="449"/>
      <c r="AC198" s="450"/>
      <c r="AD198" s="448"/>
      <c r="AE198" s="447"/>
    </row>
    <row r="199" spans="1:31" s="186" customFormat="1" ht="33.75" customHeight="1" x14ac:dyDescent="0.25">
      <c r="A199" s="86"/>
      <c r="B199" s="158"/>
      <c r="C199" s="451"/>
      <c r="D199" s="86"/>
      <c r="E199" s="86"/>
      <c r="F199" s="86"/>
      <c r="G199" s="86"/>
      <c r="H199" s="86"/>
      <c r="I199" s="86"/>
      <c r="J199" s="86"/>
      <c r="K199" s="86"/>
      <c r="L199" s="86"/>
      <c r="M199" s="86"/>
      <c r="N199" s="86"/>
      <c r="O199" s="86"/>
      <c r="P199" s="158"/>
      <c r="Q199" s="158"/>
      <c r="R199" s="449"/>
      <c r="S199" s="449"/>
      <c r="T199" s="449"/>
      <c r="U199" s="449"/>
      <c r="V199" s="449"/>
      <c r="W199" s="449"/>
      <c r="X199" s="449"/>
      <c r="Y199" s="449"/>
      <c r="Z199" s="449"/>
      <c r="AA199" s="449"/>
      <c r="AB199" s="449"/>
      <c r="AC199" s="450"/>
      <c r="AD199" s="448"/>
      <c r="AE199" s="447"/>
    </row>
    <row r="200" spans="1:31" s="186" customFormat="1" ht="33.75" customHeight="1" x14ac:dyDescent="0.25">
      <c r="A200" s="86"/>
      <c r="B200" s="158"/>
      <c r="C200" s="451"/>
      <c r="D200" s="86"/>
      <c r="E200" s="86"/>
      <c r="F200" s="86"/>
      <c r="G200" s="86"/>
      <c r="H200" s="86"/>
      <c r="I200" s="86"/>
      <c r="J200" s="86"/>
      <c r="K200" s="86"/>
      <c r="L200" s="86"/>
      <c r="M200" s="86"/>
      <c r="N200" s="86"/>
      <c r="O200" s="86"/>
      <c r="P200" s="158"/>
      <c r="Q200" s="158"/>
      <c r="R200" s="449"/>
      <c r="S200" s="449"/>
      <c r="T200" s="449"/>
      <c r="U200" s="449"/>
      <c r="V200" s="449"/>
      <c r="W200" s="449"/>
      <c r="X200" s="449"/>
      <c r="Y200" s="449"/>
      <c r="Z200" s="449"/>
      <c r="AA200" s="449"/>
      <c r="AB200" s="449"/>
      <c r="AC200" s="450"/>
      <c r="AD200" s="448"/>
      <c r="AE200" s="447"/>
    </row>
    <row r="201" spans="1:31" s="186" customFormat="1" ht="33.75" customHeight="1" x14ac:dyDescent="0.25">
      <c r="A201" s="86"/>
      <c r="B201" s="158"/>
      <c r="C201" s="451"/>
      <c r="D201" s="86"/>
      <c r="E201" s="86"/>
      <c r="F201" s="86"/>
      <c r="G201" s="86"/>
      <c r="H201" s="86"/>
      <c r="I201" s="86"/>
      <c r="J201" s="86"/>
      <c r="K201" s="86"/>
      <c r="L201" s="86"/>
      <c r="M201" s="86"/>
      <c r="N201" s="86"/>
      <c r="O201" s="86"/>
      <c r="P201" s="158"/>
      <c r="Q201" s="158"/>
      <c r="R201" s="449"/>
      <c r="S201" s="449"/>
      <c r="T201" s="449"/>
      <c r="U201" s="449"/>
      <c r="V201" s="449"/>
      <c r="W201" s="449"/>
      <c r="X201" s="449"/>
      <c r="Y201" s="449"/>
      <c r="Z201" s="449"/>
      <c r="AA201" s="449"/>
      <c r="AB201" s="449"/>
      <c r="AC201" s="450"/>
      <c r="AD201" s="448"/>
      <c r="AE201" s="447"/>
    </row>
    <row r="202" spans="1:31" s="186" customFormat="1" ht="33.75" customHeight="1" x14ac:dyDescent="0.25">
      <c r="A202" s="86"/>
      <c r="B202" s="158"/>
      <c r="C202" s="451"/>
      <c r="D202" s="86"/>
      <c r="E202" s="86"/>
      <c r="F202" s="86"/>
      <c r="G202" s="86"/>
      <c r="H202" s="86"/>
      <c r="I202" s="86"/>
      <c r="J202" s="86"/>
      <c r="K202" s="86"/>
      <c r="L202" s="86"/>
      <c r="M202" s="86"/>
      <c r="N202" s="86"/>
      <c r="O202" s="86"/>
      <c r="P202" s="158"/>
      <c r="Q202" s="158"/>
      <c r="R202" s="449"/>
      <c r="S202" s="449"/>
      <c r="T202" s="449"/>
      <c r="U202" s="449"/>
      <c r="V202" s="449"/>
      <c r="W202" s="449"/>
      <c r="X202" s="449"/>
      <c r="Y202" s="449"/>
      <c r="Z202" s="449"/>
      <c r="AA202" s="449"/>
      <c r="AB202" s="449"/>
      <c r="AC202" s="450"/>
      <c r="AD202" s="448"/>
      <c r="AE202" s="447"/>
    </row>
    <row r="203" spans="1:31" s="186" customFormat="1" ht="33.75" customHeight="1" x14ac:dyDescent="0.25">
      <c r="A203" s="86"/>
      <c r="B203" s="158"/>
      <c r="C203" s="451"/>
      <c r="D203" s="86"/>
      <c r="E203" s="86"/>
      <c r="F203" s="86"/>
      <c r="G203" s="86"/>
      <c r="H203" s="86"/>
      <c r="I203" s="86"/>
      <c r="J203" s="86"/>
      <c r="K203" s="86"/>
      <c r="L203" s="86"/>
      <c r="M203" s="86"/>
      <c r="N203" s="86"/>
      <c r="O203" s="86"/>
      <c r="P203" s="158"/>
      <c r="Q203" s="158"/>
      <c r="R203" s="449"/>
      <c r="S203" s="449"/>
      <c r="T203" s="449"/>
      <c r="U203" s="449"/>
      <c r="V203" s="449"/>
      <c r="W203" s="449"/>
      <c r="X203" s="449"/>
      <c r="Y203" s="449"/>
      <c r="Z203" s="449"/>
      <c r="AA203" s="449"/>
      <c r="AB203" s="449"/>
      <c r="AC203" s="450"/>
      <c r="AD203" s="448"/>
      <c r="AE203" s="447"/>
    </row>
    <row r="204" spans="1:31" s="186" customFormat="1" ht="33.75" customHeight="1" x14ac:dyDescent="0.25">
      <c r="A204" s="86"/>
      <c r="B204" s="158"/>
      <c r="C204" s="451"/>
      <c r="D204" s="86"/>
      <c r="E204" s="86"/>
      <c r="F204" s="86"/>
      <c r="G204" s="86"/>
      <c r="H204" s="86"/>
      <c r="I204" s="86"/>
      <c r="J204" s="86"/>
      <c r="K204" s="86"/>
      <c r="L204" s="86"/>
      <c r="M204" s="86"/>
      <c r="N204" s="86"/>
      <c r="O204" s="86"/>
      <c r="P204" s="158"/>
      <c r="Q204" s="158"/>
      <c r="R204" s="449"/>
      <c r="S204" s="449"/>
      <c r="T204" s="449"/>
      <c r="U204" s="449"/>
      <c r="V204" s="449"/>
      <c r="W204" s="449"/>
      <c r="X204" s="449"/>
      <c r="Y204" s="449"/>
      <c r="Z204" s="449"/>
      <c r="AA204" s="449"/>
      <c r="AB204" s="449"/>
      <c r="AC204" s="450"/>
      <c r="AD204" s="448"/>
      <c r="AE204" s="447"/>
    </row>
    <row r="205" spans="1:31" s="186" customFormat="1" ht="33.75" customHeight="1" x14ac:dyDescent="0.25">
      <c r="A205" s="86"/>
      <c r="B205" s="158"/>
      <c r="C205" s="451"/>
      <c r="D205" s="86"/>
      <c r="E205" s="86"/>
      <c r="F205" s="86"/>
      <c r="G205" s="86"/>
      <c r="H205" s="86"/>
      <c r="I205" s="86"/>
      <c r="J205" s="86"/>
      <c r="K205" s="86"/>
      <c r="L205" s="86"/>
      <c r="M205" s="86"/>
      <c r="N205" s="86"/>
      <c r="O205" s="86"/>
      <c r="P205" s="158"/>
      <c r="Q205" s="158"/>
      <c r="R205" s="449"/>
      <c r="S205" s="449"/>
      <c r="T205" s="449"/>
      <c r="U205" s="449"/>
      <c r="V205" s="449"/>
      <c r="W205" s="449"/>
      <c r="X205" s="449"/>
      <c r="Y205" s="449"/>
      <c r="Z205" s="449"/>
      <c r="AA205" s="449"/>
      <c r="AB205" s="449"/>
      <c r="AC205" s="450"/>
      <c r="AD205" s="448"/>
      <c r="AE205" s="447"/>
    </row>
    <row r="206" spans="1:31" s="186" customFormat="1" ht="33.75" customHeight="1" x14ac:dyDescent="0.25">
      <c r="A206" s="86"/>
      <c r="B206" s="158"/>
      <c r="C206" s="451"/>
      <c r="D206" s="86"/>
      <c r="E206" s="86"/>
      <c r="F206" s="86"/>
      <c r="G206" s="86"/>
      <c r="H206" s="86"/>
      <c r="I206" s="86"/>
      <c r="J206" s="86"/>
      <c r="K206" s="86"/>
      <c r="L206" s="86"/>
      <c r="M206" s="86"/>
      <c r="N206" s="86"/>
      <c r="O206" s="86"/>
      <c r="P206" s="158"/>
      <c r="Q206" s="158"/>
      <c r="R206" s="449"/>
      <c r="S206" s="449"/>
      <c r="T206" s="449"/>
      <c r="U206" s="449"/>
      <c r="V206" s="449"/>
      <c r="W206" s="449"/>
      <c r="X206" s="449"/>
      <c r="Y206" s="449"/>
      <c r="Z206" s="449"/>
      <c r="AA206" s="449"/>
      <c r="AB206" s="449"/>
      <c r="AC206" s="450"/>
      <c r="AD206" s="448"/>
      <c r="AE206" s="447"/>
    </row>
    <row r="207" spans="1:31" s="186" customFormat="1" ht="33.75" customHeight="1" x14ac:dyDescent="0.25">
      <c r="A207" s="86"/>
      <c r="B207" s="158"/>
      <c r="C207" s="451"/>
      <c r="D207" s="86"/>
      <c r="E207" s="86"/>
      <c r="F207" s="86"/>
      <c r="G207" s="86"/>
      <c r="H207" s="86"/>
      <c r="I207" s="86"/>
      <c r="J207" s="86"/>
      <c r="K207" s="86"/>
      <c r="L207" s="86"/>
      <c r="M207" s="86"/>
      <c r="N207" s="86"/>
      <c r="O207" s="86"/>
      <c r="P207" s="158"/>
      <c r="Q207" s="158"/>
      <c r="R207" s="449"/>
      <c r="S207" s="449"/>
      <c r="T207" s="449"/>
      <c r="U207" s="449"/>
      <c r="V207" s="449"/>
      <c r="W207" s="449"/>
      <c r="X207" s="449"/>
      <c r="Y207" s="449"/>
      <c r="Z207" s="449"/>
      <c r="AA207" s="449"/>
      <c r="AB207" s="449"/>
      <c r="AC207" s="450"/>
      <c r="AD207" s="448"/>
      <c r="AE207" s="447"/>
    </row>
    <row r="208" spans="1:31" s="186" customFormat="1" ht="33.75" customHeight="1" x14ac:dyDescent="0.25">
      <c r="A208" s="86"/>
      <c r="B208" s="158"/>
      <c r="C208" s="451"/>
      <c r="D208" s="86"/>
      <c r="E208" s="86"/>
      <c r="F208" s="86"/>
      <c r="G208" s="86"/>
      <c r="H208" s="86"/>
      <c r="I208" s="86"/>
      <c r="J208" s="86"/>
      <c r="K208" s="86"/>
      <c r="L208" s="86"/>
      <c r="M208" s="86"/>
      <c r="N208" s="86"/>
      <c r="O208" s="86"/>
      <c r="P208" s="158"/>
      <c r="Q208" s="158"/>
      <c r="R208" s="449"/>
      <c r="S208" s="449"/>
      <c r="T208" s="449"/>
      <c r="U208" s="449"/>
      <c r="V208" s="449"/>
      <c r="W208" s="449"/>
      <c r="X208" s="449"/>
      <c r="Y208" s="449"/>
      <c r="Z208" s="449"/>
      <c r="AA208" s="449"/>
      <c r="AB208" s="449"/>
      <c r="AC208" s="450"/>
      <c r="AD208" s="448"/>
      <c r="AE208" s="447"/>
    </row>
    <row r="209" spans="1:31" s="186" customFormat="1" ht="33.75" customHeight="1" x14ac:dyDescent="0.25">
      <c r="A209" s="86"/>
      <c r="B209" s="158"/>
      <c r="C209" s="451"/>
      <c r="D209" s="86"/>
      <c r="E209" s="86"/>
      <c r="F209" s="86"/>
      <c r="G209" s="86"/>
      <c r="H209" s="86"/>
      <c r="I209" s="86"/>
      <c r="J209" s="86"/>
      <c r="K209" s="86"/>
      <c r="L209" s="86"/>
      <c r="M209" s="86"/>
      <c r="N209" s="86"/>
      <c r="O209" s="86"/>
      <c r="P209" s="158"/>
      <c r="Q209" s="158"/>
      <c r="R209" s="449"/>
      <c r="S209" s="449"/>
      <c r="T209" s="449"/>
      <c r="U209" s="449"/>
      <c r="V209" s="449"/>
      <c r="W209" s="449"/>
      <c r="X209" s="449"/>
      <c r="Y209" s="449"/>
      <c r="Z209" s="449"/>
      <c r="AA209" s="449"/>
      <c r="AB209" s="449"/>
      <c r="AC209" s="450"/>
      <c r="AD209" s="448"/>
      <c r="AE209" s="447"/>
    </row>
    <row r="210" spans="1:31" s="186" customFormat="1" ht="33.75" customHeight="1" x14ac:dyDescent="0.25">
      <c r="A210" s="86"/>
      <c r="B210" s="158"/>
      <c r="C210" s="451"/>
      <c r="D210" s="86"/>
      <c r="E210" s="86"/>
      <c r="F210" s="86"/>
      <c r="G210" s="86"/>
      <c r="H210" s="86"/>
      <c r="I210" s="86"/>
      <c r="J210" s="86"/>
      <c r="K210" s="86"/>
      <c r="L210" s="86"/>
      <c r="M210" s="86"/>
      <c r="N210" s="86"/>
      <c r="O210" s="86"/>
      <c r="P210" s="158"/>
      <c r="Q210" s="158"/>
      <c r="R210" s="449"/>
      <c r="S210" s="449"/>
      <c r="T210" s="449"/>
      <c r="U210" s="449"/>
      <c r="V210" s="449"/>
      <c r="W210" s="449"/>
      <c r="X210" s="449"/>
      <c r="Y210" s="449"/>
      <c r="Z210" s="449"/>
      <c r="AA210" s="449"/>
      <c r="AB210" s="449"/>
      <c r="AC210" s="450"/>
      <c r="AD210" s="448"/>
      <c r="AE210" s="447"/>
    </row>
    <row r="211" spans="1:31" s="186" customFormat="1" ht="33.75" customHeight="1" x14ac:dyDescent="0.25">
      <c r="A211" s="86"/>
      <c r="B211" s="158"/>
      <c r="C211" s="451"/>
      <c r="D211" s="86"/>
      <c r="E211" s="86"/>
      <c r="F211" s="86"/>
      <c r="G211" s="86"/>
      <c r="H211" s="86"/>
      <c r="I211" s="86"/>
      <c r="J211" s="86"/>
      <c r="K211" s="86"/>
      <c r="L211" s="86"/>
      <c r="M211" s="86"/>
      <c r="N211" s="86"/>
      <c r="O211" s="86"/>
      <c r="P211" s="158"/>
      <c r="Q211" s="158"/>
      <c r="R211" s="449"/>
      <c r="S211" s="449"/>
      <c r="T211" s="449"/>
      <c r="U211" s="449"/>
      <c r="V211" s="449"/>
      <c r="W211" s="449"/>
      <c r="X211" s="449"/>
      <c r="Y211" s="449"/>
      <c r="Z211" s="449"/>
      <c r="AA211" s="449"/>
      <c r="AB211" s="449"/>
      <c r="AC211" s="450"/>
      <c r="AD211" s="448"/>
      <c r="AE211" s="447"/>
    </row>
    <row r="212" spans="1:31" s="186" customFormat="1" ht="33.75" customHeight="1" x14ac:dyDescent="0.25">
      <c r="A212" s="86"/>
      <c r="B212" s="158"/>
      <c r="C212" s="451"/>
      <c r="D212" s="86"/>
      <c r="E212" s="86"/>
      <c r="F212" s="86"/>
      <c r="G212" s="86"/>
      <c r="H212" s="86"/>
      <c r="I212" s="86"/>
      <c r="J212" s="86"/>
      <c r="K212" s="86"/>
      <c r="L212" s="86"/>
      <c r="M212" s="86"/>
      <c r="N212" s="86"/>
      <c r="O212" s="86"/>
      <c r="P212" s="158"/>
      <c r="Q212" s="158"/>
      <c r="R212" s="449"/>
      <c r="S212" s="449"/>
      <c r="T212" s="449"/>
      <c r="U212" s="449"/>
      <c r="V212" s="449"/>
      <c r="W212" s="449"/>
      <c r="X212" s="449"/>
      <c r="Y212" s="449"/>
      <c r="Z212" s="449"/>
      <c r="AA212" s="449"/>
      <c r="AB212" s="449"/>
      <c r="AC212" s="450"/>
      <c r="AD212" s="448"/>
      <c r="AE212" s="447"/>
    </row>
    <row r="213" spans="1:31" s="186" customFormat="1" ht="33.75" customHeight="1" x14ac:dyDescent="0.25">
      <c r="A213" s="86"/>
      <c r="B213" s="158"/>
      <c r="C213" s="451"/>
      <c r="D213" s="86"/>
      <c r="E213" s="86"/>
      <c r="F213" s="86"/>
      <c r="G213" s="86"/>
      <c r="H213" s="86"/>
      <c r="I213" s="86"/>
      <c r="J213" s="86"/>
      <c r="K213" s="86"/>
      <c r="L213" s="86"/>
      <c r="M213" s="86"/>
      <c r="N213" s="86"/>
      <c r="O213" s="86"/>
      <c r="P213" s="158"/>
      <c r="Q213" s="158"/>
      <c r="R213" s="449"/>
      <c r="S213" s="449"/>
      <c r="T213" s="449"/>
      <c r="U213" s="449"/>
      <c r="V213" s="449"/>
      <c r="W213" s="449"/>
      <c r="X213" s="449"/>
      <c r="Y213" s="449"/>
      <c r="Z213" s="449"/>
      <c r="AA213" s="449"/>
      <c r="AB213" s="449"/>
      <c r="AC213" s="450"/>
      <c r="AD213" s="448"/>
      <c r="AE213" s="447"/>
    </row>
    <row r="214" spans="1:31" s="186" customFormat="1" ht="33.75" customHeight="1" x14ac:dyDescent="0.25">
      <c r="A214" s="86"/>
      <c r="B214" s="158"/>
      <c r="C214" s="451"/>
      <c r="D214" s="86"/>
      <c r="E214" s="86"/>
      <c r="F214" s="86"/>
      <c r="G214" s="86"/>
      <c r="H214" s="86"/>
      <c r="I214" s="86"/>
      <c r="J214" s="86"/>
      <c r="K214" s="86"/>
      <c r="L214" s="86"/>
      <c r="M214" s="86"/>
      <c r="N214" s="86"/>
      <c r="O214" s="86"/>
      <c r="P214" s="158"/>
      <c r="Q214" s="158"/>
      <c r="R214" s="449"/>
      <c r="S214" s="449"/>
      <c r="T214" s="449"/>
      <c r="U214" s="449"/>
      <c r="V214" s="449"/>
      <c r="W214" s="449"/>
      <c r="X214" s="449"/>
      <c r="Y214" s="449"/>
      <c r="Z214" s="449"/>
      <c r="AA214" s="449"/>
      <c r="AB214" s="449"/>
      <c r="AC214" s="450"/>
      <c r="AD214" s="448"/>
      <c r="AE214" s="447"/>
    </row>
    <row r="215" spans="1:31" s="186" customFormat="1" ht="33.75" customHeight="1" x14ac:dyDescent="0.25">
      <c r="A215" s="86"/>
      <c r="B215" s="158"/>
      <c r="C215" s="451"/>
      <c r="D215" s="86"/>
      <c r="E215" s="86"/>
      <c r="F215" s="86"/>
      <c r="G215" s="86"/>
      <c r="H215" s="86"/>
      <c r="I215" s="86"/>
      <c r="J215" s="86"/>
      <c r="K215" s="86"/>
      <c r="L215" s="86"/>
      <c r="M215" s="86"/>
      <c r="N215" s="86"/>
      <c r="O215" s="86"/>
      <c r="P215" s="158"/>
      <c r="Q215" s="158"/>
      <c r="R215" s="449"/>
      <c r="S215" s="449"/>
      <c r="T215" s="449"/>
      <c r="U215" s="449"/>
      <c r="V215" s="449"/>
      <c r="W215" s="449"/>
      <c r="X215" s="449"/>
      <c r="Y215" s="449"/>
      <c r="Z215" s="449"/>
      <c r="AA215" s="449"/>
      <c r="AB215" s="449"/>
      <c r="AC215" s="450"/>
      <c r="AD215" s="448"/>
      <c r="AE215" s="447"/>
    </row>
    <row r="216" spans="1:31" s="186" customFormat="1" ht="33.75" customHeight="1" x14ac:dyDescent="0.25">
      <c r="A216" s="86"/>
      <c r="B216" s="158"/>
      <c r="C216" s="451"/>
      <c r="D216" s="86"/>
      <c r="E216" s="86"/>
      <c r="F216" s="86"/>
      <c r="G216" s="86"/>
      <c r="H216" s="86"/>
      <c r="I216" s="86"/>
      <c r="J216" s="86"/>
      <c r="K216" s="86"/>
      <c r="L216" s="86"/>
      <c r="M216" s="86"/>
      <c r="N216" s="86"/>
      <c r="O216" s="86"/>
      <c r="P216" s="158"/>
      <c r="Q216" s="158"/>
      <c r="R216" s="449"/>
      <c r="S216" s="449"/>
      <c r="T216" s="449"/>
      <c r="U216" s="449"/>
      <c r="V216" s="449"/>
      <c r="W216" s="449"/>
      <c r="X216" s="449"/>
      <c r="Y216" s="449"/>
      <c r="Z216" s="449"/>
      <c r="AA216" s="449"/>
      <c r="AB216" s="449"/>
      <c r="AC216" s="450"/>
      <c r="AD216" s="448"/>
      <c r="AE216" s="447"/>
    </row>
    <row r="217" spans="1:31" s="186" customFormat="1" ht="33.75" customHeight="1" x14ac:dyDescent="0.25">
      <c r="A217" s="86"/>
      <c r="B217" s="158"/>
      <c r="C217" s="451"/>
      <c r="D217" s="86"/>
      <c r="E217" s="86"/>
      <c r="F217" s="86"/>
      <c r="G217" s="86"/>
      <c r="H217" s="86"/>
      <c r="I217" s="86"/>
      <c r="J217" s="86"/>
      <c r="K217" s="86"/>
      <c r="L217" s="86"/>
      <c r="M217" s="86"/>
      <c r="N217" s="86"/>
      <c r="O217" s="86"/>
      <c r="P217" s="158"/>
      <c r="Q217" s="158"/>
      <c r="R217" s="449"/>
      <c r="S217" s="449"/>
      <c r="T217" s="449"/>
      <c r="U217" s="449"/>
      <c r="V217" s="449"/>
      <c r="W217" s="449"/>
      <c r="X217" s="449"/>
      <c r="Y217" s="449"/>
      <c r="Z217" s="449"/>
      <c r="AA217" s="449"/>
      <c r="AB217" s="449"/>
      <c r="AC217" s="450"/>
      <c r="AD217" s="448"/>
      <c r="AE217" s="447"/>
    </row>
    <row r="218" spans="1:31" s="186" customFormat="1" ht="33.75" customHeight="1" x14ac:dyDescent="0.25">
      <c r="A218" s="86"/>
      <c r="B218" s="158"/>
      <c r="C218" s="451"/>
      <c r="D218" s="86"/>
      <c r="E218" s="86"/>
      <c r="F218" s="86"/>
      <c r="G218" s="86"/>
      <c r="H218" s="86"/>
      <c r="I218" s="86"/>
      <c r="J218" s="86"/>
      <c r="K218" s="86"/>
      <c r="L218" s="86"/>
      <c r="M218" s="86"/>
      <c r="N218" s="86"/>
      <c r="O218" s="86"/>
      <c r="P218" s="158"/>
      <c r="Q218" s="158"/>
      <c r="R218" s="449"/>
      <c r="S218" s="449"/>
      <c r="T218" s="449"/>
      <c r="U218" s="449"/>
      <c r="V218" s="449"/>
      <c r="W218" s="449"/>
      <c r="X218" s="449"/>
      <c r="Y218" s="449"/>
      <c r="Z218" s="449"/>
      <c r="AA218" s="449"/>
      <c r="AB218" s="449"/>
      <c r="AC218" s="450"/>
      <c r="AD218" s="448"/>
      <c r="AE218" s="447"/>
    </row>
    <row r="219" spans="1:31" s="186" customFormat="1" ht="33.75" customHeight="1" x14ac:dyDescent="0.25">
      <c r="A219" s="86"/>
      <c r="B219" s="158"/>
      <c r="C219" s="451"/>
      <c r="D219" s="86"/>
      <c r="E219" s="86"/>
      <c r="F219" s="86"/>
      <c r="G219" s="86"/>
      <c r="H219" s="86"/>
      <c r="I219" s="86"/>
      <c r="J219" s="86"/>
      <c r="K219" s="86"/>
      <c r="L219" s="86"/>
      <c r="M219" s="86"/>
      <c r="N219" s="86"/>
      <c r="O219" s="86"/>
      <c r="P219" s="158"/>
      <c r="Q219" s="158"/>
      <c r="R219" s="449"/>
      <c r="S219" s="449"/>
      <c r="T219" s="449"/>
      <c r="U219" s="449"/>
      <c r="V219" s="449"/>
      <c r="W219" s="449"/>
      <c r="X219" s="449"/>
      <c r="Y219" s="449"/>
      <c r="Z219" s="449"/>
      <c r="AA219" s="449"/>
      <c r="AB219" s="449"/>
      <c r="AC219" s="450"/>
      <c r="AD219" s="448"/>
      <c r="AE219" s="447"/>
    </row>
    <row r="220" spans="1:31" s="186" customFormat="1" ht="33.75" customHeight="1" x14ac:dyDescent="0.25">
      <c r="A220" s="86"/>
      <c r="B220" s="158"/>
      <c r="C220" s="451"/>
      <c r="D220" s="86"/>
      <c r="E220" s="86"/>
      <c r="F220" s="86"/>
      <c r="G220" s="86"/>
      <c r="H220" s="86"/>
      <c r="I220" s="86"/>
      <c r="J220" s="86"/>
      <c r="K220" s="86"/>
      <c r="L220" s="86"/>
      <c r="M220" s="86"/>
      <c r="N220" s="86"/>
      <c r="O220" s="86"/>
      <c r="P220" s="158"/>
      <c r="Q220" s="158"/>
      <c r="R220" s="449"/>
      <c r="S220" s="449"/>
      <c r="T220" s="449"/>
      <c r="U220" s="449"/>
      <c r="V220" s="449"/>
      <c r="W220" s="449"/>
      <c r="X220" s="449"/>
      <c r="Y220" s="449"/>
      <c r="Z220" s="449"/>
      <c r="AA220" s="449"/>
      <c r="AB220" s="449"/>
      <c r="AC220" s="450"/>
      <c r="AD220" s="448"/>
      <c r="AE220" s="447"/>
    </row>
    <row r="221" spans="1:31" s="186" customFormat="1" ht="33.75" customHeight="1" x14ac:dyDescent="0.25">
      <c r="A221" s="86"/>
      <c r="B221" s="158"/>
      <c r="C221" s="451"/>
      <c r="D221" s="86"/>
      <c r="E221" s="86"/>
      <c r="F221" s="86"/>
      <c r="G221" s="86"/>
      <c r="H221" s="86"/>
      <c r="I221" s="86"/>
      <c r="J221" s="86"/>
      <c r="K221" s="86"/>
      <c r="L221" s="86"/>
      <c r="M221" s="86"/>
      <c r="N221" s="86"/>
      <c r="O221" s="86"/>
      <c r="P221" s="158"/>
      <c r="Q221" s="158"/>
      <c r="R221" s="449"/>
      <c r="S221" s="449"/>
      <c r="T221" s="449"/>
      <c r="U221" s="449"/>
      <c r="V221" s="449"/>
      <c r="W221" s="449"/>
      <c r="X221" s="449"/>
      <c r="Y221" s="449"/>
      <c r="Z221" s="449"/>
      <c r="AA221" s="449"/>
      <c r="AB221" s="449"/>
      <c r="AC221" s="450"/>
      <c r="AD221" s="448"/>
      <c r="AE221" s="447"/>
    </row>
    <row r="222" spans="1:31" s="186" customFormat="1" ht="33.75" customHeight="1" x14ac:dyDescent="0.25">
      <c r="A222" s="86"/>
      <c r="B222" s="158"/>
      <c r="C222" s="451"/>
      <c r="D222" s="86"/>
      <c r="E222" s="86"/>
      <c r="F222" s="86"/>
      <c r="G222" s="86"/>
      <c r="H222" s="86"/>
      <c r="I222" s="86"/>
      <c r="J222" s="86"/>
      <c r="K222" s="86"/>
      <c r="L222" s="86"/>
      <c r="M222" s="86"/>
      <c r="N222" s="86"/>
      <c r="O222" s="86"/>
      <c r="P222" s="158"/>
      <c r="Q222" s="158"/>
      <c r="R222" s="449"/>
      <c r="S222" s="449"/>
      <c r="T222" s="449"/>
      <c r="U222" s="449"/>
      <c r="V222" s="449"/>
      <c r="W222" s="449"/>
      <c r="X222" s="449"/>
      <c r="Y222" s="449"/>
      <c r="Z222" s="449"/>
      <c r="AA222" s="449"/>
      <c r="AB222" s="449"/>
      <c r="AC222" s="450"/>
      <c r="AD222" s="448"/>
      <c r="AE222" s="447"/>
    </row>
    <row r="223" spans="1:31" s="186" customFormat="1" ht="33.75" customHeight="1" x14ac:dyDescent="0.25">
      <c r="A223" s="86"/>
      <c r="B223" s="158"/>
      <c r="C223" s="451"/>
      <c r="D223" s="86"/>
      <c r="E223" s="86"/>
      <c r="F223" s="86"/>
      <c r="G223" s="86"/>
      <c r="H223" s="86"/>
      <c r="I223" s="86"/>
      <c r="J223" s="86"/>
      <c r="K223" s="86"/>
      <c r="L223" s="86"/>
      <c r="M223" s="86"/>
      <c r="N223" s="86"/>
      <c r="O223" s="86"/>
      <c r="P223" s="158"/>
      <c r="Q223" s="158"/>
      <c r="R223" s="449"/>
      <c r="S223" s="449"/>
      <c r="T223" s="449"/>
      <c r="U223" s="449"/>
      <c r="V223" s="449"/>
      <c r="W223" s="449"/>
      <c r="X223" s="449"/>
      <c r="Y223" s="449"/>
      <c r="Z223" s="449"/>
      <c r="AA223" s="449"/>
      <c r="AB223" s="449"/>
      <c r="AC223" s="450"/>
      <c r="AD223" s="448"/>
      <c r="AE223" s="447"/>
    </row>
    <row r="224" spans="1:31" s="186" customFormat="1" ht="33.75" customHeight="1" x14ac:dyDescent="0.25">
      <c r="A224" s="86"/>
      <c r="B224" s="158"/>
      <c r="C224" s="451"/>
      <c r="D224" s="86"/>
      <c r="E224" s="86"/>
      <c r="F224" s="86"/>
      <c r="G224" s="86"/>
      <c r="H224" s="86"/>
      <c r="I224" s="86"/>
      <c r="J224" s="86"/>
      <c r="K224" s="86"/>
      <c r="L224" s="86"/>
      <c r="M224" s="86"/>
      <c r="N224" s="86"/>
      <c r="O224" s="86"/>
      <c r="P224" s="158"/>
      <c r="Q224" s="158"/>
      <c r="R224" s="449"/>
      <c r="S224" s="449"/>
      <c r="T224" s="449"/>
      <c r="U224" s="449"/>
      <c r="V224" s="449"/>
      <c r="W224" s="449"/>
      <c r="X224" s="449"/>
      <c r="Y224" s="449"/>
      <c r="Z224" s="449"/>
      <c r="AA224" s="449"/>
      <c r="AB224" s="449"/>
      <c r="AC224" s="450"/>
      <c r="AD224" s="448"/>
      <c r="AE224" s="447"/>
    </row>
    <row r="225" spans="1:31" s="186" customFormat="1" ht="33.75" customHeight="1" x14ac:dyDescent="0.25">
      <c r="A225" s="86"/>
      <c r="B225" s="158"/>
      <c r="C225" s="451"/>
      <c r="D225" s="86"/>
      <c r="E225" s="86"/>
      <c r="F225" s="86"/>
      <c r="G225" s="86"/>
      <c r="H225" s="86"/>
      <c r="I225" s="86"/>
      <c r="J225" s="86"/>
      <c r="K225" s="86"/>
      <c r="L225" s="86"/>
      <c r="M225" s="86"/>
      <c r="N225" s="86"/>
      <c r="O225" s="86"/>
      <c r="P225" s="158"/>
      <c r="Q225" s="158"/>
      <c r="R225" s="449"/>
      <c r="S225" s="449"/>
      <c r="T225" s="449"/>
      <c r="U225" s="449"/>
      <c r="V225" s="449"/>
      <c r="W225" s="449"/>
      <c r="X225" s="449"/>
      <c r="Y225" s="449"/>
      <c r="Z225" s="449"/>
      <c r="AA225" s="449"/>
      <c r="AB225" s="449"/>
      <c r="AC225" s="450"/>
      <c r="AD225" s="448"/>
      <c r="AE225" s="447"/>
    </row>
    <row r="226" spans="1:31" s="186" customFormat="1" ht="33.75" customHeight="1" x14ac:dyDescent="0.25">
      <c r="A226" s="86"/>
      <c r="B226" s="158"/>
      <c r="C226" s="451"/>
      <c r="D226" s="86"/>
      <c r="E226" s="86"/>
      <c r="F226" s="86"/>
      <c r="G226" s="86"/>
      <c r="H226" s="86"/>
      <c r="I226" s="86"/>
      <c r="J226" s="86"/>
      <c r="K226" s="86"/>
      <c r="L226" s="86"/>
      <c r="M226" s="86"/>
      <c r="N226" s="86"/>
      <c r="O226" s="86"/>
      <c r="P226" s="158"/>
      <c r="Q226" s="158"/>
      <c r="R226" s="449"/>
      <c r="S226" s="449"/>
      <c r="T226" s="449"/>
      <c r="U226" s="449"/>
      <c r="V226" s="449"/>
      <c r="W226" s="449"/>
      <c r="X226" s="449"/>
      <c r="Y226" s="449"/>
      <c r="Z226" s="449"/>
      <c r="AA226" s="449"/>
      <c r="AB226" s="449"/>
      <c r="AC226" s="450"/>
      <c r="AD226" s="448"/>
      <c r="AE226" s="447"/>
    </row>
    <row r="227" spans="1:31" s="186" customFormat="1" ht="33.75" customHeight="1" x14ac:dyDescent="0.25">
      <c r="A227" s="86"/>
      <c r="B227" s="158"/>
      <c r="C227" s="451"/>
      <c r="D227" s="86"/>
      <c r="E227" s="86"/>
      <c r="F227" s="86"/>
      <c r="G227" s="86"/>
      <c r="H227" s="86"/>
      <c r="I227" s="86"/>
      <c r="J227" s="86"/>
      <c r="K227" s="86"/>
      <c r="L227" s="86"/>
      <c r="M227" s="86"/>
      <c r="N227" s="86"/>
      <c r="O227" s="86"/>
      <c r="P227" s="158"/>
      <c r="Q227" s="158"/>
      <c r="R227" s="449"/>
      <c r="S227" s="449"/>
      <c r="T227" s="449"/>
      <c r="U227" s="449"/>
      <c r="V227" s="449"/>
      <c r="W227" s="449"/>
      <c r="X227" s="449"/>
      <c r="Y227" s="449"/>
      <c r="Z227" s="449"/>
      <c r="AA227" s="449"/>
      <c r="AB227" s="449"/>
      <c r="AC227" s="450"/>
      <c r="AD227" s="448"/>
      <c r="AE227" s="447"/>
    </row>
    <row r="228" spans="1:31" s="186" customFormat="1" ht="33.75" customHeight="1" x14ac:dyDescent="0.25">
      <c r="A228" s="86"/>
      <c r="B228" s="158"/>
      <c r="C228" s="451"/>
      <c r="D228" s="86"/>
      <c r="E228" s="86"/>
      <c r="F228" s="86"/>
      <c r="G228" s="86"/>
      <c r="H228" s="86"/>
      <c r="I228" s="86"/>
      <c r="J228" s="86"/>
      <c r="K228" s="86"/>
      <c r="L228" s="86"/>
      <c r="M228" s="86"/>
      <c r="N228" s="86"/>
      <c r="O228" s="86"/>
      <c r="P228" s="158"/>
      <c r="Q228" s="158"/>
      <c r="R228" s="449"/>
      <c r="S228" s="449"/>
      <c r="T228" s="449"/>
      <c r="U228" s="449"/>
      <c r="V228" s="449"/>
      <c r="W228" s="449"/>
      <c r="X228" s="449"/>
      <c r="Y228" s="449"/>
      <c r="Z228" s="449"/>
      <c r="AA228" s="449"/>
      <c r="AB228" s="449"/>
      <c r="AC228" s="450"/>
      <c r="AD228" s="448"/>
      <c r="AE228" s="447"/>
    </row>
    <row r="229" spans="1:31" s="186" customFormat="1" ht="33.75" customHeight="1" x14ac:dyDescent="0.25">
      <c r="A229" s="86"/>
      <c r="B229" s="158"/>
      <c r="C229" s="451"/>
      <c r="D229" s="86"/>
      <c r="E229" s="86"/>
      <c r="F229" s="86"/>
      <c r="G229" s="86"/>
      <c r="H229" s="86"/>
      <c r="I229" s="86"/>
      <c r="J229" s="86"/>
      <c r="K229" s="86"/>
      <c r="L229" s="86"/>
      <c r="M229" s="86"/>
      <c r="N229" s="86"/>
      <c r="O229" s="86"/>
      <c r="P229" s="158"/>
      <c r="Q229" s="158"/>
      <c r="R229" s="449"/>
      <c r="S229" s="449"/>
      <c r="T229" s="449"/>
      <c r="U229" s="449"/>
      <c r="V229" s="449"/>
      <c r="W229" s="449"/>
      <c r="X229" s="449"/>
      <c r="Y229" s="449"/>
      <c r="Z229" s="449"/>
      <c r="AA229" s="449"/>
      <c r="AB229" s="449"/>
      <c r="AC229" s="450"/>
      <c r="AD229" s="448"/>
      <c r="AE229" s="447"/>
    </row>
    <row r="230" spans="1:31" s="186" customFormat="1" ht="33.75" customHeight="1" x14ac:dyDescent="0.25">
      <c r="A230" s="86"/>
      <c r="B230" s="158"/>
      <c r="C230" s="451"/>
      <c r="D230" s="86"/>
      <c r="E230" s="86"/>
      <c r="F230" s="86"/>
      <c r="G230" s="86"/>
      <c r="H230" s="86"/>
      <c r="I230" s="86"/>
      <c r="J230" s="86"/>
      <c r="K230" s="86"/>
      <c r="L230" s="86"/>
      <c r="M230" s="86"/>
      <c r="N230" s="86"/>
      <c r="O230" s="86"/>
      <c r="P230" s="158"/>
      <c r="Q230" s="158"/>
      <c r="R230" s="449"/>
      <c r="S230" s="449"/>
      <c r="T230" s="449"/>
      <c r="U230" s="449"/>
      <c r="V230" s="449"/>
      <c r="W230" s="449"/>
      <c r="X230" s="449"/>
      <c r="Y230" s="449"/>
      <c r="Z230" s="449"/>
      <c r="AA230" s="449"/>
      <c r="AB230" s="449"/>
      <c r="AC230" s="450"/>
      <c r="AD230" s="448"/>
      <c r="AE230" s="447"/>
    </row>
    <row r="231" spans="1:31" s="186" customFormat="1" ht="33.75" customHeight="1" x14ac:dyDescent="0.25">
      <c r="A231" s="86"/>
      <c r="B231" s="158"/>
      <c r="C231" s="451"/>
      <c r="D231" s="86"/>
      <c r="E231" s="86"/>
      <c r="F231" s="86"/>
      <c r="G231" s="86"/>
      <c r="H231" s="86"/>
      <c r="I231" s="86"/>
      <c r="J231" s="86"/>
      <c r="K231" s="86"/>
      <c r="L231" s="86"/>
      <c r="M231" s="86"/>
      <c r="N231" s="86"/>
      <c r="O231" s="86"/>
      <c r="P231" s="158"/>
      <c r="Q231" s="158"/>
      <c r="R231" s="449"/>
      <c r="S231" s="449"/>
      <c r="T231" s="449"/>
      <c r="U231" s="449"/>
      <c r="V231" s="449"/>
      <c r="W231" s="449"/>
      <c r="X231" s="449"/>
      <c r="Y231" s="449"/>
      <c r="Z231" s="449"/>
      <c r="AA231" s="449"/>
      <c r="AB231" s="449"/>
      <c r="AC231" s="450"/>
      <c r="AD231" s="448"/>
      <c r="AE231" s="447"/>
    </row>
    <row r="232" spans="1:31" s="186" customFormat="1" ht="33.75" customHeight="1" x14ac:dyDescent="0.25">
      <c r="A232" s="86"/>
      <c r="B232" s="158"/>
      <c r="C232" s="451"/>
      <c r="D232" s="86"/>
      <c r="E232" s="86"/>
      <c r="F232" s="86"/>
      <c r="G232" s="86"/>
      <c r="H232" s="86"/>
      <c r="I232" s="86"/>
      <c r="J232" s="86"/>
      <c r="K232" s="86"/>
      <c r="L232" s="86"/>
      <c r="M232" s="86"/>
      <c r="N232" s="86"/>
      <c r="O232" s="86"/>
      <c r="P232" s="158"/>
      <c r="Q232" s="158"/>
      <c r="R232" s="449"/>
      <c r="S232" s="449"/>
      <c r="T232" s="449"/>
      <c r="U232" s="449"/>
      <c r="V232" s="449"/>
      <c r="W232" s="449"/>
      <c r="X232" s="449"/>
      <c r="Y232" s="449"/>
      <c r="Z232" s="449"/>
      <c r="AA232" s="449"/>
      <c r="AB232" s="449"/>
      <c r="AC232" s="450"/>
      <c r="AD232" s="448"/>
      <c r="AE232" s="447"/>
    </row>
    <row r="233" spans="1:31" s="186" customFormat="1" ht="33.75" customHeight="1" x14ac:dyDescent="0.25">
      <c r="A233" s="86"/>
      <c r="B233" s="158"/>
      <c r="C233" s="451"/>
      <c r="D233" s="86"/>
      <c r="E233" s="86"/>
      <c r="F233" s="86"/>
      <c r="G233" s="86"/>
      <c r="H233" s="86"/>
      <c r="I233" s="86"/>
      <c r="J233" s="86"/>
      <c r="K233" s="86"/>
      <c r="L233" s="86"/>
      <c r="M233" s="86"/>
      <c r="N233" s="86"/>
      <c r="O233" s="86"/>
      <c r="P233" s="158"/>
      <c r="Q233" s="158"/>
      <c r="R233" s="449"/>
      <c r="S233" s="449"/>
      <c r="T233" s="449"/>
      <c r="U233" s="449"/>
      <c r="V233" s="449"/>
      <c r="W233" s="449"/>
      <c r="X233" s="449"/>
      <c r="Y233" s="449"/>
      <c r="Z233" s="449"/>
      <c r="AA233" s="449"/>
      <c r="AB233" s="449"/>
      <c r="AC233" s="450"/>
      <c r="AD233" s="448"/>
      <c r="AE233" s="447"/>
    </row>
    <row r="234" spans="1:31" s="186" customFormat="1" ht="33.75" customHeight="1" x14ac:dyDescent="0.25">
      <c r="A234" s="86"/>
      <c r="B234" s="158"/>
      <c r="C234" s="451"/>
      <c r="D234" s="86"/>
      <c r="E234" s="86"/>
      <c r="F234" s="86"/>
      <c r="G234" s="86"/>
      <c r="H234" s="86"/>
      <c r="I234" s="86"/>
      <c r="J234" s="86"/>
      <c r="K234" s="86"/>
      <c r="L234" s="86"/>
      <c r="M234" s="86"/>
      <c r="N234" s="86"/>
      <c r="O234" s="86"/>
      <c r="P234" s="158"/>
      <c r="Q234" s="158"/>
      <c r="R234" s="449"/>
      <c r="S234" s="449"/>
      <c r="T234" s="449"/>
      <c r="U234" s="449"/>
      <c r="V234" s="449"/>
      <c r="W234" s="449"/>
      <c r="X234" s="449"/>
      <c r="Y234" s="449"/>
      <c r="Z234" s="449"/>
      <c r="AA234" s="449"/>
      <c r="AB234" s="449"/>
      <c r="AC234" s="450"/>
      <c r="AD234" s="448"/>
      <c r="AE234" s="447"/>
    </row>
    <row r="235" spans="1:31" s="186" customFormat="1" ht="33.75" customHeight="1" x14ac:dyDescent="0.25">
      <c r="A235" s="86"/>
      <c r="B235" s="158"/>
      <c r="C235" s="451"/>
      <c r="D235" s="86"/>
      <c r="E235" s="86"/>
      <c r="F235" s="86"/>
      <c r="G235" s="86"/>
      <c r="H235" s="86"/>
      <c r="I235" s="86"/>
      <c r="J235" s="86"/>
      <c r="K235" s="86"/>
      <c r="L235" s="86"/>
      <c r="M235" s="86"/>
      <c r="N235" s="86"/>
      <c r="O235" s="86"/>
      <c r="P235" s="158"/>
      <c r="Q235" s="158"/>
      <c r="R235" s="449"/>
      <c r="S235" s="449"/>
      <c r="T235" s="449"/>
      <c r="U235" s="449"/>
      <c r="V235" s="449"/>
      <c r="W235" s="449"/>
      <c r="X235" s="449"/>
      <c r="Y235" s="449"/>
      <c r="Z235" s="449"/>
      <c r="AA235" s="449"/>
      <c r="AB235" s="449"/>
      <c r="AC235" s="450"/>
      <c r="AD235" s="448"/>
      <c r="AE235" s="447"/>
    </row>
    <row r="236" spans="1:31" s="186" customFormat="1" ht="33.75" customHeight="1" x14ac:dyDescent="0.25">
      <c r="A236" s="86"/>
      <c r="B236" s="158"/>
      <c r="C236" s="451"/>
      <c r="D236" s="86"/>
      <c r="E236" s="86"/>
      <c r="F236" s="86"/>
      <c r="G236" s="86"/>
      <c r="H236" s="86"/>
      <c r="I236" s="86"/>
      <c r="J236" s="86"/>
      <c r="K236" s="86"/>
      <c r="L236" s="86"/>
      <c r="M236" s="86"/>
      <c r="N236" s="86"/>
      <c r="O236" s="86"/>
      <c r="P236" s="158"/>
      <c r="Q236" s="158"/>
      <c r="R236" s="449"/>
      <c r="S236" s="449"/>
      <c r="T236" s="449"/>
      <c r="U236" s="449"/>
      <c r="V236" s="449"/>
      <c r="W236" s="449"/>
      <c r="X236" s="449"/>
      <c r="Y236" s="449"/>
      <c r="Z236" s="449"/>
      <c r="AA236" s="449"/>
      <c r="AB236" s="449"/>
      <c r="AC236" s="450"/>
      <c r="AD236" s="448"/>
      <c r="AE236" s="447"/>
    </row>
    <row r="237" spans="1:31" s="186" customFormat="1" ht="33.75" customHeight="1" x14ac:dyDescent="0.25">
      <c r="A237" s="86"/>
      <c r="B237" s="158"/>
      <c r="C237" s="451"/>
      <c r="D237" s="86"/>
      <c r="E237" s="86"/>
      <c r="F237" s="86"/>
      <c r="G237" s="86"/>
      <c r="H237" s="86"/>
      <c r="I237" s="86"/>
      <c r="J237" s="86"/>
      <c r="K237" s="86"/>
      <c r="L237" s="86"/>
      <c r="M237" s="86"/>
      <c r="N237" s="86"/>
      <c r="O237" s="86"/>
      <c r="P237" s="158"/>
      <c r="Q237" s="158"/>
      <c r="R237" s="449"/>
      <c r="S237" s="449"/>
      <c r="T237" s="449"/>
      <c r="U237" s="449"/>
      <c r="V237" s="449"/>
      <c r="W237" s="449"/>
      <c r="X237" s="449"/>
      <c r="Y237" s="449"/>
      <c r="Z237" s="449"/>
      <c r="AA237" s="449"/>
      <c r="AB237" s="449"/>
      <c r="AC237" s="450"/>
      <c r="AD237" s="448"/>
      <c r="AE237" s="447"/>
    </row>
    <row r="238" spans="1:31" s="186" customFormat="1" ht="33.75" customHeight="1" x14ac:dyDescent="0.25">
      <c r="A238" s="86"/>
      <c r="B238" s="158"/>
      <c r="C238" s="451"/>
      <c r="D238" s="86"/>
      <c r="E238" s="86"/>
      <c r="F238" s="86"/>
      <c r="G238" s="86"/>
      <c r="H238" s="86"/>
      <c r="I238" s="86"/>
      <c r="J238" s="86"/>
      <c r="K238" s="86"/>
      <c r="L238" s="86"/>
      <c r="M238" s="86"/>
      <c r="N238" s="86"/>
      <c r="O238" s="86"/>
      <c r="P238" s="158"/>
      <c r="Q238" s="158"/>
      <c r="R238" s="449"/>
      <c r="S238" s="449"/>
      <c r="T238" s="449"/>
      <c r="U238" s="449"/>
      <c r="V238" s="449"/>
      <c r="W238" s="449"/>
      <c r="X238" s="449"/>
      <c r="Y238" s="449"/>
      <c r="Z238" s="449"/>
      <c r="AA238" s="449"/>
      <c r="AB238" s="449"/>
      <c r="AC238" s="450"/>
      <c r="AD238" s="448"/>
      <c r="AE238" s="447"/>
    </row>
  </sheetData>
  <mergeCells count="2">
    <mergeCell ref="P129:Q129"/>
    <mergeCell ref="P130:Q1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169" bestFit="1" customWidth="1"/>
  </cols>
  <sheetData>
    <row r="1" spans="2:10" x14ac:dyDescent="0.25">
      <c r="B1" s="162" t="str">
        <f>+'CONSOLIDADO '!A20</f>
        <v xml:space="preserve"> Ejecución vigencia 2024. Reporte 29 de febrero de 2024</v>
      </c>
    </row>
    <row r="2" spans="2:10" ht="15" customHeight="1" thickBot="1" x14ac:dyDescent="0.3">
      <c r="D2" s="1"/>
    </row>
    <row r="3" spans="2:10" ht="25.5" customHeight="1" thickBot="1" x14ac:dyDescent="0.3">
      <c r="B3" s="889" t="str">
        <f>+'CONSOLIDADO '!A20</f>
        <v xml:space="preserve"> Ejecución vigencia 2024. Reporte 29 de febrero de 2024</v>
      </c>
      <c r="C3" s="890"/>
      <c r="D3" s="890"/>
      <c r="E3" s="890"/>
      <c r="F3" s="890"/>
      <c r="G3" s="890"/>
      <c r="H3" s="890"/>
      <c r="I3" s="890"/>
      <c r="J3" s="891"/>
    </row>
    <row r="4" spans="2:10" ht="32.25" thickBot="1" x14ac:dyDescent="0.3">
      <c r="B4" s="492" t="s">
        <v>311</v>
      </c>
      <c r="C4" s="492" t="s">
        <v>312</v>
      </c>
      <c r="D4" s="492" t="s">
        <v>347</v>
      </c>
      <c r="E4" s="492" t="s">
        <v>313</v>
      </c>
      <c r="F4" s="503" t="s">
        <v>322</v>
      </c>
      <c r="G4" s="503" t="s">
        <v>323</v>
      </c>
      <c r="H4" s="503" t="s">
        <v>324</v>
      </c>
      <c r="I4" s="503" t="s">
        <v>325</v>
      </c>
      <c r="J4" s="503" t="s">
        <v>450</v>
      </c>
    </row>
    <row r="5" spans="2:10" ht="19.5" thickBot="1" x14ac:dyDescent="0.3">
      <c r="B5" s="894" t="s">
        <v>343</v>
      </c>
      <c r="C5" s="161" t="s">
        <v>314</v>
      </c>
      <c r="D5" s="482">
        <f>+'CONSOLIDADO '!B13</f>
        <v>858542.70000000019</v>
      </c>
      <c r="E5" s="483">
        <f>+'CONSOLIDADO '!E13</f>
        <v>849739.80000000016</v>
      </c>
      <c r="F5" s="483">
        <f>+'CONSOLIDADO '!H13</f>
        <v>209412.83776557996</v>
      </c>
      <c r="G5" s="160">
        <f>+F5/E5</f>
        <v>0.24644348512989495</v>
      </c>
      <c r="H5" s="483">
        <f>+'CONSOLIDADO '!K13</f>
        <v>11810.25090148</v>
      </c>
      <c r="I5" s="160">
        <f>+H5/E5</f>
        <v>1.3898667452648443E-2</v>
      </c>
      <c r="J5" s="483" t="e">
        <f>+'CONSOLIDADO '!#REF!</f>
        <v>#REF!</v>
      </c>
    </row>
    <row r="6" spans="2:10" ht="19.5" thickBot="1" x14ac:dyDescent="0.3">
      <c r="B6" s="895"/>
      <c r="C6" s="161" t="s">
        <v>317</v>
      </c>
      <c r="D6" s="482">
        <f>+'CONSOLIDADO '!B15</f>
        <v>593383.75031399983</v>
      </c>
      <c r="E6" s="483">
        <f>+'CONSOLIDADO '!E15</f>
        <v>593383.75031399983</v>
      </c>
      <c r="F6" s="483">
        <f>+'CONSOLIDADO '!H15</f>
        <v>118426.13899071999</v>
      </c>
      <c r="G6" s="160">
        <f>+F6/E6</f>
        <v>0.19957765767608676</v>
      </c>
      <c r="H6" s="483">
        <f>+'CONSOLIDADO '!K14</f>
        <v>891.06206651000014</v>
      </c>
      <c r="I6" s="160">
        <f t="shared" ref="I6:I21" si="0">+H6/E6</f>
        <v>1.5016623998187991E-3</v>
      </c>
      <c r="J6" s="483" t="e">
        <f>+'CONSOLIDADO '!#REF!</f>
        <v>#REF!</v>
      </c>
    </row>
    <row r="7" spans="2:10" ht="19.5" thickBot="1" x14ac:dyDescent="0.3">
      <c r="B7" s="895"/>
      <c r="C7" s="161" t="s">
        <v>315</v>
      </c>
      <c r="D7" s="482">
        <f>+'CONSOLIDADO '!B18</f>
        <v>1461.8549679099999</v>
      </c>
      <c r="E7" s="483" t="e">
        <f>+#REF!</f>
        <v>#REF!</v>
      </c>
      <c r="F7" s="483" t="e">
        <f>+#REF!</f>
        <v>#REF!</v>
      </c>
      <c r="G7" s="160">
        <f>+IF(ISERROR(F7/E7),0,F7/E7)</f>
        <v>0</v>
      </c>
      <c r="H7" s="483" t="e">
        <f>+#REF!</f>
        <v>#REF!</v>
      </c>
      <c r="I7" s="160" t="e">
        <f>+H7/E7</f>
        <v>#REF!</v>
      </c>
      <c r="J7" s="483" t="e">
        <f>+'CONSOLIDADO '!#REF!</f>
        <v>#REF!</v>
      </c>
    </row>
    <row r="8" spans="2:10" ht="19.5" thickBot="1" x14ac:dyDescent="0.3">
      <c r="B8" s="896"/>
      <c r="C8" s="227" t="s">
        <v>316</v>
      </c>
      <c r="D8" s="484">
        <f>+D5+D6+D7</f>
        <v>1453388.3052819101</v>
      </c>
      <c r="E8" s="485" t="e">
        <f>+E5+E6+E7</f>
        <v>#REF!</v>
      </c>
      <c r="F8" s="485" t="e">
        <f>+F5+F6+F7</f>
        <v>#REF!</v>
      </c>
      <c r="G8" s="228" t="e">
        <f>+F8/E8</f>
        <v>#REF!</v>
      </c>
      <c r="H8" s="485" t="e">
        <f>+H5+H6+H7</f>
        <v>#REF!</v>
      </c>
      <c r="I8" s="228" t="e">
        <f t="shared" si="0"/>
        <v>#REF!</v>
      </c>
      <c r="J8" s="485" t="e">
        <f>+J5+J7+J6</f>
        <v>#REF!</v>
      </c>
    </row>
    <row r="9" spans="2:10" ht="39.75" customHeight="1" thickBot="1" x14ac:dyDescent="0.3">
      <c r="B9" s="894" t="s">
        <v>318</v>
      </c>
      <c r="C9" s="161" t="s">
        <v>314</v>
      </c>
      <c r="D9" s="482" t="e">
        <f>+#REF!-#REF!</f>
        <v>#REF!</v>
      </c>
      <c r="E9" s="486" t="e">
        <f>+#REF!-#REF!</f>
        <v>#REF!</v>
      </c>
      <c r="F9" s="483" t="e">
        <f>+#REF!-#REF!</f>
        <v>#REF!</v>
      </c>
      <c r="G9" s="160" t="e">
        <f t="shared" ref="G9:G21" si="1">+F9/E9</f>
        <v>#REF!</v>
      </c>
      <c r="H9" s="483" t="e">
        <f>+#REF!-#REF!</f>
        <v>#REF!</v>
      </c>
      <c r="I9" s="160" t="e">
        <f t="shared" si="0"/>
        <v>#REF!</v>
      </c>
      <c r="J9" s="483" t="e">
        <f>+#REF!-#REF!</f>
        <v>#REF!</v>
      </c>
    </row>
    <row r="10" spans="2:10" ht="39.75" customHeight="1" thickBot="1" x14ac:dyDescent="0.3">
      <c r="B10" s="895"/>
      <c r="C10" s="286" t="s">
        <v>359</v>
      </c>
      <c r="D10" s="482" t="e">
        <f>+#REF!</f>
        <v>#REF!</v>
      </c>
      <c r="E10" s="486" t="e">
        <f>+#REF!</f>
        <v>#REF!</v>
      </c>
      <c r="F10" s="483" t="e">
        <f>+#REF!</f>
        <v>#REF!</v>
      </c>
      <c r="G10" s="160" t="e">
        <f>+F10/E10</f>
        <v>#REF!</v>
      </c>
      <c r="H10" s="483" t="e">
        <f>+#REF!</f>
        <v>#REF!</v>
      </c>
      <c r="I10" s="160" t="e">
        <f>+H10/E10</f>
        <v>#REF!</v>
      </c>
      <c r="J10" s="483" t="e">
        <f>+#REF!</f>
        <v>#REF!</v>
      </c>
    </row>
    <row r="11" spans="2:10" ht="19.5" thickBot="1" x14ac:dyDescent="0.3">
      <c r="B11" s="895"/>
      <c r="C11" s="161" t="s">
        <v>317</v>
      </c>
      <c r="D11" s="482" t="e">
        <f>+#REF!</f>
        <v>#REF!</v>
      </c>
      <c r="E11" s="483" t="e">
        <f>+#REF!</f>
        <v>#REF!</v>
      </c>
      <c r="F11" s="483" t="e">
        <f>+#REF!</f>
        <v>#REF!</v>
      </c>
      <c r="G11" s="160" t="e">
        <f t="shared" si="1"/>
        <v>#REF!</v>
      </c>
      <c r="H11" s="483" t="e">
        <f>+#REF!</f>
        <v>#REF!</v>
      </c>
      <c r="I11" s="160" t="e">
        <f t="shared" si="0"/>
        <v>#REF!</v>
      </c>
      <c r="J11" s="483" t="e">
        <f>+#REF!</f>
        <v>#REF!</v>
      </c>
    </row>
    <row r="12" spans="2:10" ht="19.5" thickBot="1" x14ac:dyDescent="0.3">
      <c r="B12" s="896"/>
      <c r="C12" s="227" t="s">
        <v>316</v>
      </c>
      <c r="D12" s="484" t="e">
        <f>+D9+D10+D11</f>
        <v>#REF!</v>
      </c>
      <c r="E12" s="484" t="e">
        <f t="shared" ref="E12:F12" si="2">+E9+E10+E11</f>
        <v>#REF!</v>
      </c>
      <c r="F12" s="484" t="e">
        <f t="shared" si="2"/>
        <v>#REF!</v>
      </c>
      <c r="G12" s="228" t="e">
        <f t="shared" si="1"/>
        <v>#REF!</v>
      </c>
      <c r="H12" s="485" t="e">
        <f>+H9+H11+H10</f>
        <v>#REF!</v>
      </c>
      <c r="I12" s="228" t="e">
        <f>+H12/E12</f>
        <v>#REF!</v>
      </c>
      <c r="J12" s="484" t="e">
        <f>+J9+J11+J10</f>
        <v>#REF!</v>
      </c>
    </row>
    <row r="13" spans="2:10" ht="19.5" thickBot="1" x14ac:dyDescent="0.3">
      <c r="B13" s="894" t="s">
        <v>319</v>
      </c>
      <c r="C13" s="161" t="s">
        <v>314</v>
      </c>
      <c r="D13" s="482" t="e">
        <f>+#REF!</f>
        <v>#REF!</v>
      </c>
      <c r="E13" s="483" t="e">
        <f>+#REF!</f>
        <v>#REF!</v>
      </c>
      <c r="F13" s="483" t="e">
        <f>+#REF!</f>
        <v>#REF!</v>
      </c>
      <c r="G13" s="160" t="e">
        <f t="shared" si="1"/>
        <v>#REF!</v>
      </c>
      <c r="H13" s="483" t="e">
        <f>+#REF!</f>
        <v>#REF!</v>
      </c>
      <c r="I13" s="160" t="e">
        <f t="shared" si="0"/>
        <v>#REF!</v>
      </c>
      <c r="J13" s="483" t="e">
        <f>+#REF!</f>
        <v>#REF!</v>
      </c>
    </row>
    <row r="14" spans="2:10" ht="19.5" thickBot="1" x14ac:dyDescent="0.3">
      <c r="B14" s="895"/>
      <c r="C14" s="161" t="s">
        <v>317</v>
      </c>
      <c r="D14" s="482" t="e">
        <f>+#REF!</f>
        <v>#REF!</v>
      </c>
      <c r="E14" s="483" t="e">
        <f>+#REF!</f>
        <v>#REF!</v>
      </c>
      <c r="F14" s="483" t="e">
        <f>+#REF!</f>
        <v>#REF!</v>
      </c>
      <c r="G14" s="160" t="e">
        <f t="shared" si="1"/>
        <v>#REF!</v>
      </c>
      <c r="H14" s="483" t="e">
        <f>+#REF!</f>
        <v>#REF!</v>
      </c>
      <c r="I14" s="160" t="e">
        <f t="shared" si="0"/>
        <v>#REF!</v>
      </c>
      <c r="J14" s="483" t="e">
        <f>+#REF!</f>
        <v>#REF!</v>
      </c>
    </row>
    <row r="15" spans="2:10" ht="19.5" thickBot="1" x14ac:dyDescent="0.3">
      <c r="B15" s="896"/>
      <c r="C15" s="227" t="s">
        <v>316</v>
      </c>
      <c r="D15" s="484" t="e">
        <f>+D13+D14</f>
        <v>#REF!</v>
      </c>
      <c r="E15" s="485" t="e">
        <f>+E13+E14</f>
        <v>#REF!</v>
      </c>
      <c r="F15" s="485" t="e">
        <f>+F13+F14</f>
        <v>#REF!</v>
      </c>
      <c r="G15" s="228" t="e">
        <f t="shared" si="1"/>
        <v>#REF!</v>
      </c>
      <c r="H15" s="485" t="e">
        <f>+H13+H14</f>
        <v>#REF!</v>
      </c>
      <c r="I15" s="228" t="e">
        <f>+H15/E15</f>
        <v>#REF!</v>
      </c>
      <c r="J15" s="485" t="e">
        <f>+J13+J14</f>
        <v>#REF!</v>
      </c>
    </row>
    <row r="16" spans="2:10" ht="39.75" customHeight="1" thickBot="1" x14ac:dyDescent="0.3">
      <c r="B16" s="894" t="s">
        <v>320</v>
      </c>
      <c r="C16" s="161" t="s">
        <v>314</v>
      </c>
      <c r="D16" s="482" t="e">
        <f>+#REF!</f>
        <v>#REF!</v>
      </c>
      <c r="E16" s="501" t="e">
        <f>+#REF!</f>
        <v>#REF!</v>
      </c>
      <c r="F16" s="483" t="e">
        <f>+#REF!</f>
        <v>#REF!</v>
      </c>
      <c r="G16" s="160" t="e">
        <f t="shared" si="1"/>
        <v>#REF!</v>
      </c>
      <c r="H16" s="483" t="e">
        <f>+#REF!</f>
        <v>#REF!</v>
      </c>
      <c r="I16" s="160" t="e">
        <f t="shared" si="0"/>
        <v>#REF!</v>
      </c>
      <c r="J16" s="483" t="e">
        <f>+#REF!</f>
        <v>#REF!</v>
      </c>
    </row>
    <row r="17" spans="2:10" ht="19.5" thickBot="1" x14ac:dyDescent="0.3">
      <c r="B17" s="895"/>
      <c r="C17" s="161" t="s">
        <v>317</v>
      </c>
      <c r="D17" s="482" t="e">
        <f>+#REF!</f>
        <v>#REF!</v>
      </c>
      <c r="E17" s="501" t="e">
        <f>+#REF!</f>
        <v>#REF!</v>
      </c>
      <c r="F17" s="483" t="e">
        <f>+#REF!</f>
        <v>#REF!</v>
      </c>
      <c r="G17" s="160" t="e">
        <f t="shared" si="1"/>
        <v>#REF!</v>
      </c>
      <c r="H17" s="483" t="e">
        <f>+#REF!</f>
        <v>#REF!</v>
      </c>
      <c r="I17" s="160" t="e">
        <f t="shared" si="0"/>
        <v>#REF!</v>
      </c>
      <c r="J17" s="483" t="e">
        <f>+#REF!</f>
        <v>#REF!</v>
      </c>
    </row>
    <row r="18" spans="2:10" ht="19.5" thickBot="1" x14ac:dyDescent="0.3">
      <c r="B18" s="896"/>
      <c r="C18" s="227" t="s">
        <v>316</v>
      </c>
      <c r="D18" s="484" t="e">
        <f>+D16+D17</f>
        <v>#REF!</v>
      </c>
      <c r="E18" s="485" t="e">
        <f>+E16+E17</f>
        <v>#REF!</v>
      </c>
      <c r="F18" s="485" t="e">
        <f>+F16+F17</f>
        <v>#REF!</v>
      </c>
      <c r="G18" s="228" t="e">
        <f t="shared" si="1"/>
        <v>#REF!</v>
      </c>
      <c r="H18" s="485" t="e">
        <f>+H16+H17</f>
        <v>#REF!</v>
      </c>
      <c r="I18" s="228" t="e">
        <f t="shared" si="0"/>
        <v>#REF!</v>
      </c>
      <c r="J18" s="485" t="e">
        <f>+J16+J17</f>
        <v>#REF!</v>
      </c>
    </row>
    <row r="19" spans="2:10" ht="39.75" customHeight="1" thickBot="1" x14ac:dyDescent="0.3">
      <c r="B19" s="894" t="s">
        <v>321</v>
      </c>
      <c r="C19" s="161" t="s">
        <v>314</v>
      </c>
      <c r="D19" s="482" t="e">
        <f>+#REF!</f>
        <v>#REF!</v>
      </c>
      <c r="E19" s="483" t="e">
        <f>+#REF!</f>
        <v>#REF!</v>
      </c>
      <c r="F19" s="483" t="e">
        <f>+#REF!</f>
        <v>#REF!</v>
      </c>
      <c r="G19" s="160" t="e">
        <f t="shared" si="1"/>
        <v>#REF!</v>
      </c>
      <c r="H19" s="483" t="e">
        <f>+#REF!</f>
        <v>#REF!</v>
      </c>
      <c r="I19" s="160" t="e">
        <f t="shared" si="0"/>
        <v>#REF!</v>
      </c>
      <c r="J19" s="483" t="e">
        <f>+#REF!</f>
        <v>#REF!</v>
      </c>
    </row>
    <row r="20" spans="2:10" ht="19.5" thickBot="1" x14ac:dyDescent="0.3">
      <c r="B20" s="895"/>
      <c r="C20" s="161" t="s">
        <v>317</v>
      </c>
      <c r="D20" s="482" t="e">
        <f>+#REF!</f>
        <v>#REF!</v>
      </c>
      <c r="E20" s="483" t="e">
        <f>+#REF!</f>
        <v>#REF!</v>
      </c>
      <c r="F20" s="483" t="e">
        <f>+#REF!</f>
        <v>#REF!</v>
      </c>
      <c r="G20" s="160" t="e">
        <f t="shared" si="1"/>
        <v>#REF!</v>
      </c>
      <c r="H20" s="487" t="e">
        <f>+#REF!</f>
        <v>#REF!</v>
      </c>
      <c r="I20" s="160" t="e">
        <f t="shared" si="0"/>
        <v>#REF!</v>
      </c>
      <c r="J20" s="487" t="e">
        <f>+#REF!</f>
        <v>#REF!</v>
      </c>
    </row>
    <row r="21" spans="2:10" ht="19.5" thickBot="1" x14ac:dyDescent="0.3">
      <c r="B21" s="896"/>
      <c r="C21" s="227" t="s">
        <v>316</v>
      </c>
      <c r="D21" s="484" t="e">
        <f>+D19+D20</f>
        <v>#REF!</v>
      </c>
      <c r="E21" s="485" t="e">
        <f>+E19+E20</f>
        <v>#REF!</v>
      </c>
      <c r="F21" s="485" t="e">
        <f>+F19+F20</f>
        <v>#REF!</v>
      </c>
      <c r="G21" s="228" t="e">
        <f t="shared" si="1"/>
        <v>#REF!</v>
      </c>
      <c r="H21" s="485" t="e">
        <f>+H19+H20</f>
        <v>#REF!</v>
      </c>
      <c r="I21" s="228" t="e">
        <f t="shared" si="0"/>
        <v>#REF!</v>
      </c>
      <c r="J21" s="485" t="e">
        <f>+J19+J20</f>
        <v>#REF!</v>
      </c>
    </row>
    <row r="22" spans="2:10" ht="19.5" thickBot="1" x14ac:dyDescent="0.3">
      <c r="B22" s="897" t="s">
        <v>69</v>
      </c>
      <c r="C22" s="898"/>
      <c r="D22" s="502" t="e">
        <f>+D8+D12+D15+D18+D21</f>
        <v>#REF!</v>
      </c>
      <c r="E22" s="488" t="e">
        <f>+E8+E12+E15+E18+E21</f>
        <v>#REF!</v>
      </c>
      <c r="F22" s="488" t="e">
        <f>+F8+F12+F15+F18+F21</f>
        <v>#REF!</v>
      </c>
      <c r="G22" s="244" t="e">
        <f>+F22/E22</f>
        <v>#REF!</v>
      </c>
      <c r="H22" s="488" t="e">
        <f>+H8+H12+H15+H18+H21</f>
        <v>#REF!</v>
      </c>
      <c r="I22" s="244" t="e">
        <f>+H22/E22</f>
        <v>#REF!</v>
      </c>
      <c r="J22" s="488" t="e">
        <f>+J8+J12+J15+J18+J21</f>
        <v>#REF!</v>
      </c>
    </row>
    <row r="23" spans="2:10" x14ac:dyDescent="0.25">
      <c r="B23" s="892"/>
      <c r="C23" s="893"/>
      <c r="D23" s="893"/>
      <c r="E23" s="893"/>
      <c r="F23" s="893"/>
      <c r="G23" s="893"/>
      <c r="H23" s="893"/>
      <c r="I23" s="893"/>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81" t="s">
        <v>59</v>
      </c>
    </row>
    <row r="3" spans="1:13" ht="24" thickBot="1" x14ac:dyDescent="0.3">
      <c r="A3" s="899" t="s">
        <v>80</v>
      </c>
      <c r="B3" s="900"/>
      <c r="C3" s="900"/>
      <c r="D3" s="900"/>
      <c r="E3" s="900"/>
      <c r="F3" s="900"/>
      <c r="G3" s="900"/>
      <c r="H3" s="900"/>
      <c r="I3" s="900"/>
      <c r="J3" s="900"/>
      <c r="K3" s="900"/>
      <c r="L3" s="901"/>
    </row>
    <row r="4" spans="1:13" ht="48.75" customHeight="1" thickBot="1" x14ac:dyDescent="0.3">
      <c r="A4" s="361" t="s">
        <v>63</v>
      </c>
      <c r="B4" s="362" t="s">
        <v>93</v>
      </c>
      <c r="C4" s="363" t="s">
        <v>41</v>
      </c>
      <c r="D4" s="362" t="s">
        <v>96</v>
      </c>
      <c r="E4" s="362" t="s">
        <v>97</v>
      </c>
      <c r="F4" s="364" t="s">
        <v>24</v>
      </c>
      <c r="G4" s="362" t="s">
        <v>329</v>
      </c>
      <c r="H4" s="362" t="s">
        <v>42</v>
      </c>
      <c r="I4" s="361" t="s">
        <v>25</v>
      </c>
      <c r="J4" s="365" t="s">
        <v>43</v>
      </c>
      <c r="K4" s="364" t="s">
        <v>79</v>
      </c>
      <c r="L4" s="366" t="s">
        <v>44</v>
      </c>
      <c r="M4" s="95"/>
    </row>
    <row r="5" spans="1:13" ht="22.5" customHeight="1" x14ac:dyDescent="0.25">
      <c r="A5" s="96" t="s">
        <v>46</v>
      </c>
      <c r="B5" s="98" t="e">
        <f>+#REF!</f>
        <v>#REF!</v>
      </c>
      <c r="C5" s="98" t="e">
        <f>+#REF!</f>
        <v>#REF!</v>
      </c>
      <c r="D5" s="98" t="e">
        <f>+#REF!</f>
        <v>#REF!</v>
      </c>
      <c r="E5" s="98" t="e">
        <f>+C5-D5</f>
        <v>#REF!</v>
      </c>
      <c r="F5" s="98" t="e">
        <f>+#REF!</f>
        <v>#REF!</v>
      </c>
      <c r="G5" s="197" t="e">
        <f>+F5/E5</f>
        <v>#REF!</v>
      </c>
      <c r="H5" s="98" t="e">
        <f>+E5-F5</f>
        <v>#REF!</v>
      </c>
      <c r="I5" s="98" t="e">
        <f>+#REF!</f>
        <v>#REF!</v>
      </c>
      <c r="J5" s="130" t="e">
        <f t="shared" ref="J5:J12" si="0">+I5/E5</f>
        <v>#REF!</v>
      </c>
      <c r="K5" s="98" t="e">
        <f>+#REF!</f>
        <v>#REF!</v>
      </c>
      <c r="L5" s="131" t="e">
        <f t="shared" ref="L5:L12" si="1">+K5/E5</f>
        <v>#REF!</v>
      </c>
      <c r="M5" s="1"/>
    </row>
    <row r="6" spans="1:13" ht="28.5" customHeight="1" x14ac:dyDescent="0.25">
      <c r="A6" s="97" t="s">
        <v>166</v>
      </c>
      <c r="B6" s="99" t="e">
        <f>+#REF!</f>
        <v>#REF!</v>
      </c>
      <c r="C6" s="99" t="e">
        <f>+#REF!</f>
        <v>#REF!</v>
      </c>
      <c r="D6" s="99" t="e">
        <f>+#REF!</f>
        <v>#REF!</v>
      </c>
      <c r="E6" s="99" t="e">
        <f t="shared" ref="E6:E12" si="2">+C6-D6</f>
        <v>#REF!</v>
      </c>
      <c r="F6" s="99" t="e">
        <f>+#REF!</f>
        <v>#REF!</v>
      </c>
      <c r="G6" s="198" t="e">
        <f t="shared" ref="G6:G12" si="3">+F6/E6</f>
        <v>#REF!</v>
      </c>
      <c r="H6" s="99" t="e">
        <f t="shared" ref="H6:H12" si="4">+E6-F6</f>
        <v>#REF!</v>
      </c>
      <c r="I6" s="99" t="e">
        <f>+#REF!</f>
        <v>#REF!</v>
      </c>
      <c r="J6" s="132" t="e">
        <f t="shared" si="0"/>
        <v>#REF!</v>
      </c>
      <c r="K6" s="99" t="e">
        <f>+#REF!</f>
        <v>#REF!</v>
      </c>
      <c r="L6" s="133" t="e">
        <f t="shared" si="1"/>
        <v>#REF!</v>
      </c>
    </row>
    <row r="7" spans="1:13" ht="29.25" customHeight="1" x14ac:dyDescent="0.25">
      <c r="A7" s="97" t="s">
        <v>67</v>
      </c>
      <c r="B7" s="99" t="e">
        <f>+#REF!</f>
        <v>#REF!</v>
      </c>
      <c r="C7" s="99" t="e">
        <f>+#REF!</f>
        <v>#REF!</v>
      </c>
      <c r="D7" s="99" t="e">
        <f>+#REF!</f>
        <v>#REF!</v>
      </c>
      <c r="E7" s="99" t="e">
        <f t="shared" si="2"/>
        <v>#REF!</v>
      </c>
      <c r="F7" s="99" t="e">
        <f>+#REF!</f>
        <v>#REF!</v>
      </c>
      <c r="G7" s="198" t="e">
        <f t="shared" si="3"/>
        <v>#REF!</v>
      </c>
      <c r="H7" s="99" t="e">
        <f t="shared" si="4"/>
        <v>#REF!</v>
      </c>
      <c r="I7" s="99" t="e">
        <f>+#REF!</f>
        <v>#REF!</v>
      </c>
      <c r="J7" s="132" t="e">
        <f t="shared" si="0"/>
        <v>#REF!</v>
      </c>
      <c r="K7" s="99" t="e">
        <f>+#REF!</f>
        <v>#REF!</v>
      </c>
      <c r="L7" s="133" t="e">
        <f t="shared" si="1"/>
        <v>#REF!</v>
      </c>
    </row>
    <row r="8" spans="1:13" ht="59.25" customHeight="1" x14ac:dyDescent="0.25">
      <c r="A8" s="97" t="s">
        <v>167</v>
      </c>
      <c r="B8" s="99" t="e">
        <f>+#REF!</f>
        <v>#REF!</v>
      </c>
      <c r="C8" s="99" t="e">
        <f>+#REF!</f>
        <v>#REF!</v>
      </c>
      <c r="D8" s="99" t="e">
        <f>+#REF!</f>
        <v>#REF!</v>
      </c>
      <c r="E8" s="99" t="e">
        <f t="shared" si="2"/>
        <v>#REF!</v>
      </c>
      <c r="F8" s="99" t="e">
        <f>+#REF!</f>
        <v>#REF!</v>
      </c>
      <c r="G8" s="198" t="e">
        <f t="shared" si="3"/>
        <v>#REF!</v>
      </c>
      <c r="H8" s="99" t="e">
        <f t="shared" si="4"/>
        <v>#REF!</v>
      </c>
      <c r="I8" s="99" t="e">
        <f>+#REF!</f>
        <v>#REF!</v>
      </c>
      <c r="J8" s="132" t="e">
        <f t="shared" si="0"/>
        <v>#REF!</v>
      </c>
      <c r="K8" s="99" t="e">
        <f>+#REF!</f>
        <v>#REF!</v>
      </c>
      <c r="L8" s="133" t="e">
        <f t="shared" si="1"/>
        <v>#REF!</v>
      </c>
    </row>
    <row r="9" spans="1:13" ht="24" customHeight="1" x14ac:dyDescent="0.25">
      <c r="A9" s="367" t="s">
        <v>49</v>
      </c>
      <c r="B9" s="368" t="e">
        <f>+#REF!</f>
        <v>#REF!</v>
      </c>
      <c r="C9" s="368" t="e">
        <f>+#REF!</f>
        <v>#REF!</v>
      </c>
      <c r="D9" s="368" t="e">
        <f>+#REF!</f>
        <v>#REF!</v>
      </c>
      <c r="E9" s="368" t="e">
        <f t="shared" si="2"/>
        <v>#REF!</v>
      </c>
      <c r="F9" s="368" t="e">
        <f>SUM(F5:F8)</f>
        <v>#REF!</v>
      </c>
      <c r="G9" s="369" t="e">
        <f t="shared" si="3"/>
        <v>#REF!</v>
      </c>
      <c r="H9" s="368" t="e">
        <f t="shared" si="4"/>
        <v>#REF!</v>
      </c>
      <c r="I9" s="368" t="e">
        <f>+#REF!</f>
        <v>#REF!</v>
      </c>
      <c r="J9" s="370" t="e">
        <f t="shared" si="0"/>
        <v>#REF!</v>
      </c>
      <c r="K9" s="368" t="e">
        <f>+#REF!</f>
        <v>#REF!</v>
      </c>
      <c r="L9" s="370" t="e">
        <f t="shared" si="1"/>
        <v>#REF!</v>
      </c>
    </row>
    <row r="10" spans="1:13" ht="20.25" customHeight="1" x14ac:dyDescent="0.25">
      <c r="A10" s="97" t="s">
        <v>48</v>
      </c>
      <c r="B10" s="99" t="e">
        <f>+#REF!</f>
        <v>#REF!</v>
      </c>
      <c r="C10" s="99" t="e">
        <f>+#REF!</f>
        <v>#REF!</v>
      </c>
      <c r="D10" s="99" t="e">
        <f>+#REF!</f>
        <v>#REF!</v>
      </c>
      <c r="E10" s="99" t="e">
        <f t="shared" si="2"/>
        <v>#REF!</v>
      </c>
      <c r="F10" s="99" t="e">
        <f>+#REF!</f>
        <v>#REF!</v>
      </c>
      <c r="G10" s="198" t="e">
        <f t="shared" si="3"/>
        <v>#REF!</v>
      </c>
      <c r="H10" s="99" t="e">
        <f t="shared" si="4"/>
        <v>#REF!</v>
      </c>
      <c r="I10" s="99" t="e">
        <f>+#REF!</f>
        <v>#REF!</v>
      </c>
      <c r="J10" s="134" t="e">
        <f t="shared" si="0"/>
        <v>#REF!</v>
      </c>
      <c r="K10" s="99" t="e">
        <f>+#REF!</f>
        <v>#REF!</v>
      </c>
      <c r="L10" s="134" t="e">
        <f t="shared" si="1"/>
        <v>#REF!</v>
      </c>
    </row>
    <row r="11" spans="1:13" ht="28.5" customHeight="1" thickBot="1" x14ac:dyDescent="0.3">
      <c r="A11" s="371" t="s">
        <v>81</v>
      </c>
      <c r="B11" s="372" t="e">
        <f>+B10</f>
        <v>#REF!</v>
      </c>
      <c r="C11" s="372" t="e">
        <f>+C10</f>
        <v>#REF!</v>
      </c>
      <c r="D11" s="372" t="e">
        <f>+D10</f>
        <v>#REF!</v>
      </c>
      <c r="E11" s="372" t="e">
        <f t="shared" si="2"/>
        <v>#REF!</v>
      </c>
      <c r="F11" s="372" t="e">
        <f>+F10</f>
        <v>#REF!</v>
      </c>
      <c r="G11" s="373" t="e">
        <f t="shared" si="3"/>
        <v>#REF!</v>
      </c>
      <c r="H11" s="372" t="e">
        <f t="shared" si="4"/>
        <v>#REF!</v>
      </c>
      <c r="I11" s="372" t="e">
        <f>+I10</f>
        <v>#REF!</v>
      </c>
      <c r="J11" s="374" t="e">
        <f t="shared" si="0"/>
        <v>#REF!</v>
      </c>
      <c r="K11" s="372" t="e">
        <f>+K10</f>
        <v>#REF!</v>
      </c>
      <c r="L11" s="374" t="e">
        <f t="shared" si="1"/>
        <v>#REF!</v>
      </c>
    </row>
    <row r="12" spans="1:13" ht="22.5" customHeight="1" thickBot="1" x14ac:dyDescent="0.3">
      <c r="A12" s="375" t="s">
        <v>69</v>
      </c>
      <c r="B12" s="376" t="e">
        <f>+B9+B11</f>
        <v>#REF!</v>
      </c>
      <c r="C12" s="376" t="e">
        <f>+C9+C11</f>
        <v>#REF!</v>
      </c>
      <c r="D12" s="376" t="e">
        <f>+D9+D11</f>
        <v>#REF!</v>
      </c>
      <c r="E12" s="376" t="e">
        <f t="shared" si="2"/>
        <v>#REF!</v>
      </c>
      <c r="F12" s="376" t="e">
        <f>+F9+F11</f>
        <v>#REF!</v>
      </c>
      <c r="G12" s="377" t="e">
        <f t="shared" si="3"/>
        <v>#REF!</v>
      </c>
      <c r="H12" s="376" t="e">
        <f t="shared" si="4"/>
        <v>#REF!</v>
      </c>
      <c r="I12" s="376" t="e">
        <f>+I9+I11</f>
        <v>#REF!</v>
      </c>
      <c r="J12" s="378" t="e">
        <f t="shared" si="0"/>
        <v>#REF!</v>
      </c>
      <c r="K12" s="376" t="e">
        <f>+K9+K11</f>
        <v>#REF!</v>
      </c>
      <c r="L12" s="378" t="e">
        <f t="shared" si="1"/>
        <v>#REF!</v>
      </c>
    </row>
  </sheetData>
  <mergeCells count="1">
    <mergeCell ref="A3:L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95" t="s">
        <v>87</v>
      </c>
    </row>
    <row r="3" spans="1:13" ht="24" thickBot="1" x14ac:dyDescent="0.3">
      <c r="A3" s="899" t="s">
        <v>82</v>
      </c>
      <c r="B3" s="900"/>
      <c r="C3" s="900"/>
      <c r="D3" s="900"/>
      <c r="E3" s="900"/>
      <c r="F3" s="900"/>
      <c r="G3" s="900"/>
      <c r="H3" s="900"/>
      <c r="I3" s="900"/>
      <c r="J3" s="900"/>
      <c r="K3" s="900"/>
      <c r="L3" s="901"/>
    </row>
    <row r="4" spans="1:13" ht="43.5" customHeight="1" thickBot="1" x14ac:dyDescent="0.3">
      <c r="A4" s="379" t="s">
        <v>63</v>
      </c>
      <c r="B4" s="380" t="s">
        <v>93</v>
      </c>
      <c r="C4" s="380" t="s">
        <v>41</v>
      </c>
      <c r="D4" s="380" t="s">
        <v>96</v>
      </c>
      <c r="E4" s="380" t="s">
        <v>97</v>
      </c>
      <c r="F4" s="380" t="s">
        <v>24</v>
      </c>
      <c r="G4" s="380" t="s">
        <v>329</v>
      </c>
      <c r="H4" s="381" t="s">
        <v>42</v>
      </c>
      <c r="I4" s="382" t="s">
        <v>25</v>
      </c>
      <c r="J4" s="383" t="s">
        <v>78</v>
      </c>
      <c r="K4" s="381" t="s">
        <v>79</v>
      </c>
      <c r="L4" s="384" t="s">
        <v>44</v>
      </c>
    </row>
    <row r="5" spans="1:13" ht="23.25" customHeight="1" x14ac:dyDescent="0.25">
      <c r="A5" s="114" t="s">
        <v>46</v>
      </c>
      <c r="B5" s="115" t="e">
        <f>+#REF!</f>
        <v>#REF!</v>
      </c>
      <c r="C5" s="115" t="e">
        <f>+#REF!</f>
        <v>#REF!</v>
      </c>
      <c r="D5" s="115" t="e">
        <f>+#REF!</f>
        <v>#REF!</v>
      </c>
      <c r="E5" s="115" t="e">
        <f>+#REF!</f>
        <v>#REF!</v>
      </c>
      <c r="F5" s="116" t="e">
        <f>+#REF!</f>
        <v>#REF!</v>
      </c>
      <c r="G5" s="115" t="e">
        <f>+F5/E5</f>
        <v>#REF!</v>
      </c>
      <c r="H5" s="115" t="e">
        <f t="shared" ref="H5:H14" si="0">+E5-F5</f>
        <v>#REF!</v>
      </c>
      <c r="I5" s="115" t="e">
        <f>+#REF!</f>
        <v>#REF!</v>
      </c>
      <c r="J5" s="126" t="e">
        <f t="shared" ref="J5:J13" si="1">+I5/E5</f>
        <v>#REF!</v>
      </c>
      <c r="K5" s="115" t="e">
        <f>+#REF!</f>
        <v>#REF!</v>
      </c>
      <c r="L5" s="128" t="e">
        <f t="shared" ref="L5:L14" si="2">+K5/E5</f>
        <v>#REF!</v>
      </c>
      <c r="M5" s="1"/>
    </row>
    <row r="6" spans="1:13" ht="28.5" customHeight="1" x14ac:dyDescent="0.25">
      <c r="A6" s="113" t="s">
        <v>166</v>
      </c>
      <c r="B6" s="105" t="e">
        <f>+#REF!</f>
        <v>#REF!</v>
      </c>
      <c r="C6" s="105" t="e">
        <f>+#REF!</f>
        <v>#REF!</v>
      </c>
      <c r="D6" s="105" t="e">
        <f>+#REF!</f>
        <v>#REF!</v>
      </c>
      <c r="E6" s="105" t="e">
        <f>+#REF!</f>
        <v>#REF!</v>
      </c>
      <c r="F6" s="106" t="e">
        <f>+#REF!</f>
        <v>#REF!</v>
      </c>
      <c r="G6" s="225" t="e">
        <f t="shared" ref="G6:G14" si="3">+F6/E6</f>
        <v>#REF!</v>
      </c>
      <c r="H6" s="105" t="e">
        <f t="shared" si="0"/>
        <v>#REF!</v>
      </c>
      <c r="I6" s="105" t="e">
        <f>+#REF!</f>
        <v>#REF!</v>
      </c>
      <c r="J6" s="127" t="e">
        <f t="shared" si="1"/>
        <v>#REF!</v>
      </c>
      <c r="K6" s="105" t="e">
        <f>+#REF!</f>
        <v>#REF!</v>
      </c>
      <c r="L6" s="129" t="e">
        <f t="shared" si="2"/>
        <v>#REF!</v>
      </c>
    </row>
    <row r="7" spans="1:13" ht="22.5" customHeight="1" x14ac:dyDescent="0.25">
      <c r="A7" s="113" t="s">
        <v>67</v>
      </c>
      <c r="B7" s="105" t="e">
        <f>+#REF!</f>
        <v>#REF!</v>
      </c>
      <c r="C7" s="105" t="e">
        <f>+#REF!</f>
        <v>#REF!</v>
      </c>
      <c r="D7" s="105" t="e">
        <f>+#REF!</f>
        <v>#REF!</v>
      </c>
      <c r="E7" s="105" t="e">
        <f>+#REF!</f>
        <v>#REF!</v>
      </c>
      <c r="F7" s="106" t="e">
        <f>+#REF!</f>
        <v>#REF!</v>
      </c>
      <c r="G7" s="225" t="e">
        <f t="shared" si="3"/>
        <v>#REF!</v>
      </c>
      <c r="H7" s="105" t="e">
        <f t="shared" si="0"/>
        <v>#REF!</v>
      </c>
      <c r="I7" s="105" t="e">
        <f>+#REF!</f>
        <v>#REF!</v>
      </c>
      <c r="J7" s="127" t="e">
        <f t="shared" si="1"/>
        <v>#REF!</v>
      </c>
      <c r="K7" s="105" t="e">
        <f>+#REF!</f>
        <v>#REF!</v>
      </c>
      <c r="L7" s="129" t="e">
        <f t="shared" si="2"/>
        <v>#REF!</v>
      </c>
    </row>
    <row r="8" spans="1:13" ht="30.75" customHeight="1" x14ac:dyDescent="0.25">
      <c r="A8" s="113" t="s">
        <v>168</v>
      </c>
      <c r="B8" s="105" t="e">
        <f>+#REF!</f>
        <v>#REF!</v>
      </c>
      <c r="C8" s="105" t="e">
        <f>+#REF!</f>
        <v>#REF!</v>
      </c>
      <c r="D8" s="105" t="e">
        <f>+#REF!</f>
        <v>#REF!</v>
      </c>
      <c r="E8" s="105" t="e">
        <f>+#REF!</f>
        <v>#REF!</v>
      </c>
      <c r="F8" s="106" t="e">
        <f>+#REF!</f>
        <v>#REF!</v>
      </c>
      <c r="G8" s="225" t="e">
        <f t="shared" si="3"/>
        <v>#REF!</v>
      </c>
      <c r="H8" s="105" t="e">
        <f t="shared" si="0"/>
        <v>#REF!</v>
      </c>
      <c r="I8" s="105" t="e">
        <f>+#REF!</f>
        <v>#REF!</v>
      </c>
      <c r="J8" s="127" t="e">
        <f t="shared" si="1"/>
        <v>#REF!</v>
      </c>
      <c r="K8" s="105" t="e">
        <f>+#REF!</f>
        <v>#REF!</v>
      </c>
      <c r="L8" s="129" t="e">
        <f t="shared" si="2"/>
        <v>#REF!</v>
      </c>
    </row>
    <row r="9" spans="1:13" ht="43.5" customHeight="1" x14ac:dyDescent="0.25">
      <c r="A9" s="113" t="s">
        <v>167</v>
      </c>
      <c r="B9" s="105" t="e">
        <f>+#REF!</f>
        <v>#REF!</v>
      </c>
      <c r="C9" s="105" t="e">
        <f>+#REF!</f>
        <v>#REF!</v>
      </c>
      <c r="D9" s="105" t="e">
        <f>+#REF!</f>
        <v>#REF!</v>
      </c>
      <c r="E9" s="105" t="e">
        <f>+#REF!</f>
        <v>#REF!</v>
      </c>
      <c r="F9" s="106" t="e">
        <f>+#REF!</f>
        <v>#REF!</v>
      </c>
      <c r="G9" s="225" t="e">
        <f t="shared" si="3"/>
        <v>#REF!</v>
      </c>
      <c r="H9" s="105" t="e">
        <f t="shared" si="0"/>
        <v>#REF!</v>
      </c>
      <c r="I9" s="105" t="e">
        <f>+#REF!</f>
        <v>#REF!</v>
      </c>
      <c r="J9" s="127" t="e">
        <f t="shared" si="1"/>
        <v>#REF!</v>
      </c>
      <c r="K9" s="105" t="e">
        <f>+#REF!</f>
        <v>#REF!</v>
      </c>
      <c r="L9" s="129" t="e">
        <f t="shared" si="2"/>
        <v>#REF!</v>
      </c>
    </row>
    <row r="10" spans="1:13" ht="31.5" customHeight="1" x14ac:dyDescent="0.25">
      <c r="A10" s="113" t="s">
        <v>346</v>
      </c>
      <c r="B10" s="105" t="e">
        <f>+#REF!</f>
        <v>#REF!</v>
      </c>
      <c r="C10" s="105" t="e">
        <f>+#REF!</f>
        <v>#REF!</v>
      </c>
      <c r="D10" s="105" t="e">
        <f>+#REF!</f>
        <v>#REF!</v>
      </c>
      <c r="E10" s="105" t="e">
        <f>+#REF!</f>
        <v>#REF!</v>
      </c>
      <c r="F10" s="106" t="e">
        <f>+#REF!</f>
        <v>#REF!</v>
      </c>
      <c r="G10" s="225" t="e">
        <f t="shared" si="3"/>
        <v>#REF!</v>
      </c>
      <c r="H10" s="105" t="e">
        <f t="shared" si="0"/>
        <v>#REF!</v>
      </c>
      <c r="I10" s="105" t="e">
        <f>+#REF!</f>
        <v>#REF!</v>
      </c>
      <c r="J10" s="127" t="e">
        <f t="shared" si="1"/>
        <v>#REF!</v>
      </c>
      <c r="K10" s="105" t="e">
        <f>+#REF!</f>
        <v>#REF!</v>
      </c>
      <c r="L10" s="129" t="e">
        <f t="shared" si="2"/>
        <v>#REF!</v>
      </c>
    </row>
    <row r="11" spans="1:13" ht="23.25" customHeight="1" x14ac:dyDescent="0.25">
      <c r="A11" s="385" t="s">
        <v>49</v>
      </c>
      <c r="B11" s="386" t="e">
        <f>+#REF!</f>
        <v>#REF!</v>
      </c>
      <c r="C11" s="386" t="e">
        <f>+#REF!</f>
        <v>#REF!</v>
      </c>
      <c r="D11" s="386" t="e">
        <f>+#REF!</f>
        <v>#REF!</v>
      </c>
      <c r="E11" s="386" t="e">
        <f>+#REF!</f>
        <v>#REF!</v>
      </c>
      <c r="F11" s="387" t="e">
        <f>SUM(F5:F9)</f>
        <v>#REF!</v>
      </c>
      <c r="G11" s="388" t="e">
        <f t="shared" si="3"/>
        <v>#REF!</v>
      </c>
      <c r="H11" s="387" t="e">
        <f t="shared" si="0"/>
        <v>#REF!</v>
      </c>
      <c r="I11" s="386" t="e">
        <f>+#REF!</f>
        <v>#REF!</v>
      </c>
      <c r="J11" s="389" t="e">
        <f t="shared" si="1"/>
        <v>#REF!</v>
      </c>
      <c r="K11" s="386" t="e">
        <f>+#REF!</f>
        <v>#REF!</v>
      </c>
      <c r="L11" s="390" t="e">
        <f t="shared" si="2"/>
        <v>#REF!</v>
      </c>
    </row>
    <row r="12" spans="1:13" ht="19.5" customHeight="1" x14ac:dyDescent="0.25">
      <c r="A12" s="113" t="s">
        <v>81</v>
      </c>
      <c r="B12" s="105" t="e">
        <f>+#REF!</f>
        <v>#REF!</v>
      </c>
      <c r="C12" s="105" t="e">
        <f>+#REF!</f>
        <v>#REF!</v>
      </c>
      <c r="D12" s="105" t="e">
        <f>+#REF!</f>
        <v>#REF!</v>
      </c>
      <c r="E12" s="107" t="e">
        <f>+#REF!</f>
        <v>#REF!</v>
      </c>
      <c r="F12" s="106" t="e">
        <f>+#REF!</f>
        <v>#REF!</v>
      </c>
      <c r="G12" s="226" t="e">
        <f t="shared" si="3"/>
        <v>#REF!</v>
      </c>
      <c r="H12" s="106" t="e">
        <f t="shared" si="0"/>
        <v>#REF!</v>
      </c>
      <c r="I12" s="105" t="e">
        <f>+#REF!</f>
        <v>#REF!</v>
      </c>
      <c r="J12" s="127" t="e">
        <f t="shared" si="1"/>
        <v>#REF!</v>
      </c>
      <c r="K12" s="105" t="e">
        <f>+#REF!</f>
        <v>#REF!</v>
      </c>
      <c r="L12" s="129" t="e">
        <f t="shared" si="2"/>
        <v>#REF!</v>
      </c>
    </row>
    <row r="13" spans="1:13" ht="21" customHeight="1" thickBot="1" x14ac:dyDescent="0.3">
      <c r="A13" s="391" t="s">
        <v>68</v>
      </c>
      <c r="B13" s="392" t="e">
        <f t="shared" ref="B13:K13" si="4">+B12</f>
        <v>#REF!</v>
      </c>
      <c r="C13" s="392" t="e">
        <f t="shared" si="4"/>
        <v>#REF!</v>
      </c>
      <c r="D13" s="392" t="e">
        <f t="shared" si="4"/>
        <v>#REF!</v>
      </c>
      <c r="E13" s="392" t="e">
        <f t="shared" si="4"/>
        <v>#REF!</v>
      </c>
      <c r="F13" s="393" t="e">
        <f>+F12</f>
        <v>#REF!</v>
      </c>
      <c r="G13" s="394" t="e">
        <f t="shared" si="3"/>
        <v>#REF!</v>
      </c>
      <c r="H13" s="393" t="e">
        <f t="shared" si="0"/>
        <v>#REF!</v>
      </c>
      <c r="I13" s="392" t="e">
        <f t="shared" si="4"/>
        <v>#REF!</v>
      </c>
      <c r="J13" s="395" t="e">
        <f t="shared" si="1"/>
        <v>#REF!</v>
      </c>
      <c r="K13" s="392" t="e">
        <f t="shared" si="4"/>
        <v>#REF!</v>
      </c>
      <c r="L13" s="396" t="e">
        <f t="shared" si="2"/>
        <v>#REF!</v>
      </c>
    </row>
    <row r="14" spans="1:13" ht="21.75" customHeight="1" thickBot="1" x14ac:dyDescent="0.3">
      <c r="A14" s="379" t="s">
        <v>69</v>
      </c>
      <c r="B14" s="397" t="e">
        <f>+B11+B13</f>
        <v>#REF!</v>
      </c>
      <c r="C14" s="397" t="e">
        <f>+C11+C13</f>
        <v>#REF!</v>
      </c>
      <c r="D14" s="397" t="e">
        <f>+D11+D13</f>
        <v>#REF!</v>
      </c>
      <c r="E14" s="397" t="e">
        <f>+E11+E13</f>
        <v>#REF!</v>
      </c>
      <c r="F14" s="397" t="e">
        <f>+F11+F13</f>
        <v>#REF!</v>
      </c>
      <c r="G14" s="398" t="e">
        <f t="shared" si="3"/>
        <v>#REF!</v>
      </c>
      <c r="H14" s="397" t="e">
        <f t="shared" si="0"/>
        <v>#REF!</v>
      </c>
      <c r="I14" s="397" t="e">
        <f>+I11+I13</f>
        <v>#REF!</v>
      </c>
      <c r="J14" s="399" t="e">
        <f>+I14/E14</f>
        <v>#REF!</v>
      </c>
      <c r="K14" s="397" t="e">
        <f>+K11+K13</f>
        <v>#REF!</v>
      </c>
      <c r="L14" s="400" t="e">
        <f t="shared" si="2"/>
        <v>#REF!</v>
      </c>
    </row>
    <row r="15" spans="1:13" ht="15.75" x14ac:dyDescent="0.25">
      <c r="A15" s="2"/>
      <c r="B15" s="3"/>
      <c r="C15" s="3"/>
      <c r="D15" s="3"/>
      <c r="E15" s="3"/>
      <c r="F15" s="3"/>
      <c r="G15" s="3"/>
      <c r="H15" s="3"/>
      <c r="I15" s="3"/>
      <c r="J15" s="4"/>
      <c r="K15" s="5"/>
      <c r="L15" s="6"/>
    </row>
    <row r="16" spans="1:13" x14ac:dyDescent="0.25">
      <c r="B16" s="184"/>
      <c r="C16" s="184"/>
      <c r="D16" s="184"/>
      <c r="E16" s="184"/>
      <c r="F16" s="184"/>
      <c r="G16" s="184"/>
      <c r="H16" s="184"/>
      <c r="I16" s="184"/>
      <c r="J16" s="7"/>
      <c r="K16" s="184"/>
      <c r="L16" s="7"/>
    </row>
    <row r="17" spans="2:12" x14ac:dyDescent="0.25">
      <c r="B17" s="184"/>
      <c r="C17" s="184"/>
      <c r="D17" s="184"/>
      <c r="E17" s="184"/>
      <c r="F17" s="184"/>
      <c r="G17" s="184"/>
      <c r="H17" s="184"/>
      <c r="I17" s="184"/>
      <c r="J17" s="7"/>
      <c r="K17" s="184"/>
      <c r="L17" s="7"/>
    </row>
    <row r="18" spans="2:12" x14ac:dyDescent="0.25">
      <c r="B18" s="184"/>
      <c r="C18" s="184"/>
      <c r="D18" s="184"/>
      <c r="E18" s="184"/>
      <c r="F18" s="184"/>
      <c r="G18" s="184"/>
      <c r="H18" s="184"/>
      <c r="I18" s="184"/>
      <c r="J18" s="7"/>
      <c r="K18" s="184"/>
      <c r="L18" s="7"/>
    </row>
    <row r="19" spans="2:12" x14ac:dyDescent="0.25">
      <c r="J19" s="7"/>
      <c r="L19" s="7"/>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L13"/>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2" ht="15.75" thickBot="1" x14ac:dyDescent="0.3">
      <c r="A2" s="80" t="s">
        <v>87</v>
      </c>
    </row>
    <row r="3" spans="1:12" ht="29.25" customHeight="1" thickBot="1" x14ac:dyDescent="0.3">
      <c r="A3" s="902" t="s">
        <v>92</v>
      </c>
      <c r="B3" s="903"/>
      <c r="C3" s="903"/>
      <c r="D3" s="903"/>
      <c r="E3" s="903"/>
      <c r="F3" s="903"/>
      <c r="G3" s="903"/>
      <c r="H3" s="903"/>
      <c r="I3" s="903"/>
      <c r="J3" s="903"/>
      <c r="K3" s="903"/>
      <c r="L3" s="904"/>
    </row>
    <row r="4" spans="1:12" ht="52.5" customHeight="1" thickBot="1" x14ac:dyDescent="0.3">
      <c r="A4" s="401" t="s">
        <v>63</v>
      </c>
      <c r="B4" s="380" t="s">
        <v>93</v>
      </c>
      <c r="C4" s="380" t="s">
        <v>41</v>
      </c>
      <c r="D4" s="380" t="s">
        <v>96</v>
      </c>
      <c r="E4" s="380" t="s">
        <v>97</v>
      </c>
      <c r="F4" s="381" t="s">
        <v>24</v>
      </c>
      <c r="G4" s="380" t="s">
        <v>329</v>
      </c>
      <c r="H4" s="381" t="s">
        <v>42</v>
      </c>
      <c r="I4" s="382" t="s">
        <v>25</v>
      </c>
      <c r="J4" s="381" t="s">
        <v>65</v>
      </c>
      <c r="K4" s="381" t="s">
        <v>79</v>
      </c>
      <c r="L4" s="384" t="s">
        <v>44</v>
      </c>
    </row>
    <row r="5" spans="1:12" ht="28.5" customHeight="1" x14ac:dyDescent="0.25">
      <c r="A5" s="117" t="s">
        <v>46</v>
      </c>
      <c r="B5" s="118" t="e">
        <f>+#REF!</f>
        <v>#REF!</v>
      </c>
      <c r="C5" s="119" t="e">
        <f>+#REF!</f>
        <v>#REF!</v>
      </c>
      <c r="D5" s="119" t="e">
        <f>+#REF!</f>
        <v>#REF!</v>
      </c>
      <c r="E5" s="119" t="e">
        <f>+#REF!</f>
        <v>#REF!</v>
      </c>
      <c r="F5" s="119" t="e">
        <f>+#REF!</f>
        <v>#REF!</v>
      </c>
      <c r="G5" s="199" t="e">
        <f>+F5/E5</f>
        <v>#REF!</v>
      </c>
      <c r="H5" s="119" t="e">
        <f t="shared" ref="H5:H12" si="0">+E5-F5</f>
        <v>#REF!</v>
      </c>
      <c r="I5" s="119" t="e">
        <f>+#REF!</f>
        <v>#REF!</v>
      </c>
      <c r="J5" s="120" t="e">
        <f t="shared" ref="J5:J12" si="1">+I5/E5</f>
        <v>#REF!</v>
      </c>
      <c r="K5" s="119" t="e">
        <f>+#REF!</f>
        <v>#REF!</v>
      </c>
      <c r="L5" s="123" t="e">
        <f t="shared" ref="L5:L12" si="2">+K5/E5</f>
        <v>#REF!</v>
      </c>
    </row>
    <row r="6" spans="1:12" ht="34.5" customHeight="1" x14ac:dyDescent="0.25">
      <c r="A6" s="112" t="s">
        <v>166</v>
      </c>
      <c r="B6" s="108" t="e">
        <f>+#REF!</f>
        <v>#REF!</v>
      </c>
      <c r="C6" s="100" t="e">
        <f>+#REF!</f>
        <v>#REF!</v>
      </c>
      <c r="D6" s="100" t="e">
        <f>+#REF!</f>
        <v>#REF!</v>
      </c>
      <c r="E6" s="100" t="e">
        <f>+#REF!</f>
        <v>#REF!</v>
      </c>
      <c r="F6" s="100" t="e">
        <f>+#REF!</f>
        <v>#REF!</v>
      </c>
      <c r="G6" s="200" t="e">
        <f t="shared" ref="G6:G12" si="3">+F6/E6</f>
        <v>#REF!</v>
      </c>
      <c r="H6" s="100" t="e">
        <f t="shared" si="0"/>
        <v>#REF!</v>
      </c>
      <c r="I6" s="100" t="e">
        <f>+#REF!</f>
        <v>#REF!</v>
      </c>
      <c r="J6" s="121" t="e">
        <f t="shared" si="1"/>
        <v>#REF!</v>
      </c>
      <c r="K6" s="100" t="e">
        <f>+#REF!</f>
        <v>#REF!</v>
      </c>
      <c r="L6" s="124" t="e">
        <f t="shared" si="2"/>
        <v>#REF!</v>
      </c>
    </row>
    <row r="7" spans="1:12" ht="34.5" customHeight="1" x14ac:dyDescent="0.25">
      <c r="A7" s="112" t="s">
        <v>67</v>
      </c>
      <c r="B7" s="108" t="e">
        <f>+#REF!</f>
        <v>#REF!</v>
      </c>
      <c r="C7" s="100" t="e">
        <f>+#REF!</f>
        <v>#REF!</v>
      </c>
      <c r="D7" s="100" t="e">
        <f>+#REF!</f>
        <v>#REF!</v>
      </c>
      <c r="E7" s="100" t="e">
        <f>+#REF!</f>
        <v>#REF!</v>
      </c>
      <c r="F7" s="100" t="e">
        <f>+#REF!</f>
        <v>#REF!</v>
      </c>
      <c r="G7" s="200" t="e">
        <f t="shared" si="3"/>
        <v>#REF!</v>
      </c>
      <c r="H7" s="100" t="e">
        <f t="shared" si="0"/>
        <v>#REF!</v>
      </c>
      <c r="I7" s="100">
        <v>0</v>
      </c>
      <c r="J7" s="121" t="e">
        <f t="shared" si="1"/>
        <v>#REF!</v>
      </c>
      <c r="K7" s="100" t="e">
        <f>+#REF!</f>
        <v>#REF!</v>
      </c>
      <c r="L7" s="124" t="e">
        <f t="shared" si="2"/>
        <v>#REF!</v>
      </c>
    </row>
    <row r="8" spans="1:12" ht="48" customHeight="1" x14ac:dyDescent="0.25">
      <c r="A8" s="112" t="s">
        <v>167</v>
      </c>
      <c r="B8" s="108" t="e">
        <f>+#REF!</f>
        <v>#REF!</v>
      </c>
      <c r="C8" s="100" t="e">
        <f>+#REF!</f>
        <v>#REF!</v>
      </c>
      <c r="D8" s="100" t="e">
        <f>+#REF!</f>
        <v>#REF!</v>
      </c>
      <c r="E8" s="100" t="e">
        <f>+#REF!</f>
        <v>#REF!</v>
      </c>
      <c r="F8" s="100" t="e">
        <f>+#REF!</f>
        <v>#REF!</v>
      </c>
      <c r="G8" s="200" t="e">
        <f t="shared" si="3"/>
        <v>#REF!</v>
      </c>
      <c r="H8" s="100" t="e">
        <f t="shared" si="0"/>
        <v>#REF!</v>
      </c>
      <c r="I8" s="100" t="e">
        <f>+#REF!</f>
        <v>#REF!</v>
      </c>
      <c r="J8" s="121" t="e">
        <f t="shared" si="1"/>
        <v>#REF!</v>
      </c>
      <c r="K8" s="100" t="e">
        <f>+#REF!</f>
        <v>#REF!</v>
      </c>
      <c r="L8" s="124" t="e">
        <f t="shared" si="2"/>
        <v>#REF!</v>
      </c>
    </row>
    <row r="9" spans="1:12" ht="27" customHeight="1" x14ac:dyDescent="0.25">
      <c r="A9" s="408" t="s">
        <v>49</v>
      </c>
      <c r="B9" s="409" t="e">
        <f>+#REF!</f>
        <v>#REF!</v>
      </c>
      <c r="C9" s="410" t="e">
        <f>+#REF!</f>
        <v>#REF!</v>
      </c>
      <c r="D9" s="410" t="e">
        <f>+#REF!</f>
        <v>#REF!</v>
      </c>
      <c r="E9" s="410" t="e">
        <f>+#REF!</f>
        <v>#REF!</v>
      </c>
      <c r="F9" s="410" t="e">
        <f>SUM(F5:F8)</f>
        <v>#REF!</v>
      </c>
      <c r="G9" s="411" t="e">
        <f t="shared" si="3"/>
        <v>#REF!</v>
      </c>
      <c r="H9" s="410" t="e">
        <f t="shared" si="0"/>
        <v>#REF!</v>
      </c>
      <c r="I9" s="410" t="e">
        <f>SUM(I5:I8)</f>
        <v>#REF!</v>
      </c>
      <c r="J9" s="412" t="e">
        <f>+I9/E9</f>
        <v>#REF!</v>
      </c>
      <c r="K9" s="410" t="e">
        <f>+#REF!</f>
        <v>#REF!</v>
      </c>
      <c r="L9" s="413" t="e">
        <f t="shared" si="2"/>
        <v>#REF!</v>
      </c>
    </row>
    <row r="10" spans="1:12" ht="25.5" customHeight="1" x14ac:dyDescent="0.25">
      <c r="A10" s="109" t="s">
        <v>48</v>
      </c>
      <c r="B10" s="108" t="e">
        <f>+#REF!</f>
        <v>#REF!</v>
      </c>
      <c r="C10" s="100" t="e">
        <f>+#REF!</f>
        <v>#REF!</v>
      </c>
      <c r="D10" s="103" t="e">
        <f>+#REF!</f>
        <v>#REF!</v>
      </c>
      <c r="E10" s="103" t="e">
        <f>+#REF!</f>
        <v>#REF!</v>
      </c>
      <c r="F10" s="100" t="e">
        <f>+#REF!</f>
        <v>#REF!</v>
      </c>
      <c r="G10" s="201" t="e">
        <f t="shared" si="3"/>
        <v>#REF!</v>
      </c>
      <c r="H10" s="100" t="e">
        <f t="shared" si="0"/>
        <v>#REF!</v>
      </c>
      <c r="I10" s="100" t="e">
        <f>+#REF!</f>
        <v>#REF!</v>
      </c>
      <c r="J10" s="122" t="e">
        <f t="shared" si="1"/>
        <v>#REF!</v>
      </c>
      <c r="K10" s="100" t="e">
        <f>+#REF!</f>
        <v>#REF!</v>
      </c>
      <c r="L10" s="125" t="e">
        <f t="shared" si="2"/>
        <v>#REF!</v>
      </c>
    </row>
    <row r="11" spans="1:12" ht="28.5" customHeight="1" thickBot="1" x14ac:dyDescent="0.3">
      <c r="A11" s="414" t="s">
        <v>81</v>
      </c>
      <c r="B11" s="415" t="e">
        <f>+#REF!</f>
        <v>#REF!</v>
      </c>
      <c r="C11" s="416" t="e">
        <f>+#REF!</f>
        <v>#REF!</v>
      </c>
      <c r="D11" s="416" t="e">
        <f>+#REF!</f>
        <v>#REF!</v>
      </c>
      <c r="E11" s="416" t="e">
        <f>+#REF!</f>
        <v>#REF!</v>
      </c>
      <c r="F11" s="416" t="e">
        <f>+F10</f>
        <v>#REF!</v>
      </c>
      <c r="G11" s="417" t="e">
        <f t="shared" si="3"/>
        <v>#REF!</v>
      </c>
      <c r="H11" s="416" t="e">
        <f t="shared" si="0"/>
        <v>#REF!</v>
      </c>
      <c r="I11" s="416" t="e">
        <f>+#REF!</f>
        <v>#REF!</v>
      </c>
      <c r="J11" s="418" t="e">
        <f t="shared" si="1"/>
        <v>#REF!</v>
      </c>
      <c r="K11" s="416" t="e">
        <f>+#REF!</f>
        <v>#REF!</v>
      </c>
      <c r="L11" s="419" t="e">
        <f t="shared" si="2"/>
        <v>#REF!</v>
      </c>
    </row>
    <row r="12" spans="1:12" ht="24.75" customHeight="1" thickBot="1" x14ac:dyDescent="0.3">
      <c r="A12" s="402" t="s">
        <v>69</v>
      </c>
      <c r="B12" s="403" t="e">
        <f>+B11+B9</f>
        <v>#REF!</v>
      </c>
      <c r="C12" s="404" t="e">
        <f>+C11+C9</f>
        <v>#REF!</v>
      </c>
      <c r="D12" s="404" t="e">
        <f>+D11+D9</f>
        <v>#REF!</v>
      </c>
      <c r="E12" s="404" t="e">
        <f>+E11+E9</f>
        <v>#REF!</v>
      </c>
      <c r="F12" s="404" t="e">
        <f>+F11+F9</f>
        <v>#REF!</v>
      </c>
      <c r="G12" s="405" t="e">
        <f t="shared" si="3"/>
        <v>#REF!</v>
      </c>
      <c r="H12" s="404" t="e">
        <f t="shared" si="0"/>
        <v>#REF!</v>
      </c>
      <c r="I12" s="404" t="e">
        <f>+I11+I9</f>
        <v>#REF!</v>
      </c>
      <c r="J12" s="406" t="e">
        <f t="shared" si="1"/>
        <v>#REF!</v>
      </c>
      <c r="K12" s="404" t="e">
        <f>+K11+K9</f>
        <v>#REF!</v>
      </c>
      <c r="L12" s="407" t="e">
        <f t="shared" si="2"/>
        <v>#REF!</v>
      </c>
    </row>
    <row r="13" spans="1:12" x14ac:dyDescent="0.25">
      <c r="L13" s="7"/>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80" t="s">
        <v>87</v>
      </c>
    </row>
    <row r="4" spans="1:12" ht="24" thickBot="1" x14ac:dyDescent="0.3">
      <c r="A4" s="899" t="s">
        <v>91</v>
      </c>
      <c r="B4" s="900"/>
      <c r="C4" s="900"/>
      <c r="D4" s="900"/>
      <c r="E4" s="900"/>
      <c r="F4" s="900"/>
      <c r="G4" s="900"/>
      <c r="H4" s="900"/>
      <c r="I4" s="900"/>
      <c r="J4" s="900"/>
      <c r="K4" s="900"/>
      <c r="L4" s="901"/>
    </row>
    <row r="5" spans="1:12" ht="45.75" customHeight="1" thickBot="1" x14ac:dyDescent="0.3">
      <c r="A5" s="420" t="s">
        <v>63</v>
      </c>
      <c r="B5" s="421" t="s">
        <v>93</v>
      </c>
      <c r="C5" s="421" t="s">
        <v>41</v>
      </c>
      <c r="D5" s="421" t="s">
        <v>96</v>
      </c>
      <c r="E5" s="421" t="s">
        <v>97</v>
      </c>
      <c r="F5" s="422" t="s">
        <v>24</v>
      </c>
      <c r="G5" s="421" t="s">
        <v>329</v>
      </c>
      <c r="H5" s="421" t="s">
        <v>171</v>
      </c>
      <c r="I5" s="423" t="s">
        <v>25</v>
      </c>
      <c r="J5" s="424" t="s">
        <v>43</v>
      </c>
      <c r="K5" s="422" t="s">
        <v>79</v>
      </c>
      <c r="L5" s="425" t="s">
        <v>44</v>
      </c>
    </row>
    <row r="6" spans="1:12" ht="39.75" customHeight="1" x14ac:dyDescent="0.25">
      <c r="A6" s="135" t="s">
        <v>46</v>
      </c>
      <c r="B6" s="136" t="e">
        <f>+#REF!</f>
        <v>#REF!</v>
      </c>
      <c r="C6" s="137" t="e">
        <f>+#REF!</f>
        <v>#REF!</v>
      </c>
      <c r="D6" s="137" t="e">
        <f>+#REF!</f>
        <v>#REF!</v>
      </c>
      <c r="E6" s="137" t="e">
        <f>+#REF!</f>
        <v>#REF!</v>
      </c>
      <c r="F6" s="139" t="e">
        <f>+#REF!</f>
        <v>#REF!</v>
      </c>
      <c r="G6" s="202" t="e">
        <f>+F6/E6</f>
        <v>#REF!</v>
      </c>
      <c r="H6" s="140" t="e">
        <f t="shared" ref="H6:H13" si="0">+E6-F6</f>
        <v>#REF!</v>
      </c>
      <c r="I6" s="137" t="e">
        <f>+#REF!</f>
        <v>#REF!</v>
      </c>
      <c r="J6" s="138" t="e">
        <f t="shared" ref="J6:J13" si="1">+I6/E6</f>
        <v>#REF!</v>
      </c>
      <c r="K6" s="137" t="e">
        <f>+#REF!</f>
        <v>#REF!</v>
      </c>
      <c r="L6" s="141" t="e">
        <f t="shared" ref="L6:L13" si="2">+K6/E6</f>
        <v>#REF!</v>
      </c>
    </row>
    <row r="7" spans="1:12" ht="25.5" x14ac:dyDescent="0.25">
      <c r="A7" s="113" t="s">
        <v>166</v>
      </c>
      <c r="B7" s="142" t="e">
        <f>+#REF!</f>
        <v>#REF!</v>
      </c>
      <c r="C7" s="143" t="e">
        <f>+#REF!</f>
        <v>#REF!</v>
      </c>
      <c r="D7" s="143" t="e">
        <f>+#REF!</f>
        <v>#REF!</v>
      </c>
      <c r="E7" s="143" t="e">
        <f>+#REF!</f>
        <v>#REF!</v>
      </c>
      <c r="F7" s="102" t="e">
        <f>+#REF!</f>
        <v>#REF!</v>
      </c>
      <c r="G7" s="200" t="e">
        <f t="shared" ref="G7:G13" si="3">+F7/E7</f>
        <v>#REF!</v>
      </c>
      <c r="H7" s="144" t="e">
        <f t="shared" si="0"/>
        <v>#REF!</v>
      </c>
      <c r="I7" s="143" t="e">
        <f>+#REF!</f>
        <v>#REF!</v>
      </c>
      <c r="J7" s="101" t="e">
        <f t="shared" si="1"/>
        <v>#REF!</v>
      </c>
      <c r="K7" s="143" t="e">
        <f>+#REF!</f>
        <v>#REF!</v>
      </c>
      <c r="L7" s="110" t="e">
        <f t="shared" si="2"/>
        <v>#REF!</v>
      </c>
    </row>
    <row r="8" spans="1:12" ht="34.5" customHeight="1" x14ac:dyDescent="0.25">
      <c r="A8" s="113" t="s">
        <v>67</v>
      </c>
      <c r="B8" s="142" t="e">
        <f>+#REF!</f>
        <v>#REF!</v>
      </c>
      <c r="C8" s="143" t="e">
        <f>+#REF!</f>
        <v>#REF!</v>
      </c>
      <c r="D8" s="143" t="e">
        <f>+#REF!</f>
        <v>#REF!</v>
      </c>
      <c r="E8" s="143" t="e">
        <f>+#REF!</f>
        <v>#REF!</v>
      </c>
      <c r="F8" s="102" t="e">
        <f>+#REF!</f>
        <v>#REF!</v>
      </c>
      <c r="G8" s="200" t="e">
        <f t="shared" si="3"/>
        <v>#REF!</v>
      </c>
      <c r="H8" s="144" t="e">
        <f t="shared" si="0"/>
        <v>#REF!</v>
      </c>
      <c r="I8" s="143" t="e">
        <f>+#REF!</f>
        <v>#REF!</v>
      </c>
      <c r="J8" s="101" t="e">
        <f t="shared" si="1"/>
        <v>#REF!</v>
      </c>
      <c r="K8" s="143" t="e">
        <f>+#REF!</f>
        <v>#REF!</v>
      </c>
      <c r="L8" s="110" t="e">
        <f t="shared" si="2"/>
        <v>#REF!</v>
      </c>
    </row>
    <row r="9" spans="1:12" ht="38.25" x14ac:dyDescent="0.25">
      <c r="A9" s="113" t="s">
        <v>167</v>
      </c>
      <c r="B9" s="142" t="e">
        <f>+#REF!</f>
        <v>#REF!</v>
      </c>
      <c r="C9" s="143" t="e">
        <f>+#REF!</f>
        <v>#REF!</v>
      </c>
      <c r="D9" s="143" t="e">
        <f>+#REF!</f>
        <v>#REF!</v>
      </c>
      <c r="E9" s="143" t="e">
        <f>+#REF!</f>
        <v>#REF!</v>
      </c>
      <c r="F9" s="102" t="e">
        <f>+#REF!</f>
        <v>#REF!</v>
      </c>
      <c r="G9" s="200" t="e">
        <f t="shared" si="3"/>
        <v>#REF!</v>
      </c>
      <c r="H9" s="144" t="e">
        <f t="shared" si="0"/>
        <v>#REF!</v>
      </c>
      <c r="I9" s="143" t="e">
        <f>+#REF!</f>
        <v>#REF!</v>
      </c>
      <c r="J9" s="101" t="e">
        <f t="shared" si="1"/>
        <v>#REF!</v>
      </c>
      <c r="K9" s="143" t="e">
        <f>+#REF!</f>
        <v>#REF!</v>
      </c>
      <c r="L9" s="110" t="e">
        <f t="shared" si="2"/>
        <v>#REF!</v>
      </c>
    </row>
    <row r="10" spans="1:12" ht="23.25" customHeight="1" x14ac:dyDescent="0.25">
      <c r="A10" s="385" t="s">
        <v>49</v>
      </c>
      <c r="B10" s="432" t="e">
        <f>+#REF!</f>
        <v>#REF!</v>
      </c>
      <c r="C10" s="433" t="e">
        <f>+#REF!</f>
        <v>#REF!</v>
      </c>
      <c r="D10" s="433" t="e">
        <f>+#REF!</f>
        <v>#REF!</v>
      </c>
      <c r="E10" s="433" t="e">
        <f>+#REF!</f>
        <v>#REF!</v>
      </c>
      <c r="F10" s="434" t="e">
        <f>SUM(F6:F9)</f>
        <v>#REF!</v>
      </c>
      <c r="G10" s="411" t="e">
        <f t="shared" si="3"/>
        <v>#REF!</v>
      </c>
      <c r="H10" s="435" t="e">
        <f t="shared" si="0"/>
        <v>#REF!</v>
      </c>
      <c r="I10" s="433" t="e">
        <f>+#REF!</f>
        <v>#REF!</v>
      </c>
      <c r="J10" s="436" t="e">
        <f t="shared" si="1"/>
        <v>#REF!</v>
      </c>
      <c r="K10" s="433" t="e">
        <f>+#REF!</f>
        <v>#REF!</v>
      </c>
      <c r="L10" s="437" t="e">
        <f t="shared" si="2"/>
        <v>#REF!</v>
      </c>
    </row>
    <row r="11" spans="1:12" ht="26.25" customHeight="1" x14ac:dyDescent="0.25">
      <c r="A11" s="113" t="s">
        <v>48</v>
      </c>
      <c r="B11" s="142" t="e">
        <f>+#REF!</f>
        <v>#REF!</v>
      </c>
      <c r="C11" s="143" t="e">
        <f>+#REF!</f>
        <v>#REF!</v>
      </c>
      <c r="D11" s="145" t="e">
        <f>+#REF!</f>
        <v>#REF!</v>
      </c>
      <c r="E11" s="145" t="e">
        <f>+#REF!</f>
        <v>#REF!</v>
      </c>
      <c r="F11" s="102" t="e">
        <f>+#REF!</f>
        <v>#REF!</v>
      </c>
      <c r="G11" s="203" t="e">
        <f t="shared" si="3"/>
        <v>#REF!</v>
      </c>
      <c r="H11" s="144" t="e">
        <f t="shared" si="0"/>
        <v>#REF!</v>
      </c>
      <c r="I11" s="143" t="e">
        <f>+#REF!</f>
        <v>#REF!</v>
      </c>
      <c r="J11" s="104" t="e">
        <f t="shared" si="1"/>
        <v>#REF!</v>
      </c>
      <c r="K11" s="143" t="e">
        <f>+#REF!</f>
        <v>#REF!</v>
      </c>
      <c r="L11" s="111" t="e">
        <f t="shared" si="2"/>
        <v>#REF!</v>
      </c>
    </row>
    <row r="12" spans="1:12" ht="28.5" customHeight="1" thickBot="1" x14ac:dyDescent="0.3">
      <c r="A12" s="391" t="s">
        <v>81</v>
      </c>
      <c r="B12" s="438" t="e">
        <f>+B11</f>
        <v>#REF!</v>
      </c>
      <c r="C12" s="439" t="e">
        <f>+C11</f>
        <v>#REF!</v>
      </c>
      <c r="D12" s="439" t="e">
        <f>+D11</f>
        <v>#REF!</v>
      </c>
      <c r="E12" s="439" t="e">
        <f>+E11</f>
        <v>#REF!</v>
      </c>
      <c r="F12" s="440" t="e">
        <f>+F11</f>
        <v>#REF!</v>
      </c>
      <c r="G12" s="417" t="e">
        <f t="shared" si="3"/>
        <v>#REF!</v>
      </c>
      <c r="H12" s="441" t="e">
        <f t="shared" si="0"/>
        <v>#REF!</v>
      </c>
      <c r="I12" s="439" t="e">
        <f>+I11</f>
        <v>#REF!</v>
      </c>
      <c r="J12" s="417" t="e">
        <f t="shared" si="1"/>
        <v>#REF!</v>
      </c>
      <c r="K12" s="439" t="e">
        <f>+K11</f>
        <v>#REF!</v>
      </c>
      <c r="L12" s="442" t="e">
        <f t="shared" si="2"/>
        <v>#REF!</v>
      </c>
    </row>
    <row r="13" spans="1:12" ht="37.5" customHeight="1" thickBot="1" x14ac:dyDescent="0.3">
      <c r="A13" s="379" t="s">
        <v>69</v>
      </c>
      <c r="B13" s="426" t="e">
        <f>+B12+B10</f>
        <v>#REF!</v>
      </c>
      <c r="C13" s="427" t="e">
        <f>+C12+C10</f>
        <v>#REF!</v>
      </c>
      <c r="D13" s="427" t="e">
        <f>+D12+D10</f>
        <v>#REF!</v>
      </c>
      <c r="E13" s="427" t="e">
        <f>+E12+E10</f>
        <v>#REF!</v>
      </c>
      <c r="F13" s="428" t="e">
        <f>+F12+F10</f>
        <v>#REF!</v>
      </c>
      <c r="G13" s="405" t="e">
        <f t="shared" si="3"/>
        <v>#REF!</v>
      </c>
      <c r="H13" s="429" t="e">
        <f t="shared" si="0"/>
        <v>#REF!</v>
      </c>
      <c r="I13" s="427" t="e">
        <f>+I12+I10</f>
        <v>#REF!</v>
      </c>
      <c r="J13" s="430" t="e">
        <f t="shared" si="1"/>
        <v>#REF!</v>
      </c>
      <c r="K13" s="427" t="e">
        <f>+K12+K10</f>
        <v>#REF!</v>
      </c>
      <c r="L13" s="431"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topLeftCell="P1" zoomScale="140" zoomScaleNormal="140" workbookViewId="0">
      <selection activeCell="V53" sqref="V53"/>
    </sheetView>
  </sheetViews>
  <sheetFormatPr baseColWidth="10" defaultColWidth="9.140625" defaultRowHeight="63.75" customHeight="1" x14ac:dyDescent="0.25"/>
  <cols>
    <col min="1" max="1" width="12" customWidth="1"/>
    <col min="2" max="2" width="19.42578125" customWidth="1"/>
    <col min="3" max="3" width="11" customWidth="1"/>
    <col min="4" max="15" width="0" hidden="1" customWidth="1"/>
    <col min="16" max="16" width="4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59" t="s">
        <v>0</v>
      </c>
      <c r="B1" s="59">
        <v>2024</v>
      </c>
      <c r="C1" s="60" t="s">
        <v>1</v>
      </c>
      <c r="D1" s="60" t="s">
        <v>1</v>
      </c>
      <c r="E1" s="60" t="s">
        <v>1</v>
      </c>
      <c r="F1" s="60" t="s">
        <v>1</v>
      </c>
      <c r="G1" s="60" t="s">
        <v>1</v>
      </c>
      <c r="H1" s="60" t="s">
        <v>1</v>
      </c>
      <c r="I1" s="60" t="s">
        <v>1</v>
      </c>
      <c r="J1" s="60" t="s">
        <v>1</v>
      </c>
      <c r="K1" s="60" t="s">
        <v>1</v>
      </c>
      <c r="L1" s="60" t="s">
        <v>1</v>
      </c>
      <c r="M1" s="60" t="s">
        <v>1</v>
      </c>
      <c r="N1" s="60" t="s">
        <v>1</v>
      </c>
      <c r="O1" s="60" t="s">
        <v>1</v>
      </c>
      <c r="P1" s="60" t="s">
        <v>1</v>
      </c>
      <c r="Q1" s="717" t="s">
        <v>326</v>
      </c>
      <c r="R1" s="717"/>
      <c r="S1" s="717"/>
      <c r="T1" s="60" t="s">
        <v>1</v>
      </c>
      <c r="U1" s="60" t="s">
        <v>1</v>
      </c>
      <c r="V1" s="60" t="s">
        <v>1</v>
      </c>
      <c r="W1" s="60" t="s">
        <v>1</v>
      </c>
      <c r="X1" s="60" t="s">
        <v>1</v>
      </c>
      <c r="Y1" s="60" t="s">
        <v>1</v>
      </c>
      <c r="Z1" s="60" t="s">
        <v>1</v>
      </c>
      <c r="AA1" s="60" t="s">
        <v>1</v>
      </c>
    </row>
    <row r="2" spans="1:27" ht="14.25" customHeight="1" x14ac:dyDescent="0.25">
      <c r="A2" s="59" t="s">
        <v>2</v>
      </c>
      <c r="B2" s="59" t="s">
        <v>3</v>
      </c>
      <c r="C2" s="60" t="s">
        <v>1</v>
      </c>
      <c r="D2" s="60" t="s">
        <v>1</v>
      </c>
      <c r="E2" s="60" t="s">
        <v>1</v>
      </c>
      <c r="F2" s="60" t="s">
        <v>1</v>
      </c>
      <c r="G2" s="60" t="s">
        <v>1</v>
      </c>
      <c r="H2" s="60" t="s">
        <v>1</v>
      </c>
      <c r="I2" s="60" t="s">
        <v>1</v>
      </c>
      <c r="J2" s="60" t="s">
        <v>1</v>
      </c>
      <c r="K2" s="60" t="s">
        <v>1</v>
      </c>
      <c r="L2" s="60" t="s">
        <v>1</v>
      </c>
      <c r="M2" s="60" t="s">
        <v>1</v>
      </c>
      <c r="N2" s="60" t="s">
        <v>1</v>
      </c>
      <c r="O2" s="60" t="s">
        <v>1</v>
      </c>
      <c r="P2" s="60" t="s">
        <v>1</v>
      </c>
      <c r="Q2" s="60" t="s">
        <v>1</v>
      </c>
      <c r="R2" s="60" t="s">
        <v>1</v>
      </c>
      <c r="S2" s="60" t="s">
        <v>1</v>
      </c>
      <c r="T2" s="60" t="s">
        <v>1</v>
      </c>
      <c r="U2" s="60" t="s">
        <v>1</v>
      </c>
      <c r="V2" s="60" t="s">
        <v>1</v>
      </c>
      <c r="W2" s="60" t="s">
        <v>1</v>
      </c>
      <c r="X2" s="60" t="s">
        <v>1</v>
      </c>
      <c r="Y2" s="60" t="s">
        <v>1</v>
      </c>
      <c r="Z2" s="60" t="s">
        <v>1</v>
      </c>
      <c r="AA2" s="60" t="s">
        <v>1</v>
      </c>
    </row>
    <row r="3" spans="1:27" ht="20.25" customHeight="1" x14ac:dyDescent="0.25">
      <c r="A3" s="59" t="s">
        <v>4</v>
      </c>
      <c r="B3" s="208" t="e">
        <f>+#REF!</f>
        <v>#REF!</v>
      </c>
      <c r="C3" s="60" t="s">
        <v>1</v>
      </c>
      <c r="D3" s="60" t="s">
        <v>1</v>
      </c>
      <c r="E3" s="60" t="s">
        <v>1</v>
      </c>
      <c r="F3" s="60" t="s">
        <v>1</v>
      </c>
      <c r="G3" s="60" t="s">
        <v>1</v>
      </c>
      <c r="H3" s="60" t="s">
        <v>1</v>
      </c>
      <c r="I3" s="60" t="s">
        <v>1</v>
      </c>
      <c r="J3" s="60" t="s">
        <v>1</v>
      </c>
      <c r="K3" s="60" t="s">
        <v>1</v>
      </c>
      <c r="L3" s="60" t="s">
        <v>1</v>
      </c>
      <c r="M3" s="60" t="s">
        <v>1</v>
      </c>
      <c r="N3" s="60" t="s">
        <v>1</v>
      </c>
      <c r="O3" s="60" t="s">
        <v>1</v>
      </c>
      <c r="P3" s="60" t="s">
        <v>1</v>
      </c>
      <c r="Q3" s="82">
        <v>1000000</v>
      </c>
      <c r="R3" s="60" t="s">
        <v>1</v>
      </c>
      <c r="S3" s="60" t="s">
        <v>1</v>
      </c>
      <c r="T3" s="60" t="s">
        <v>1</v>
      </c>
      <c r="U3" s="60" t="s">
        <v>1</v>
      </c>
      <c r="V3" s="60" t="s">
        <v>1</v>
      </c>
      <c r="W3" s="60" t="s">
        <v>1</v>
      </c>
      <c r="X3" s="60" t="s">
        <v>1</v>
      </c>
      <c r="Y3" s="60" t="s">
        <v>1</v>
      </c>
      <c r="Z3" s="60" t="s">
        <v>1</v>
      </c>
      <c r="AA3" s="60" t="s">
        <v>1</v>
      </c>
    </row>
    <row r="4" spans="1:27" ht="37.5" customHeight="1" x14ac:dyDescent="0.25">
      <c r="A4" s="59" t="s">
        <v>5</v>
      </c>
      <c r="B4" s="59" t="s">
        <v>6</v>
      </c>
      <c r="C4" s="59" t="s">
        <v>7</v>
      </c>
      <c r="D4" s="59" t="s">
        <v>8</v>
      </c>
      <c r="E4" s="59" t="s">
        <v>9</v>
      </c>
      <c r="F4" s="59" t="s">
        <v>10</v>
      </c>
      <c r="G4" s="59" t="s">
        <v>11</v>
      </c>
      <c r="H4" s="59" t="s">
        <v>12</v>
      </c>
      <c r="I4" s="59" t="s">
        <v>13</v>
      </c>
      <c r="J4" s="59" t="s">
        <v>14</v>
      </c>
      <c r="K4" s="59" t="s">
        <v>15</v>
      </c>
      <c r="L4" s="59" t="s">
        <v>179</v>
      </c>
      <c r="M4" s="59" t="s">
        <v>16</v>
      </c>
      <c r="N4" s="59" t="s">
        <v>17</v>
      </c>
      <c r="O4" s="59" t="s">
        <v>18</v>
      </c>
      <c r="P4" s="59" t="s">
        <v>19</v>
      </c>
      <c r="Q4" s="59" t="s">
        <v>20</v>
      </c>
      <c r="R4" s="59" t="s">
        <v>21</v>
      </c>
      <c r="S4" s="59" t="s">
        <v>22</v>
      </c>
      <c r="T4" s="59" t="s">
        <v>95</v>
      </c>
      <c r="U4" s="59" t="s">
        <v>23</v>
      </c>
      <c r="V4" s="59" t="s">
        <v>24</v>
      </c>
      <c r="W4" s="59" t="s">
        <v>180</v>
      </c>
      <c r="X4" s="59" t="s">
        <v>25</v>
      </c>
      <c r="Y4" s="59" t="s">
        <v>26</v>
      </c>
      <c r="Z4" s="59" t="s">
        <v>27</v>
      </c>
      <c r="AA4" s="59" t="s">
        <v>28</v>
      </c>
    </row>
    <row r="5" spans="1:27" ht="63.75" hidden="1" customHeight="1" x14ac:dyDescent="0.25">
      <c r="A5" s="61" t="s">
        <v>57</v>
      </c>
      <c r="B5" s="62" t="s">
        <v>58</v>
      </c>
      <c r="C5" s="63" t="s">
        <v>99</v>
      </c>
      <c r="D5" s="61" t="s">
        <v>29</v>
      </c>
      <c r="E5" s="61" t="s">
        <v>181</v>
      </c>
      <c r="F5" s="61" t="s">
        <v>181</v>
      </c>
      <c r="G5" s="61" t="s">
        <v>181</v>
      </c>
      <c r="H5" s="61"/>
      <c r="I5" s="61"/>
      <c r="J5" s="61"/>
      <c r="K5" s="61"/>
      <c r="L5" s="61"/>
      <c r="M5" s="61" t="s">
        <v>30</v>
      </c>
      <c r="N5" s="61" t="s">
        <v>31</v>
      </c>
      <c r="O5" s="61" t="s">
        <v>32</v>
      </c>
      <c r="P5" s="62" t="s">
        <v>100</v>
      </c>
      <c r="Q5" s="64">
        <v>23550.499999</v>
      </c>
      <c r="R5" s="64">
        <v>9.9999999999999995E-7</v>
      </c>
      <c r="S5" s="64">
        <v>0</v>
      </c>
      <c r="T5" s="64">
        <v>23550.5</v>
      </c>
      <c r="U5" s="64">
        <v>0</v>
      </c>
      <c r="V5" s="64">
        <v>13079.841163499999</v>
      </c>
      <c r="W5" s="64">
        <v>10470.658836500001</v>
      </c>
      <c r="X5" s="64">
        <v>1484.369794</v>
      </c>
      <c r="Y5" s="64">
        <v>1444.5872139999999</v>
      </c>
      <c r="Z5" s="64">
        <v>1444.5872139999999</v>
      </c>
      <c r="AA5" s="64">
        <v>1444.5872139999999</v>
      </c>
    </row>
    <row r="6" spans="1:27" ht="63.75" hidden="1" customHeight="1" x14ac:dyDescent="0.25">
      <c r="A6" s="61" t="s">
        <v>57</v>
      </c>
      <c r="B6" s="62" t="s">
        <v>58</v>
      </c>
      <c r="C6" s="63" t="s">
        <v>101</v>
      </c>
      <c r="D6" s="61" t="s">
        <v>29</v>
      </c>
      <c r="E6" s="61" t="s">
        <v>181</v>
      </c>
      <c r="F6" s="61" t="s">
        <v>181</v>
      </c>
      <c r="G6" s="61" t="s">
        <v>182</v>
      </c>
      <c r="H6" s="61"/>
      <c r="I6" s="61"/>
      <c r="J6" s="61"/>
      <c r="K6" s="61"/>
      <c r="L6" s="61"/>
      <c r="M6" s="61" t="s">
        <v>30</v>
      </c>
      <c r="N6" s="61" t="s">
        <v>31</v>
      </c>
      <c r="O6" s="61" t="s">
        <v>32</v>
      </c>
      <c r="P6" s="62" t="s">
        <v>102</v>
      </c>
      <c r="Q6" s="64">
        <v>7317.1</v>
      </c>
      <c r="R6" s="64">
        <v>0</v>
      </c>
      <c r="S6" s="64">
        <v>0</v>
      </c>
      <c r="T6" s="64">
        <v>7317.1</v>
      </c>
      <c r="U6" s="64">
        <v>0</v>
      </c>
      <c r="V6" s="64">
        <v>760.72953199999995</v>
      </c>
      <c r="W6" s="64">
        <v>6556.3704680000001</v>
      </c>
      <c r="X6" s="64">
        <v>0</v>
      </c>
      <c r="Y6" s="64">
        <v>0</v>
      </c>
      <c r="Z6" s="64">
        <v>0</v>
      </c>
      <c r="AA6" s="64">
        <v>0</v>
      </c>
    </row>
    <row r="7" spans="1:27" ht="63.75" hidden="1" customHeight="1" x14ac:dyDescent="0.25">
      <c r="A7" s="61" t="s">
        <v>57</v>
      </c>
      <c r="B7" s="62" t="s">
        <v>58</v>
      </c>
      <c r="C7" s="63" t="s">
        <v>103</v>
      </c>
      <c r="D7" s="61" t="s">
        <v>29</v>
      </c>
      <c r="E7" s="61" t="s">
        <v>181</v>
      </c>
      <c r="F7" s="61" t="s">
        <v>181</v>
      </c>
      <c r="G7" s="61" t="s">
        <v>183</v>
      </c>
      <c r="H7" s="61"/>
      <c r="I7" s="61"/>
      <c r="J7" s="61"/>
      <c r="K7" s="61"/>
      <c r="L7" s="61"/>
      <c r="M7" s="61" t="s">
        <v>30</v>
      </c>
      <c r="N7" s="61" t="s">
        <v>31</v>
      </c>
      <c r="O7" s="61" t="s">
        <v>32</v>
      </c>
      <c r="P7" s="62" t="s">
        <v>104</v>
      </c>
      <c r="Q7" s="64">
        <v>3836.2</v>
      </c>
      <c r="R7" s="64">
        <v>0</v>
      </c>
      <c r="S7" s="64">
        <v>0</v>
      </c>
      <c r="T7" s="64">
        <v>3836.2</v>
      </c>
      <c r="U7" s="64">
        <v>0</v>
      </c>
      <c r="V7" s="64">
        <v>1963.1513445000001</v>
      </c>
      <c r="W7" s="64">
        <v>1873.0486555</v>
      </c>
      <c r="X7" s="64">
        <v>214.901128</v>
      </c>
      <c r="Y7" s="64">
        <v>162.82080999999999</v>
      </c>
      <c r="Z7" s="64">
        <v>162.82080999999999</v>
      </c>
      <c r="AA7" s="64">
        <v>162.82080999999999</v>
      </c>
    </row>
    <row r="8" spans="1:27" ht="63.75" hidden="1" customHeight="1" x14ac:dyDescent="0.25">
      <c r="A8" s="61" t="s">
        <v>57</v>
      </c>
      <c r="B8" s="62" t="s">
        <v>58</v>
      </c>
      <c r="C8" s="63" t="s">
        <v>105</v>
      </c>
      <c r="D8" s="61" t="s">
        <v>29</v>
      </c>
      <c r="E8" s="61" t="s">
        <v>182</v>
      </c>
      <c r="F8" s="61" t="s">
        <v>181</v>
      </c>
      <c r="G8" s="61"/>
      <c r="H8" s="61"/>
      <c r="I8" s="61"/>
      <c r="J8" s="61"/>
      <c r="K8" s="61"/>
      <c r="L8" s="61"/>
      <c r="M8" s="61" t="s">
        <v>30</v>
      </c>
      <c r="N8" s="61" t="s">
        <v>31</v>
      </c>
      <c r="O8" s="61" t="s">
        <v>32</v>
      </c>
      <c r="P8" s="62" t="s">
        <v>106</v>
      </c>
      <c r="Q8" s="64">
        <v>20.2</v>
      </c>
      <c r="R8" s="64">
        <v>7</v>
      </c>
      <c r="S8" s="64">
        <v>7</v>
      </c>
      <c r="T8" s="64">
        <v>20.2</v>
      </c>
      <c r="U8" s="64">
        <v>0</v>
      </c>
      <c r="V8" s="64">
        <v>20.2</v>
      </c>
      <c r="W8" s="64">
        <v>0</v>
      </c>
      <c r="X8" s="64">
        <v>0</v>
      </c>
      <c r="Y8" s="64">
        <v>0</v>
      </c>
      <c r="Z8" s="64">
        <v>0</v>
      </c>
      <c r="AA8" s="64">
        <v>0</v>
      </c>
    </row>
    <row r="9" spans="1:27" ht="63.75" hidden="1" customHeight="1" x14ac:dyDescent="0.25">
      <c r="A9" s="61" t="s">
        <v>57</v>
      </c>
      <c r="B9" s="62" t="s">
        <v>58</v>
      </c>
      <c r="C9" s="63" t="s">
        <v>107</v>
      </c>
      <c r="D9" s="61" t="s">
        <v>29</v>
      </c>
      <c r="E9" s="61" t="s">
        <v>182</v>
      </c>
      <c r="F9" s="61" t="s">
        <v>182</v>
      </c>
      <c r="G9" s="61"/>
      <c r="H9" s="61"/>
      <c r="I9" s="61"/>
      <c r="J9" s="61"/>
      <c r="K9" s="61"/>
      <c r="L9" s="61"/>
      <c r="M9" s="61" t="s">
        <v>30</v>
      </c>
      <c r="N9" s="61" t="s">
        <v>31</v>
      </c>
      <c r="O9" s="61" t="s">
        <v>32</v>
      </c>
      <c r="P9" s="62" t="s">
        <v>108</v>
      </c>
      <c r="Q9" s="64">
        <v>7599.3999990000002</v>
      </c>
      <c r="R9" s="64">
        <v>19.000001000000001</v>
      </c>
      <c r="S9" s="64">
        <v>19</v>
      </c>
      <c r="T9" s="64">
        <v>7599.4</v>
      </c>
      <c r="U9" s="64">
        <v>0</v>
      </c>
      <c r="V9" s="64">
        <v>5966.0640716300004</v>
      </c>
      <c r="W9" s="64">
        <v>1633.3359283699999</v>
      </c>
      <c r="X9" s="64">
        <v>3019.15741063</v>
      </c>
      <c r="Y9" s="64">
        <v>449.402264</v>
      </c>
      <c r="Z9" s="64">
        <v>449.402264</v>
      </c>
      <c r="AA9" s="64">
        <v>432</v>
      </c>
    </row>
    <row r="10" spans="1:27" ht="63.75" hidden="1" customHeight="1" x14ac:dyDescent="0.25">
      <c r="A10" s="61" t="s">
        <v>57</v>
      </c>
      <c r="B10" s="62" t="s">
        <v>58</v>
      </c>
      <c r="C10" s="63" t="s">
        <v>110</v>
      </c>
      <c r="D10" s="61" t="s">
        <v>29</v>
      </c>
      <c r="E10" s="61" t="s">
        <v>183</v>
      </c>
      <c r="F10" s="61" t="s">
        <v>183</v>
      </c>
      <c r="G10" s="61" t="s">
        <v>181</v>
      </c>
      <c r="H10" s="61" t="s">
        <v>184</v>
      </c>
      <c r="I10" s="61"/>
      <c r="J10" s="61"/>
      <c r="K10" s="61"/>
      <c r="L10" s="61"/>
      <c r="M10" s="61" t="s">
        <v>30</v>
      </c>
      <c r="N10" s="61" t="s">
        <v>31</v>
      </c>
      <c r="O10" s="61" t="s">
        <v>32</v>
      </c>
      <c r="P10" s="62" t="s">
        <v>33</v>
      </c>
      <c r="Q10" s="64">
        <v>554.1</v>
      </c>
      <c r="R10" s="64">
        <v>0</v>
      </c>
      <c r="S10" s="64">
        <v>0</v>
      </c>
      <c r="T10" s="64">
        <v>554.1</v>
      </c>
      <c r="U10" s="64">
        <v>0</v>
      </c>
      <c r="V10" s="64">
        <v>373.097734</v>
      </c>
      <c r="W10" s="64">
        <v>181.00226599999999</v>
      </c>
      <c r="X10" s="64">
        <v>190.7534</v>
      </c>
      <c r="Y10" s="64">
        <v>0</v>
      </c>
      <c r="Z10" s="64">
        <v>0</v>
      </c>
      <c r="AA10" s="64">
        <v>0</v>
      </c>
    </row>
    <row r="11" spans="1:27" ht="63.75" hidden="1" customHeight="1" x14ac:dyDescent="0.25">
      <c r="A11" s="61" t="s">
        <v>57</v>
      </c>
      <c r="B11" s="62" t="s">
        <v>58</v>
      </c>
      <c r="C11" s="63" t="s">
        <v>114</v>
      </c>
      <c r="D11" s="61" t="s">
        <v>29</v>
      </c>
      <c r="E11" s="61" t="s">
        <v>183</v>
      </c>
      <c r="F11" s="61" t="s">
        <v>183</v>
      </c>
      <c r="G11" s="61" t="s">
        <v>181</v>
      </c>
      <c r="H11" s="61" t="s">
        <v>186</v>
      </c>
      <c r="I11" s="61"/>
      <c r="J11" s="61"/>
      <c r="K11" s="61"/>
      <c r="L11" s="61"/>
      <c r="M11" s="61" t="s">
        <v>30</v>
      </c>
      <c r="N11" s="61" t="s">
        <v>31</v>
      </c>
      <c r="O11" s="61" t="s">
        <v>32</v>
      </c>
      <c r="P11" s="62" t="s">
        <v>36</v>
      </c>
      <c r="Q11" s="64">
        <v>6604.4</v>
      </c>
      <c r="R11" s="64">
        <v>0</v>
      </c>
      <c r="S11" s="64">
        <v>0</v>
      </c>
      <c r="T11" s="64">
        <v>6604.4</v>
      </c>
      <c r="U11" s="64">
        <v>0</v>
      </c>
      <c r="V11" s="64">
        <v>2165.4143779999999</v>
      </c>
      <c r="W11" s="64">
        <v>4438.9856220000001</v>
      </c>
      <c r="X11" s="64">
        <v>802.63182600000005</v>
      </c>
      <c r="Y11" s="64">
        <v>0</v>
      </c>
      <c r="Z11" s="64">
        <v>0</v>
      </c>
      <c r="AA11" s="64">
        <v>0</v>
      </c>
    </row>
    <row r="12" spans="1:27" ht="63.75" hidden="1" customHeight="1" x14ac:dyDescent="0.25">
      <c r="A12" s="61" t="s">
        <v>57</v>
      </c>
      <c r="B12" s="62" t="s">
        <v>58</v>
      </c>
      <c r="C12" s="63" t="s">
        <v>258</v>
      </c>
      <c r="D12" s="61" t="s">
        <v>29</v>
      </c>
      <c r="E12" s="61" t="s">
        <v>183</v>
      </c>
      <c r="F12" s="61" t="s">
        <v>183</v>
      </c>
      <c r="G12" s="61" t="s">
        <v>181</v>
      </c>
      <c r="H12" s="61" t="s">
        <v>259</v>
      </c>
      <c r="I12" s="61"/>
      <c r="J12" s="61"/>
      <c r="K12" s="61"/>
      <c r="L12" s="61"/>
      <c r="M12" s="61" t="s">
        <v>30</v>
      </c>
      <c r="N12" s="61" t="s">
        <v>31</v>
      </c>
      <c r="O12" s="61" t="s">
        <v>32</v>
      </c>
      <c r="P12" s="62" t="s">
        <v>260</v>
      </c>
      <c r="Q12" s="64">
        <v>1400</v>
      </c>
      <c r="R12" s="64">
        <v>0</v>
      </c>
      <c r="S12" s="64">
        <v>0</v>
      </c>
      <c r="T12" s="64">
        <v>1400</v>
      </c>
      <c r="U12" s="64">
        <v>0</v>
      </c>
      <c r="V12" s="64">
        <v>1167.040197</v>
      </c>
      <c r="W12" s="64">
        <v>232.95980299999999</v>
      </c>
      <c r="X12" s="64">
        <v>277.34826299999997</v>
      </c>
      <c r="Y12" s="64">
        <v>0</v>
      </c>
      <c r="Z12" s="64">
        <v>0</v>
      </c>
      <c r="AA12" s="64">
        <v>0</v>
      </c>
    </row>
    <row r="13" spans="1:27" ht="63.75" hidden="1" customHeight="1" x14ac:dyDescent="0.25">
      <c r="A13" s="61" t="s">
        <v>57</v>
      </c>
      <c r="B13" s="62" t="s">
        <v>58</v>
      </c>
      <c r="C13" s="63" t="s">
        <v>118</v>
      </c>
      <c r="D13" s="61" t="s">
        <v>29</v>
      </c>
      <c r="E13" s="61" t="s">
        <v>183</v>
      </c>
      <c r="F13" s="61" t="s">
        <v>183</v>
      </c>
      <c r="G13" s="61" t="s">
        <v>182</v>
      </c>
      <c r="H13" s="61" t="s">
        <v>188</v>
      </c>
      <c r="I13" s="61"/>
      <c r="J13" s="61"/>
      <c r="K13" s="61"/>
      <c r="L13" s="61"/>
      <c r="M13" s="61" t="s">
        <v>30</v>
      </c>
      <c r="N13" s="61" t="s">
        <v>31</v>
      </c>
      <c r="O13" s="61" t="s">
        <v>32</v>
      </c>
      <c r="P13" s="62" t="s">
        <v>119</v>
      </c>
      <c r="Q13" s="64">
        <v>5735.9</v>
      </c>
      <c r="R13" s="64">
        <v>0</v>
      </c>
      <c r="S13" s="64">
        <v>0</v>
      </c>
      <c r="T13" s="64">
        <v>5735.9</v>
      </c>
      <c r="U13" s="64">
        <v>0</v>
      </c>
      <c r="V13" s="64">
        <v>0</v>
      </c>
      <c r="W13" s="64">
        <v>5735.9</v>
      </c>
      <c r="X13" s="64">
        <v>0</v>
      </c>
      <c r="Y13" s="64">
        <v>0</v>
      </c>
      <c r="Z13" s="64">
        <v>0</v>
      </c>
      <c r="AA13" s="64">
        <v>0</v>
      </c>
    </row>
    <row r="14" spans="1:27" ht="63.75" hidden="1" customHeight="1" x14ac:dyDescent="0.25">
      <c r="A14" s="61" t="s">
        <v>57</v>
      </c>
      <c r="B14" s="62" t="s">
        <v>58</v>
      </c>
      <c r="C14" s="63" t="s">
        <v>120</v>
      </c>
      <c r="D14" s="61" t="s">
        <v>29</v>
      </c>
      <c r="E14" s="61" t="s">
        <v>183</v>
      </c>
      <c r="F14" s="61" t="s">
        <v>183</v>
      </c>
      <c r="G14" s="61" t="s">
        <v>182</v>
      </c>
      <c r="H14" s="61" t="s">
        <v>189</v>
      </c>
      <c r="I14" s="61"/>
      <c r="J14" s="61"/>
      <c r="K14" s="61"/>
      <c r="L14" s="61"/>
      <c r="M14" s="61" t="s">
        <v>30</v>
      </c>
      <c r="N14" s="61" t="s">
        <v>31</v>
      </c>
      <c r="O14" s="61" t="s">
        <v>32</v>
      </c>
      <c r="P14" s="62" t="s">
        <v>121</v>
      </c>
      <c r="Q14" s="64">
        <v>4082.1</v>
      </c>
      <c r="R14" s="64">
        <v>0</v>
      </c>
      <c r="S14" s="64">
        <v>0</v>
      </c>
      <c r="T14" s="64">
        <v>4082.1</v>
      </c>
      <c r="U14" s="64">
        <v>0</v>
      </c>
      <c r="V14" s="64">
        <v>4082.1</v>
      </c>
      <c r="W14" s="64">
        <v>0</v>
      </c>
      <c r="X14" s="64">
        <v>4082.1</v>
      </c>
      <c r="Y14" s="64">
        <v>340.17500000000001</v>
      </c>
      <c r="Z14" s="64">
        <v>340.17500000000001</v>
      </c>
      <c r="AA14" s="64">
        <v>336.88463100000001</v>
      </c>
    </row>
    <row r="15" spans="1:27" ht="63.75" hidden="1" customHeight="1" x14ac:dyDescent="0.25">
      <c r="A15" s="61" t="s">
        <v>57</v>
      </c>
      <c r="B15" s="62" t="s">
        <v>58</v>
      </c>
      <c r="C15" s="63" t="s">
        <v>122</v>
      </c>
      <c r="D15" s="61" t="s">
        <v>29</v>
      </c>
      <c r="E15" s="61" t="s">
        <v>183</v>
      </c>
      <c r="F15" s="61" t="s">
        <v>183</v>
      </c>
      <c r="G15" s="61" t="s">
        <v>182</v>
      </c>
      <c r="H15" s="61" t="s">
        <v>190</v>
      </c>
      <c r="I15" s="61"/>
      <c r="J15" s="61"/>
      <c r="K15" s="61"/>
      <c r="L15" s="61"/>
      <c r="M15" s="61" t="s">
        <v>30</v>
      </c>
      <c r="N15" s="61" t="s">
        <v>31</v>
      </c>
      <c r="O15" s="61" t="s">
        <v>32</v>
      </c>
      <c r="P15" s="62" t="s">
        <v>123</v>
      </c>
      <c r="Q15" s="64">
        <v>2900.4</v>
      </c>
      <c r="R15" s="64">
        <v>0</v>
      </c>
      <c r="S15" s="64">
        <v>0</v>
      </c>
      <c r="T15" s="64">
        <v>2900.4</v>
      </c>
      <c r="U15" s="64">
        <v>0</v>
      </c>
      <c r="V15" s="64">
        <v>0</v>
      </c>
      <c r="W15" s="64">
        <v>2900.4</v>
      </c>
      <c r="X15" s="64">
        <v>0</v>
      </c>
      <c r="Y15" s="64">
        <v>0</v>
      </c>
      <c r="Z15" s="64">
        <v>0</v>
      </c>
      <c r="AA15" s="64">
        <v>0</v>
      </c>
    </row>
    <row r="16" spans="1:27" ht="63.75" hidden="1" customHeight="1" x14ac:dyDescent="0.25">
      <c r="A16" s="61" t="s">
        <v>57</v>
      </c>
      <c r="B16" s="62" t="s">
        <v>58</v>
      </c>
      <c r="C16" s="63" t="s">
        <v>124</v>
      </c>
      <c r="D16" s="61" t="s">
        <v>29</v>
      </c>
      <c r="E16" s="61" t="s">
        <v>183</v>
      </c>
      <c r="F16" s="61" t="s">
        <v>183</v>
      </c>
      <c r="G16" s="61" t="s">
        <v>182</v>
      </c>
      <c r="H16" s="61" t="s">
        <v>191</v>
      </c>
      <c r="I16" s="61"/>
      <c r="J16" s="61"/>
      <c r="K16" s="61"/>
      <c r="L16" s="61"/>
      <c r="M16" s="61" t="s">
        <v>30</v>
      </c>
      <c r="N16" s="61" t="s">
        <v>31</v>
      </c>
      <c r="O16" s="61" t="s">
        <v>32</v>
      </c>
      <c r="P16" s="62" t="s">
        <v>125</v>
      </c>
      <c r="Q16" s="64">
        <v>2257.8000000000002</v>
      </c>
      <c r="R16" s="64">
        <v>0</v>
      </c>
      <c r="S16" s="64">
        <v>0</v>
      </c>
      <c r="T16" s="64">
        <v>2257.8000000000002</v>
      </c>
      <c r="U16" s="64">
        <v>0</v>
      </c>
      <c r="V16" s="64">
        <v>0</v>
      </c>
      <c r="W16" s="64">
        <v>2257.8000000000002</v>
      </c>
      <c r="X16" s="64">
        <v>0</v>
      </c>
      <c r="Y16" s="64">
        <v>0</v>
      </c>
      <c r="Z16" s="64">
        <v>0</v>
      </c>
      <c r="AA16" s="64">
        <v>0</v>
      </c>
    </row>
    <row r="17" spans="1:27" ht="63.75" hidden="1" customHeight="1" x14ac:dyDescent="0.25">
      <c r="A17" s="61" t="s">
        <v>57</v>
      </c>
      <c r="B17" s="62" t="s">
        <v>58</v>
      </c>
      <c r="C17" s="63" t="s">
        <v>126</v>
      </c>
      <c r="D17" s="61" t="s">
        <v>29</v>
      </c>
      <c r="E17" s="61" t="s">
        <v>183</v>
      </c>
      <c r="F17" s="61" t="s">
        <v>183</v>
      </c>
      <c r="G17" s="61" t="s">
        <v>182</v>
      </c>
      <c r="H17" s="61" t="s">
        <v>192</v>
      </c>
      <c r="I17" s="61"/>
      <c r="J17" s="61"/>
      <c r="K17" s="61"/>
      <c r="L17" s="61"/>
      <c r="M17" s="61" t="s">
        <v>30</v>
      </c>
      <c r="N17" s="61" t="s">
        <v>31</v>
      </c>
      <c r="O17" s="61" t="s">
        <v>32</v>
      </c>
      <c r="P17" s="62" t="s">
        <v>127</v>
      </c>
      <c r="Q17" s="64">
        <v>2897</v>
      </c>
      <c r="R17" s="64">
        <v>0</v>
      </c>
      <c r="S17" s="64">
        <v>0</v>
      </c>
      <c r="T17" s="64">
        <v>2897</v>
      </c>
      <c r="U17" s="64">
        <v>0</v>
      </c>
      <c r="V17" s="64">
        <v>0</v>
      </c>
      <c r="W17" s="64">
        <v>2897</v>
      </c>
      <c r="X17" s="64">
        <v>0</v>
      </c>
      <c r="Y17" s="64">
        <v>0</v>
      </c>
      <c r="Z17" s="64">
        <v>0</v>
      </c>
      <c r="AA17" s="64">
        <v>0</v>
      </c>
    </row>
    <row r="18" spans="1:27" ht="63.75" hidden="1" customHeight="1" x14ac:dyDescent="0.25">
      <c r="A18" s="61" t="s">
        <v>57</v>
      </c>
      <c r="B18" s="62" t="s">
        <v>58</v>
      </c>
      <c r="C18" s="63" t="s">
        <v>128</v>
      </c>
      <c r="D18" s="61" t="s">
        <v>29</v>
      </c>
      <c r="E18" s="61" t="s">
        <v>183</v>
      </c>
      <c r="F18" s="61" t="s">
        <v>183</v>
      </c>
      <c r="G18" s="61" t="s">
        <v>182</v>
      </c>
      <c r="H18" s="61" t="s">
        <v>193</v>
      </c>
      <c r="I18" s="61"/>
      <c r="J18" s="61"/>
      <c r="K18" s="61"/>
      <c r="L18" s="61"/>
      <c r="M18" s="61" t="s">
        <v>30</v>
      </c>
      <c r="N18" s="61" t="s">
        <v>31</v>
      </c>
      <c r="O18" s="61" t="s">
        <v>32</v>
      </c>
      <c r="P18" s="62" t="s">
        <v>129</v>
      </c>
      <c r="Q18" s="64">
        <v>4585.3</v>
      </c>
      <c r="R18" s="64">
        <v>0</v>
      </c>
      <c r="S18" s="64">
        <v>0</v>
      </c>
      <c r="T18" s="64">
        <v>4585.3</v>
      </c>
      <c r="U18" s="64">
        <v>0</v>
      </c>
      <c r="V18" s="64">
        <v>0</v>
      </c>
      <c r="W18" s="64">
        <v>4585.3</v>
      </c>
      <c r="X18" s="64">
        <v>0</v>
      </c>
      <c r="Y18" s="64">
        <v>0</v>
      </c>
      <c r="Z18" s="64">
        <v>0</v>
      </c>
      <c r="AA18" s="64">
        <v>0</v>
      </c>
    </row>
    <row r="19" spans="1:27" s="72" customFormat="1" ht="33.75" x14ac:dyDescent="0.25">
      <c r="A19" s="89" t="s">
        <v>57</v>
      </c>
      <c r="B19" s="90" t="s">
        <v>58</v>
      </c>
      <c r="C19" s="91" t="s">
        <v>131</v>
      </c>
      <c r="D19" s="89" t="s">
        <v>29</v>
      </c>
      <c r="E19" s="89" t="s">
        <v>183</v>
      </c>
      <c r="F19" s="89" t="s">
        <v>194</v>
      </c>
      <c r="G19" s="89" t="s">
        <v>181</v>
      </c>
      <c r="H19" s="89" t="s">
        <v>195</v>
      </c>
      <c r="I19" s="89"/>
      <c r="J19" s="89"/>
      <c r="K19" s="89"/>
      <c r="L19" s="89"/>
      <c r="M19" s="89" t="s">
        <v>30</v>
      </c>
      <c r="N19" s="89" t="s">
        <v>31</v>
      </c>
      <c r="O19" s="89" t="s">
        <v>32</v>
      </c>
      <c r="P19" s="209" t="s">
        <v>275</v>
      </c>
      <c r="Q19" s="82" t="e">
        <f>+#REF!/$Q$3</f>
        <v>#REF!</v>
      </c>
      <c r="R19" s="82" t="e">
        <f>+#REF!/$Q$3</f>
        <v>#REF!</v>
      </c>
      <c r="S19" s="82" t="e">
        <f>+#REF!/$Q$3</f>
        <v>#REF!</v>
      </c>
      <c r="T19" s="82" t="e">
        <f>+#REF!/$Q$3</f>
        <v>#REF!</v>
      </c>
      <c r="U19" s="82" t="e">
        <f>+#REF!/$Q$3</f>
        <v>#REF!</v>
      </c>
      <c r="V19" s="82" t="e">
        <f>+#REF!/$Q$3</f>
        <v>#REF!</v>
      </c>
      <c r="W19" s="82" t="e">
        <f>+#REF!/$Q$3</f>
        <v>#REF!</v>
      </c>
      <c r="X19" s="82" t="e">
        <f>+#REF!/$Q$3</f>
        <v>#REF!</v>
      </c>
      <c r="Y19" s="82" t="e">
        <f>+#REF!/$Q$3</f>
        <v>#REF!</v>
      </c>
      <c r="Z19" s="82" t="e">
        <f>+#REF!/$Q$3</f>
        <v>#REF!</v>
      </c>
      <c r="AA19" s="82" t="e">
        <f>+#REF!/$Q$3</f>
        <v>#REF!</v>
      </c>
    </row>
    <row r="20" spans="1:27" ht="63.75" hidden="1" customHeight="1" x14ac:dyDescent="0.25">
      <c r="A20" s="61" t="s">
        <v>57</v>
      </c>
      <c r="B20" s="62" t="s">
        <v>58</v>
      </c>
      <c r="C20" s="63" t="s">
        <v>132</v>
      </c>
      <c r="D20" s="61" t="s">
        <v>29</v>
      </c>
      <c r="E20" s="61" t="s">
        <v>183</v>
      </c>
      <c r="F20" s="61" t="s">
        <v>196</v>
      </c>
      <c r="G20" s="61" t="s">
        <v>181</v>
      </c>
      <c r="H20" s="61" t="s">
        <v>197</v>
      </c>
      <c r="I20" s="61"/>
      <c r="J20" s="61"/>
      <c r="K20" s="61"/>
      <c r="L20" s="61"/>
      <c r="M20" s="61" t="s">
        <v>30</v>
      </c>
      <c r="N20" s="61" t="s">
        <v>31</v>
      </c>
      <c r="O20" s="61" t="s">
        <v>32</v>
      </c>
      <c r="P20" s="62" t="s">
        <v>133</v>
      </c>
      <c r="Q20" s="82">
        <v>9.9999999999999989E-277</v>
      </c>
      <c r="R20" s="82">
        <v>9.9999999999999989E-277</v>
      </c>
      <c r="S20" s="82">
        <v>9.9999999999999989E-277</v>
      </c>
      <c r="T20" s="82">
        <v>9.9999999999999989E-277</v>
      </c>
      <c r="U20" s="82">
        <v>9.9999999999999989E-277</v>
      </c>
      <c r="V20" s="82">
        <v>9.9999999999999989E-277</v>
      </c>
      <c r="W20" s="82">
        <v>9.9999999999999989E-277</v>
      </c>
      <c r="X20" s="82">
        <v>9.9999999999999989E-277</v>
      </c>
      <c r="Y20" s="82">
        <v>9.9999999999999989E-277</v>
      </c>
      <c r="Z20" s="82">
        <v>9.9999999999999989E-277</v>
      </c>
      <c r="AA20" s="82">
        <v>9.9999999999999989E-277</v>
      </c>
    </row>
    <row r="21" spans="1:27" ht="63.75" hidden="1" customHeight="1" x14ac:dyDescent="0.25">
      <c r="A21" s="61" t="s">
        <v>57</v>
      </c>
      <c r="B21" s="62" t="s">
        <v>58</v>
      </c>
      <c r="C21" s="63" t="s">
        <v>134</v>
      </c>
      <c r="D21" s="61" t="s">
        <v>29</v>
      </c>
      <c r="E21" s="61" t="s">
        <v>183</v>
      </c>
      <c r="F21" s="61" t="s">
        <v>196</v>
      </c>
      <c r="G21" s="61" t="s">
        <v>181</v>
      </c>
      <c r="H21" s="61" t="s">
        <v>195</v>
      </c>
      <c r="I21" s="61"/>
      <c r="J21" s="61"/>
      <c r="K21" s="61"/>
      <c r="L21" s="61"/>
      <c r="M21" s="61" t="s">
        <v>30</v>
      </c>
      <c r="N21" s="61" t="s">
        <v>31</v>
      </c>
      <c r="O21" s="61" t="s">
        <v>32</v>
      </c>
      <c r="P21" s="62" t="s">
        <v>135</v>
      </c>
      <c r="Q21" s="82">
        <v>9.9999999999999989E-277</v>
      </c>
      <c r="R21" s="82">
        <v>9.9999999999999989E-277</v>
      </c>
      <c r="S21" s="82">
        <v>9.9999999999999989E-277</v>
      </c>
      <c r="T21" s="82">
        <v>9.9999999999999989E-277</v>
      </c>
      <c r="U21" s="82">
        <v>9.9999999999999989E-277</v>
      </c>
      <c r="V21" s="82">
        <v>9.9999999999999989E-277</v>
      </c>
      <c r="W21" s="82">
        <v>9.9999999999999989E-277</v>
      </c>
      <c r="X21" s="82">
        <v>9.9999999999999989E-277</v>
      </c>
      <c r="Y21" s="82">
        <v>9.9999999999999989E-277</v>
      </c>
      <c r="Z21" s="82">
        <v>9.9999999999999989E-277</v>
      </c>
      <c r="AA21" s="82">
        <v>9.9999999999999989E-277</v>
      </c>
    </row>
    <row r="22" spans="1:27" ht="63.75" hidden="1" customHeight="1" x14ac:dyDescent="0.25">
      <c r="A22" s="61" t="s">
        <v>57</v>
      </c>
      <c r="B22" s="62" t="s">
        <v>58</v>
      </c>
      <c r="C22" s="63" t="s">
        <v>136</v>
      </c>
      <c r="D22" s="61" t="s">
        <v>29</v>
      </c>
      <c r="E22" s="61" t="s">
        <v>183</v>
      </c>
      <c r="F22" s="61" t="s">
        <v>196</v>
      </c>
      <c r="G22" s="61" t="s">
        <v>181</v>
      </c>
      <c r="H22" s="61" t="s">
        <v>198</v>
      </c>
      <c r="I22" s="61"/>
      <c r="J22" s="61"/>
      <c r="K22" s="61"/>
      <c r="L22" s="61"/>
      <c r="M22" s="61" t="s">
        <v>30</v>
      </c>
      <c r="N22" s="61" t="s">
        <v>31</v>
      </c>
      <c r="O22" s="61" t="s">
        <v>32</v>
      </c>
      <c r="P22" s="62" t="s">
        <v>34</v>
      </c>
      <c r="Q22" s="82">
        <v>9.9999999999999989E-277</v>
      </c>
      <c r="R22" s="82">
        <v>9.9999999999999989E-277</v>
      </c>
      <c r="S22" s="82">
        <v>9.9999999999999989E-277</v>
      </c>
      <c r="T22" s="82">
        <v>9.9999999999999989E-277</v>
      </c>
      <c r="U22" s="82">
        <v>9.9999999999999989E-277</v>
      </c>
      <c r="V22" s="82">
        <v>9.9999999999999989E-277</v>
      </c>
      <c r="W22" s="82">
        <v>9.9999999999999989E-277</v>
      </c>
      <c r="X22" s="82">
        <v>9.9999999999999989E-277</v>
      </c>
      <c r="Y22" s="82">
        <v>9.9999999999999989E-277</v>
      </c>
      <c r="Z22" s="82">
        <v>9.9999999999999989E-277</v>
      </c>
      <c r="AA22" s="82">
        <v>9.9999999999999989E-277</v>
      </c>
    </row>
    <row r="23" spans="1:27" ht="63.75" hidden="1" customHeight="1" x14ac:dyDescent="0.25">
      <c r="A23" s="61" t="s">
        <v>57</v>
      </c>
      <c r="B23" s="62" t="s">
        <v>58</v>
      </c>
      <c r="C23" s="63" t="s">
        <v>137</v>
      </c>
      <c r="D23" s="61" t="s">
        <v>29</v>
      </c>
      <c r="E23" s="61" t="s">
        <v>183</v>
      </c>
      <c r="F23" s="61" t="s">
        <v>196</v>
      </c>
      <c r="G23" s="61" t="s">
        <v>181</v>
      </c>
      <c r="H23" s="61" t="s">
        <v>188</v>
      </c>
      <c r="I23" s="61"/>
      <c r="J23" s="61"/>
      <c r="K23" s="61"/>
      <c r="L23" s="61"/>
      <c r="M23" s="61" t="s">
        <v>30</v>
      </c>
      <c r="N23" s="61" t="s">
        <v>31</v>
      </c>
      <c r="O23" s="61" t="s">
        <v>32</v>
      </c>
      <c r="P23" s="62" t="s">
        <v>37</v>
      </c>
      <c r="Q23" s="82">
        <v>9.9999999999999989E-277</v>
      </c>
      <c r="R23" s="82">
        <v>9.9999999999999989E-277</v>
      </c>
      <c r="S23" s="82">
        <v>9.9999999999999989E-277</v>
      </c>
      <c r="T23" s="82">
        <v>9.9999999999999989E-277</v>
      </c>
      <c r="U23" s="82">
        <v>9.9999999999999989E-277</v>
      </c>
      <c r="V23" s="82">
        <v>9.9999999999999989E-277</v>
      </c>
      <c r="W23" s="82">
        <v>9.9999999999999989E-277</v>
      </c>
      <c r="X23" s="82">
        <v>9.9999999999999989E-277</v>
      </c>
      <c r="Y23" s="82">
        <v>9.9999999999999989E-277</v>
      </c>
      <c r="Z23" s="82">
        <v>9.9999999999999989E-277</v>
      </c>
      <c r="AA23" s="82">
        <v>9.9999999999999989E-277</v>
      </c>
    </row>
    <row r="24" spans="1:27" ht="63.75" hidden="1" customHeight="1" x14ac:dyDescent="0.25">
      <c r="A24" s="61" t="s">
        <v>57</v>
      </c>
      <c r="B24" s="62" t="s">
        <v>58</v>
      </c>
      <c r="C24" s="63" t="s">
        <v>138</v>
      </c>
      <c r="D24" s="61" t="s">
        <v>29</v>
      </c>
      <c r="E24" s="61" t="s">
        <v>183</v>
      </c>
      <c r="F24" s="61" t="s">
        <v>31</v>
      </c>
      <c r="G24" s="61" t="s">
        <v>181</v>
      </c>
      <c r="H24" s="61" t="s">
        <v>197</v>
      </c>
      <c r="I24" s="61"/>
      <c r="J24" s="61"/>
      <c r="K24" s="61"/>
      <c r="L24" s="61"/>
      <c r="M24" s="61" t="s">
        <v>30</v>
      </c>
      <c r="N24" s="61" t="s">
        <v>31</v>
      </c>
      <c r="O24" s="61" t="s">
        <v>32</v>
      </c>
      <c r="P24" s="62" t="s">
        <v>139</v>
      </c>
      <c r="Q24" s="82">
        <v>9.9999999999999989E-277</v>
      </c>
      <c r="R24" s="82">
        <v>9.9999999999999989E-277</v>
      </c>
      <c r="S24" s="82">
        <v>9.9999999999999989E-277</v>
      </c>
      <c r="T24" s="82">
        <v>9.9999999999999989E-277</v>
      </c>
      <c r="U24" s="82">
        <v>9.9999999999999989E-277</v>
      </c>
      <c r="V24" s="82">
        <v>9.9999999999999989E-277</v>
      </c>
      <c r="W24" s="82">
        <v>9.9999999999999989E-277</v>
      </c>
      <c r="X24" s="82">
        <v>9.9999999999999989E-277</v>
      </c>
      <c r="Y24" s="82">
        <v>9.9999999999999989E-277</v>
      </c>
      <c r="Z24" s="82">
        <v>9.9999999999999989E-277</v>
      </c>
      <c r="AA24" s="82">
        <v>9.9999999999999989E-277</v>
      </c>
    </row>
    <row r="25" spans="1:27" ht="63.75" hidden="1" customHeight="1" x14ac:dyDescent="0.25">
      <c r="A25" s="61" t="s">
        <v>57</v>
      </c>
      <c r="B25" s="62" t="s">
        <v>58</v>
      </c>
      <c r="C25" s="63" t="s">
        <v>140</v>
      </c>
      <c r="D25" s="61" t="s">
        <v>29</v>
      </c>
      <c r="E25" s="61" t="s">
        <v>183</v>
      </c>
      <c r="F25" s="61" t="s">
        <v>31</v>
      </c>
      <c r="G25" s="61" t="s">
        <v>181</v>
      </c>
      <c r="H25" s="61" t="s">
        <v>200</v>
      </c>
      <c r="I25" s="61"/>
      <c r="J25" s="61"/>
      <c r="K25" s="61"/>
      <c r="L25" s="61"/>
      <c r="M25" s="61" t="s">
        <v>30</v>
      </c>
      <c r="N25" s="61" t="s">
        <v>31</v>
      </c>
      <c r="O25" s="61" t="s">
        <v>32</v>
      </c>
      <c r="P25" s="62" t="s">
        <v>141</v>
      </c>
      <c r="Q25" s="82">
        <v>9.9999999999999989E-277</v>
      </c>
      <c r="R25" s="82">
        <v>9.9999999999999989E-277</v>
      </c>
      <c r="S25" s="82">
        <v>9.9999999999999989E-277</v>
      </c>
      <c r="T25" s="82">
        <v>9.9999999999999989E-277</v>
      </c>
      <c r="U25" s="82">
        <v>9.9999999999999989E-277</v>
      </c>
      <c r="V25" s="82">
        <v>9.9999999999999989E-277</v>
      </c>
      <c r="W25" s="82">
        <v>9.9999999999999989E-277</v>
      </c>
      <c r="X25" s="82">
        <v>9.9999999999999989E-277</v>
      </c>
      <c r="Y25" s="82">
        <v>9.9999999999999989E-277</v>
      </c>
      <c r="Z25" s="82">
        <v>9.9999999999999989E-277</v>
      </c>
      <c r="AA25" s="82">
        <v>9.9999999999999989E-277</v>
      </c>
    </row>
    <row r="26" spans="1:27" ht="63.75" hidden="1" customHeight="1" x14ac:dyDescent="0.25">
      <c r="A26" s="61" t="s">
        <v>57</v>
      </c>
      <c r="B26" s="62" t="s">
        <v>58</v>
      </c>
      <c r="C26" s="63" t="s">
        <v>142</v>
      </c>
      <c r="D26" s="61" t="s">
        <v>29</v>
      </c>
      <c r="E26" s="61" t="s">
        <v>183</v>
      </c>
      <c r="F26" s="61" t="s">
        <v>199</v>
      </c>
      <c r="G26" s="61" t="s">
        <v>201</v>
      </c>
      <c r="H26" s="61" t="s">
        <v>197</v>
      </c>
      <c r="I26" s="61"/>
      <c r="J26" s="61"/>
      <c r="K26" s="61"/>
      <c r="L26" s="61"/>
      <c r="M26" s="61" t="s">
        <v>30</v>
      </c>
      <c r="N26" s="61" t="s">
        <v>31</v>
      </c>
      <c r="O26" s="61" t="s">
        <v>32</v>
      </c>
      <c r="P26" s="62" t="s">
        <v>83</v>
      </c>
      <c r="Q26" s="82">
        <v>9.9999999999999989E-277</v>
      </c>
      <c r="R26" s="82">
        <v>9.9999999999999989E-277</v>
      </c>
      <c r="S26" s="82">
        <v>9.9999999999999989E-277</v>
      </c>
      <c r="T26" s="82">
        <v>9.9999999999999989E-277</v>
      </c>
      <c r="U26" s="82">
        <v>9.9999999999999989E-277</v>
      </c>
      <c r="V26" s="82">
        <v>9.9999999999999989E-277</v>
      </c>
      <c r="W26" s="82">
        <v>9.9999999999999989E-277</v>
      </c>
      <c r="X26" s="82">
        <v>9.9999999999999989E-277</v>
      </c>
      <c r="Y26" s="82">
        <v>9.9999999999999989E-277</v>
      </c>
      <c r="Z26" s="82">
        <v>9.9999999999999989E-277</v>
      </c>
      <c r="AA26" s="82">
        <v>9.9999999999999989E-277</v>
      </c>
    </row>
    <row r="27" spans="1:27" ht="63.75" hidden="1" customHeight="1" x14ac:dyDescent="0.25">
      <c r="A27" s="61" t="s">
        <v>57</v>
      </c>
      <c r="B27" s="62" t="s">
        <v>58</v>
      </c>
      <c r="C27" s="63" t="s">
        <v>143</v>
      </c>
      <c r="D27" s="61" t="s">
        <v>29</v>
      </c>
      <c r="E27" s="61" t="s">
        <v>201</v>
      </c>
      <c r="F27" s="61" t="s">
        <v>181</v>
      </c>
      <c r="G27" s="61"/>
      <c r="H27" s="61"/>
      <c r="I27" s="61"/>
      <c r="J27" s="61"/>
      <c r="K27" s="61"/>
      <c r="L27" s="61"/>
      <c r="M27" s="61" t="s">
        <v>30</v>
      </c>
      <c r="N27" s="61" t="s">
        <v>31</v>
      </c>
      <c r="O27" s="61" t="s">
        <v>32</v>
      </c>
      <c r="P27" s="62" t="s">
        <v>144</v>
      </c>
      <c r="Q27" s="82">
        <v>9.9999999999999989E-277</v>
      </c>
      <c r="R27" s="82">
        <v>9.9999999999999989E-277</v>
      </c>
      <c r="S27" s="82">
        <v>9.9999999999999989E-277</v>
      </c>
      <c r="T27" s="82">
        <v>9.9999999999999989E-277</v>
      </c>
      <c r="U27" s="82">
        <v>9.9999999999999989E-277</v>
      </c>
      <c r="V27" s="82">
        <v>9.9999999999999989E-277</v>
      </c>
      <c r="W27" s="82">
        <v>9.9999999999999989E-277</v>
      </c>
      <c r="X27" s="82">
        <v>9.9999999999999989E-277</v>
      </c>
      <c r="Y27" s="82">
        <v>9.9999999999999989E-277</v>
      </c>
      <c r="Z27" s="82">
        <v>9.9999999999999989E-277</v>
      </c>
      <c r="AA27" s="82">
        <v>9.9999999999999989E-277</v>
      </c>
    </row>
    <row r="28" spans="1:27" ht="63.75" hidden="1" customHeight="1" x14ac:dyDescent="0.25">
      <c r="A28" s="61" t="s">
        <v>57</v>
      </c>
      <c r="B28" s="62" t="s">
        <v>58</v>
      </c>
      <c r="C28" s="63" t="s">
        <v>145</v>
      </c>
      <c r="D28" s="61" t="s">
        <v>29</v>
      </c>
      <c r="E28" s="61" t="s">
        <v>201</v>
      </c>
      <c r="F28" s="61" t="s">
        <v>194</v>
      </c>
      <c r="G28" s="61" t="s">
        <v>181</v>
      </c>
      <c r="H28" s="61"/>
      <c r="I28" s="61"/>
      <c r="J28" s="61"/>
      <c r="K28" s="61"/>
      <c r="L28" s="61"/>
      <c r="M28" s="61" t="s">
        <v>30</v>
      </c>
      <c r="N28" s="61" t="s">
        <v>199</v>
      </c>
      <c r="O28" s="61" t="s">
        <v>202</v>
      </c>
      <c r="P28" s="62" t="s">
        <v>146</v>
      </c>
      <c r="Q28" s="82">
        <v>9.9999999999999989E-277</v>
      </c>
      <c r="R28" s="82">
        <v>9.9999999999999989E-277</v>
      </c>
      <c r="S28" s="82">
        <v>9.9999999999999989E-277</v>
      </c>
      <c r="T28" s="82">
        <v>9.9999999999999989E-277</v>
      </c>
      <c r="U28" s="82">
        <v>9.9999999999999989E-277</v>
      </c>
      <c r="V28" s="82">
        <v>9.9999999999999989E-277</v>
      </c>
      <c r="W28" s="82">
        <v>9.9999999999999989E-277</v>
      </c>
      <c r="X28" s="82">
        <v>9.9999999999999989E-277</v>
      </c>
      <c r="Y28" s="82">
        <v>9.9999999999999989E-277</v>
      </c>
      <c r="Z28" s="82">
        <v>9.9999999999999989E-277</v>
      </c>
      <c r="AA28" s="82">
        <v>9.9999999999999989E-277</v>
      </c>
    </row>
    <row r="29" spans="1:27" ht="63.75" hidden="1" customHeight="1" x14ac:dyDescent="0.25">
      <c r="A29" s="61" t="s">
        <v>57</v>
      </c>
      <c r="B29" s="62" t="s">
        <v>58</v>
      </c>
      <c r="C29" s="63" t="s">
        <v>147</v>
      </c>
      <c r="D29" s="61" t="s">
        <v>203</v>
      </c>
      <c r="E29" s="61" t="s">
        <v>204</v>
      </c>
      <c r="F29" s="61" t="s">
        <v>205</v>
      </c>
      <c r="G29" s="61" t="s">
        <v>206</v>
      </c>
      <c r="H29" s="61"/>
      <c r="I29" s="61"/>
      <c r="J29" s="61"/>
      <c r="K29" s="61"/>
      <c r="L29" s="61"/>
      <c r="M29" s="61" t="s">
        <v>30</v>
      </c>
      <c r="N29" s="61" t="s">
        <v>199</v>
      </c>
      <c r="O29" s="61" t="s">
        <v>32</v>
      </c>
      <c r="P29" s="62" t="s">
        <v>148</v>
      </c>
      <c r="Q29" s="82">
        <v>9.9999999999999989E-277</v>
      </c>
      <c r="R29" s="82">
        <v>9.9999999999999989E-277</v>
      </c>
      <c r="S29" s="82">
        <v>9.9999999999999989E-277</v>
      </c>
      <c r="T29" s="82">
        <v>9.9999999999999989E-277</v>
      </c>
      <c r="U29" s="82">
        <v>9.9999999999999989E-277</v>
      </c>
      <c r="V29" s="82">
        <v>9.9999999999999989E-277</v>
      </c>
      <c r="W29" s="82">
        <v>9.9999999999999989E-277</v>
      </c>
      <c r="X29" s="82">
        <v>9.9999999999999989E-277</v>
      </c>
      <c r="Y29" s="82">
        <v>9.9999999999999989E-277</v>
      </c>
      <c r="Z29" s="82">
        <v>9.9999999999999989E-277</v>
      </c>
      <c r="AA29" s="82">
        <v>9.9999999999999989E-277</v>
      </c>
    </row>
    <row r="30" spans="1:27" ht="63.75" hidden="1" customHeight="1" x14ac:dyDescent="0.25">
      <c r="A30" s="61" t="s">
        <v>57</v>
      </c>
      <c r="B30" s="62" t="s">
        <v>58</v>
      </c>
      <c r="C30" s="63" t="s">
        <v>219</v>
      </c>
      <c r="D30" s="61" t="s">
        <v>203</v>
      </c>
      <c r="E30" s="61" t="s">
        <v>204</v>
      </c>
      <c r="F30" s="61" t="s">
        <v>205</v>
      </c>
      <c r="G30" s="61" t="s">
        <v>220</v>
      </c>
      <c r="H30" s="61"/>
      <c r="I30" s="61"/>
      <c r="J30" s="61"/>
      <c r="K30" s="61"/>
      <c r="L30" s="61"/>
      <c r="M30" s="61" t="s">
        <v>30</v>
      </c>
      <c r="N30" s="61" t="s">
        <v>199</v>
      </c>
      <c r="O30" s="61" t="s">
        <v>32</v>
      </c>
      <c r="P30" s="62" t="s">
        <v>254</v>
      </c>
      <c r="Q30" s="82">
        <v>9.9999999999999989E-277</v>
      </c>
      <c r="R30" s="82">
        <v>9.9999999999999989E-277</v>
      </c>
      <c r="S30" s="82">
        <v>9.9999999999999989E-277</v>
      </c>
      <c r="T30" s="82">
        <v>9.9999999999999989E-277</v>
      </c>
      <c r="U30" s="82">
        <v>9.9999999999999989E-277</v>
      </c>
      <c r="V30" s="82">
        <v>9.9999999999999989E-277</v>
      </c>
      <c r="W30" s="82">
        <v>9.9999999999999989E-277</v>
      </c>
      <c r="X30" s="82">
        <v>9.9999999999999989E-277</v>
      </c>
      <c r="Y30" s="82">
        <v>9.9999999999999989E-277</v>
      </c>
      <c r="Z30" s="82">
        <v>9.9999999999999989E-277</v>
      </c>
      <c r="AA30" s="82">
        <v>9.9999999999999989E-277</v>
      </c>
    </row>
    <row r="31" spans="1:27" ht="63.75" hidden="1" customHeight="1" x14ac:dyDescent="0.25">
      <c r="A31" s="61" t="s">
        <v>57</v>
      </c>
      <c r="B31" s="62" t="s">
        <v>58</v>
      </c>
      <c r="C31" s="63" t="s">
        <v>221</v>
      </c>
      <c r="D31" s="61" t="s">
        <v>203</v>
      </c>
      <c r="E31" s="61" t="s">
        <v>204</v>
      </c>
      <c r="F31" s="61" t="s">
        <v>205</v>
      </c>
      <c r="G31" s="61" t="s">
        <v>222</v>
      </c>
      <c r="H31" s="61"/>
      <c r="I31" s="61"/>
      <c r="J31" s="61"/>
      <c r="K31" s="61"/>
      <c r="L31" s="61"/>
      <c r="M31" s="61" t="s">
        <v>30</v>
      </c>
      <c r="N31" s="61" t="s">
        <v>199</v>
      </c>
      <c r="O31" s="61" t="s">
        <v>32</v>
      </c>
      <c r="P31" s="62" t="s">
        <v>223</v>
      </c>
      <c r="Q31" s="82">
        <v>9.9999999999999989E-277</v>
      </c>
      <c r="R31" s="82">
        <v>9.9999999999999989E-277</v>
      </c>
      <c r="S31" s="82">
        <v>9.9999999999999989E-277</v>
      </c>
      <c r="T31" s="82">
        <v>9.9999999999999989E-277</v>
      </c>
      <c r="U31" s="82">
        <v>9.9999999999999989E-277</v>
      </c>
      <c r="V31" s="82">
        <v>9.9999999999999989E-277</v>
      </c>
      <c r="W31" s="82">
        <v>9.9999999999999989E-277</v>
      </c>
      <c r="X31" s="82">
        <v>9.9999999999999989E-277</v>
      </c>
      <c r="Y31" s="82">
        <v>9.9999999999999989E-277</v>
      </c>
      <c r="Z31" s="82">
        <v>9.9999999999999989E-277</v>
      </c>
      <c r="AA31" s="82">
        <v>9.9999999999999989E-277</v>
      </c>
    </row>
    <row r="32" spans="1:27" ht="63.75" hidden="1" customHeight="1" x14ac:dyDescent="0.25">
      <c r="A32" s="61" t="s">
        <v>57</v>
      </c>
      <c r="B32" s="62" t="s">
        <v>58</v>
      </c>
      <c r="C32" s="63" t="s">
        <v>150</v>
      </c>
      <c r="D32" s="61" t="s">
        <v>203</v>
      </c>
      <c r="E32" s="61" t="s">
        <v>207</v>
      </c>
      <c r="F32" s="61" t="s">
        <v>205</v>
      </c>
      <c r="G32" s="61" t="s">
        <v>31</v>
      </c>
      <c r="H32" s="61"/>
      <c r="I32" s="61"/>
      <c r="J32" s="61"/>
      <c r="K32" s="61"/>
      <c r="L32" s="61"/>
      <c r="M32" s="61" t="s">
        <v>30</v>
      </c>
      <c r="N32" s="61" t="s">
        <v>185</v>
      </c>
      <c r="O32" s="61" t="s">
        <v>32</v>
      </c>
      <c r="P32" s="62" t="s">
        <v>151</v>
      </c>
      <c r="Q32" s="82">
        <v>9.9999999999999989E-277</v>
      </c>
      <c r="R32" s="82">
        <v>9.9999999999999989E-277</v>
      </c>
      <c r="S32" s="82">
        <v>9.9999999999999989E-277</v>
      </c>
      <c r="T32" s="82">
        <v>9.9999999999999989E-277</v>
      </c>
      <c r="U32" s="82">
        <v>9.9999999999999989E-277</v>
      </c>
      <c r="V32" s="82">
        <v>9.9999999999999989E-277</v>
      </c>
      <c r="W32" s="82">
        <v>9.9999999999999989E-277</v>
      </c>
      <c r="X32" s="82">
        <v>9.9999999999999989E-277</v>
      </c>
      <c r="Y32" s="82">
        <v>9.9999999999999989E-277</v>
      </c>
      <c r="Z32" s="82">
        <v>9.9999999999999989E-277</v>
      </c>
      <c r="AA32" s="82">
        <v>9.9999999999999989E-277</v>
      </c>
    </row>
    <row r="33" spans="1:27" ht="63.75" hidden="1" customHeight="1" x14ac:dyDescent="0.25">
      <c r="A33" s="61" t="s">
        <v>57</v>
      </c>
      <c r="B33" s="62" t="s">
        <v>58</v>
      </c>
      <c r="C33" s="63" t="s">
        <v>152</v>
      </c>
      <c r="D33" s="61" t="s">
        <v>203</v>
      </c>
      <c r="E33" s="61" t="s">
        <v>207</v>
      </c>
      <c r="F33" s="61" t="s">
        <v>205</v>
      </c>
      <c r="G33" s="61" t="s">
        <v>199</v>
      </c>
      <c r="H33" s="61"/>
      <c r="I33" s="61"/>
      <c r="J33" s="61"/>
      <c r="K33" s="61"/>
      <c r="L33" s="61"/>
      <c r="M33" s="61" t="s">
        <v>30</v>
      </c>
      <c r="N33" s="61" t="s">
        <v>199</v>
      </c>
      <c r="O33" s="61" t="s">
        <v>32</v>
      </c>
      <c r="P33" s="62" t="s">
        <v>153</v>
      </c>
      <c r="Q33" s="82">
        <v>9.9999999999999989E-277</v>
      </c>
      <c r="R33" s="82">
        <v>9.9999999999999989E-277</v>
      </c>
      <c r="S33" s="82">
        <v>9.9999999999999989E-277</v>
      </c>
      <c r="T33" s="82">
        <v>9.9999999999999989E-277</v>
      </c>
      <c r="U33" s="82">
        <v>9.9999999999999989E-277</v>
      </c>
      <c r="V33" s="82">
        <v>9.9999999999999989E-277</v>
      </c>
      <c r="W33" s="82">
        <v>9.9999999999999989E-277</v>
      </c>
      <c r="X33" s="82">
        <v>9.9999999999999989E-277</v>
      </c>
      <c r="Y33" s="82">
        <v>9.9999999999999989E-277</v>
      </c>
      <c r="Z33" s="82">
        <v>9.9999999999999989E-277</v>
      </c>
      <c r="AA33" s="82">
        <v>9.9999999999999989E-277</v>
      </c>
    </row>
    <row r="34" spans="1:27" ht="63.75" hidden="1" customHeight="1" x14ac:dyDescent="0.25">
      <c r="A34" s="61" t="s">
        <v>57</v>
      </c>
      <c r="B34" s="62" t="s">
        <v>58</v>
      </c>
      <c r="C34" s="63" t="s">
        <v>154</v>
      </c>
      <c r="D34" s="61" t="s">
        <v>203</v>
      </c>
      <c r="E34" s="61" t="s">
        <v>207</v>
      </c>
      <c r="F34" s="61" t="s">
        <v>205</v>
      </c>
      <c r="G34" s="61" t="s">
        <v>210</v>
      </c>
      <c r="H34" s="61"/>
      <c r="I34" s="61"/>
      <c r="J34" s="61"/>
      <c r="K34" s="61"/>
      <c r="L34" s="61"/>
      <c r="M34" s="61" t="s">
        <v>30</v>
      </c>
      <c r="N34" s="61" t="s">
        <v>185</v>
      </c>
      <c r="O34" s="61" t="s">
        <v>32</v>
      </c>
      <c r="P34" s="62" t="s">
        <v>155</v>
      </c>
      <c r="Q34" s="82">
        <v>9.9999999999999989E-277</v>
      </c>
      <c r="R34" s="82">
        <v>9.9999999999999989E-277</v>
      </c>
      <c r="S34" s="82">
        <v>9.9999999999999989E-277</v>
      </c>
      <c r="T34" s="82">
        <v>9.9999999999999989E-277</v>
      </c>
      <c r="U34" s="82">
        <v>9.9999999999999989E-277</v>
      </c>
      <c r="V34" s="82">
        <v>9.9999999999999989E-277</v>
      </c>
      <c r="W34" s="82">
        <v>9.9999999999999989E-277</v>
      </c>
      <c r="X34" s="82">
        <v>9.9999999999999989E-277</v>
      </c>
      <c r="Y34" s="82">
        <v>9.9999999999999989E-277</v>
      </c>
      <c r="Z34" s="82">
        <v>9.9999999999999989E-277</v>
      </c>
      <c r="AA34" s="82">
        <v>9.9999999999999989E-277</v>
      </c>
    </row>
    <row r="35" spans="1:27" ht="63.75" hidden="1" customHeight="1" x14ac:dyDescent="0.25">
      <c r="A35" s="61" t="s">
        <v>57</v>
      </c>
      <c r="B35" s="62" t="s">
        <v>58</v>
      </c>
      <c r="C35" s="63" t="s">
        <v>156</v>
      </c>
      <c r="D35" s="61" t="s">
        <v>203</v>
      </c>
      <c r="E35" s="61" t="s">
        <v>211</v>
      </c>
      <c r="F35" s="61" t="s">
        <v>205</v>
      </c>
      <c r="G35" s="61" t="s">
        <v>212</v>
      </c>
      <c r="H35" s="61"/>
      <c r="I35" s="61"/>
      <c r="J35" s="61"/>
      <c r="K35" s="61"/>
      <c r="L35" s="61"/>
      <c r="M35" s="61" t="s">
        <v>30</v>
      </c>
      <c r="N35" s="61" t="s">
        <v>199</v>
      </c>
      <c r="O35" s="61" t="s">
        <v>32</v>
      </c>
      <c r="P35" s="62" t="s">
        <v>157</v>
      </c>
      <c r="Q35" s="82">
        <v>9.9999999999999989E-277</v>
      </c>
      <c r="R35" s="82">
        <v>9.9999999999999989E-277</v>
      </c>
      <c r="S35" s="82">
        <v>9.9999999999999989E-277</v>
      </c>
      <c r="T35" s="82">
        <v>9.9999999999999989E-277</v>
      </c>
      <c r="U35" s="82">
        <v>9.9999999999999989E-277</v>
      </c>
      <c r="V35" s="82">
        <v>9.9999999999999989E-277</v>
      </c>
      <c r="W35" s="82">
        <v>9.9999999999999989E-277</v>
      </c>
      <c r="X35" s="82">
        <v>9.9999999999999989E-277</v>
      </c>
      <c r="Y35" s="82">
        <v>9.9999999999999989E-277</v>
      </c>
      <c r="Z35" s="82">
        <v>9.9999999999999989E-277</v>
      </c>
      <c r="AA35" s="82">
        <v>9.9999999999999989E-277</v>
      </c>
    </row>
    <row r="36" spans="1:27" ht="63.75" hidden="1" customHeight="1" x14ac:dyDescent="0.25">
      <c r="A36" s="61" t="s">
        <v>57</v>
      </c>
      <c r="B36" s="62" t="s">
        <v>58</v>
      </c>
      <c r="C36" s="63" t="s">
        <v>158</v>
      </c>
      <c r="D36" s="61" t="s">
        <v>203</v>
      </c>
      <c r="E36" s="61" t="s">
        <v>213</v>
      </c>
      <c r="F36" s="61" t="s">
        <v>205</v>
      </c>
      <c r="G36" s="61" t="s">
        <v>214</v>
      </c>
      <c r="H36" s="61"/>
      <c r="I36" s="61"/>
      <c r="J36" s="61"/>
      <c r="K36" s="61"/>
      <c r="L36" s="61"/>
      <c r="M36" s="61" t="s">
        <v>30</v>
      </c>
      <c r="N36" s="61" t="s">
        <v>199</v>
      </c>
      <c r="O36" s="61" t="s">
        <v>32</v>
      </c>
      <c r="P36" s="62" t="s">
        <v>159</v>
      </c>
      <c r="Q36" s="82">
        <v>9.9999999999999989E-277</v>
      </c>
      <c r="R36" s="82">
        <v>9.9999999999999989E-277</v>
      </c>
      <c r="S36" s="82">
        <v>9.9999999999999989E-277</v>
      </c>
      <c r="T36" s="82">
        <v>9.9999999999999989E-277</v>
      </c>
      <c r="U36" s="82">
        <v>9.9999999999999989E-277</v>
      </c>
      <c r="V36" s="82">
        <v>9.9999999999999989E-277</v>
      </c>
      <c r="W36" s="82">
        <v>9.9999999999999989E-277</v>
      </c>
      <c r="X36" s="82">
        <v>9.9999999999999989E-277</v>
      </c>
      <c r="Y36" s="82">
        <v>9.9999999999999989E-277</v>
      </c>
      <c r="Z36" s="82">
        <v>9.9999999999999989E-277</v>
      </c>
      <c r="AA36" s="82">
        <v>9.9999999999999989E-277</v>
      </c>
    </row>
    <row r="37" spans="1:27" ht="63.75" hidden="1" customHeight="1" x14ac:dyDescent="0.25">
      <c r="A37" s="61" t="s">
        <v>57</v>
      </c>
      <c r="B37" s="62" t="s">
        <v>58</v>
      </c>
      <c r="C37" s="63" t="s">
        <v>224</v>
      </c>
      <c r="D37" s="61" t="s">
        <v>203</v>
      </c>
      <c r="E37" s="61" t="s">
        <v>213</v>
      </c>
      <c r="F37" s="61" t="s">
        <v>205</v>
      </c>
      <c r="G37" s="61" t="s">
        <v>217</v>
      </c>
      <c r="H37" s="61"/>
      <c r="I37" s="61"/>
      <c r="J37" s="61"/>
      <c r="K37" s="61"/>
      <c r="L37" s="61"/>
      <c r="M37" s="61" t="s">
        <v>30</v>
      </c>
      <c r="N37" s="61" t="s">
        <v>199</v>
      </c>
      <c r="O37" s="61" t="s">
        <v>32</v>
      </c>
      <c r="P37" s="62" t="s">
        <v>225</v>
      </c>
      <c r="Q37" s="82">
        <v>9.9999999999999989E-277</v>
      </c>
      <c r="R37" s="82">
        <v>9.9999999999999989E-277</v>
      </c>
      <c r="S37" s="82">
        <v>9.9999999999999989E-277</v>
      </c>
      <c r="T37" s="82">
        <v>9.9999999999999989E-277</v>
      </c>
      <c r="U37" s="82">
        <v>9.9999999999999989E-277</v>
      </c>
      <c r="V37" s="82">
        <v>9.9999999999999989E-277</v>
      </c>
      <c r="W37" s="82">
        <v>9.9999999999999989E-277</v>
      </c>
      <c r="X37" s="82">
        <v>9.9999999999999989E-277</v>
      </c>
      <c r="Y37" s="82">
        <v>9.9999999999999989E-277</v>
      </c>
      <c r="Z37" s="82">
        <v>9.9999999999999989E-277</v>
      </c>
      <c r="AA37" s="82">
        <v>9.9999999999999989E-277</v>
      </c>
    </row>
    <row r="38" spans="1:27" ht="63.75" hidden="1" customHeight="1" x14ac:dyDescent="0.25">
      <c r="A38" s="61" t="s">
        <v>57</v>
      </c>
      <c r="B38" s="62" t="s">
        <v>58</v>
      </c>
      <c r="C38" s="63" t="s">
        <v>224</v>
      </c>
      <c r="D38" s="61" t="s">
        <v>203</v>
      </c>
      <c r="E38" s="61" t="s">
        <v>213</v>
      </c>
      <c r="F38" s="61" t="s">
        <v>205</v>
      </c>
      <c r="G38" s="61" t="s">
        <v>217</v>
      </c>
      <c r="H38" s="61"/>
      <c r="I38" s="61"/>
      <c r="J38" s="61"/>
      <c r="K38" s="61"/>
      <c r="L38" s="61"/>
      <c r="M38" s="61" t="s">
        <v>30</v>
      </c>
      <c r="N38" s="61" t="s">
        <v>185</v>
      </c>
      <c r="O38" s="61" t="s">
        <v>32</v>
      </c>
      <c r="P38" s="62" t="s">
        <v>225</v>
      </c>
      <c r="Q38" s="82">
        <v>9.9999999999999989E-277</v>
      </c>
      <c r="R38" s="82">
        <v>9.9999999999999989E-277</v>
      </c>
      <c r="S38" s="82">
        <v>9.9999999999999989E-277</v>
      </c>
      <c r="T38" s="82">
        <v>9.9999999999999989E-277</v>
      </c>
      <c r="U38" s="82">
        <v>9.9999999999999989E-277</v>
      </c>
      <c r="V38" s="82">
        <v>9.9999999999999989E-277</v>
      </c>
      <c r="W38" s="82">
        <v>9.9999999999999989E-277</v>
      </c>
      <c r="X38" s="82">
        <v>9.9999999999999989E-277</v>
      </c>
      <c r="Y38" s="82">
        <v>9.9999999999999989E-277</v>
      </c>
      <c r="Z38" s="82">
        <v>9.9999999999999989E-277</v>
      </c>
      <c r="AA38" s="82">
        <v>9.9999999999999989E-277</v>
      </c>
    </row>
    <row r="39" spans="1:27" ht="63.75" hidden="1" customHeight="1" x14ac:dyDescent="0.25">
      <c r="A39" s="61" t="s">
        <v>57</v>
      </c>
      <c r="B39" s="62" t="s">
        <v>58</v>
      </c>
      <c r="C39" s="63" t="s">
        <v>160</v>
      </c>
      <c r="D39" s="61" t="s">
        <v>203</v>
      </c>
      <c r="E39" s="61" t="s">
        <v>215</v>
      </c>
      <c r="F39" s="61" t="s">
        <v>205</v>
      </c>
      <c r="G39" s="61" t="s">
        <v>216</v>
      </c>
      <c r="H39" s="61"/>
      <c r="I39" s="61"/>
      <c r="J39" s="61"/>
      <c r="K39" s="61"/>
      <c r="L39" s="61"/>
      <c r="M39" s="61" t="s">
        <v>30</v>
      </c>
      <c r="N39" s="61" t="s">
        <v>199</v>
      </c>
      <c r="O39" s="61" t="s">
        <v>32</v>
      </c>
      <c r="P39" s="62" t="s">
        <v>161</v>
      </c>
      <c r="Q39" s="82">
        <v>9.9999999999999989E-277</v>
      </c>
      <c r="R39" s="82">
        <v>9.9999999999999989E-277</v>
      </c>
      <c r="S39" s="82">
        <v>9.9999999999999989E-277</v>
      </c>
      <c r="T39" s="82">
        <v>9.9999999999999989E-277</v>
      </c>
      <c r="U39" s="82">
        <v>9.9999999999999989E-277</v>
      </c>
      <c r="V39" s="82">
        <v>9.9999999999999989E-277</v>
      </c>
      <c r="W39" s="82">
        <v>9.9999999999999989E-277</v>
      </c>
      <c r="X39" s="82">
        <v>9.9999999999999989E-277</v>
      </c>
      <c r="Y39" s="82">
        <v>9.9999999999999989E-277</v>
      </c>
      <c r="Z39" s="82">
        <v>9.9999999999999989E-277</v>
      </c>
      <c r="AA39" s="82">
        <v>9.9999999999999989E-277</v>
      </c>
    </row>
    <row r="40" spans="1:27" ht="63.75" hidden="1" customHeight="1" x14ac:dyDescent="0.25">
      <c r="A40" s="61" t="s">
        <v>57</v>
      </c>
      <c r="B40" s="62" t="s">
        <v>58</v>
      </c>
      <c r="C40" s="63" t="s">
        <v>162</v>
      </c>
      <c r="D40" s="61" t="s">
        <v>203</v>
      </c>
      <c r="E40" s="61" t="s">
        <v>215</v>
      </c>
      <c r="F40" s="61" t="s">
        <v>205</v>
      </c>
      <c r="G40" s="61" t="s">
        <v>208</v>
      </c>
      <c r="H40" s="61"/>
      <c r="I40" s="61"/>
      <c r="J40" s="61"/>
      <c r="K40" s="61"/>
      <c r="L40" s="61"/>
      <c r="M40" s="61" t="s">
        <v>30</v>
      </c>
      <c r="N40" s="61" t="s">
        <v>199</v>
      </c>
      <c r="O40" s="61" t="s">
        <v>32</v>
      </c>
      <c r="P40" s="62" t="s">
        <v>163</v>
      </c>
      <c r="Q40" s="82">
        <v>9.9999999999999989E-277</v>
      </c>
      <c r="R40" s="82">
        <v>9.9999999999999989E-277</v>
      </c>
      <c r="S40" s="82">
        <v>9.9999999999999989E-277</v>
      </c>
      <c r="T40" s="82">
        <v>9.9999999999999989E-277</v>
      </c>
      <c r="U40" s="82">
        <v>9.9999999999999989E-277</v>
      </c>
      <c r="V40" s="82">
        <v>9.9999999999999989E-277</v>
      </c>
      <c r="W40" s="82">
        <v>9.9999999999999989E-277</v>
      </c>
      <c r="X40" s="82">
        <v>9.9999999999999989E-277</v>
      </c>
      <c r="Y40" s="82">
        <v>9.9999999999999989E-277</v>
      </c>
      <c r="Z40" s="82">
        <v>9.9999999999999989E-277</v>
      </c>
      <c r="AA40" s="82">
        <v>9.9999999999999989E-277</v>
      </c>
    </row>
    <row r="41" spans="1:27" ht="63.75" hidden="1" customHeight="1" x14ac:dyDescent="0.25">
      <c r="A41" s="61" t="s">
        <v>57</v>
      </c>
      <c r="B41" s="62" t="s">
        <v>58</v>
      </c>
      <c r="C41" s="63" t="s">
        <v>164</v>
      </c>
      <c r="D41" s="61" t="s">
        <v>203</v>
      </c>
      <c r="E41" s="61" t="s">
        <v>215</v>
      </c>
      <c r="F41" s="61" t="s">
        <v>205</v>
      </c>
      <c r="G41" s="61" t="s">
        <v>209</v>
      </c>
      <c r="H41" s="61"/>
      <c r="I41" s="61"/>
      <c r="J41" s="61"/>
      <c r="K41" s="61"/>
      <c r="L41" s="61"/>
      <c r="M41" s="61" t="s">
        <v>30</v>
      </c>
      <c r="N41" s="61" t="s">
        <v>199</v>
      </c>
      <c r="O41" s="61" t="s">
        <v>32</v>
      </c>
      <c r="P41" s="62" t="s">
        <v>165</v>
      </c>
      <c r="Q41" s="82">
        <v>9.9999999999999989E-277</v>
      </c>
      <c r="R41" s="82">
        <v>9.9999999999999989E-277</v>
      </c>
      <c r="S41" s="82">
        <v>9.9999999999999989E-277</v>
      </c>
      <c r="T41" s="82">
        <v>9.9999999999999989E-277</v>
      </c>
      <c r="U41" s="82">
        <v>9.9999999999999989E-277</v>
      </c>
      <c r="V41" s="82">
        <v>9.9999999999999989E-277</v>
      </c>
      <c r="W41" s="82">
        <v>9.9999999999999989E-277</v>
      </c>
      <c r="X41" s="82">
        <v>9.9999999999999989E-277</v>
      </c>
      <c r="Y41" s="82">
        <v>9.9999999999999989E-277</v>
      </c>
      <c r="Z41" s="82">
        <v>9.9999999999999989E-277</v>
      </c>
      <c r="AA41" s="82">
        <v>9.9999999999999989E-277</v>
      </c>
    </row>
    <row r="42" spans="1:27" ht="63.75" hidden="1" customHeight="1" x14ac:dyDescent="0.25">
      <c r="A42" s="61" t="s">
        <v>57</v>
      </c>
      <c r="B42" s="62" t="s">
        <v>58</v>
      </c>
      <c r="C42" s="63" t="s">
        <v>226</v>
      </c>
      <c r="D42" s="61" t="s">
        <v>203</v>
      </c>
      <c r="E42" s="61" t="s">
        <v>215</v>
      </c>
      <c r="F42" s="61" t="s">
        <v>205</v>
      </c>
      <c r="G42" s="61" t="s">
        <v>199</v>
      </c>
      <c r="H42" s="61"/>
      <c r="I42" s="61"/>
      <c r="J42" s="61"/>
      <c r="K42" s="61"/>
      <c r="L42" s="61"/>
      <c r="M42" s="61" t="s">
        <v>30</v>
      </c>
      <c r="N42" s="61" t="s">
        <v>199</v>
      </c>
      <c r="O42" s="61" t="s">
        <v>32</v>
      </c>
      <c r="P42" s="62" t="s">
        <v>227</v>
      </c>
      <c r="Q42" s="82">
        <v>9.9999999999999989E-277</v>
      </c>
      <c r="R42" s="82">
        <v>9.9999999999999989E-277</v>
      </c>
      <c r="S42" s="82">
        <v>9.9999999999999989E-277</v>
      </c>
      <c r="T42" s="82">
        <v>9.9999999999999989E-277</v>
      </c>
      <c r="U42" s="82">
        <v>9.9999999999999989E-277</v>
      </c>
      <c r="V42" s="82">
        <v>9.9999999999999989E-277</v>
      </c>
      <c r="W42" s="82">
        <v>9.9999999999999989E-277</v>
      </c>
      <c r="X42" s="82">
        <v>9.9999999999999989E-277</v>
      </c>
      <c r="Y42" s="82">
        <v>9.9999999999999989E-277</v>
      </c>
      <c r="Z42" s="82">
        <v>9.9999999999999989E-277</v>
      </c>
      <c r="AA42" s="82">
        <v>9.9999999999999989E-277</v>
      </c>
    </row>
    <row r="43" spans="1:27" ht="63.75" hidden="1" customHeight="1" x14ac:dyDescent="0.25">
      <c r="A43" s="61" t="s">
        <v>57</v>
      </c>
      <c r="B43" s="62" t="s">
        <v>58</v>
      </c>
      <c r="C43" s="63" t="s">
        <v>261</v>
      </c>
      <c r="D43" s="61" t="s">
        <v>203</v>
      </c>
      <c r="E43" s="61" t="s">
        <v>215</v>
      </c>
      <c r="F43" s="61" t="s">
        <v>205</v>
      </c>
      <c r="G43" s="61" t="s">
        <v>210</v>
      </c>
      <c r="H43" s="61" t="s">
        <v>1</v>
      </c>
      <c r="I43" s="61" t="s">
        <v>1</v>
      </c>
      <c r="J43" s="61" t="s">
        <v>1</v>
      </c>
      <c r="K43" s="61" t="s">
        <v>1</v>
      </c>
      <c r="L43" s="61" t="s">
        <v>1</v>
      </c>
      <c r="M43" s="61" t="s">
        <v>30</v>
      </c>
      <c r="N43" s="61" t="s">
        <v>199</v>
      </c>
      <c r="O43" s="61" t="s">
        <v>32</v>
      </c>
      <c r="P43" s="62" t="s">
        <v>262</v>
      </c>
      <c r="Q43" s="82">
        <v>9.9999999999999989E-277</v>
      </c>
      <c r="R43" s="82">
        <v>9.9999999999999989E-277</v>
      </c>
      <c r="S43" s="82">
        <v>9.9999999999999989E-277</v>
      </c>
      <c r="T43" s="82">
        <v>9.9999999999999989E-277</v>
      </c>
      <c r="U43" s="82">
        <v>9.9999999999999989E-277</v>
      </c>
      <c r="V43" s="82">
        <v>9.9999999999999989E-277</v>
      </c>
      <c r="W43" s="82">
        <v>9.9999999999999989E-277</v>
      </c>
      <c r="X43" s="82">
        <v>9.9999999999999989E-277</v>
      </c>
      <c r="Y43" s="82">
        <v>9.9999999999999989E-277</v>
      </c>
      <c r="Z43" s="82">
        <v>9.9999999999999989E-277</v>
      </c>
      <c r="AA43" s="82">
        <v>9.9999999999999989E-277</v>
      </c>
    </row>
    <row r="44" spans="1:27" s="72" customFormat="1" ht="33.75" x14ac:dyDescent="0.25">
      <c r="A44" s="89" t="s">
        <v>55</v>
      </c>
      <c r="B44" s="90" t="s">
        <v>56</v>
      </c>
      <c r="C44" s="91" t="s">
        <v>131</v>
      </c>
      <c r="D44" s="89" t="s">
        <v>29</v>
      </c>
      <c r="E44" s="89" t="s">
        <v>183</v>
      </c>
      <c r="F44" s="89" t="s">
        <v>194</v>
      </c>
      <c r="G44" s="89" t="s">
        <v>181</v>
      </c>
      <c r="H44" s="89" t="s">
        <v>195</v>
      </c>
      <c r="I44" s="89"/>
      <c r="J44" s="89"/>
      <c r="K44" s="89"/>
      <c r="L44" s="89"/>
      <c r="M44" s="89" t="s">
        <v>30</v>
      </c>
      <c r="N44" s="89" t="s">
        <v>31</v>
      </c>
      <c r="O44" s="89" t="s">
        <v>32</v>
      </c>
      <c r="P44" s="209" t="s">
        <v>275</v>
      </c>
      <c r="Q44" s="82" t="e">
        <f>+#REF!/$Q$3</f>
        <v>#REF!</v>
      </c>
      <c r="R44" s="82" t="e">
        <f>+#REF!/$Q$3</f>
        <v>#REF!</v>
      </c>
      <c r="S44" s="82" t="e">
        <f>+#REF!/$Q$3</f>
        <v>#REF!</v>
      </c>
      <c r="T44" s="82" t="e">
        <f>+#REF!/$Q$3</f>
        <v>#REF!</v>
      </c>
      <c r="U44" s="82" t="e">
        <f>+#REF!/$Q$3</f>
        <v>#REF!</v>
      </c>
      <c r="V44" s="82" t="e">
        <f>+#REF!/$Q$3</f>
        <v>#REF!</v>
      </c>
      <c r="W44" s="82" t="e">
        <f>+#REF!/$Q$3</f>
        <v>#REF!</v>
      </c>
      <c r="X44" s="82" t="e">
        <f>+#REF!/$Q$3</f>
        <v>#REF!</v>
      </c>
      <c r="Y44" s="82" t="e">
        <f>+#REF!/$Q$3</f>
        <v>#REF!</v>
      </c>
      <c r="Z44" s="82" t="e">
        <f>+#REF!/$Q$3</f>
        <v>#REF!</v>
      </c>
      <c r="AA44" s="82" t="e">
        <f>+#REF!/$Q$3</f>
        <v>#REF!</v>
      </c>
    </row>
    <row r="45" spans="1:27" s="72" customFormat="1" ht="33.75" x14ac:dyDescent="0.25">
      <c r="A45" s="86" t="s">
        <v>53</v>
      </c>
      <c r="B45" s="90" t="s">
        <v>54</v>
      </c>
      <c r="C45" s="91" t="s">
        <v>131</v>
      </c>
      <c r="D45" s="89" t="s">
        <v>29</v>
      </c>
      <c r="E45" s="89" t="s">
        <v>183</v>
      </c>
      <c r="F45" s="89" t="s">
        <v>194</v>
      </c>
      <c r="G45" s="89" t="s">
        <v>181</v>
      </c>
      <c r="H45" s="89" t="s">
        <v>195</v>
      </c>
      <c r="I45" s="89"/>
      <c r="J45" s="89"/>
      <c r="K45" s="89"/>
      <c r="L45" s="89"/>
      <c r="M45" s="89" t="s">
        <v>30</v>
      </c>
      <c r="N45" s="89" t="s">
        <v>31</v>
      </c>
      <c r="O45" s="89" t="s">
        <v>32</v>
      </c>
      <c r="P45" s="209" t="s">
        <v>275</v>
      </c>
      <c r="Q45" s="82" t="e">
        <f>+#REF!/$Q$3</f>
        <v>#REF!</v>
      </c>
      <c r="R45" s="82" t="e">
        <f>+#REF!/$Q$3</f>
        <v>#REF!</v>
      </c>
      <c r="S45" s="82" t="e">
        <f>+#REF!/$Q$3</f>
        <v>#REF!</v>
      </c>
      <c r="T45" s="82" t="e">
        <f>+#REF!/$Q$3</f>
        <v>#REF!</v>
      </c>
      <c r="U45" s="82" t="e">
        <f>+#REF!/$Q$3</f>
        <v>#REF!</v>
      </c>
      <c r="V45" s="82" t="e">
        <f>+#REF!/$Q$3</f>
        <v>#REF!</v>
      </c>
      <c r="W45" s="82" t="e">
        <f>+#REF!/$Q$3</f>
        <v>#REF!</v>
      </c>
      <c r="X45" s="82" t="e">
        <f>+#REF!/$Q$3</f>
        <v>#REF!</v>
      </c>
      <c r="Y45" s="82" t="e">
        <f>+#REF!/$Q$3</f>
        <v>#REF!</v>
      </c>
      <c r="Z45" s="82" t="e">
        <f>+#REF!/$Q$3</f>
        <v>#REF!</v>
      </c>
      <c r="AA45" s="82" t="e">
        <f>+#REF!/$Q$3</f>
        <v>#REF!</v>
      </c>
    </row>
    <row r="46" spans="1:27" s="72" customFormat="1" ht="33.75" x14ac:dyDescent="0.25">
      <c r="A46" s="89" t="s">
        <v>51</v>
      </c>
      <c r="B46" s="90" t="s">
        <v>52</v>
      </c>
      <c r="C46" s="91" t="s">
        <v>131</v>
      </c>
      <c r="D46" s="89" t="s">
        <v>29</v>
      </c>
      <c r="E46" s="89" t="s">
        <v>183</v>
      </c>
      <c r="F46" s="89" t="s">
        <v>194</v>
      </c>
      <c r="G46" s="89" t="s">
        <v>181</v>
      </c>
      <c r="H46" s="89" t="s">
        <v>195</v>
      </c>
      <c r="I46" s="89"/>
      <c r="J46" s="89"/>
      <c r="K46" s="89"/>
      <c r="L46" s="89"/>
      <c r="M46" s="89" t="s">
        <v>30</v>
      </c>
      <c r="N46" s="89" t="s">
        <v>31</v>
      </c>
      <c r="O46" s="89" t="s">
        <v>32</v>
      </c>
      <c r="P46" s="209" t="s">
        <v>275</v>
      </c>
      <c r="Q46" s="82" t="e">
        <f>+#REF!/$Q$3</f>
        <v>#REF!</v>
      </c>
      <c r="R46" s="82" t="e">
        <f>+#REF!/$Q$3</f>
        <v>#REF!</v>
      </c>
      <c r="S46" s="82" t="e">
        <f>+#REF!/$Q$3</f>
        <v>#REF!</v>
      </c>
      <c r="T46" s="82" t="e">
        <f>+#REF!/$Q$3</f>
        <v>#REF!</v>
      </c>
      <c r="U46" s="82" t="e">
        <f>+#REF!/$Q$3</f>
        <v>#REF!</v>
      </c>
      <c r="V46" s="82" t="e">
        <f>+#REF!/$Q$3</f>
        <v>#REF!</v>
      </c>
      <c r="W46" s="82" t="e">
        <f>+#REF!/$Q$3</f>
        <v>#REF!</v>
      </c>
      <c r="X46" s="82" t="e">
        <f>+#REF!/$Q$3</f>
        <v>#REF!</v>
      </c>
      <c r="Y46" s="82" t="e">
        <f>+#REF!/$Q$3</f>
        <v>#REF!</v>
      </c>
      <c r="Z46" s="82" t="e">
        <f>+#REF!/$Q$3</f>
        <v>#REF!</v>
      </c>
      <c r="AA46" s="82" t="e">
        <f>+#REF!/$Q$3</f>
        <v>#REF!</v>
      </c>
    </row>
    <row r="47" spans="1:27" ht="15" x14ac:dyDescent="0.25">
      <c r="A47" s="66" t="s">
        <v>1</v>
      </c>
      <c r="B47" s="67" t="s">
        <v>1</v>
      </c>
      <c r="C47" s="68" t="s">
        <v>1</v>
      </c>
      <c r="D47" s="66" t="s">
        <v>1</v>
      </c>
      <c r="E47" s="66" t="s">
        <v>1</v>
      </c>
      <c r="F47" s="66" t="s">
        <v>1</v>
      </c>
      <c r="G47" s="66" t="s">
        <v>1</v>
      </c>
      <c r="H47" s="66" t="s">
        <v>1</v>
      </c>
      <c r="I47" s="66" t="s">
        <v>1</v>
      </c>
      <c r="J47" s="66" t="s">
        <v>1</v>
      </c>
      <c r="K47" s="66" t="s">
        <v>1</v>
      </c>
      <c r="L47" s="66" t="s">
        <v>1</v>
      </c>
      <c r="M47" s="66" t="s">
        <v>1</v>
      </c>
      <c r="N47" s="66" t="s">
        <v>1</v>
      </c>
      <c r="O47" s="66" t="s">
        <v>1</v>
      </c>
      <c r="P47" s="67" t="s">
        <v>1</v>
      </c>
      <c r="Q47" s="82" t="e">
        <f>(((((SUM(Q5:Q46))/1000000)/1000000)/1000000)/1000000)/1000000</f>
        <v>#REF!</v>
      </c>
      <c r="R47" s="82" t="e">
        <f t="shared" ref="R47:AA47" si="0">((((((SUM(R5:R46))/1000000)/1000000)/1000000)/1000000)/1000000)/1000000</f>
        <v>#REF!</v>
      </c>
      <c r="S47" s="82" t="e">
        <f t="shared" si="0"/>
        <v>#REF!</v>
      </c>
      <c r="T47" s="82" t="e">
        <f t="shared" si="0"/>
        <v>#REF!</v>
      </c>
      <c r="U47" s="82" t="e">
        <f t="shared" si="0"/>
        <v>#REF!</v>
      </c>
      <c r="V47" s="82" t="e">
        <f t="shared" si="0"/>
        <v>#REF!</v>
      </c>
      <c r="W47" s="82" t="e">
        <f t="shared" si="0"/>
        <v>#REF!</v>
      </c>
      <c r="X47" s="82" t="e">
        <f t="shared" si="0"/>
        <v>#REF!</v>
      </c>
      <c r="Y47" s="82" t="e">
        <f t="shared" si="0"/>
        <v>#REF!</v>
      </c>
      <c r="Z47" s="82" t="e">
        <f t="shared" si="0"/>
        <v>#REF!</v>
      </c>
      <c r="AA47" s="82" t="e">
        <f t="shared" si="0"/>
        <v>#REF!</v>
      </c>
    </row>
    <row r="48" spans="1:27" ht="15" x14ac:dyDescent="0.25">
      <c r="A48" s="61" t="s">
        <v>1</v>
      </c>
      <c r="B48" s="65" t="s">
        <v>1</v>
      </c>
      <c r="C48" s="63" t="s">
        <v>1</v>
      </c>
      <c r="D48" s="61" t="s">
        <v>1</v>
      </c>
      <c r="E48" s="61" t="s">
        <v>1</v>
      </c>
      <c r="F48" s="61" t="s">
        <v>1</v>
      </c>
      <c r="G48" s="61" t="s">
        <v>1</v>
      </c>
      <c r="H48" s="61" t="s">
        <v>1</v>
      </c>
      <c r="I48" s="61" t="s">
        <v>1</v>
      </c>
      <c r="J48" s="61" t="s">
        <v>1</v>
      </c>
      <c r="K48" s="61" t="s">
        <v>1</v>
      </c>
      <c r="L48" s="61" t="s">
        <v>1</v>
      </c>
      <c r="M48" s="61" t="s">
        <v>1</v>
      </c>
      <c r="N48" s="61" t="s">
        <v>1</v>
      </c>
      <c r="O48" s="61" t="s">
        <v>1</v>
      </c>
      <c r="P48" s="62" t="s">
        <v>1</v>
      </c>
      <c r="Q48" s="82" t="s">
        <v>1</v>
      </c>
      <c r="R48" s="82" t="s">
        <v>1</v>
      </c>
      <c r="S48" s="82" t="s">
        <v>1</v>
      </c>
      <c r="T48" s="82" t="s">
        <v>1</v>
      </c>
      <c r="U48" s="82" t="s">
        <v>1</v>
      </c>
      <c r="V48" s="82" t="s">
        <v>1</v>
      </c>
      <c r="W48" s="82" t="s">
        <v>1</v>
      </c>
      <c r="X48" s="82" t="s">
        <v>1</v>
      </c>
      <c r="Y48" s="82" t="s">
        <v>1</v>
      </c>
      <c r="Z48" s="82" t="s">
        <v>1</v>
      </c>
      <c r="AA48" s="82" t="s">
        <v>1</v>
      </c>
    </row>
    <row r="49" spans="16:27" ht="20.25" hidden="1" customHeight="1" x14ac:dyDescent="0.25">
      <c r="P49" s="215" t="s">
        <v>69</v>
      </c>
      <c r="Q49" s="157" t="e">
        <f>SUBTOTAL(9,Q5:Q48)</f>
        <v>#REF!</v>
      </c>
      <c r="R49" s="157" t="e">
        <f t="shared" ref="R49:AA49" si="1">SUBTOTAL(9,R5:R48)</f>
        <v>#REF!</v>
      </c>
      <c r="S49" s="157" t="e">
        <f t="shared" si="1"/>
        <v>#REF!</v>
      </c>
      <c r="T49" s="157" t="e">
        <f>SUBTOTAL(9,T5:T48)</f>
        <v>#REF!</v>
      </c>
      <c r="U49" s="157" t="e">
        <f t="shared" si="1"/>
        <v>#REF!</v>
      </c>
      <c r="V49" s="157" t="e">
        <f>SUBTOTAL(9,V5:V48)</f>
        <v>#REF!</v>
      </c>
      <c r="W49" s="157" t="e">
        <f t="shared" si="1"/>
        <v>#REF!</v>
      </c>
      <c r="X49" s="157" t="e">
        <f t="shared" si="1"/>
        <v>#REF!</v>
      </c>
      <c r="Y49" s="157" t="e">
        <f t="shared" si="1"/>
        <v>#REF!</v>
      </c>
      <c r="Z49" s="157" t="e">
        <f t="shared" si="1"/>
        <v>#REF!</v>
      </c>
      <c r="AA49" s="157" t="e">
        <f t="shared" si="1"/>
        <v>#REF!</v>
      </c>
    </row>
    <row r="50" spans="16:27" ht="15" hidden="1" x14ac:dyDescent="0.25">
      <c r="P50" s="215" t="s">
        <v>308</v>
      </c>
      <c r="Q50" s="82" t="e">
        <f>(+#REF!)/1000000</f>
        <v>#REF!</v>
      </c>
      <c r="R50" s="82" t="e">
        <f>(+#REF!)/1000000</f>
        <v>#REF!</v>
      </c>
      <c r="S50" s="82" t="e">
        <f>(+#REF!)/1000000</f>
        <v>#REF!</v>
      </c>
      <c r="T50" s="82" t="e">
        <f>(+#REF!)/1000000</f>
        <v>#REF!</v>
      </c>
      <c r="U50" s="82" t="e">
        <f>(+#REF!)/1000000</f>
        <v>#REF!</v>
      </c>
      <c r="V50" s="82" t="e">
        <f>(+#REF!)/1000000</f>
        <v>#REF!</v>
      </c>
      <c r="W50" s="82" t="e">
        <f>(+#REF!)/1000000</f>
        <v>#REF!</v>
      </c>
      <c r="X50" s="82" t="e">
        <f>(+#REF!)/1000000</f>
        <v>#REF!</v>
      </c>
      <c r="Y50" s="82" t="e">
        <f>(+#REF!)/1000000</f>
        <v>#REF!</v>
      </c>
      <c r="Z50" s="82" t="e">
        <f>(+#REF!)/1000000</f>
        <v>#REF!</v>
      </c>
      <c r="AA50" s="82" t="e">
        <f>(+#REF!)/1000000</f>
        <v>#REF!</v>
      </c>
    </row>
    <row r="51" spans="16:27" ht="15" hidden="1" x14ac:dyDescent="0.25">
      <c r="P51" s="215" t="s">
        <v>307</v>
      </c>
      <c r="Q51" s="83" t="e">
        <f>+Q49-Q50</f>
        <v>#REF!</v>
      </c>
      <c r="R51" s="83" t="e">
        <f t="shared" ref="R51:Z51" si="2">+R49-R50</f>
        <v>#REF!</v>
      </c>
      <c r="S51" s="83" t="e">
        <f t="shared" si="2"/>
        <v>#REF!</v>
      </c>
      <c r="T51" s="83" t="e">
        <f t="shared" si="2"/>
        <v>#REF!</v>
      </c>
      <c r="U51" s="83" t="e">
        <f t="shared" si="2"/>
        <v>#REF!</v>
      </c>
      <c r="V51" s="83" t="e">
        <f t="shared" si="2"/>
        <v>#REF!</v>
      </c>
      <c r="W51" s="83" t="e">
        <f t="shared" si="2"/>
        <v>#REF!</v>
      </c>
      <c r="X51" s="83" t="e">
        <f t="shared" si="2"/>
        <v>#REF!</v>
      </c>
      <c r="Y51" s="83" t="e">
        <f t="shared" si="2"/>
        <v>#REF!</v>
      </c>
      <c r="Z51" s="83" t="e">
        <f t="shared" si="2"/>
        <v>#REF!</v>
      </c>
      <c r="AA51" s="83" t="e">
        <f>+AA49-AA50</f>
        <v>#REF!</v>
      </c>
    </row>
    <row r="52" spans="16:27" ht="63.75" customHeight="1" x14ac:dyDescent="0.25">
      <c r="Q52" s="84"/>
      <c r="R52" s="84"/>
      <c r="S52" s="84"/>
      <c r="T52" s="84"/>
      <c r="U52" s="84"/>
      <c r="V52" s="84"/>
      <c r="W52" s="84"/>
      <c r="X52" s="84"/>
      <c r="Y52" s="84"/>
      <c r="Z52" s="84"/>
      <c r="AA52" s="84"/>
    </row>
  </sheetData>
  <autoFilter ref="A4:AA48" xr:uid="{00000000-0009-0000-0000-000004000000}">
    <filterColumn colId="15">
      <colorFilter dxfId="30"/>
    </filterColumn>
  </autoFilter>
  <mergeCells count="1">
    <mergeCell ref="Q1:S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718" t="s">
        <v>50</v>
      </c>
      <c r="C3" s="719"/>
      <c r="D3" s="719"/>
      <c r="E3" s="719"/>
      <c r="F3" s="719"/>
      <c r="G3" s="719"/>
      <c r="H3" s="719"/>
      <c r="I3" s="719"/>
      <c r="J3" s="719"/>
      <c r="K3" s="719"/>
      <c r="L3" s="719"/>
      <c r="M3" s="719"/>
    </row>
    <row r="4" spans="2:13" ht="42" customHeight="1" thickBot="1" x14ac:dyDescent="0.3">
      <c r="B4" s="216" t="s">
        <v>63</v>
      </c>
      <c r="C4" s="190" t="s">
        <v>93</v>
      </c>
      <c r="D4" s="190" t="s">
        <v>41</v>
      </c>
      <c r="E4" s="190" t="s">
        <v>96</v>
      </c>
      <c r="F4" s="190" t="s">
        <v>97</v>
      </c>
      <c r="G4" s="190" t="s">
        <v>24</v>
      </c>
      <c r="H4" s="190" t="s">
        <v>329</v>
      </c>
      <c r="I4" s="190" t="s">
        <v>42</v>
      </c>
      <c r="J4" s="190" t="s">
        <v>25</v>
      </c>
      <c r="K4" s="190" t="s">
        <v>65</v>
      </c>
      <c r="L4" s="190" t="s">
        <v>79</v>
      </c>
      <c r="M4" s="190" t="s">
        <v>44</v>
      </c>
    </row>
    <row r="5" spans="2:13" ht="23.25" customHeight="1" x14ac:dyDescent="0.25">
      <c r="B5" s="151" t="s">
        <v>46</v>
      </c>
      <c r="C5" s="152" t="e">
        <f>+#REF!</f>
        <v>#REF!</v>
      </c>
      <c r="D5" s="153" t="e">
        <f>+#REF!</f>
        <v>#REF!</v>
      </c>
      <c r="E5" s="154" t="e">
        <f>+#REF!</f>
        <v>#REF!</v>
      </c>
      <c r="F5" s="153" t="e">
        <f>+#REF!</f>
        <v>#REF!</v>
      </c>
      <c r="G5" s="156" t="e">
        <f>+#REF!</f>
        <v>#REF!</v>
      </c>
      <c r="H5" s="191" t="e">
        <f>+G5/F5</f>
        <v>#REF!</v>
      </c>
      <c r="I5" s="153" t="e">
        <f>+F5-G5</f>
        <v>#REF!</v>
      </c>
      <c r="J5" s="153" t="e">
        <f>+#REF!</f>
        <v>#REF!</v>
      </c>
      <c r="K5" s="155" t="e">
        <f t="shared" ref="K5:K14" si="0">+J5/F5</f>
        <v>#REF!</v>
      </c>
      <c r="L5" s="156" t="e">
        <f>+#REF!</f>
        <v>#REF!</v>
      </c>
      <c r="M5" s="155">
        <f>+IF(ISERROR(L5/F5),0,L5/F5)</f>
        <v>0</v>
      </c>
    </row>
    <row r="6" spans="2:13" ht="25.5" customHeight="1" x14ac:dyDescent="0.25">
      <c r="B6" s="94" t="s">
        <v>166</v>
      </c>
      <c r="C6" s="48" t="e">
        <f>+#REF!</f>
        <v>#REF!</v>
      </c>
      <c r="D6" s="146" t="e">
        <f>+#REF!</f>
        <v>#REF!</v>
      </c>
      <c r="E6" s="147" t="e">
        <f>+#REF!</f>
        <v>#REF!</v>
      </c>
      <c r="F6" s="146" t="e">
        <f>+#REF!</f>
        <v>#REF!</v>
      </c>
      <c r="G6" s="149" t="e">
        <f>+#REF!</f>
        <v>#REF!</v>
      </c>
      <c r="H6" s="150" t="e">
        <f t="shared" ref="H6:H18" si="1">+G6/F6</f>
        <v>#REF!</v>
      </c>
      <c r="I6" s="146" t="e">
        <f t="shared" ref="I6:I18" si="2">+F6-G6</f>
        <v>#REF!</v>
      </c>
      <c r="J6" s="146" t="e">
        <f>+#REF!</f>
        <v>#REF!</v>
      </c>
      <c r="K6" s="148" t="e">
        <f t="shared" si="0"/>
        <v>#REF!</v>
      </c>
      <c r="L6" s="149" t="e">
        <f>+#REF!</f>
        <v>#REF!</v>
      </c>
      <c r="M6" s="148">
        <f t="shared" ref="M6:M17" si="3">+IF(ISERROR(L6/F6),0,L6/F6)</f>
        <v>0</v>
      </c>
    </row>
    <row r="7" spans="2:13" ht="27" customHeight="1" x14ac:dyDescent="0.25">
      <c r="B7" s="94" t="s">
        <v>67</v>
      </c>
      <c r="C7" s="48" t="e">
        <f>+#REF!</f>
        <v>#REF!</v>
      </c>
      <c r="D7" s="146" t="e">
        <f>+#REF!</f>
        <v>#REF!</v>
      </c>
      <c r="E7" s="147" t="e">
        <f>+#REF!</f>
        <v>#REF!</v>
      </c>
      <c r="F7" s="146" t="e">
        <f>+#REF!</f>
        <v>#REF!</v>
      </c>
      <c r="G7" s="149" t="e">
        <f>+#REF!</f>
        <v>#REF!</v>
      </c>
      <c r="H7" s="150" t="e">
        <f t="shared" si="1"/>
        <v>#REF!</v>
      </c>
      <c r="I7" s="146" t="e">
        <f t="shared" si="2"/>
        <v>#REF!</v>
      </c>
      <c r="J7" s="146" t="e">
        <f>+#REF!</f>
        <v>#REF!</v>
      </c>
      <c r="K7" s="148" t="e">
        <f t="shared" si="0"/>
        <v>#REF!</v>
      </c>
      <c r="L7" s="149" t="e">
        <f>+#REF!</f>
        <v>#REF!</v>
      </c>
      <c r="M7" s="148">
        <f t="shared" si="3"/>
        <v>0</v>
      </c>
    </row>
    <row r="8" spans="2:13" ht="40.5" customHeight="1" x14ac:dyDescent="0.25">
      <c r="B8" s="94" t="e">
        <f>+#REF!</f>
        <v>#REF!</v>
      </c>
      <c r="C8" s="48" t="e">
        <f>+#REF!</f>
        <v>#REF!</v>
      </c>
      <c r="D8" s="146" t="e">
        <f>+#REF!</f>
        <v>#REF!</v>
      </c>
      <c r="E8" s="147" t="e">
        <f>+#REF!</f>
        <v>#REF!</v>
      </c>
      <c r="F8" s="146" t="e">
        <f>+#REF!</f>
        <v>#REF!</v>
      </c>
      <c r="G8" s="149" t="e">
        <f>+#REF!</f>
        <v>#REF!</v>
      </c>
      <c r="H8" s="150" t="e">
        <f t="shared" si="1"/>
        <v>#REF!</v>
      </c>
      <c r="I8" s="146" t="e">
        <f t="shared" si="2"/>
        <v>#REF!</v>
      </c>
      <c r="J8" s="146" t="e">
        <f>+#REF!</f>
        <v>#REF!</v>
      </c>
      <c r="K8" s="148" t="e">
        <f t="shared" si="0"/>
        <v>#REF!</v>
      </c>
      <c r="L8" s="149" t="e">
        <f>+#REF!</f>
        <v>#REF!</v>
      </c>
      <c r="M8" s="148">
        <f t="shared" si="3"/>
        <v>0</v>
      </c>
    </row>
    <row r="9" spans="2:13" ht="42.75" customHeight="1" x14ac:dyDescent="0.25">
      <c r="B9" s="94" t="s">
        <v>167</v>
      </c>
      <c r="C9" s="48" t="e">
        <f>+#REF!</f>
        <v>#REF!</v>
      </c>
      <c r="D9" s="146" t="e">
        <f>+#REF!</f>
        <v>#REF!</v>
      </c>
      <c r="E9" s="147" t="e">
        <f>+#REF!</f>
        <v>#REF!</v>
      </c>
      <c r="F9" s="146" t="e">
        <f>+#REF!</f>
        <v>#REF!</v>
      </c>
      <c r="G9" s="149" t="e">
        <f>+#REF!</f>
        <v>#REF!</v>
      </c>
      <c r="H9" s="150" t="e">
        <f t="shared" si="1"/>
        <v>#REF!</v>
      </c>
      <c r="I9" s="146" t="e">
        <f t="shared" si="2"/>
        <v>#REF!</v>
      </c>
      <c r="J9" s="146" t="e">
        <f>+#REF!</f>
        <v>#REF!</v>
      </c>
      <c r="K9" s="148" t="e">
        <f t="shared" si="0"/>
        <v>#REF!</v>
      </c>
      <c r="L9" s="149" t="e">
        <f>+#REF!</f>
        <v>#REF!</v>
      </c>
      <c r="M9" s="148">
        <f t="shared" si="3"/>
        <v>0</v>
      </c>
    </row>
    <row r="10" spans="2:13" ht="42.75" customHeight="1" x14ac:dyDescent="0.25">
      <c r="B10" s="94" t="s">
        <v>346</v>
      </c>
      <c r="C10" s="48" t="e">
        <f>+#REF!</f>
        <v>#REF!</v>
      </c>
      <c r="D10" s="146" t="e">
        <f>+#REF!</f>
        <v>#REF!</v>
      </c>
      <c r="E10" s="147" t="e">
        <f>+#REF!</f>
        <v>#REF!</v>
      </c>
      <c r="F10" s="146" t="e">
        <f>+#REF!</f>
        <v>#REF!</v>
      </c>
      <c r="G10" s="149" t="e">
        <f>+#REF!</f>
        <v>#REF!</v>
      </c>
      <c r="H10" s="150" t="e">
        <f t="shared" si="1"/>
        <v>#REF!</v>
      </c>
      <c r="I10" s="146" t="e">
        <f>+F10-G10</f>
        <v>#REF!</v>
      </c>
      <c r="J10" s="146" t="e">
        <f>+#REF!</f>
        <v>#REF!</v>
      </c>
      <c r="K10" s="148" t="e">
        <f t="shared" si="0"/>
        <v>#REF!</v>
      </c>
      <c r="L10" s="149" t="e">
        <f>+#REF!</f>
        <v>#REF!</v>
      </c>
      <c r="M10" s="148">
        <f t="shared" si="3"/>
        <v>0</v>
      </c>
    </row>
    <row r="11" spans="2:13" ht="42.75" customHeight="1" x14ac:dyDescent="0.25">
      <c r="B11" s="94" t="s">
        <v>378</v>
      </c>
      <c r="C11" s="48" t="e">
        <f>+'CONSOLIDADO '!#REF!</f>
        <v>#REF!</v>
      </c>
      <c r="D11" s="146" t="e">
        <f>+'CONSOLIDADO '!#REF!</f>
        <v>#REF!</v>
      </c>
      <c r="E11" s="147" t="e">
        <f>+'CONSOLIDADO '!#REF!</f>
        <v>#REF!</v>
      </c>
      <c r="F11" s="146" t="e">
        <f>+D11-E11</f>
        <v>#REF!</v>
      </c>
      <c r="G11" s="149" t="e">
        <f>+'CONSOLIDADO '!#REF!</f>
        <v>#REF!</v>
      </c>
      <c r="H11" s="150" t="e">
        <f t="shared" si="1"/>
        <v>#REF!</v>
      </c>
      <c r="I11" s="146" t="e">
        <f>+F11-G11</f>
        <v>#REF!</v>
      </c>
      <c r="J11" s="146" t="e">
        <f>+'CONSOLIDADO '!#REF!</f>
        <v>#REF!</v>
      </c>
      <c r="K11" s="148" t="e">
        <f t="shared" si="0"/>
        <v>#REF!</v>
      </c>
      <c r="L11" s="149" t="e">
        <f>+'CONSOLIDADO '!#REF!</f>
        <v>#REF!</v>
      </c>
      <c r="M11" s="148">
        <f t="shared" si="3"/>
        <v>0</v>
      </c>
    </row>
    <row r="12" spans="2:13" ht="28.5" customHeight="1" x14ac:dyDescent="0.25">
      <c r="B12" s="229" t="s">
        <v>84</v>
      </c>
      <c r="C12" s="230" t="e">
        <f>SUM(C5:C11)</f>
        <v>#REF!</v>
      </c>
      <c r="D12" s="230" t="e">
        <f>SUM(D5:D11)</f>
        <v>#REF!</v>
      </c>
      <c r="E12" s="230" t="e">
        <f>SUM(E5:E11)</f>
        <v>#REF!</v>
      </c>
      <c r="F12" s="230" t="e">
        <f>SUM(F5:F11)</f>
        <v>#REF!</v>
      </c>
      <c r="G12" s="230" t="e">
        <f>SUM(G5:G11)</f>
        <v>#REF!</v>
      </c>
      <c r="H12" s="231" t="e">
        <f t="shared" si="1"/>
        <v>#REF!</v>
      </c>
      <c r="I12" s="232" t="e">
        <f>SUM(I5:I11)</f>
        <v>#REF!</v>
      </c>
      <c r="J12" s="232" t="e">
        <f>SUM(J5:J11)</f>
        <v>#REF!</v>
      </c>
      <c r="K12" s="231" t="e">
        <f t="shared" si="0"/>
        <v>#REF!</v>
      </c>
      <c r="L12" s="233" t="e">
        <f>SUM(L5:L11)</f>
        <v>#REF!</v>
      </c>
      <c r="M12" s="231">
        <f>+IF(ISERROR(L12/F12),0,L12/F12)</f>
        <v>0</v>
      </c>
    </row>
    <row r="13" spans="2:13" ht="21.75" customHeight="1" x14ac:dyDescent="0.25">
      <c r="B13" s="49" t="s">
        <v>48</v>
      </c>
      <c r="C13" s="48" t="e">
        <f>+#REF!</f>
        <v>#REF!</v>
      </c>
      <c r="D13" s="146" t="e">
        <f>+#REF!</f>
        <v>#REF!</v>
      </c>
      <c r="E13" s="146" t="e">
        <f>+#REF!</f>
        <v>#REF!</v>
      </c>
      <c r="F13" s="146" t="e">
        <f>+#REF!</f>
        <v>#REF!</v>
      </c>
      <c r="G13" s="149" t="e">
        <f>+#REF!</f>
        <v>#REF!</v>
      </c>
      <c r="H13" s="150" t="e">
        <f t="shared" si="1"/>
        <v>#REF!</v>
      </c>
      <c r="I13" s="146" t="e">
        <f t="shared" si="2"/>
        <v>#REF!</v>
      </c>
      <c r="J13" s="146" t="e">
        <f>+#REF!</f>
        <v>#REF!</v>
      </c>
      <c r="K13" s="150" t="e">
        <f t="shared" si="0"/>
        <v>#REF!</v>
      </c>
      <c r="L13" s="149" t="e">
        <f>+#REF!</f>
        <v>#REF!</v>
      </c>
      <c r="M13" s="150">
        <f t="shared" si="3"/>
        <v>0</v>
      </c>
    </row>
    <row r="14" spans="2:13" ht="24" customHeight="1" x14ac:dyDescent="0.25">
      <c r="B14" s="239" t="s">
        <v>81</v>
      </c>
      <c r="C14" s="240" t="e">
        <f>+C13</f>
        <v>#REF!</v>
      </c>
      <c r="D14" s="241" t="e">
        <f>+D13</f>
        <v>#REF!</v>
      </c>
      <c r="E14" s="241" t="e">
        <f>+E13</f>
        <v>#REF!</v>
      </c>
      <c r="F14" s="241" t="e">
        <f>+F13</f>
        <v>#REF!</v>
      </c>
      <c r="G14" s="242" t="e">
        <f>+G13</f>
        <v>#REF!</v>
      </c>
      <c r="H14" s="243" t="e">
        <f t="shared" si="1"/>
        <v>#REF!</v>
      </c>
      <c r="I14" s="241" t="e">
        <f t="shared" si="2"/>
        <v>#REF!</v>
      </c>
      <c r="J14" s="241" t="e">
        <f>+J13</f>
        <v>#REF!</v>
      </c>
      <c r="K14" s="243" t="e">
        <f t="shared" si="0"/>
        <v>#REF!</v>
      </c>
      <c r="L14" s="242" t="e">
        <f>+L13</f>
        <v>#REF!</v>
      </c>
      <c r="M14" s="243">
        <f t="shared" si="3"/>
        <v>0</v>
      </c>
    </row>
    <row r="15" spans="2:13" ht="33" customHeight="1" x14ac:dyDescent="0.25">
      <c r="B15" s="234" t="s">
        <v>239</v>
      </c>
      <c r="C15" s="235" t="e">
        <f>+C12+C14</f>
        <v>#REF!</v>
      </c>
      <c r="D15" s="236" t="e">
        <f>+D12+D14</f>
        <v>#REF!</v>
      </c>
      <c r="E15" s="236" t="e">
        <f>+E12+E14</f>
        <v>#REF!</v>
      </c>
      <c r="F15" s="236" t="e">
        <f>+F12+F14</f>
        <v>#REF!</v>
      </c>
      <c r="G15" s="237" t="e">
        <f>+G12+G14</f>
        <v>#REF!</v>
      </c>
      <c r="H15" s="238" t="e">
        <f t="shared" si="1"/>
        <v>#REF!</v>
      </c>
      <c r="I15" s="236" t="e">
        <f t="shared" si="2"/>
        <v>#REF!</v>
      </c>
      <c r="J15" s="236" t="e">
        <f>+J12+J14</f>
        <v>#REF!</v>
      </c>
      <c r="K15" s="238" t="e">
        <f>+J15/F15</f>
        <v>#REF!</v>
      </c>
      <c r="L15" s="237" t="e">
        <f>+L12+L14</f>
        <v>#REF!</v>
      </c>
      <c r="M15" s="238">
        <f t="shared" si="3"/>
        <v>0</v>
      </c>
    </row>
    <row r="16" spans="2:13" ht="35.25" customHeight="1" x14ac:dyDescent="0.25">
      <c r="B16" s="179" t="s">
        <v>241</v>
      </c>
      <c r="C16" s="180">
        <f>+'CONSOLIDADO '!B17</f>
        <v>1461.8549679099999</v>
      </c>
      <c r="D16" s="181">
        <f>+'CONSOLIDADO '!E18</f>
        <v>1461.8549679099999</v>
      </c>
      <c r="E16" s="181">
        <v>0</v>
      </c>
      <c r="F16" s="182">
        <f>+D16-E16</f>
        <v>1461.8549679099999</v>
      </c>
      <c r="G16" s="181">
        <f>+'CONSOLIDADO '!F17</f>
        <v>1155.9016629100001</v>
      </c>
      <c r="H16" s="183">
        <f>+IF(ISERROR(G16/F16),0,G16/F16)</f>
        <v>0.7907088516192422</v>
      </c>
      <c r="I16" s="182">
        <f t="shared" si="2"/>
        <v>305.95330499999977</v>
      </c>
      <c r="J16" s="182">
        <f>+'CONSOLIDADO '!H18</f>
        <v>1151.9349949100001</v>
      </c>
      <c r="K16" s="183">
        <f>+IF(ISERROR(J16/D16),0,J16/D16)</f>
        <v>0.78799540323545947</v>
      </c>
      <c r="L16" s="181">
        <f>+'CONSOLIDADO '!K18</f>
        <v>63.149998999999994</v>
      </c>
      <c r="M16" s="183">
        <f t="shared" si="3"/>
        <v>4.31985391069847E-2</v>
      </c>
    </row>
    <row r="17" spans="2:13" ht="20.25" customHeight="1" thickBot="1" x14ac:dyDescent="0.3">
      <c r="B17" s="239" t="s">
        <v>240</v>
      </c>
      <c r="C17" s="240">
        <f>+C16</f>
        <v>1461.8549679099999</v>
      </c>
      <c r="D17" s="241">
        <f t="shared" ref="D17:J17" si="4">+D16</f>
        <v>1461.8549679099999</v>
      </c>
      <c r="E17" s="241">
        <f t="shared" si="4"/>
        <v>0</v>
      </c>
      <c r="F17" s="241">
        <f t="shared" si="4"/>
        <v>1461.8549679099999</v>
      </c>
      <c r="G17" s="242">
        <f>+G16</f>
        <v>1155.9016629100001</v>
      </c>
      <c r="H17" s="243">
        <f>+IF(ISERROR(G17/F17),0,G17/F17)</f>
        <v>0.7907088516192422</v>
      </c>
      <c r="I17" s="241">
        <f t="shared" si="2"/>
        <v>305.95330499999977</v>
      </c>
      <c r="J17" s="241">
        <f t="shared" si="4"/>
        <v>1151.9349949100001</v>
      </c>
      <c r="K17" s="243">
        <f>+IF(ISERROR(J17/D17),0,J17/D17)</f>
        <v>0.78799540323545947</v>
      </c>
      <c r="L17" s="242">
        <f>+L16</f>
        <v>63.149998999999994</v>
      </c>
      <c r="M17" s="243">
        <f t="shared" si="3"/>
        <v>4.31985391069847E-2</v>
      </c>
    </row>
    <row r="18" spans="2:13" ht="24.75" customHeight="1" thickBot="1" x14ac:dyDescent="0.3">
      <c r="B18" s="192" t="s">
        <v>243</v>
      </c>
      <c r="C18" s="193" t="e">
        <f>+C15+C17</f>
        <v>#REF!</v>
      </c>
      <c r="D18" s="194" t="e">
        <f t="shared" ref="D18:J18" si="5">+D15+D17</f>
        <v>#REF!</v>
      </c>
      <c r="E18" s="194" t="e">
        <f t="shared" si="5"/>
        <v>#REF!</v>
      </c>
      <c r="F18" s="194" t="e">
        <f t="shared" si="5"/>
        <v>#REF!</v>
      </c>
      <c r="G18" s="195" t="e">
        <f>+G15+G17</f>
        <v>#REF!</v>
      </c>
      <c r="H18" s="196" t="e">
        <f t="shared" si="1"/>
        <v>#REF!</v>
      </c>
      <c r="I18" s="194" t="e">
        <f t="shared" si="2"/>
        <v>#REF!</v>
      </c>
      <c r="J18" s="194" t="e">
        <f t="shared" si="5"/>
        <v>#REF!</v>
      </c>
      <c r="K18" s="196" t="e">
        <f>+J18/F18</f>
        <v>#REF!</v>
      </c>
      <c r="L18" s="195" t="e">
        <f>+L15+L17</f>
        <v>#REF!</v>
      </c>
      <c r="M18" s="196">
        <f>+IF(ISERROR(L18/F18),0,L18/F18)</f>
        <v>0</v>
      </c>
    </row>
    <row r="21" spans="2:13" x14ac:dyDescent="0.25">
      <c r="C21" s="187"/>
      <c r="E21" s="171"/>
    </row>
    <row r="22" spans="2:13" x14ac:dyDescent="0.25">
      <c r="C22" s="221"/>
      <c r="L22" s="15"/>
    </row>
    <row r="23" spans="2:13" x14ac:dyDescent="0.25">
      <c r="E23" s="171"/>
      <c r="L23" s="7"/>
    </row>
    <row r="25" spans="2:13" x14ac:dyDescent="0.25">
      <c r="E25" s="171"/>
    </row>
  </sheetData>
  <mergeCells count="1">
    <mergeCell ref="B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Q105"/>
  <sheetViews>
    <sheetView tabSelected="1" zoomScaleNormal="100" workbookViewId="0">
      <selection activeCell="J10" sqref="J10"/>
    </sheetView>
  </sheetViews>
  <sheetFormatPr baseColWidth="10" defaultColWidth="9.140625" defaultRowHeight="15" x14ac:dyDescent="0.25"/>
  <cols>
    <col min="1" max="1" width="36.140625" customWidth="1"/>
    <col min="2" max="2" width="18.42578125" customWidth="1"/>
    <col min="3" max="3" width="20.7109375" customWidth="1"/>
    <col min="4" max="4" width="13.5703125" customWidth="1"/>
    <col min="5" max="5" width="20.85546875" customWidth="1"/>
    <col min="6" max="6" width="21" hidden="1" customWidth="1"/>
    <col min="7" max="7" width="16.7109375" hidden="1" customWidth="1"/>
    <col min="8" max="8" width="14.85546875" bestFit="1" customWidth="1"/>
    <col min="9" max="9" width="12" customWidth="1"/>
    <col min="10" max="10" width="18.28515625" customWidth="1"/>
    <col min="11" max="12" width="17.28515625" customWidth="1"/>
    <col min="13" max="13" width="14.85546875" customWidth="1"/>
    <col min="14" max="14" width="14.7109375" customWidth="1"/>
    <col min="15" max="15" width="10.5703125" customWidth="1"/>
    <col min="16" max="21" width="9.140625" customWidth="1"/>
  </cols>
  <sheetData>
    <row r="3" spans="1:17" ht="40.5" customHeight="1" x14ac:dyDescent="0.55000000000000004">
      <c r="A3" s="720" t="s">
        <v>238</v>
      </c>
      <c r="B3" s="720"/>
      <c r="C3" s="720"/>
      <c r="D3" s="720"/>
      <c r="E3" s="720"/>
      <c r="F3" s="720"/>
      <c r="G3" s="720"/>
      <c r="H3" s="720"/>
      <c r="I3" s="720"/>
      <c r="J3" s="720"/>
      <c r="K3" s="720"/>
      <c r="L3" s="720"/>
      <c r="M3" s="720"/>
    </row>
    <row r="4" spans="1:17" ht="30.75" customHeight="1" x14ac:dyDescent="0.5">
      <c r="A4" s="721" t="s">
        <v>490</v>
      </c>
      <c r="B4" s="721"/>
      <c r="C4" s="721"/>
      <c r="D4" s="721"/>
      <c r="E4" s="721"/>
      <c r="F4" s="721"/>
      <c r="G4" s="721"/>
      <c r="H4" s="721"/>
      <c r="I4" s="721"/>
      <c r="J4" s="721"/>
      <c r="K4" s="721"/>
      <c r="L4" s="721"/>
      <c r="M4" s="721"/>
    </row>
    <row r="5" spans="1:17" ht="30.75" customHeight="1" x14ac:dyDescent="0.5">
      <c r="A5" s="726"/>
      <c r="B5" s="721"/>
      <c r="C5" s="721"/>
      <c r="D5" s="721"/>
      <c r="E5" s="721"/>
      <c r="F5" s="721"/>
      <c r="G5" s="721"/>
      <c r="H5" s="721"/>
      <c r="I5" s="721"/>
      <c r="J5" s="721"/>
      <c r="K5" s="721"/>
      <c r="L5" s="721"/>
      <c r="M5" s="721"/>
    </row>
    <row r="6" spans="1:17" ht="24.75" customHeight="1" x14ac:dyDescent="0.25">
      <c r="A6" s="722" t="s">
        <v>64</v>
      </c>
      <c r="B6" s="723"/>
      <c r="C6" s="723"/>
      <c r="D6" s="723"/>
      <c r="E6" s="723"/>
      <c r="F6" s="723"/>
      <c r="G6" s="723"/>
      <c r="H6" s="723"/>
      <c r="I6" s="723"/>
      <c r="J6" s="723"/>
      <c r="K6" s="723"/>
      <c r="L6" s="723"/>
      <c r="M6" s="723"/>
    </row>
    <row r="7" spans="1:17" ht="22.5" customHeight="1" thickBot="1" x14ac:dyDescent="0.3">
      <c r="A7" s="724" t="s">
        <v>59</v>
      </c>
      <c r="B7" s="725"/>
      <c r="C7" s="725"/>
      <c r="D7" s="725"/>
      <c r="E7" s="725"/>
      <c r="F7" s="725"/>
      <c r="G7" s="725"/>
      <c r="H7" s="725"/>
      <c r="I7" s="725"/>
      <c r="J7" s="725"/>
      <c r="K7" s="725"/>
      <c r="L7" s="725"/>
      <c r="M7" s="725"/>
    </row>
    <row r="8" spans="1:17" s="95" customFormat="1" ht="80.25" customHeight="1" thickBot="1" x14ac:dyDescent="0.25">
      <c r="A8" s="459" t="s">
        <v>170</v>
      </c>
      <c r="B8" s="460" t="s">
        <v>94</v>
      </c>
      <c r="C8" s="460" t="s">
        <v>169</v>
      </c>
      <c r="D8" s="460" t="s">
        <v>96</v>
      </c>
      <c r="E8" s="460" t="s">
        <v>356</v>
      </c>
      <c r="F8" s="460" t="s">
        <v>24</v>
      </c>
      <c r="G8" s="460" t="s">
        <v>329</v>
      </c>
      <c r="H8" s="460" t="s">
        <v>25</v>
      </c>
      <c r="I8" s="461" t="s">
        <v>231</v>
      </c>
      <c r="J8" s="461" t="s">
        <v>351</v>
      </c>
      <c r="K8" s="460" t="s">
        <v>79</v>
      </c>
      <c r="L8" s="460" t="s">
        <v>352</v>
      </c>
      <c r="M8" s="462" t="s">
        <v>361</v>
      </c>
    </row>
    <row r="9" spans="1:17" ht="30" customHeight="1" x14ac:dyDescent="0.25">
      <c r="A9" s="349" t="s">
        <v>46</v>
      </c>
      <c r="B9" s="258">
        <v>54301.5</v>
      </c>
      <c r="C9" s="258">
        <v>54301.5</v>
      </c>
      <c r="D9" s="258">
        <v>0</v>
      </c>
      <c r="E9" s="258">
        <v>54301.5</v>
      </c>
      <c r="F9" s="258">
        <v>47499.801168739999</v>
      </c>
      <c r="G9" s="259">
        <v>0.8747419715613749</v>
      </c>
      <c r="H9" s="258">
        <v>5575.9235870000002</v>
      </c>
      <c r="I9" s="259">
        <v>0.10268452228759795</v>
      </c>
      <c r="J9" s="259" t="s">
        <v>66</v>
      </c>
      <c r="K9" s="258">
        <v>5561.7637170000007</v>
      </c>
      <c r="L9" s="357" t="s">
        <v>66</v>
      </c>
      <c r="M9" s="667">
        <v>0.10242375840446398</v>
      </c>
      <c r="O9" s="27"/>
    </row>
    <row r="10" spans="1:17" ht="42" customHeight="1" x14ac:dyDescent="0.25">
      <c r="A10" s="350" t="s">
        <v>166</v>
      </c>
      <c r="B10" s="188">
        <v>13507.3</v>
      </c>
      <c r="C10" s="188">
        <v>13507.3</v>
      </c>
      <c r="D10" s="188">
        <v>0</v>
      </c>
      <c r="E10" s="188">
        <v>13507.3</v>
      </c>
      <c r="F10" s="189">
        <v>9067.5736933699991</v>
      </c>
      <c r="G10" s="23">
        <v>0.67130912124332764</v>
      </c>
      <c r="H10" s="188">
        <v>4817.2707502000003</v>
      </c>
      <c r="I10" s="23">
        <v>0.35664201951537322</v>
      </c>
      <c r="J10" s="23" t="s">
        <v>66</v>
      </c>
      <c r="K10" s="188">
        <v>1023.8269000400001</v>
      </c>
      <c r="L10" s="356" t="s">
        <v>66</v>
      </c>
      <c r="M10" s="668">
        <v>7.5798042542921246E-2</v>
      </c>
      <c r="O10" s="27"/>
    </row>
    <row r="11" spans="1:17" ht="42" customHeight="1" x14ac:dyDescent="0.25">
      <c r="A11" s="350" t="s">
        <v>67</v>
      </c>
      <c r="B11" s="188">
        <v>787691.30000000016</v>
      </c>
      <c r="C11" s="188">
        <v>787691.30000000016</v>
      </c>
      <c r="D11" s="188">
        <v>8802.9</v>
      </c>
      <c r="E11" s="188">
        <v>778888.40000000014</v>
      </c>
      <c r="F11" s="189">
        <v>271242.64407774003</v>
      </c>
      <c r="G11" s="23">
        <v>0.3482432708944439</v>
      </c>
      <c r="H11" s="188">
        <v>199019.64342837996</v>
      </c>
      <c r="I11" s="23">
        <v>0.25266197992586681</v>
      </c>
      <c r="J11" s="23">
        <v>0.25</v>
      </c>
      <c r="K11" s="188">
        <v>5224.6602844399986</v>
      </c>
      <c r="L11" s="356">
        <v>0.01</v>
      </c>
      <c r="M11" s="668">
        <v>6.6328779871505468E-3</v>
      </c>
      <c r="O11" s="27"/>
      <c r="P11" s="27"/>
      <c r="Q11" s="27"/>
    </row>
    <row r="12" spans="1:17" ht="71.25" customHeight="1" x14ac:dyDescent="0.25">
      <c r="A12" s="350" t="s">
        <v>167</v>
      </c>
      <c r="B12" s="188">
        <v>3042.6</v>
      </c>
      <c r="C12" s="188">
        <v>3042.6</v>
      </c>
      <c r="D12" s="188">
        <v>0</v>
      </c>
      <c r="E12" s="188">
        <v>3042.6</v>
      </c>
      <c r="F12" s="188">
        <v>170.7</v>
      </c>
      <c r="G12" s="23">
        <v>5.6103332676000789E-2</v>
      </c>
      <c r="H12" s="188">
        <v>0</v>
      </c>
      <c r="I12" s="23">
        <v>0</v>
      </c>
      <c r="J12" s="23" t="s">
        <v>66</v>
      </c>
      <c r="K12" s="188">
        <v>0</v>
      </c>
      <c r="L12" s="356" t="s">
        <v>66</v>
      </c>
      <c r="M12" s="668">
        <v>0</v>
      </c>
      <c r="N12" s="27"/>
      <c r="O12" s="27"/>
    </row>
    <row r="13" spans="1:17" ht="30" customHeight="1" x14ac:dyDescent="0.25">
      <c r="A13" s="351" t="s">
        <v>49</v>
      </c>
      <c r="B13" s="302">
        <v>858542.70000000019</v>
      </c>
      <c r="C13" s="302">
        <v>858542.70000000019</v>
      </c>
      <c r="D13" s="302">
        <v>8802.9</v>
      </c>
      <c r="E13" s="302">
        <v>849739.80000000016</v>
      </c>
      <c r="F13" s="302">
        <v>327980.71893985005</v>
      </c>
      <c r="G13" s="303">
        <v>0.38597782396428881</v>
      </c>
      <c r="H13" s="302">
        <v>209412.83776557996</v>
      </c>
      <c r="I13" s="303">
        <v>0.24391662495712782</v>
      </c>
      <c r="J13" s="303">
        <v>0.25</v>
      </c>
      <c r="K13" s="302">
        <v>11810.25090148</v>
      </c>
      <c r="L13" s="303">
        <v>0.01</v>
      </c>
      <c r="M13" s="669">
        <v>1.375616017873077E-2</v>
      </c>
      <c r="O13" s="27"/>
    </row>
    <row r="14" spans="1:17" ht="48" customHeight="1" x14ac:dyDescent="0.25">
      <c r="A14" s="350" t="s">
        <v>81</v>
      </c>
      <c r="B14" s="188">
        <v>593383.75031399983</v>
      </c>
      <c r="C14" s="188">
        <v>593383.75031399983</v>
      </c>
      <c r="D14" s="188">
        <v>0</v>
      </c>
      <c r="E14" s="256">
        <v>593383.75031399983</v>
      </c>
      <c r="F14" s="188">
        <v>202605.97242705995</v>
      </c>
      <c r="G14" s="23">
        <v>0.34144172690918367</v>
      </c>
      <c r="H14" s="188">
        <v>118426.13899071999</v>
      </c>
      <c r="I14" s="23">
        <v>0.19957765767608676</v>
      </c>
      <c r="J14" s="23">
        <v>0.23</v>
      </c>
      <c r="K14" s="188">
        <v>891.06206651000014</v>
      </c>
      <c r="L14" s="23">
        <v>0</v>
      </c>
      <c r="M14" s="670">
        <v>1.5016623998187991E-3</v>
      </c>
      <c r="O14" s="27"/>
    </row>
    <row r="15" spans="1:17" ht="29.25" customHeight="1" x14ac:dyDescent="0.25">
      <c r="A15" s="351" t="s">
        <v>68</v>
      </c>
      <c r="B15" s="302">
        <v>593383.75031399983</v>
      </c>
      <c r="C15" s="302">
        <v>593383.75031399983</v>
      </c>
      <c r="D15" s="302">
        <v>0</v>
      </c>
      <c r="E15" s="302">
        <v>593383.75031399983</v>
      </c>
      <c r="F15" s="302">
        <v>202605.97242705995</v>
      </c>
      <c r="G15" s="303">
        <v>0.34144172690918367</v>
      </c>
      <c r="H15" s="302">
        <v>118426.13899071999</v>
      </c>
      <c r="I15" s="303">
        <v>0.19957765767608676</v>
      </c>
      <c r="J15" s="303">
        <v>0.23</v>
      </c>
      <c r="K15" s="302">
        <v>891.06206651000014</v>
      </c>
      <c r="L15" s="303">
        <v>0</v>
      </c>
      <c r="M15" s="669">
        <v>1.5016623998187991E-3</v>
      </c>
      <c r="O15" s="27"/>
    </row>
    <row r="16" spans="1:17" ht="29.25" customHeight="1" x14ac:dyDescent="0.25">
      <c r="A16" s="352" t="s">
        <v>239</v>
      </c>
      <c r="B16" s="304">
        <v>1451926.450314</v>
      </c>
      <c r="C16" s="304">
        <v>1451926.450314</v>
      </c>
      <c r="D16" s="304">
        <v>8802.9</v>
      </c>
      <c r="E16" s="304">
        <v>1443123.5503139999</v>
      </c>
      <c r="F16" s="304">
        <v>530586.69136691</v>
      </c>
      <c r="G16" s="305">
        <v>0.36766546513045478</v>
      </c>
      <c r="H16" s="304">
        <v>327838.97675629996</v>
      </c>
      <c r="I16" s="305">
        <v>0.2257958567291064</v>
      </c>
      <c r="J16" s="305">
        <v>0.24</v>
      </c>
      <c r="K16" s="304">
        <v>12701.312967989999</v>
      </c>
      <c r="L16" s="305">
        <v>0.01</v>
      </c>
      <c r="M16" s="671">
        <v>8.7479038385471636E-3</v>
      </c>
      <c r="O16" s="27"/>
    </row>
    <row r="17" spans="1:15" ht="38.25" customHeight="1" x14ac:dyDescent="0.25">
      <c r="A17" s="350" t="s">
        <v>241</v>
      </c>
      <c r="B17" s="256">
        <v>1461.8549679099999</v>
      </c>
      <c r="C17" s="256">
        <v>1461.8549679099999</v>
      </c>
      <c r="D17" s="257">
        <v>0</v>
      </c>
      <c r="E17" s="256">
        <v>1461.8549679099999</v>
      </c>
      <c r="F17" s="189">
        <v>1155.9016629100001</v>
      </c>
      <c r="G17" s="23">
        <v>0.7907088516192422</v>
      </c>
      <c r="H17" s="188">
        <v>1151.9349949100001</v>
      </c>
      <c r="I17" s="23">
        <v>0.78799540323545947</v>
      </c>
      <c r="J17" s="23" t="s">
        <v>66</v>
      </c>
      <c r="K17" s="188">
        <v>63.149998999999994</v>
      </c>
      <c r="L17" s="56" t="s">
        <v>66</v>
      </c>
      <c r="M17" s="672">
        <v>4.31985391069847E-2</v>
      </c>
      <c r="O17" s="27"/>
    </row>
    <row r="18" spans="1:15" ht="44.25" customHeight="1" x14ac:dyDescent="0.25">
      <c r="A18" s="463" t="s">
        <v>270</v>
      </c>
      <c r="B18" s="304">
        <v>1461.8549679099999</v>
      </c>
      <c r="C18" s="304">
        <v>1461.8549679099999</v>
      </c>
      <c r="D18" s="304">
        <v>0</v>
      </c>
      <c r="E18" s="304">
        <v>1461.8549679099999</v>
      </c>
      <c r="F18" s="304">
        <v>1155.9016629100001</v>
      </c>
      <c r="G18" s="305">
        <v>0.7907088516192422</v>
      </c>
      <c r="H18" s="304">
        <v>1151.9349949100001</v>
      </c>
      <c r="I18" s="305">
        <v>0.78799540323545947</v>
      </c>
      <c r="J18" s="305" t="s">
        <v>66</v>
      </c>
      <c r="K18" s="304">
        <v>63.149998999999994</v>
      </c>
      <c r="L18" s="305" t="s">
        <v>66</v>
      </c>
      <c r="M18" s="671">
        <v>4.31985391069847E-2</v>
      </c>
      <c r="O18" s="27"/>
    </row>
    <row r="19" spans="1:15" ht="29.25" customHeight="1" thickBot="1" x14ac:dyDescent="0.3">
      <c r="A19" s="353" t="s">
        <v>263</v>
      </c>
      <c r="B19" s="354">
        <v>1453388.3052819101</v>
      </c>
      <c r="C19" s="354">
        <v>1453388.3052819101</v>
      </c>
      <c r="D19" s="354">
        <v>8802.9</v>
      </c>
      <c r="E19" s="354">
        <v>1444585.40528191</v>
      </c>
      <c r="F19" s="354">
        <v>531742.59302982001</v>
      </c>
      <c r="G19" s="355">
        <v>0.36809356586712211</v>
      </c>
      <c r="H19" s="354">
        <v>328990.91175120999</v>
      </c>
      <c r="I19" s="355">
        <v>0.22636133134936465</v>
      </c>
      <c r="J19" s="355">
        <v>0.24</v>
      </c>
      <c r="K19" s="354">
        <v>12764.462966989999</v>
      </c>
      <c r="L19" s="355">
        <v>0.01</v>
      </c>
      <c r="M19" s="666">
        <v>8.78255516478379E-3</v>
      </c>
    </row>
    <row r="20" spans="1:15" x14ac:dyDescent="0.25">
      <c r="A20" s="159" t="s">
        <v>491</v>
      </c>
      <c r="B20" s="159"/>
      <c r="C20" s="159"/>
      <c r="D20" s="159"/>
      <c r="E20" s="159"/>
      <c r="F20" s="159"/>
      <c r="G20" s="159"/>
      <c r="H20" s="159"/>
      <c r="I20" s="159"/>
      <c r="J20" s="159"/>
      <c r="K20" s="159"/>
      <c r="L20" s="159"/>
      <c r="M20" s="159"/>
    </row>
    <row r="21" spans="1:15" x14ac:dyDescent="0.25">
      <c r="B21" s="26"/>
      <c r="C21" s="26"/>
      <c r="D21" s="26"/>
      <c r="E21" s="26"/>
      <c r="F21" s="26"/>
      <c r="G21" s="25"/>
      <c r="H21" s="25"/>
      <c r="I21" s="25"/>
      <c r="J21" s="25"/>
      <c r="K21" s="25"/>
      <c r="L21" s="25"/>
      <c r="M21" s="25"/>
    </row>
    <row r="22" spans="1:15" ht="38.25" customHeight="1" x14ac:dyDescent="0.25">
      <c r="E22" s="27"/>
    </row>
    <row r="24" spans="1:15" x14ac:dyDescent="0.25">
      <c r="C24" s="287"/>
    </row>
    <row r="25" spans="1:15" x14ac:dyDescent="0.25">
      <c r="C25" s="287"/>
    </row>
    <row r="26" spans="1:15" x14ac:dyDescent="0.25">
      <c r="C26" s="287"/>
    </row>
    <row r="35" ht="73.5" customHeight="1" x14ac:dyDescent="0.25"/>
    <row r="44" ht="78" customHeight="1" x14ac:dyDescent="0.25"/>
    <row r="102" spans="2:8" ht="21.75" customHeight="1" x14ac:dyDescent="0.25"/>
    <row r="103" spans="2:8" ht="29.25" customHeight="1" x14ac:dyDescent="0.25"/>
    <row r="104" spans="2:8" ht="23.25" customHeight="1" x14ac:dyDescent="0.25">
      <c r="D104" t="e">
        <v>#REF!</v>
      </c>
      <c r="E104" s="172"/>
      <c r="F104" s="172"/>
      <c r="G104" s="172"/>
      <c r="H104" s="172"/>
    </row>
    <row r="105" spans="2:8" ht="23.25" customHeight="1" x14ac:dyDescent="0.25">
      <c r="B105" s="27"/>
      <c r="E105" s="172"/>
      <c r="F105" s="172"/>
      <c r="G105" s="172"/>
      <c r="H105" s="172"/>
    </row>
  </sheetData>
  <mergeCells count="5">
    <mergeCell ref="A3:M3"/>
    <mergeCell ref="A4:M4"/>
    <mergeCell ref="A6:M6"/>
    <mergeCell ref="A7:M7"/>
    <mergeCell ref="A5:M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FF00"/>
  </sheetPr>
  <dimension ref="A2:V283"/>
  <sheetViews>
    <sheetView zoomScale="90" zoomScaleNormal="90" workbookViewId="0">
      <selection activeCell="C8" sqref="C8"/>
    </sheetView>
  </sheetViews>
  <sheetFormatPr baseColWidth="10" defaultColWidth="9.140625" defaultRowHeight="15" x14ac:dyDescent="0.25"/>
  <cols>
    <col min="1" max="1" width="33.42578125" style="639" customWidth="1"/>
    <col min="2" max="2" width="27.5703125" customWidth="1"/>
    <col min="3" max="3" width="44.28515625" style="635" customWidth="1"/>
    <col min="4" max="4" width="33.42578125" style="646" customWidth="1"/>
    <col min="5" max="5" width="17.42578125" style="27" customWidth="1"/>
    <col min="6" max="6" width="16.28515625" customWidth="1"/>
    <col min="7" max="7" width="12.140625" customWidth="1"/>
    <col min="8" max="8" width="18.7109375" customWidth="1"/>
    <col min="9" max="9" width="12.140625" hidden="1" customWidth="1"/>
    <col min="10" max="10" width="12.140625" style="211" hidden="1" customWidth="1"/>
    <col min="11" max="11" width="12.140625" hidden="1" customWidth="1"/>
    <col min="12" max="12" width="18.42578125" hidden="1" customWidth="1"/>
    <col min="13" max="13" width="14.85546875" style="654" customWidth="1"/>
    <col min="14" max="14" width="16.28515625" style="169" customWidth="1"/>
    <col min="15" max="15" width="15.85546875" style="79" customWidth="1"/>
    <col min="16" max="16" width="14.42578125" style="169" customWidth="1"/>
    <col min="17" max="17" width="12.140625" style="79" hidden="1" customWidth="1"/>
    <col min="18" max="18" width="12.140625" customWidth="1"/>
    <col min="22" max="22" width="17.85546875" bestFit="1" customWidth="1"/>
  </cols>
  <sheetData>
    <row r="2" spans="1:17" ht="26.25" customHeight="1" x14ac:dyDescent="0.25">
      <c r="A2" s="765" t="s">
        <v>228</v>
      </c>
      <c r="B2" s="766"/>
      <c r="C2" s="766"/>
      <c r="D2" s="766"/>
      <c r="E2" s="766"/>
      <c r="F2" s="766"/>
      <c r="G2" s="766"/>
      <c r="H2" s="766"/>
      <c r="I2" s="766"/>
      <c r="J2" s="766"/>
      <c r="K2" s="766"/>
      <c r="L2" s="766"/>
      <c r="M2" s="767"/>
      <c r="N2" s="766"/>
      <c r="O2" s="766"/>
      <c r="P2" s="766"/>
      <c r="Q2" s="766"/>
    </row>
    <row r="3" spans="1:17" ht="21.75" customHeight="1" x14ac:dyDescent="0.25">
      <c r="A3" s="504"/>
      <c r="B3" s="506"/>
      <c r="C3" s="471"/>
      <c r="D3" s="640"/>
      <c r="E3" s="507"/>
      <c r="F3" s="506"/>
      <c r="G3" s="506"/>
      <c r="H3" s="506"/>
      <c r="I3" s="506"/>
      <c r="J3" s="506"/>
      <c r="K3" s="506"/>
      <c r="L3" s="506"/>
      <c r="M3" s="649"/>
      <c r="N3" s="506"/>
      <c r="O3" s="508"/>
      <c r="P3" s="506"/>
      <c r="Q3" s="508"/>
    </row>
    <row r="4" spans="1:17" ht="29.25" customHeight="1" x14ac:dyDescent="0.25">
      <c r="A4" s="768" t="s">
        <v>490</v>
      </c>
      <c r="B4" s="769"/>
      <c r="C4" s="769"/>
      <c r="D4" s="769"/>
      <c r="E4" s="769"/>
      <c r="F4" s="769"/>
      <c r="G4" s="769"/>
      <c r="H4" s="769"/>
      <c r="I4" s="769"/>
      <c r="J4" s="769"/>
      <c r="K4" s="769"/>
      <c r="L4" s="769"/>
      <c r="M4" s="770"/>
      <c r="N4" s="769"/>
      <c r="O4" s="769"/>
      <c r="P4" s="769"/>
      <c r="Q4" s="769"/>
    </row>
    <row r="5" spans="1:17" ht="14.25" customHeight="1" thickBot="1" x14ac:dyDescent="0.3">
      <c r="A5" s="771"/>
      <c r="B5" s="772"/>
      <c r="C5" s="772"/>
      <c r="D5" s="772"/>
      <c r="E5" s="772"/>
      <c r="F5" s="772"/>
      <c r="G5" s="772"/>
      <c r="H5" s="772"/>
      <c r="I5" s="772"/>
      <c r="J5" s="772"/>
      <c r="K5" s="772"/>
      <c r="L5" s="772"/>
      <c r="M5" s="773"/>
      <c r="N5" s="772"/>
      <c r="O5" s="772"/>
      <c r="P5" s="772"/>
      <c r="Q5" s="772"/>
    </row>
    <row r="6" spans="1:17" s="169" customFormat="1" ht="68.25" customHeight="1" thickBot="1" x14ac:dyDescent="0.3">
      <c r="A6" s="468" t="s">
        <v>6</v>
      </c>
      <c r="B6" s="490" t="s">
        <v>7</v>
      </c>
      <c r="C6" s="467" t="s">
        <v>449</v>
      </c>
      <c r="D6" s="469" t="s">
        <v>170</v>
      </c>
      <c r="E6" s="489" t="s">
        <v>94</v>
      </c>
      <c r="F6" s="469" t="s">
        <v>169</v>
      </c>
      <c r="G6" s="469" t="s">
        <v>96</v>
      </c>
      <c r="H6" s="469" t="s">
        <v>350</v>
      </c>
      <c r="I6" s="469" t="s">
        <v>24</v>
      </c>
      <c r="J6" s="470" t="s">
        <v>329</v>
      </c>
      <c r="K6" s="469" t="s">
        <v>174</v>
      </c>
      <c r="L6" s="469" t="s">
        <v>171</v>
      </c>
      <c r="M6" s="469" t="s">
        <v>25</v>
      </c>
      <c r="N6" s="469" t="s">
        <v>43</v>
      </c>
      <c r="O6" s="469" t="s">
        <v>79</v>
      </c>
      <c r="P6" s="491" t="s">
        <v>255</v>
      </c>
      <c r="Q6" s="469" t="s">
        <v>28</v>
      </c>
    </row>
    <row r="7" spans="1:17" ht="69.75" customHeight="1" x14ac:dyDescent="0.25">
      <c r="A7" s="777" t="s">
        <v>287</v>
      </c>
      <c r="B7" s="509" t="s">
        <v>134</v>
      </c>
      <c r="C7" s="620" t="s">
        <v>276</v>
      </c>
      <c r="D7" s="20" t="s">
        <v>276</v>
      </c>
      <c r="E7" s="510">
        <v>28659</v>
      </c>
      <c r="F7" s="511">
        <v>28659</v>
      </c>
      <c r="G7" s="511">
        <v>0</v>
      </c>
      <c r="H7" s="511">
        <v>28659</v>
      </c>
      <c r="I7" s="511">
        <v>12686.086728</v>
      </c>
      <c r="J7" s="512">
        <v>0.44265629393907674</v>
      </c>
      <c r="K7" s="511">
        <v>9048.7945739999996</v>
      </c>
      <c r="L7" s="510">
        <v>15972.913272</v>
      </c>
      <c r="M7" s="510">
        <v>3637.2921540000002</v>
      </c>
      <c r="N7" s="512">
        <v>0.12691622715377368</v>
      </c>
      <c r="O7" s="511">
        <v>122.23022400000001</v>
      </c>
      <c r="P7" s="512">
        <v>4.2649856589553024E-3</v>
      </c>
      <c r="Q7" s="510">
        <v>50.353399000000003</v>
      </c>
    </row>
    <row r="8" spans="1:17" ht="74.25" customHeight="1" x14ac:dyDescent="0.25">
      <c r="A8" s="778"/>
      <c r="B8" s="509" t="s">
        <v>131</v>
      </c>
      <c r="C8" s="620" t="s">
        <v>275</v>
      </c>
      <c r="D8" s="20" t="s">
        <v>275</v>
      </c>
      <c r="E8" s="510">
        <v>7094.796609</v>
      </c>
      <c r="F8" s="510">
        <v>7094.796609</v>
      </c>
      <c r="G8" s="511">
        <v>0</v>
      </c>
      <c r="H8" s="511">
        <v>7094.796609</v>
      </c>
      <c r="I8" s="511">
        <v>497.25</v>
      </c>
      <c r="J8" s="513">
        <v>7.0086575754577773E-2</v>
      </c>
      <c r="K8" s="511">
        <v>448.85201499999999</v>
      </c>
      <c r="L8" s="511">
        <v>6597.546609</v>
      </c>
      <c r="M8" s="511">
        <v>48.397984999999998</v>
      </c>
      <c r="N8" s="512">
        <v>6.8216169775191932E-3</v>
      </c>
      <c r="O8" s="510">
        <v>3.45</v>
      </c>
      <c r="P8" s="512">
        <v>4.862718679804793E-4</v>
      </c>
      <c r="Q8" s="511">
        <v>0</v>
      </c>
    </row>
    <row r="9" spans="1:17" ht="24.75" customHeight="1" x14ac:dyDescent="0.25">
      <c r="A9" s="778"/>
      <c r="B9" s="805" t="s">
        <v>47</v>
      </c>
      <c r="C9" s="806"/>
      <c r="D9" s="807"/>
      <c r="E9" s="516">
        <v>35753.796608999997</v>
      </c>
      <c r="F9" s="517">
        <v>35753.796608999997</v>
      </c>
      <c r="G9" s="517">
        <v>0</v>
      </c>
      <c r="H9" s="517">
        <v>35753.796608999997</v>
      </c>
      <c r="I9" s="517">
        <v>13183.336728</v>
      </c>
      <c r="J9" s="518">
        <v>0.36872550549447025</v>
      </c>
      <c r="K9" s="517">
        <v>9497.6465889999999</v>
      </c>
      <c r="L9" s="516">
        <v>22570.459880999995</v>
      </c>
      <c r="M9" s="516">
        <v>3685.6901390000003</v>
      </c>
      <c r="N9" s="518">
        <v>0.10308528012581</v>
      </c>
      <c r="O9" s="517">
        <v>125.68022400000001</v>
      </c>
      <c r="P9" s="518">
        <v>3.5151574355704535E-3</v>
      </c>
      <c r="Q9" s="517">
        <v>50.353399000000003</v>
      </c>
    </row>
    <row r="10" spans="1:17" ht="95.25" customHeight="1" x14ac:dyDescent="0.25">
      <c r="A10" s="778"/>
      <c r="B10" s="514" t="s">
        <v>392</v>
      </c>
      <c r="C10" s="620" t="s">
        <v>458</v>
      </c>
      <c r="D10" s="20" t="s">
        <v>391</v>
      </c>
      <c r="E10" s="510">
        <v>44000</v>
      </c>
      <c r="F10" s="511">
        <v>44000</v>
      </c>
      <c r="G10" s="511">
        <v>0</v>
      </c>
      <c r="H10" s="511">
        <v>44000</v>
      </c>
      <c r="I10" s="511">
        <v>3289.45</v>
      </c>
      <c r="J10" s="512">
        <v>7.476022727272727E-2</v>
      </c>
      <c r="K10" s="511">
        <v>3244.0451029999999</v>
      </c>
      <c r="L10" s="510">
        <v>40710.550000000003</v>
      </c>
      <c r="M10" s="510">
        <v>45.404896999999998</v>
      </c>
      <c r="N10" s="513">
        <v>1.0319294772727272E-3</v>
      </c>
      <c r="O10" s="511">
        <v>3.9072460000000002</v>
      </c>
      <c r="P10" s="513">
        <v>8.8801045454545461E-5</v>
      </c>
      <c r="Q10" s="511">
        <v>0</v>
      </c>
    </row>
    <row r="11" spans="1:17" ht="19.5" x14ac:dyDescent="0.25">
      <c r="A11" s="778"/>
      <c r="B11" s="811" t="s">
        <v>81</v>
      </c>
      <c r="C11" s="812"/>
      <c r="D11" s="813"/>
      <c r="E11" s="516">
        <v>44000</v>
      </c>
      <c r="F11" s="517">
        <v>44000</v>
      </c>
      <c r="G11" s="517">
        <v>0</v>
      </c>
      <c r="H11" s="517">
        <v>44000</v>
      </c>
      <c r="I11" s="517">
        <v>3289.45</v>
      </c>
      <c r="J11" s="518">
        <v>7.476022727272727E-2</v>
      </c>
      <c r="K11" s="517">
        <v>3244.0451029999999</v>
      </c>
      <c r="L11" s="516">
        <v>40710.550000000003</v>
      </c>
      <c r="M11" s="516">
        <v>45.404896999999998</v>
      </c>
      <c r="N11" s="518">
        <v>1.0319294772727272E-3</v>
      </c>
      <c r="O11" s="517">
        <v>3.9072460000000002</v>
      </c>
      <c r="P11" s="518">
        <v>8.8801045454545461E-5</v>
      </c>
      <c r="Q11" s="684">
        <v>0</v>
      </c>
    </row>
    <row r="12" spans="1:17" ht="24" customHeight="1" x14ac:dyDescent="0.25">
      <c r="A12" s="778"/>
      <c r="B12" s="808" t="s">
        <v>245</v>
      </c>
      <c r="C12" s="809"/>
      <c r="D12" s="810"/>
      <c r="E12" s="516">
        <v>79753.796608999997</v>
      </c>
      <c r="F12" s="517">
        <v>79753.796608999997</v>
      </c>
      <c r="G12" s="517">
        <v>0</v>
      </c>
      <c r="H12" s="517">
        <v>79753.796608999997</v>
      </c>
      <c r="I12" s="517">
        <v>16472.786727999999</v>
      </c>
      <c r="J12" s="518">
        <v>0.2065454865899273</v>
      </c>
      <c r="K12" s="517">
        <v>12741.691692</v>
      </c>
      <c r="L12" s="516">
        <v>63281.009880999998</v>
      </c>
      <c r="M12" s="516">
        <v>3731.0950360000002</v>
      </c>
      <c r="N12" s="518">
        <v>4.6782663580168124E-2</v>
      </c>
      <c r="O12" s="517">
        <v>129.58747</v>
      </c>
      <c r="P12" s="518">
        <v>1.6248439009783316E-3</v>
      </c>
      <c r="Q12" s="684">
        <v>50.353399000000003</v>
      </c>
    </row>
    <row r="13" spans="1:17" ht="30.75" customHeight="1" x14ac:dyDescent="0.25">
      <c r="A13" s="778"/>
      <c r="B13" s="814" t="s">
        <v>241</v>
      </c>
      <c r="C13" s="815"/>
      <c r="D13" s="816"/>
      <c r="E13" s="516">
        <v>25.854268019999999</v>
      </c>
      <c r="F13" s="517">
        <v>25.854268019999999</v>
      </c>
      <c r="G13" s="517">
        <v>0</v>
      </c>
      <c r="H13" s="517">
        <v>25.854268019999999</v>
      </c>
      <c r="I13" s="517">
        <v>25.854268019999999</v>
      </c>
      <c r="J13" s="518">
        <v>1</v>
      </c>
      <c r="K13" s="517">
        <v>0</v>
      </c>
      <c r="L13" s="516">
        <v>0</v>
      </c>
      <c r="M13" s="516">
        <v>25.854268019999999</v>
      </c>
      <c r="N13" s="518">
        <v>1</v>
      </c>
      <c r="O13" s="517">
        <v>0</v>
      </c>
      <c r="P13" s="518">
        <v>0</v>
      </c>
      <c r="Q13" s="684">
        <v>0</v>
      </c>
    </row>
    <row r="14" spans="1:17" ht="40.5" customHeight="1" thickBot="1" x14ac:dyDescent="0.3">
      <c r="A14" s="779"/>
      <c r="B14" s="794" t="s">
        <v>69</v>
      </c>
      <c r="C14" s="795"/>
      <c r="D14" s="796"/>
      <c r="E14" s="519">
        <v>79779.650877020002</v>
      </c>
      <c r="F14" s="520">
        <v>79779.650877020002</v>
      </c>
      <c r="G14" s="520">
        <v>0</v>
      </c>
      <c r="H14" s="520">
        <v>79779.650877020002</v>
      </c>
      <c r="I14" s="520">
        <v>16498.64099602</v>
      </c>
      <c r="J14" s="521">
        <v>0.20680262215552417</v>
      </c>
      <c r="K14" s="520">
        <v>12741.691692</v>
      </c>
      <c r="L14" s="519">
        <v>63281.009881000005</v>
      </c>
      <c r="M14" s="519">
        <v>3756.94930402</v>
      </c>
      <c r="N14" s="521">
        <v>4.7091573637133628E-2</v>
      </c>
      <c r="O14" s="520">
        <v>129.58747</v>
      </c>
      <c r="P14" s="521">
        <v>1.6243173362560654E-3</v>
      </c>
      <c r="Q14" s="519">
        <v>50.353399000000003</v>
      </c>
    </row>
    <row r="15" spans="1:17" ht="21" customHeight="1" thickBot="1" x14ac:dyDescent="0.3">
      <c r="A15" s="741" t="s">
        <v>491</v>
      </c>
      <c r="B15" s="741"/>
      <c r="C15" s="741"/>
      <c r="D15" s="741"/>
      <c r="E15" s="741"/>
      <c r="F15" s="741"/>
      <c r="G15" s="741"/>
      <c r="H15" s="741"/>
      <c r="I15" s="741"/>
      <c r="J15" s="741"/>
      <c r="K15" s="741"/>
      <c r="L15" s="741"/>
      <c r="M15" s="741"/>
      <c r="N15" s="741"/>
      <c r="O15" s="741"/>
      <c r="P15" s="741"/>
    </row>
    <row r="16" spans="1:17" s="169" customFormat="1" ht="68.25" customHeight="1" x14ac:dyDescent="0.25">
      <c r="A16" s="468" t="s">
        <v>6</v>
      </c>
      <c r="B16" s="490" t="s">
        <v>7</v>
      </c>
      <c r="C16" s="467" t="s">
        <v>449</v>
      </c>
      <c r="D16" s="469" t="s">
        <v>170</v>
      </c>
      <c r="E16" s="489" t="s">
        <v>94</v>
      </c>
      <c r="F16" s="469" t="s">
        <v>169</v>
      </c>
      <c r="G16" s="469" t="s">
        <v>96</v>
      </c>
      <c r="H16" s="469" t="s">
        <v>350</v>
      </c>
      <c r="I16" s="469" t="s">
        <v>24</v>
      </c>
      <c r="J16" s="470" t="s">
        <v>329</v>
      </c>
      <c r="K16" s="469" t="s">
        <v>174</v>
      </c>
      <c r="L16" s="469" t="s">
        <v>171</v>
      </c>
      <c r="M16" s="489" t="s">
        <v>25</v>
      </c>
      <c r="N16" s="469" t="s">
        <v>43</v>
      </c>
      <c r="O16" s="489" t="s">
        <v>79</v>
      </c>
      <c r="P16" s="676" t="s">
        <v>255</v>
      </c>
      <c r="Q16" s="489" t="s">
        <v>28</v>
      </c>
    </row>
    <row r="17" spans="1:17" ht="30" x14ac:dyDescent="0.25">
      <c r="A17" s="776" t="s">
        <v>288</v>
      </c>
      <c r="B17" s="522" t="s">
        <v>118</v>
      </c>
      <c r="C17" s="623" t="s">
        <v>119</v>
      </c>
      <c r="D17" s="21" t="s">
        <v>119</v>
      </c>
      <c r="E17" s="523">
        <v>7011.1</v>
      </c>
      <c r="F17" s="524">
        <v>7011.1</v>
      </c>
      <c r="G17" s="524">
        <v>0</v>
      </c>
      <c r="H17" s="524">
        <v>7011.1</v>
      </c>
      <c r="I17" s="524">
        <v>0</v>
      </c>
      <c r="J17" s="525">
        <v>0</v>
      </c>
      <c r="K17" s="524">
        <v>0</v>
      </c>
      <c r="L17" s="523">
        <v>7011.1</v>
      </c>
      <c r="M17" s="523">
        <v>0</v>
      </c>
      <c r="N17" s="525">
        <v>0</v>
      </c>
      <c r="O17" s="523">
        <v>0</v>
      </c>
      <c r="P17" s="512">
        <v>0</v>
      </c>
      <c r="Q17" s="685">
        <v>0</v>
      </c>
    </row>
    <row r="18" spans="1:17" ht="72.75" customHeight="1" x14ac:dyDescent="0.25">
      <c r="A18" s="745"/>
      <c r="B18" s="509" t="s">
        <v>136</v>
      </c>
      <c r="C18" s="620" t="s">
        <v>277</v>
      </c>
      <c r="D18" s="20" t="s">
        <v>277</v>
      </c>
      <c r="E18" s="510">
        <v>102041</v>
      </c>
      <c r="F18" s="511">
        <v>102041</v>
      </c>
      <c r="G18" s="511">
        <v>0</v>
      </c>
      <c r="H18" s="511">
        <v>102041</v>
      </c>
      <c r="I18" s="511">
        <v>20227.039395</v>
      </c>
      <c r="J18" s="512">
        <v>0.19822462926666731</v>
      </c>
      <c r="K18" s="511">
        <v>12892.6152263</v>
      </c>
      <c r="L18" s="510">
        <v>81813.960605</v>
      </c>
      <c r="M18" s="510">
        <v>7334.4241686999994</v>
      </c>
      <c r="N18" s="512">
        <v>7.1877227474250543E-2</v>
      </c>
      <c r="O18" s="510">
        <v>374.75484567000001</v>
      </c>
      <c r="P18" s="512">
        <v>3.6725908769024217E-3</v>
      </c>
      <c r="Q18" s="686">
        <v>137.74300566999997</v>
      </c>
    </row>
    <row r="19" spans="1:17" ht="72.75" customHeight="1" x14ac:dyDescent="0.25">
      <c r="A19" s="745"/>
      <c r="B19" s="509" t="s">
        <v>137</v>
      </c>
      <c r="C19" s="620" t="s">
        <v>278</v>
      </c>
      <c r="D19" s="20" t="s">
        <v>278</v>
      </c>
      <c r="E19" s="510">
        <v>8562.2999999999993</v>
      </c>
      <c r="F19" s="511">
        <v>8562.2999999999993</v>
      </c>
      <c r="G19" s="511">
        <v>0</v>
      </c>
      <c r="H19" s="511">
        <v>8562.2999999999993</v>
      </c>
      <c r="I19" s="511">
        <v>0</v>
      </c>
      <c r="J19" s="512">
        <v>0</v>
      </c>
      <c r="K19" s="511">
        <v>0</v>
      </c>
      <c r="L19" s="510">
        <v>8562.2999999999993</v>
      </c>
      <c r="M19" s="510">
        <v>0</v>
      </c>
      <c r="N19" s="512">
        <v>0</v>
      </c>
      <c r="O19" s="510">
        <v>0</v>
      </c>
      <c r="P19" s="512">
        <v>0</v>
      </c>
      <c r="Q19" s="686">
        <v>0</v>
      </c>
    </row>
    <row r="20" spans="1:17" ht="69.75" customHeight="1" x14ac:dyDescent="0.25">
      <c r="A20" s="745"/>
      <c r="B20" s="509" t="s">
        <v>131</v>
      </c>
      <c r="C20" s="620" t="s">
        <v>275</v>
      </c>
      <c r="D20" s="20" t="s">
        <v>275</v>
      </c>
      <c r="E20" s="510">
        <v>10263.157662</v>
      </c>
      <c r="F20" s="511">
        <v>10263.157662</v>
      </c>
      <c r="G20" s="511">
        <v>0</v>
      </c>
      <c r="H20" s="511">
        <v>10263.157662</v>
      </c>
      <c r="I20" s="511">
        <v>0</v>
      </c>
      <c r="J20" s="512">
        <v>0</v>
      </c>
      <c r="K20" s="511">
        <v>0</v>
      </c>
      <c r="L20" s="510">
        <v>10263.157662</v>
      </c>
      <c r="M20" s="510">
        <v>0</v>
      </c>
      <c r="N20" s="512">
        <v>0</v>
      </c>
      <c r="O20" s="510">
        <v>0</v>
      </c>
      <c r="P20" s="512">
        <v>0</v>
      </c>
      <c r="Q20" s="686">
        <v>0</v>
      </c>
    </row>
    <row r="21" spans="1:17" ht="37.5" customHeight="1" x14ac:dyDescent="0.25">
      <c r="A21" s="745"/>
      <c r="B21" s="805" t="s">
        <v>47</v>
      </c>
      <c r="C21" s="806"/>
      <c r="D21" s="807"/>
      <c r="E21" s="516">
        <v>127877.55766200001</v>
      </c>
      <c r="F21" s="517">
        <v>127877.55766200001</v>
      </c>
      <c r="G21" s="517">
        <v>0</v>
      </c>
      <c r="H21" s="517">
        <v>127877.55766200001</v>
      </c>
      <c r="I21" s="517">
        <v>20227.039395</v>
      </c>
      <c r="J21" s="518">
        <v>0.15817505248624755</v>
      </c>
      <c r="K21" s="517">
        <v>12892.6152263</v>
      </c>
      <c r="L21" s="516">
        <v>107650.51826700001</v>
      </c>
      <c r="M21" s="516">
        <v>7334.4241686999994</v>
      </c>
      <c r="N21" s="518">
        <v>5.7355053559014685E-2</v>
      </c>
      <c r="O21" s="516">
        <v>374.75484567000001</v>
      </c>
      <c r="P21" s="518">
        <v>2.9305755640136209E-3</v>
      </c>
      <c r="Q21" s="687">
        <v>137.74300566999997</v>
      </c>
    </row>
    <row r="22" spans="1:17" ht="60" x14ac:dyDescent="0.25">
      <c r="A22" s="745"/>
      <c r="B22" s="509" t="s">
        <v>390</v>
      </c>
      <c r="C22" s="620" t="s">
        <v>459</v>
      </c>
      <c r="D22" s="20" t="s">
        <v>391</v>
      </c>
      <c r="E22" s="510">
        <v>40500</v>
      </c>
      <c r="F22" s="511">
        <v>40500</v>
      </c>
      <c r="G22" s="511">
        <v>0</v>
      </c>
      <c r="H22" s="511">
        <v>40500</v>
      </c>
      <c r="I22" s="511">
        <v>0</v>
      </c>
      <c r="J22" s="512">
        <v>0</v>
      </c>
      <c r="K22" s="511">
        <v>0</v>
      </c>
      <c r="L22" s="510">
        <v>40500</v>
      </c>
      <c r="M22" s="510">
        <v>0</v>
      </c>
      <c r="N22" s="512">
        <v>0</v>
      </c>
      <c r="O22" s="510">
        <v>0</v>
      </c>
      <c r="P22" s="512">
        <v>0</v>
      </c>
      <c r="Q22" s="686">
        <v>0</v>
      </c>
    </row>
    <row r="23" spans="1:17" ht="79.5" customHeight="1" x14ac:dyDescent="0.25">
      <c r="A23" s="745"/>
      <c r="B23" s="509" t="s">
        <v>393</v>
      </c>
      <c r="C23" s="620" t="s">
        <v>460</v>
      </c>
      <c r="D23" s="20" t="s">
        <v>391</v>
      </c>
      <c r="E23" s="510">
        <v>45700</v>
      </c>
      <c r="F23" s="511">
        <v>45700</v>
      </c>
      <c r="G23" s="511">
        <v>0</v>
      </c>
      <c r="H23" s="511">
        <v>45700</v>
      </c>
      <c r="I23" s="511">
        <v>8000</v>
      </c>
      <c r="J23" s="512">
        <v>0.17505470459518599</v>
      </c>
      <c r="K23" s="511">
        <v>8000</v>
      </c>
      <c r="L23" s="510">
        <v>37700</v>
      </c>
      <c r="M23" s="510">
        <v>0</v>
      </c>
      <c r="N23" s="512">
        <v>0</v>
      </c>
      <c r="O23" s="510">
        <v>0</v>
      </c>
      <c r="P23" s="512">
        <v>0</v>
      </c>
      <c r="Q23" s="686">
        <v>0</v>
      </c>
    </row>
    <row r="24" spans="1:17" ht="75" customHeight="1" x14ac:dyDescent="0.25">
      <c r="A24" s="745"/>
      <c r="B24" s="509" t="s">
        <v>394</v>
      </c>
      <c r="C24" s="620" t="s">
        <v>461</v>
      </c>
      <c r="D24" s="20" t="s">
        <v>391</v>
      </c>
      <c r="E24" s="510">
        <v>800</v>
      </c>
      <c r="F24" s="511">
        <v>800</v>
      </c>
      <c r="G24" s="511">
        <v>0</v>
      </c>
      <c r="H24" s="511">
        <v>800</v>
      </c>
      <c r="I24" s="511">
        <v>800</v>
      </c>
      <c r="J24" s="512">
        <v>1</v>
      </c>
      <c r="K24" s="511">
        <v>800</v>
      </c>
      <c r="L24" s="510">
        <v>0</v>
      </c>
      <c r="M24" s="510">
        <v>0</v>
      </c>
      <c r="N24" s="512">
        <v>0</v>
      </c>
      <c r="O24" s="510">
        <v>0</v>
      </c>
      <c r="P24" s="512">
        <v>0</v>
      </c>
      <c r="Q24" s="686">
        <v>0</v>
      </c>
    </row>
    <row r="25" spans="1:17" ht="59.25" customHeight="1" x14ac:dyDescent="0.25">
      <c r="A25" s="745"/>
      <c r="B25" s="509" t="s">
        <v>395</v>
      </c>
      <c r="C25" s="620" t="s">
        <v>462</v>
      </c>
      <c r="D25" s="20" t="s">
        <v>391</v>
      </c>
      <c r="E25" s="510">
        <v>20000</v>
      </c>
      <c r="F25" s="511">
        <v>20000</v>
      </c>
      <c r="G25" s="511">
        <v>0</v>
      </c>
      <c r="H25" s="511">
        <v>20000</v>
      </c>
      <c r="I25" s="511">
        <v>0</v>
      </c>
      <c r="J25" s="512">
        <v>0</v>
      </c>
      <c r="K25" s="511">
        <v>0</v>
      </c>
      <c r="L25" s="510">
        <v>20000</v>
      </c>
      <c r="M25" s="510">
        <v>0</v>
      </c>
      <c r="N25" s="512">
        <v>0</v>
      </c>
      <c r="O25" s="510">
        <v>0</v>
      </c>
      <c r="P25" s="512">
        <v>0</v>
      </c>
      <c r="Q25" s="686">
        <v>0</v>
      </c>
    </row>
    <row r="26" spans="1:17" ht="24.75" customHeight="1" x14ac:dyDescent="0.25">
      <c r="A26" s="745"/>
      <c r="B26" s="798" t="s">
        <v>81</v>
      </c>
      <c r="C26" s="799"/>
      <c r="D26" s="800"/>
      <c r="E26" s="528">
        <v>107000</v>
      </c>
      <c r="F26" s="529">
        <v>107000</v>
      </c>
      <c r="G26" s="529">
        <v>0</v>
      </c>
      <c r="H26" s="529">
        <v>107000</v>
      </c>
      <c r="I26" s="529">
        <v>8800</v>
      </c>
      <c r="J26" s="530">
        <v>8.2242990654205608E-2</v>
      </c>
      <c r="K26" s="529">
        <v>8800</v>
      </c>
      <c r="L26" s="529">
        <v>98200</v>
      </c>
      <c r="M26" s="528">
        <v>0</v>
      </c>
      <c r="N26" s="530">
        <v>0</v>
      </c>
      <c r="O26" s="528">
        <v>0</v>
      </c>
      <c r="P26" s="530">
        <v>0</v>
      </c>
      <c r="Q26" s="688">
        <v>0</v>
      </c>
    </row>
    <row r="27" spans="1:17" ht="24.75" customHeight="1" x14ac:dyDescent="0.25">
      <c r="A27" s="745"/>
      <c r="B27" s="798" t="s">
        <v>245</v>
      </c>
      <c r="C27" s="799"/>
      <c r="D27" s="800"/>
      <c r="E27" s="528">
        <v>234877.55766200001</v>
      </c>
      <c r="F27" s="529">
        <v>234877.55766200001</v>
      </c>
      <c r="G27" s="529">
        <v>0</v>
      </c>
      <c r="H27" s="529">
        <v>234877.55766200001</v>
      </c>
      <c r="I27" s="529">
        <v>29027.039395</v>
      </c>
      <c r="J27" s="530">
        <v>0.12358370754506606</v>
      </c>
      <c r="K27" s="529">
        <v>21692.6152263</v>
      </c>
      <c r="L27" s="528">
        <v>205850.51826700001</v>
      </c>
      <c r="M27" s="528">
        <v>7334.4241686999994</v>
      </c>
      <c r="N27" s="530">
        <v>3.1226585637673332E-2</v>
      </c>
      <c r="O27" s="528">
        <v>374.75484567000001</v>
      </c>
      <c r="P27" s="530">
        <v>1.5955327933428621E-3</v>
      </c>
      <c r="Q27" s="688">
        <v>137.74300566999997</v>
      </c>
    </row>
    <row r="28" spans="1:17" ht="24" customHeight="1" thickBot="1" x14ac:dyDescent="0.3">
      <c r="A28" s="745"/>
      <c r="B28" s="801" t="s">
        <v>241</v>
      </c>
      <c r="C28" s="802"/>
      <c r="D28" s="803"/>
      <c r="E28" s="532">
        <v>1283.0473948899999</v>
      </c>
      <c r="F28" s="533">
        <v>1283.0473948899999</v>
      </c>
      <c r="G28" s="533">
        <v>0</v>
      </c>
      <c r="H28" s="533">
        <v>1283.0473948899999</v>
      </c>
      <c r="I28" s="533">
        <v>1067.0473948900001</v>
      </c>
      <c r="J28" s="534">
        <v>0.83165080194210739</v>
      </c>
      <c r="K28" s="533">
        <v>3.966668000000027</v>
      </c>
      <c r="L28" s="532">
        <v>215.99999999999977</v>
      </c>
      <c r="M28" s="532">
        <v>1063.0807268900001</v>
      </c>
      <c r="N28" s="534">
        <v>0.82855920297561703</v>
      </c>
      <c r="O28" s="532">
        <v>20.683333000000001</v>
      </c>
      <c r="P28" s="534">
        <v>1.6120474646825696E-2</v>
      </c>
      <c r="Q28" s="689">
        <v>0</v>
      </c>
    </row>
    <row r="29" spans="1:17" ht="25.5" customHeight="1" thickBot="1" x14ac:dyDescent="0.3">
      <c r="A29" s="779"/>
      <c r="B29" s="747" t="s">
        <v>69</v>
      </c>
      <c r="C29" s="764"/>
      <c r="D29" s="748"/>
      <c r="E29" s="536">
        <v>236160.60505689</v>
      </c>
      <c r="F29" s="536">
        <v>236160.60505689</v>
      </c>
      <c r="G29" s="536">
        <v>0</v>
      </c>
      <c r="H29" s="536">
        <v>236160.60505689</v>
      </c>
      <c r="I29" s="537">
        <v>30094.08678989</v>
      </c>
      <c r="J29" s="538">
        <v>0.12743059657490491</v>
      </c>
      <c r="K29" s="537">
        <v>21696.581894300001</v>
      </c>
      <c r="L29" s="536">
        <v>206066.51826700001</v>
      </c>
      <c r="M29" s="536">
        <v>8397.5048955900002</v>
      </c>
      <c r="N29" s="538">
        <v>3.5558449274666622E-2</v>
      </c>
      <c r="O29" s="537">
        <v>395.43817867000001</v>
      </c>
      <c r="P29" s="538">
        <v>1.6744459922718303E-3</v>
      </c>
      <c r="Q29" s="690">
        <v>137.74300566999997</v>
      </c>
    </row>
    <row r="30" spans="1:17" ht="20.25" customHeight="1" thickBot="1" x14ac:dyDescent="0.3">
      <c r="A30" s="741" t="s">
        <v>491</v>
      </c>
      <c r="B30" s="741"/>
      <c r="C30" s="741"/>
      <c r="D30" s="741"/>
      <c r="E30" s="741"/>
      <c r="F30" s="741"/>
      <c r="G30" s="741"/>
      <c r="H30" s="741"/>
      <c r="I30" s="741"/>
      <c r="J30" s="741"/>
      <c r="K30" s="741"/>
      <c r="L30" s="741"/>
      <c r="M30" s="741"/>
      <c r="N30" s="741"/>
      <c r="O30" s="741"/>
      <c r="P30" s="741"/>
    </row>
    <row r="31" spans="1:17" s="169" customFormat="1" ht="68.25" customHeight="1" thickBot="1" x14ac:dyDescent="0.3">
      <c r="A31" s="468" t="s">
        <v>6</v>
      </c>
      <c r="B31" s="490" t="s">
        <v>7</v>
      </c>
      <c r="C31" s="467" t="s">
        <v>449</v>
      </c>
      <c r="D31" s="469" t="s">
        <v>170</v>
      </c>
      <c r="E31" s="489" t="s">
        <v>94</v>
      </c>
      <c r="F31" s="469" t="s">
        <v>169</v>
      </c>
      <c r="G31" s="469" t="s">
        <v>96</v>
      </c>
      <c r="H31" s="469" t="s">
        <v>350</v>
      </c>
      <c r="I31" s="469" t="s">
        <v>24</v>
      </c>
      <c r="J31" s="470" t="s">
        <v>329</v>
      </c>
      <c r="K31" s="469" t="s">
        <v>174</v>
      </c>
      <c r="L31" s="469" t="s">
        <v>171</v>
      </c>
      <c r="M31" s="489" t="s">
        <v>25</v>
      </c>
      <c r="N31" s="469" t="s">
        <v>43</v>
      </c>
      <c r="O31" s="489" t="s">
        <v>79</v>
      </c>
      <c r="P31" s="676" t="s">
        <v>255</v>
      </c>
      <c r="Q31" s="489" t="s">
        <v>28</v>
      </c>
    </row>
    <row r="32" spans="1:17" s="163" customFormat="1" ht="94.5" customHeight="1" x14ac:dyDescent="0.25">
      <c r="A32" s="780" t="s">
        <v>289</v>
      </c>
      <c r="B32" s="540" t="s">
        <v>109</v>
      </c>
      <c r="C32" s="624" t="s">
        <v>271</v>
      </c>
      <c r="D32" s="298" t="s">
        <v>271</v>
      </c>
      <c r="E32" s="541">
        <v>7142.5</v>
      </c>
      <c r="F32" s="542">
        <v>7142.5</v>
      </c>
      <c r="G32" s="542">
        <v>0</v>
      </c>
      <c r="H32" s="542">
        <v>7142.5</v>
      </c>
      <c r="I32" s="543">
        <v>2087.7062639999999</v>
      </c>
      <c r="J32" s="544">
        <v>0.29229349163458174</v>
      </c>
      <c r="K32" s="542">
        <v>98.295843999999988</v>
      </c>
      <c r="L32" s="541">
        <v>5054.7937359999996</v>
      </c>
      <c r="M32" s="541">
        <v>1989.4104199999999</v>
      </c>
      <c r="N32" s="544">
        <v>0.27853138536926847</v>
      </c>
      <c r="O32" s="541">
        <v>186.513169</v>
      </c>
      <c r="P32" s="677">
        <v>2.6113149317465875E-2</v>
      </c>
      <c r="Q32" s="542">
        <v>86.612594999999999</v>
      </c>
    </row>
    <row r="33" spans="1:17" ht="62.25" customHeight="1" x14ac:dyDescent="0.25">
      <c r="A33" s="780"/>
      <c r="B33" s="509" t="s">
        <v>131</v>
      </c>
      <c r="C33" s="620" t="s">
        <v>275</v>
      </c>
      <c r="D33" s="266" t="s">
        <v>275</v>
      </c>
      <c r="E33" s="546">
        <v>6544.5463980000004</v>
      </c>
      <c r="F33" s="546">
        <v>6544.5463980000004</v>
      </c>
      <c r="G33" s="547">
        <v>0</v>
      </c>
      <c r="H33" s="547">
        <v>6544.5463980000004</v>
      </c>
      <c r="I33" s="524">
        <v>2503.3647110000002</v>
      </c>
      <c r="J33" s="548">
        <v>0.38251156898589994</v>
      </c>
      <c r="K33" s="547">
        <v>1609.1756514000001</v>
      </c>
      <c r="L33" s="547">
        <v>4041.1816870000002</v>
      </c>
      <c r="M33" s="546">
        <v>894.18905960000006</v>
      </c>
      <c r="N33" s="548">
        <v>0.13663117429700894</v>
      </c>
      <c r="O33" s="546">
        <v>30.366308</v>
      </c>
      <c r="P33" s="677">
        <v>4.6399408229850555E-3</v>
      </c>
      <c r="Q33" s="547">
        <v>8.9576630000000002</v>
      </c>
    </row>
    <row r="34" spans="1:17" ht="19.5" x14ac:dyDescent="0.25">
      <c r="A34" s="781"/>
      <c r="B34" s="798" t="s">
        <v>47</v>
      </c>
      <c r="C34" s="799"/>
      <c r="D34" s="800"/>
      <c r="E34" s="528">
        <v>13687.046398</v>
      </c>
      <c r="F34" s="529">
        <v>13687.046398</v>
      </c>
      <c r="G34" s="529">
        <v>0</v>
      </c>
      <c r="H34" s="529">
        <v>13687.046398</v>
      </c>
      <c r="I34" s="529">
        <v>4591.0709750000005</v>
      </c>
      <c r="J34" s="530">
        <v>0.33543182667013272</v>
      </c>
      <c r="K34" s="529">
        <v>1707.4714954000001</v>
      </c>
      <c r="L34" s="529">
        <v>9095.9754229999999</v>
      </c>
      <c r="M34" s="528">
        <v>2883.5994796</v>
      </c>
      <c r="N34" s="530">
        <v>0.21068091652128554</v>
      </c>
      <c r="O34" s="528">
        <v>216.87947700000001</v>
      </c>
      <c r="P34" s="530">
        <v>1.5845601066398898E-2</v>
      </c>
      <c r="Q34" s="529">
        <v>95.570257999999995</v>
      </c>
    </row>
    <row r="35" spans="1:17" ht="87" customHeight="1" x14ac:dyDescent="0.25">
      <c r="A35" s="780"/>
      <c r="B35" s="509" t="s">
        <v>388</v>
      </c>
      <c r="C35" s="620" t="s">
        <v>463</v>
      </c>
      <c r="D35" s="20" t="s">
        <v>389</v>
      </c>
      <c r="E35" s="510">
        <v>40034.612917999999</v>
      </c>
      <c r="F35" s="511">
        <v>40034.612917999999</v>
      </c>
      <c r="G35" s="511">
        <v>0</v>
      </c>
      <c r="H35" s="511">
        <v>40034.612917999999</v>
      </c>
      <c r="I35" s="511">
        <v>11544.510211999999</v>
      </c>
      <c r="J35" s="512">
        <v>0.28836322798089203</v>
      </c>
      <c r="K35" s="511">
        <v>9506.2182289999982</v>
      </c>
      <c r="L35" s="510">
        <v>28490.102705999998</v>
      </c>
      <c r="M35" s="510">
        <v>2038.2919830000001</v>
      </c>
      <c r="N35" s="512">
        <v>5.0913243177219826E-2</v>
      </c>
      <c r="O35" s="510">
        <v>87.197160999999994</v>
      </c>
      <c r="P35" s="512">
        <v>2.1780443132696108E-3</v>
      </c>
      <c r="Q35" s="511">
        <v>26.315014999999999</v>
      </c>
    </row>
    <row r="36" spans="1:17" ht="55.5" customHeight="1" x14ac:dyDescent="0.25">
      <c r="A36" s="780"/>
      <c r="B36" s="509" t="s">
        <v>396</v>
      </c>
      <c r="C36" s="620" t="s">
        <v>464</v>
      </c>
      <c r="D36" s="20" t="s">
        <v>397</v>
      </c>
      <c r="E36" s="510">
        <v>6685.1378999999997</v>
      </c>
      <c r="F36" s="511">
        <v>6685.1378999999997</v>
      </c>
      <c r="G36" s="511">
        <v>0</v>
      </c>
      <c r="H36" s="511">
        <v>6685.1378999999997</v>
      </c>
      <c r="I36" s="511">
        <v>2728.1608620000002</v>
      </c>
      <c r="J36" s="512">
        <v>0.40809343095226208</v>
      </c>
      <c r="K36" s="511">
        <v>2250.5541950000002</v>
      </c>
      <c r="L36" s="510">
        <v>3956.9770379999995</v>
      </c>
      <c r="M36" s="510">
        <v>477.60666700000002</v>
      </c>
      <c r="N36" s="512">
        <v>7.1443053852337138E-2</v>
      </c>
      <c r="O36" s="510">
        <v>16.452000000000002</v>
      </c>
      <c r="P36" s="512">
        <v>2.4609813957614849E-3</v>
      </c>
      <c r="Q36" s="511">
        <v>6.0970000000000004</v>
      </c>
    </row>
    <row r="37" spans="1:17" ht="55.5" customHeight="1" x14ac:dyDescent="0.25">
      <c r="A37" s="780"/>
      <c r="B37" s="509" t="s">
        <v>398</v>
      </c>
      <c r="C37" s="620" t="s">
        <v>465</v>
      </c>
      <c r="D37" s="20" t="s">
        <v>397</v>
      </c>
      <c r="E37" s="510">
        <v>12120.337176000001</v>
      </c>
      <c r="F37" s="511">
        <v>12120.337176000001</v>
      </c>
      <c r="G37" s="511">
        <v>0</v>
      </c>
      <c r="H37" s="511">
        <v>12120.337176000001</v>
      </c>
      <c r="I37" s="511">
        <v>5650.3743720000002</v>
      </c>
      <c r="J37" s="512">
        <v>0.46618953663999946</v>
      </c>
      <c r="K37" s="511">
        <v>4932.6999839999999</v>
      </c>
      <c r="L37" s="510">
        <v>6469.9628040000007</v>
      </c>
      <c r="M37" s="510">
        <v>717.67438800000002</v>
      </c>
      <c r="N37" s="512">
        <v>5.9212411138288942E-2</v>
      </c>
      <c r="O37" s="510">
        <v>54.76052</v>
      </c>
      <c r="P37" s="512">
        <v>4.5180690276862634E-3</v>
      </c>
      <c r="Q37" s="511">
        <v>14.42187</v>
      </c>
    </row>
    <row r="38" spans="1:17" ht="79.5" customHeight="1" x14ac:dyDescent="0.25">
      <c r="A38" s="780"/>
      <c r="B38" s="509" t="s">
        <v>400</v>
      </c>
      <c r="C38" s="620" t="s">
        <v>466</v>
      </c>
      <c r="D38" s="20" t="s">
        <v>401</v>
      </c>
      <c r="E38" s="510">
        <v>7000</v>
      </c>
      <c r="F38" s="511">
        <v>7000</v>
      </c>
      <c r="G38" s="511">
        <v>0</v>
      </c>
      <c r="H38" s="511">
        <v>7000</v>
      </c>
      <c r="I38" s="511">
        <v>3731.6748969999999</v>
      </c>
      <c r="J38" s="512">
        <v>0.53309641385714279</v>
      </c>
      <c r="K38" s="511">
        <v>3731.6748969999999</v>
      </c>
      <c r="L38" s="510">
        <v>3268.3251030000001</v>
      </c>
      <c r="M38" s="510">
        <v>0</v>
      </c>
      <c r="N38" s="512">
        <v>0</v>
      </c>
      <c r="O38" s="510">
        <v>0</v>
      </c>
      <c r="P38" s="512">
        <v>0</v>
      </c>
      <c r="Q38" s="511">
        <v>0</v>
      </c>
    </row>
    <row r="39" spans="1:17" ht="63.75" customHeight="1" x14ac:dyDescent="0.25">
      <c r="A39" s="780"/>
      <c r="B39" s="509" t="s">
        <v>402</v>
      </c>
      <c r="C39" s="620" t="s">
        <v>467</v>
      </c>
      <c r="D39" s="20" t="s">
        <v>403</v>
      </c>
      <c r="E39" s="510">
        <v>4610.9585459999998</v>
      </c>
      <c r="F39" s="511">
        <v>4610.9585459999998</v>
      </c>
      <c r="G39" s="511">
        <v>0</v>
      </c>
      <c r="H39" s="511">
        <v>4610.9585459999998</v>
      </c>
      <c r="I39" s="511">
        <v>1212.542209</v>
      </c>
      <c r="J39" s="512">
        <v>0.26296966170990166</v>
      </c>
      <c r="K39" s="511">
        <v>948.48202399999991</v>
      </c>
      <c r="L39" s="510">
        <v>3398.4163369999997</v>
      </c>
      <c r="M39" s="510">
        <v>264.06018499999999</v>
      </c>
      <c r="N39" s="512">
        <v>5.7267959008018371E-2</v>
      </c>
      <c r="O39" s="510">
        <v>1.5388599999999999</v>
      </c>
      <c r="P39" s="512">
        <v>3.3373971694778277E-4</v>
      </c>
      <c r="Q39" s="511">
        <v>1.5388599999999999</v>
      </c>
    </row>
    <row r="40" spans="1:17" ht="88.5" customHeight="1" x14ac:dyDescent="0.25">
      <c r="A40" s="780"/>
      <c r="B40" s="509" t="s">
        <v>407</v>
      </c>
      <c r="C40" s="620" t="s">
        <v>468</v>
      </c>
      <c r="D40" s="20" t="s">
        <v>408</v>
      </c>
      <c r="E40" s="510">
        <v>8270.5671020000009</v>
      </c>
      <c r="F40" s="511">
        <v>8270.5671020000009</v>
      </c>
      <c r="G40" s="511">
        <v>0</v>
      </c>
      <c r="H40" s="511">
        <v>8270.5671020000009</v>
      </c>
      <c r="I40" s="511">
        <v>4085.2593579999998</v>
      </c>
      <c r="J40" s="512">
        <v>0.49395154015642967</v>
      </c>
      <c r="K40" s="511">
        <v>2651.032913</v>
      </c>
      <c r="L40" s="510">
        <v>4185.3077440000015</v>
      </c>
      <c r="M40" s="510">
        <v>1434.226445</v>
      </c>
      <c r="N40" s="512">
        <v>0.17341331341754948</v>
      </c>
      <c r="O40" s="510">
        <v>31.811509000000001</v>
      </c>
      <c r="P40" s="512">
        <v>3.8463515993126147E-3</v>
      </c>
      <c r="Q40" s="511">
        <v>15.277013999999999</v>
      </c>
    </row>
    <row r="41" spans="1:17" ht="20.25" thickBot="1" x14ac:dyDescent="0.3">
      <c r="A41" s="782"/>
      <c r="B41" s="801" t="s">
        <v>81</v>
      </c>
      <c r="C41" s="802"/>
      <c r="D41" s="803"/>
      <c r="E41" s="532">
        <v>78721.613641999997</v>
      </c>
      <c r="F41" s="533">
        <v>78721.613641999997</v>
      </c>
      <c r="G41" s="533">
        <v>0</v>
      </c>
      <c r="H41" s="533">
        <v>78721.613641999997</v>
      </c>
      <c r="I41" s="533">
        <v>28952.521909999999</v>
      </c>
      <c r="J41" s="534">
        <v>0.36778364378640083</v>
      </c>
      <c r="K41" s="533">
        <v>24020.662241999999</v>
      </c>
      <c r="L41" s="532">
        <v>49769.091732000001</v>
      </c>
      <c r="M41" s="532">
        <v>4931.8596680000001</v>
      </c>
      <c r="N41" s="534">
        <v>6.2649372133407669E-2</v>
      </c>
      <c r="O41" s="532">
        <v>191.76004999999998</v>
      </c>
      <c r="P41" s="534">
        <v>2.4359263120807152E-3</v>
      </c>
      <c r="Q41" s="533">
        <v>63.649758999999996</v>
      </c>
    </row>
    <row r="42" spans="1:17" ht="26.25" customHeight="1" thickBot="1" x14ac:dyDescent="0.3">
      <c r="A42" s="779"/>
      <c r="B42" s="747" t="s">
        <v>69</v>
      </c>
      <c r="C42" s="764"/>
      <c r="D42" s="748"/>
      <c r="E42" s="536">
        <v>92408.660040000002</v>
      </c>
      <c r="F42" s="537">
        <v>92408.660040000002</v>
      </c>
      <c r="G42" s="537">
        <v>0</v>
      </c>
      <c r="H42" s="537">
        <v>92408.660040000002</v>
      </c>
      <c r="I42" s="537">
        <v>33543.592884999998</v>
      </c>
      <c r="J42" s="538">
        <v>0.3629918761994852</v>
      </c>
      <c r="K42" s="537">
        <v>25728.1337374</v>
      </c>
      <c r="L42" s="536">
        <v>58865.067155000004</v>
      </c>
      <c r="M42" s="536">
        <v>7815.4591476000005</v>
      </c>
      <c r="N42" s="538">
        <v>8.4574964556536167E-2</v>
      </c>
      <c r="O42" s="536">
        <v>408.63952699999999</v>
      </c>
      <c r="P42" s="538">
        <v>4.4220912501395033E-3</v>
      </c>
      <c r="Q42" s="690">
        <v>159.22001699999998</v>
      </c>
    </row>
    <row r="43" spans="1:17" ht="20.25" customHeight="1" thickBot="1" x14ac:dyDescent="0.3">
      <c r="A43" s="741" t="s">
        <v>491</v>
      </c>
      <c r="B43" s="741"/>
      <c r="C43" s="741"/>
      <c r="D43" s="741"/>
      <c r="E43" s="741"/>
      <c r="F43" s="741"/>
      <c r="G43" s="741"/>
      <c r="H43" s="741"/>
      <c r="I43" s="741"/>
      <c r="J43" s="741"/>
      <c r="K43" s="741"/>
      <c r="L43" s="741"/>
      <c r="M43" s="741"/>
      <c r="N43" s="741"/>
      <c r="O43" s="741"/>
      <c r="P43" s="741"/>
      <c r="Q43" s="691"/>
    </row>
    <row r="44" spans="1:17" s="169" customFormat="1" ht="48.75" customHeight="1" thickBot="1" x14ac:dyDescent="0.3">
      <c r="A44" s="468" t="s">
        <v>6</v>
      </c>
      <c r="B44" s="676" t="s">
        <v>7</v>
      </c>
      <c r="C44" s="676" t="s">
        <v>449</v>
      </c>
      <c r="D44" s="676" t="s">
        <v>170</v>
      </c>
      <c r="E44" s="679" t="s">
        <v>94</v>
      </c>
      <c r="F44" s="676" t="s">
        <v>169</v>
      </c>
      <c r="G44" s="676" t="s">
        <v>96</v>
      </c>
      <c r="H44" s="676" t="s">
        <v>350</v>
      </c>
      <c r="I44" s="676" t="s">
        <v>24</v>
      </c>
      <c r="J44" s="680" t="s">
        <v>329</v>
      </c>
      <c r="K44" s="676" t="s">
        <v>174</v>
      </c>
      <c r="L44" s="676" t="s">
        <v>171</v>
      </c>
      <c r="M44" s="679" t="s">
        <v>25</v>
      </c>
      <c r="N44" s="676" t="s">
        <v>43</v>
      </c>
      <c r="O44" s="679" t="s">
        <v>79</v>
      </c>
      <c r="P44" s="676" t="s">
        <v>255</v>
      </c>
      <c r="Q44" s="676" t="s">
        <v>28</v>
      </c>
    </row>
    <row r="45" spans="1:17" ht="27" customHeight="1" x14ac:dyDescent="0.25">
      <c r="A45" s="792" t="s">
        <v>229</v>
      </c>
      <c r="B45" s="514" t="s">
        <v>99</v>
      </c>
      <c r="C45" s="621" t="s">
        <v>100</v>
      </c>
      <c r="D45" s="263" t="s">
        <v>100</v>
      </c>
      <c r="E45" s="510">
        <v>6525</v>
      </c>
      <c r="F45" s="511">
        <v>6525</v>
      </c>
      <c r="G45" s="511">
        <v>0</v>
      </c>
      <c r="H45" s="511">
        <v>6525</v>
      </c>
      <c r="I45" s="511">
        <v>6217.0313233000006</v>
      </c>
      <c r="J45" s="512">
        <v>0.95280173537164758</v>
      </c>
      <c r="K45" s="511">
        <v>5478.3049793000009</v>
      </c>
      <c r="L45" s="510">
        <v>307.96867669999938</v>
      </c>
      <c r="M45" s="510">
        <v>738.72634400000004</v>
      </c>
      <c r="N45" s="513">
        <v>0.11321476536398468</v>
      </c>
      <c r="O45" s="510">
        <v>738.24879599999997</v>
      </c>
      <c r="P45" s="513">
        <v>0.11314157793103448</v>
      </c>
      <c r="Q45" s="692">
        <v>738.24879599999997</v>
      </c>
    </row>
    <row r="46" spans="1:17" ht="42" customHeight="1" x14ac:dyDescent="0.25">
      <c r="A46" s="781"/>
      <c r="B46" s="514" t="s">
        <v>101</v>
      </c>
      <c r="C46" s="621" t="s">
        <v>102</v>
      </c>
      <c r="D46" s="263" t="s">
        <v>102</v>
      </c>
      <c r="E46" s="510">
        <v>2246</v>
      </c>
      <c r="F46" s="511">
        <v>2246</v>
      </c>
      <c r="G46" s="511">
        <v>0</v>
      </c>
      <c r="H46" s="511">
        <v>2246</v>
      </c>
      <c r="I46" s="511">
        <v>2133.6999999999998</v>
      </c>
      <c r="J46" s="512">
        <v>0.95</v>
      </c>
      <c r="K46" s="511">
        <v>1977.2370629999998</v>
      </c>
      <c r="L46" s="510">
        <v>112.30000000000018</v>
      </c>
      <c r="M46" s="510">
        <v>156.46293700000001</v>
      </c>
      <c r="N46" s="513">
        <v>6.9662928317008016E-2</v>
      </c>
      <c r="O46" s="510">
        <v>156.46293700000001</v>
      </c>
      <c r="P46" s="513">
        <v>6.9662928317008016E-2</v>
      </c>
      <c r="Q46" s="692">
        <v>156.46293700000001</v>
      </c>
    </row>
    <row r="47" spans="1:17" ht="38.25" customHeight="1" x14ac:dyDescent="0.25">
      <c r="A47" s="781"/>
      <c r="B47" s="514" t="s">
        <v>103</v>
      </c>
      <c r="C47" s="621" t="s">
        <v>104</v>
      </c>
      <c r="D47" s="263" t="s">
        <v>104</v>
      </c>
      <c r="E47" s="510">
        <v>320</v>
      </c>
      <c r="F47" s="511">
        <v>320</v>
      </c>
      <c r="G47" s="511">
        <v>0</v>
      </c>
      <c r="H47" s="511">
        <v>320</v>
      </c>
      <c r="I47" s="511">
        <v>306.7186767</v>
      </c>
      <c r="J47" s="512">
        <v>0.95849586468750003</v>
      </c>
      <c r="K47" s="511">
        <v>221.83683070000001</v>
      </c>
      <c r="L47" s="510">
        <v>13.281323299999997</v>
      </c>
      <c r="M47" s="510">
        <v>84.881845999999996</v>
      </c>
      <c r="N47" s="513">
        <v>0.26525576875000001</v>
      </c>
      <c r="O47" s="510">
        <v>84.881845999999996</v>
      </c>
      <c r="P47" s="513">
        <v>0.26525576875000001</v>
      </c>
      <c r="Q47" s="692">
        <v>84.881845999999996</v>
      </c>
    </row>
    <row r="48" spans="1:17" ht="24" customHeight="1" x14ac:dyDescent="0.25">
      <c r="A48" s="781"/>
      <c r="B48" s="804" t="s">
        <v>46</v>
      </c>
      <c r="C48" s="804"/>
      <c r="D48" s="314" t="s">
        <v>268</v>
      </c>
      <c r="E48" s="528">
        <v>9091</v>
      </c>
      <c r="F48" s="529">
        <v>9091</v>
      </c>
      <c r="G48" s="529">
        <v>0</v>
      </c>
      <c r="H48" s="529">
        <v>9091</v>
      </c>
      <c r="I48" s="529">
        <v>8657.4500000000007</v>
      </c>
      <c r="J48" s="530">
        <v>0.95230997690023111</v>
      </c>
      <c r="K48" s="529">
        <v>7677.3788730000006</v>
      </c>
      <c r="L48" s="528">
        <v>433.54999999999927</v>
      </c>
      <c r="M48" s="528">
        <v>980.07112700000005</v>
      </c>
      <c r="N48" s="530">
        <v>0.10780674590254098</v>
      </c>
      <c r="O48" s="528">
        <v>979.59357899999998</v>
      </c>
      <c r="P48" s="530">
        <v>0.10775421614783852</v>
      </c>
      <c r="Q48" s="693">
        <v>979.59357899999998</v>
      </c>
    </row>
    <row r="49" spans="1:17" ht="36.75" customHeight="1" x14ac:dyDescent="0.25">
      <c r="A49" s="781"/>
      <c r="B49" s="514" t="s">
        <v>302</v>
      </c>
      <c r="C49" s="621" t="s">
        <v>303</v>
      </c>
      <c r="D49" s="263" t="s">
        <v>303</v>
      </c>
      <c r="E49" s="510">
        <v>4729.2</v>
      </c>
      <c r="F49" s="511">
        <v>4729.2</v>
      </c>
      <c r="G49" s="511">
        <v>0</v>
      </c>
      <c r="H49" s="511">
        <v>4729.2</v>
      </c>
      <c r="I49" s="511">
        <v>2393.57708938</v>
      </c>
      <c r="J49" s="512">
        <v>0.50612727086610843</v>
      </c>
      <c r="K49" s="511">
        <v>1049.1534069999998</v>
      </c>
      <c r="L49" s="510">
        <v>2335.6229106199999</v>
      </c>
      <c r="M49" s="510">
        <v>1344.4236823800002</v>
      </c>
      <c r="N49" s="513">
        <v>0.28428141807916779</v>
      </c>
      <c r="O49" s="510">
        <v>446.10478137000001</v>
      </c>
      <c r="P49" s="513">
        <v>9.4329861577010912E-2</v>
      </c>
      <c r="Q49" s="694">
        <v>446.10478137000001</v>
      </c>
    </row>
    <row r="50" spans="1:17" ht="24" customHeight="1" x14ac:dyDescent="0.25">
      <c r="A50" s="781"/>
      <c r="B50" s="804" t="s">
        <v>166</v>
      </c>
      <c r="C50" s="804"/>
      <c r="D50" s="314" t="s">
        <v>166</v>
      </c>
      <c r="E50" s="528">
        <v>4729.2</v>
      </c>
      <c r="F50" s="529">
        <v>4729.2</v>
      </c>
      <c r="G50" s="529">
        <v>0</v>
      </c>
      <c r="H50" s="529">
        <v>4729.2</v>
      </c>
      <c r="I50" s="529">
        <v>2393.57708938</v>
      </c>
      <c r="J50" s="530">
        <v>0.50612727086610843</v>
      </c>
      <c r="K50" s="529">
        <v>1049.1534069999998</v>
      </c>
      <c r="L50" s="528">
        <v>2335.6229106199999</v>
      </c>
      <c r="M50" s="528">
        <v>1344.4236823800002</v>
      </c>
      <c r="N50" s="530">
        <v>0.28428141807916779</v>
      </c>
      <c r="O50" s="528">
        <v>446.10478137000001</v>
      </c>
      <c r="P50" s="530">
        <v>9.4329861577010912E-2</v>
      </c>
      <c r="Q50" s="693">
        <v>446.10478137000001</v>
      </c>
    </row>
    <row r="51" spans="1:17" ht="45" x14ac:dyDescent="0.25">
      <c r="A51" s="781"/>
      <c r="B51" s="509" t="s">
        <v>113</v>
      </c>
      <c r="C51" s="620" t="s">
        <v>35</v>
      </c>
      <c r="D51" s="20" t="s">
        <v>35</v>
      </c>
      <c r="E51" s="510">
        <v>54540.5</v>
      </c>
      <c r="F51" s="511">
        <v>54540.5</v>
      </c>
      <c r="G51" s="511">
        <v>0</v>
      </c>
      <c r="H51" s="511">
        <v>54540.5</v>
      </c>
      <c r="I51" s="511">
        <v>17596.352284000001</v>
      </c>
      <c r="J51" s="512">
        <v>0.32262909734967593</v>
      </c>
      <c r="K51" s="511">
        <v>9498.9858789999998</v>
      </c>
      <c r="L51" s="510">
        <v>36944.147715999999</v>
      </c>
      <c r="M51" s="510">
        <v>8097.3664050000007</v>
      </c>
      <c r="N51" s="512">
        <v>0.14846520301427382</v>
      </c>
      <c r="O51" s="510">
        <v>160.25386</v>
      </c>
      <c r="P51" s="512">
        <v>2.9382543247678332E-3</v>
      </c>
      <c r="Q51" s="692">
        <v>123.357698</v>
      </c>
    </row>
    <row r="52" spans="1:17" ht="19.5" x14ac:dyDescent="0.25">
      <c r="A52" s="781"/>
      <c r="B52" s="804" t="s">
        <v>47</v>
      </c>
      <c r="C52" s="804"/>
      <c r="D52" s="314" t="s">
        <v>47</v>
      </c>
      <c r="E52" s="528">
        <v>54540.5</v>
      </c>
      <c r="F52" s="529">
        <v>54540.5</v>
      </c>
      <c r="G52" s="529">
        <v>0</v>
      </c>
      <c r="H52" s="529">
        <v>54540.5</v>
      </c>
      <c r="I52" s="529">
        <v>17596.352284000001</v>
      </c>
      <c r="J52" s="530">
        <v>0.32262909734967593</v>
      </c>
      <c r="K52" s="529">
        <v>9498.9858789999998</v>
      </c>
      <c r="L52" s="528">
        <v>36944.147715999999</v>
      </c>
      <c r="M52" s="528">
        <v>8097.3664050000007</v>
      </c>
      <c r="N52" s="530">
        <v>0.14846520301427382</v>
      </c>
      <c r="O52" s="528">
        <v>160.25386</v>
      </c>
      <c r="P52" s="530">
        <v>2.9382543247678332E-3</v>
      </c>
      <c r="Q52" s="693">
        <v>123.357698</v>
      </c>
    </row>
    <row r="53" spans="1:17" ht="27" customHeight="1" x14ac:dyDescent="0.25">
      <c r="A53" s="781"/>
      <c r="B53" s="509" t="s">
        <v>145</v>
      </c>
      <c r="C53" s="620" t="s">
        <v>146</v>
      </c>
      <c r="D53" s="20" t="s">
        <v>146</v>
      </c>
      <c r="E53" s="510">
        <v>91.1</v>
      </c>
      <c r="F53" s="511">
        <v>91.1</v>
      </c>
      <c r="G53" s="511">
        <v>0</v>
      </c>
      <c r="H53" s="511">
        <v>91.1</v>
      </c>
      <c r="I53" s="511">
        <v>0</v>
      </c>
      <c r="J53" s="512">
        <v>0</v>
      </c>
      <c r="K53" s="511">
        <v>0</v>
      </c>
      <c r="L53" s="510">
        <v>91.1</v>
      </c>
      <c r="M53" s="510">
        <v>0</v>
      </c>
      <c r="N53" s="512">
        <v>0</v>
      </c>
      <c r="O53" s="510">
        <v>0</v>
      </c>
      <c r="P53" s="512">
        <v>0</v>
      </c>
      <c r="Q53" s="692">
        <v>0</v>
      </c>
    </row>
    <row r="54" spans="1:17" ht="19.5" x14ac:dyDescent="0.25">
      <c r="A54" s="781"/>
      <c r="B54" s="804" t="s">
        <v>487</v>
      </c>
      <c r="C54" s="804"/>
      <c r="D54" s="678"/>
      <c r="E54" s="528">
        <v>91.1</v>
      </c>
      <c r="F54" s="529">
        <v>91.1</v>
      </c>
      <c r="G54" s="529">
        <v>0</v>
      </c>
      <c r="H54" s="529">
        <v>91.1</v>
      </c>
      <c r="I54" s="529">
        <v>0</v>
      </c>
      <c r="J54" s="530">
        <v>0</v>
      </c>
      <c r="K54" s="529">
        <v>0</v>
      </c>
      <c r="L54" s="528">
        <v>91.1</v>
      </c>
      <c r="M54" s="528">
        <v>0</v>
      </c>
      <c r="N54" s="530">
        <v>0</v>
      </c>
      <c r="O54" s="528">
        <v>0</v>
      </c>
      <c r="P54" s="530">
        <v>0</v>
      </c>
      <c r="Q54" s="693">
        <v>0</v>
      </c>
    </row>
    <row r="55" spans="1:17" ht="75" x14ac:dyDescent="0.25">
      <c r="A55" s="781"/>
      <c r="B55" s="509" t="s">
        <v>447</v>
      </c>
      <c r="C55" s="620" t="s">
        <v>469</v>
      </c>
      <c r="D55" s="20" t="s">
        <v>429</v>
      </c>
      <c r="E55" s="510">
        <v>4000</v>
      </c>
      <c r="F55" s="511">
        <v>4000</v>
      </c>
      <c r="G55" s="511">
        <v>0</v>
      </c>
      <c r="H55" s="511">
        <v>4000</v>
      </c>
      <c r="I55" s="511">
        <v>1322.605</v>
      </c>
      <c r="J55" s="512">
        <v>0.33065125000000001</v>
      </c>
      <c r="K55" s="511">
        <v>1322.605</v>
      </c>
      <c r="L55" s="510">
        <v>2677.395</v>
      </c>
      <c r="M55" s="510">
        <v>0</v>
      </c>
      <c r="N55" s="512">
        <v>0</v>
      </c>
      <c r="O55" s="510">
        <v>0</v>
      </c>
      <c r="P55" s="512">
        <v>0</v>
      </c>
      <c r="Q55" s="692">
        <v>0</v>
      </c>
    </row>
    <row r="56" spans="1:17" ht="20.25" thickBot="1" x14ac:dyDescent="0.3">
      <c r="A56" s="781"/>
      <c r="B56" s="797" t="s">
        <v>81</v>
      </c>
      <c r="C56" s="797"/>
      <c r="D56" s="696" t="s">
        <v>81</v>
      </c>
      <c r="E56" s="532">
        <v>4000</v>
      </c>
      <c r="F56" s="533">
        <v>4000</v>
      </c>
      <c r="G56" s="533">
        <v>0</v>
      </c>
      <c r="H56" s="533">
        <v>4000</v>
      </c>
      <c r="I56" s="533">
        <v>1322.605</v>
      </c>
      <c r="J56" s="534">
        <v>0.33065125000000001</v>
      </c>
      <c r="K56" s="533">
        <v>1322.605</v>
      </c>
      <c r="L56" s="533">
        <v>2677.395</v>
      </c>
      <c r="M56" s="532">
        <v>0</v>
      </c>
      <c r="N56" s="534">
        <v>0</v>
      </c>
      <c r="O56" s="532">
        <v>0</v>
      </c>
      <c r="P56" s="534">
        <v>0</v>
      </c>
      <c r="Q56" s="695">
        <v>0</v>
      </c>
    </row>
    <row r="57" spans="1:17" ht="27" customHeight="1" thickBot="1" x14ac:dyDescent="0.3">
      <c r="A57" s="793"/>
      <c r="B57" s="747" t="s">
        <v>69</v>
      </c>
      <c r="C57" s="764"/>
      <c r="D57" s="748"/>
      <c r="E57" s="536">
        <v>72451.799999999988</v>
      </c>
      <c r="F57" s="537">
        <v>72451.799999999988</v>
      </c>
      <c r="G57" s="537">
        <v>0</v>
      </c>
      <c r="H57" s="537">
        <v>72451.799999999988</v>
      </c>
      <c r="I57" s="537">
        <v>29969.984373380001</v>
      </c>
      <c r="J57" s="538">
        <v>0.41365410346437226</v>
      </c>
      <c r="K57" s="537">
        <v>19548.123158999999</v>
      </c>
      <c r="L57" s="536">
        <v>42481.815626619988</v>
      </c>
      <c r="M57" s="536">
        <v>10421.86121438</v>
      </c>
      <c r="N57" s="538">
        <v>0.14384544227168961</v>
      </c>
      <c r="O57" s="536">
        <v>1585.9522203699998</v>
      </c>
      <c r="P57" s="538">
        <v>2.1889755953199232E-2</v>
      </c>
      <c r="Q57" s="690">
        <v>1549.0560583699998</v>
      </c>
    </row>
    <row r="58" spans="1:17" ht="21.75" customHeight="1" thickBot="1" x14ac:dyDescent="0.3">
      <c r="A58" s="741" t="s">
        <v>491</v>
      </c>
      <c r="B58" s="741"/>
      <c r="C58" s="741"/>
      <c r="D58" s="741"/>
      <c r="E58" s="741"/>
      <c r="F58" s="741"/>
      <c r="G58" s="741"/>
      <c r="H58" s="741"/>
      <c r="I58" s="741"/>
      <c r="J58" s="741"/>
      <c r="K58" s="741"/>
      <c r="L58" s="741"/>
      <c r="M58" s="741"/>
      <c r="N58" s="741"/>
      <c r="O58" s="741"/>
      <c r="P58" s="741"/>
    </row>
    <row r="59" spans="1:17" s="169" customFormat="1" ht="47.25" customHeight="1" thickBot="1" x14ac:dyDescent="0.3">
      <c r="A59" s="468" t="s">
        <v>6</v>
      </c>
      <c r="B59" s="490" t="s">
        <v>7</v>
      </c>
      <c r="C59" s="467" t="s">
        <v>449</v>
      </c>
      <c r="D59" s="469" t="s">
        <v>170</v>
      </c>
      <c r="E59" s="489" t="s">
        <v>94</v>
      </c>
      <c r="F59" s="469" t="s">
        <v>169</v>
      </c>
      <c r="G59" s="469" t="s">
        <v>96</v>
      </c>
      <c r="H59" s="469" t="s">
        <v>350</v>
      </c>
      <c r="I59" s="469" t="s">
        <v>24</v>
      </c>
      <c r="J59" s="470" t="s">
        <v>329</v>
      </c>
      <c r="K59" s="469" t="s">
        <v>174</v>
      </c>
      <c r="L59" s="469" t="s">
        <v>171</v>
      </c>
      <c r="M59" s="489" t="s">
        <v>25</v>
      </c>
      <c r="N59" s="469" t="s">
        <v>43</v>
      </c>
      <c r="O59" s="489" t="s">
        <v>79</v>
      </c>
      <c r="P59" s="469" t="s">
        <v>255</v>
      </c>
      <c r="Q59" s="489" t="s">
        <v>28</v>
      </c>
    </row>
    <row r="60" spans="1:17" ht="102" customHeight="1" x14ac:dyDescent="0.25">
      <c r="A60" s="732" t="s">
        <v>286</v>
      </c>
      <c r="B60" s="555" t="s">
        <v>142</v>
      </c>
      <c r="C60" s="626" t="s">
        <v>83</v>
      </c>
      <c r="D60" s="472" t="s">
        <v>83</v>
      </c>
      <c r="E60" s="523">
        <v>1534.8</v>
      </c>
      <c r="F60" s="524">
        <v>1534.8</v>
      </c>
      <c r="G60" s="524">
        <v>0</v>
      </c>
      <c r="H60" s="524">
        <v>1534.8</v>
      </c>
      <c r="I60" s="524">
        <v>911.03620000000001</v>
      </c>
      <c r="J60" s="512">
        <v>0.59358626531144121</v>
      </c>
      <c r="K60" s="511">
        <v>180.47238000000004</v>
      </c>
      <c r="L60" s="523">
        <v>623.76379999999995</v>
      </c>
      <c r="M60" s="523">
        <v>730.56381999999996</v>
      </c>
      <c r="N60" s="512">
        <v>0.47599936148032318</v>
      </c>
      <c r="O60" s="523">
        <v>46.156131000000002</v>
      </c>
      <c r="P60" s="512">
        <v>3.0073059030492573E-2</v>
      </c>
      <c r="Q60" s="524">
        <v>12.749840000000001</v>
      </c>
    </row>
    <row r="61" spans="1:17" ht="23.25" customHeight="1" x14ac:dyDescent="0.25">
      <c r="A61" s="746"/>
      <c r="B61" s="789" t="s">
        <v>47</v>
      </c>
      <c r="C61" s="763"/>
      <c r="D61" s="314" t="s">
        <v>47</v>
      </c>
      <c r="E61" s="528">
        <v>1534.8</v>
      </c>
      <c r="F61" s="529">
        <v>1534.8</v>
      </c>
      <c r="G61" s="529">
        <v>0</v>
      </c>
      <c r="H61" s="529">
        <v>1534.8</v>
      </c>
      <c r="I61" s="529">
        <v>911.03620000000001</v>
      </c>
      <c r="J61" s="530">
        <v>0.59358626531144121</v>
      </c>
      <c r="K61" s="529">
        <v>180.47238000000004</v>
      </c>
      <c r="L61" s="528">
        <v>623.76379999999995</v>
      </c>
      <c r="M61" s="528">
        <v>730.56381999999996</v>
      </c>
      <c r="N61" s="530">
        <v>0.47599936148032318</v>
      </c>
      <c r="O61" s="528">
        <v>46.156131000000002</v>
      </c>
      <c r="P61" s="530">
        <v>3.0073059030492573E-2</v>
      </c>
      <c r="Q61" s="529">
        <v>12.749840000000001</v>
      </c>
    </row>
    <row r="62" spans="1:17" ht="103.5" customHeight="1" x14ac:dyDescent="0.25">
      <c r="A62" s="746"/>
      <c r="B62" s="556" t="s">
        <v>431</v>
      </c>
      <c r="C62" s="627" t="s">
        <v>470</v>
      </c>
      <c r="D62" s="473" t="s">
        <v>429</v>
      </c>
      <c r="E62" s="510">
        <v>2997.2460000000001</v>
      </c>
      <c r="F62" s="511">
        <v>2997.2460000000001</v>
      </c>
      <c r="G62" s="511">
        <v>0</v>
      </c>
      <c r="H62" s="511">
        <v>2997.2460000000001</v>
      </c>
      <c r="I62" s="511">
        <v>931.08215199999995</v>
      </c>
      <c r="J62" s="512">
        <v>0.31064589026059253</v>
      </c>
      <c r="K62" s="511">
        <v>363.05922399999997</v>
      </c>
      <c r="L62" s="510">
        <v>2066.1638480000001</v>
      </c>
      <c r="M62" s="510">
        <v>568.02292799999998</v>
      </c>
      <c r="N62" s="512">
        <v>0.18951495072476532</v>
      </c>
      <c r="O62" s="510">
        <v>0</v>
      </c>
      <c r="P62" s="512">
        <v>0</v>
      </c>
      <c r="Q62" s="511">
        <v>0</v>
      </c>
    </row>
    <row r="63" spans="1:17" ht="27.75" customHeight="1" thickBot="1" x14ac:dyDescent="0.3">
      <c r="A63" s="746"/>
      <c r="B63" s="788" t="s">
        <v>81</v>
      </c>
      <c r="C63" s="761"/>
      <c r="D63" s="696" t="s">
        <v>81</v>
      </c>
      <c r="E63" s="532">
        <v>2997.2460000000001</v>
      </c>
      <c r="F63" s="533">
        <v>2997.2460000000001</v>
      </c>
      <c r="G63" s="533">
        <v>0</v>
      </c>
      <c r="H63" s="533">
        <v>2997.2460000000001</v>
      </c>
      <c r="I63" s="533">
        <v>931.08215199999995</v>
      </c>
      <c r="J63" s="534">
        <v>0.31064589026059253</v>
      </c>
      <c r="K63" s="533">
        <v>363.05922399999997</v>
      </c>
      <c r="L63" s="532">
        <v>2066.1638480000001</v>
      </c>
      <c r="M63" s="532">
        <v>568.02292799999998</v>
      </c>
      <c r="N63" s="534">
        <v>0.18951495072476532</v>
      </c>
      <c r="O63" s="532">
        <v>0</v>
      </c>
      <c r="P63" s="534">
        <v>0</v>
      </c>
      <c r="Q63" s="533">
        <v>0</v>
      </c>
    </row>
    <row r="64" spans="1:17" ht="35.25" customHeight="1" thickBot="1" x14ac:dyDescent="0.3">
      <c r="A64" s="785"/>
      <c r="B64" s="747" t="s">
        <v>69</v>
      </c>
      <c r="C64" s="764"/>
      <c r="D64" s="748"/>
      <c r="E64" s="536">
        <v>4532.0460000000003</v>
      </c>
      <c r="F64" s="537">
        <v>4532.0460000000003</v>
      </c>
      <c r="G64" s="537">
        <v>0</v>
      </c>
      <c r="H64" s="537">
        <v>4532.0460000000003</v>
      </c>
      <c r="I64" s="537">
        <v>1842.118352</v>
      </c>
      <c r="J64" s="538">
        <v>0.40646506059294185</v>
      </c>
      <c r="K64" s="537">
        <v>543.53160400000002</v>
      </c>
      <c r="L64" s="536">
        <v>2689.9276480000003</v>
      </c>
      <c r="M64" s="536">
        <v>1298.5867479999999</v>
      </c>
      <c r="N64" s="538">
        <v>0.2865343264388755</v>
      </c>
      <c r="O64" s="536">
        <v>46.156131000000002</v>
      </c>
      <c r="P64" s="538">
        <v>1.0184391552954229E-2</v>
      </c>
      <c r="Q64" s="690">
        <v>12.749840000000001</v>
      </c>
    </row>
    <row r="65" spans="1:17" ht="21.75" customHeight="1" thickBot="1" x14ac:dyDescent="0.3">
      <c r="A65" s="787" t="s">
        <v>491</v>
      </c>
      <c r="B65" s="787"/>
      <c r="C65" s="787"/>
      <c r="D65" s="787"/>
      <c r="E65" s="787"/>
      <c r="F65" s="787"/>
      <c r="G65" s="787"/>
      <c r="H65" s="787"/>
      <c r="I65" s="787"/>
      <c r="J65" s="787"/>
      <c r="K65" s="787"/>
      <c r="L65" s="787"/>
      <c r="M65" s="787"/>
      <c r="N65" s="787"/>
      <c r="O65" s="787"/>
      <c r="P65" s="787"/>
    </row>
    <row r="66" spans="1:17" ht="68.25" customHeight="1" thickBot="1" x14ac:dyDescent="0.3">
      <c r="A66" s="459" t="s">
        <v>6</v>
      </c>
      <c r="B66" s="681" t="s">
        <v>7</v>
      </c>
      <c r="C66" s="622" t="s">
        <v>449</v>
      </c>
      <c r="D66" s="460" t="s">
        <v>170</v>
      </c>
      <c r="E66" s="489" t="s">
        <v>94</v>
      </c>
      <c r="F66" s="469" t="s">
        <v>169</v>
      </c>
      <c r="G66" s="489" t="s">
        <v>96</v>
      </c>
      <c r="H66" s="469" t="s">
        <v>350</v>
      </c>
      <c r="I66" s="682" t="s">
        <v>24</v>
      </c>
      <c r="J66" s="683" t="s">
        <v>329</v>
      </c>
      <c r="K66" s="682" t="s">
        <v>174</v>
      </c>
      <c r="L66" s="682" t="s">
        <v>171</v>
      </c>
      <c r="M66" s="489" t="s">
        <v>25</v>
      </c>
      <c r="N66" s="682" t="s">
        <v>43</v>
      </c>
      <c r="O66" s="489" t="s">
        <v>79</v>
      </c>
      <c r="P66" s="489" t="s">
        <v>255</v>
      </c>
      <c r="Q66" s="489" t="s">
        <v>28</v>
      </c>
    </row>
    <row r="67" spans="1:17" ht="42.75" customHeight="1" x14ac:dyDescent="0.25">
      <c r="A67" s="729" t="s">
        <v>371</v>
      </c>
      <c r="B67" s="558" t="s">
        <v>335</v>
      </c>
      <c r="C67" s="629" t="s">
        <v>33</v>
      </c>
      <c r="D67" s="283" t="s">
        <v>33</v>
      </c>
      <c r="E67" s="559">
        <v>2800</v>
      </c>
      <c r="F67" s="543">
        <v>2800</v>
      </c>
      <c r="G67" s="543">
        <v>0</v>
      </c>
      <c r="H67" s="543">
        <v>2800</v>
      </c>
      <c r="I67" s="543">
        <v>1763.4966870000001</v>
      </c>
      <c r="J67" s="560">
        <v>0.62982024535714287</v>
      </c>
      <c r="K67" s="543">
        <v>359.28551400000015</v>
      </c>
      <c r="L67" s="559">
        <v>1036.5033129999999</v>
      </c>
      <c r="M67" s="559">
        <v>1404.2111729999999</v>
      </c>
      <c r="N67" s="561">
        <v>0.50150399035714288</v>
      </c>
      <c r="O67" s="559">
        <v>26.248661999999999</v>
      </c>
      <c r="P67" s="513">
        <v>9.3745221428571425E-3</v>
      </c>
      <c r="Q67" s="543">
        <v>18.587301</v>
      </c>
    </row>
    <row r="68" spans="1:17" ht="24.75" customHeight="1" x14ac:dyDescent="0.25">
      <c r="A68" s="730"/>
      <c r="B68" s="789" t="s">
        <v>47</v>
      </c>
      <c r="C68" s="763"/>
      <c r="D68" s="314" t="s">
        <v>47</v>
      </c>
      <c r="E68" s="528">
        <v>2800</v>
      </c>
      <c r="F68" s="529">
        <v>2800</v>
      </c>
      <c r="G68" s="529">
        <v>0</v>
      </c>
      <c r="H68" s="529">
        <v>2800</v>
      </c>
      <c r="I68" s="529">
        <v>1763.4966870000001</v>
      </c>
      <c r="J68" s="530">
        <v>0.62982024535714287</v>
      </c>
      <c r="K68" s="529">
        <v>359.28551400000015</v>
      </c>
      <c r="L68" s="528">
        <v>1036.5033129999999</v>
      </c>
      <c r="M68" s="528">
        <v>1404.2111729999999</v>
      </c>
      <c r="N68" s="530">
        <v>0.50150399035714288</v>
      </c>
      <c r="O68" s="528">
        <v>26.248661999999999</v>
      </c>
      <c r="P68" s="530">
        <v>9.3745221428571425E-3</v>
      </c>
      <c r="Q68" s="529">
        <v>18.587301</v>
      </c>
    </row>
    <row r="69" spans="1:17" ht="108.75" customHeight="1" x14ac:dyDescent="0.25">
      <c r="A69" s="730"/>
      <c r="B69" s="556" t="s">
        <v>417</v>
      </c>
      <c r="C69" s="627" t="s">
        <v>471</v>
      </c>
      <c r="D69" s="473" t="s">
        <v>405</v>
      </c>
      <c r="E69" s="510">
        <v>11036.096919</v>
      </c>
      <c r="F69" s="510">
        <v>11036.096919</v>
      </c>
      <c r="G69" s="510">
        <v>0</v>
      </c>
      <c r="H69" s="511">
        <v>11036.096919</v>
      </c>
      <c r="I69" s="511">
        <v>0</v>
      </c>
      <c r="J69" s="512">
        <v>0</v>
      </c>
      <c r="K69" s="511">
        <v>0</v>
      </c>
      <c r="L69" s="511">
        <v>11036.096919</v>
      </c>
      <c r="M69" s="510">
        <v>0</v>
      </c>
      <c r="N69" s="512">
        <v>0</v>
      </c>
      <c r="O69" s="510">
        <v>0</v>
      </c>
      <c r="P69" s="512">
        <v>0</v>
      </c>
      <c r="Q69" s="511">
        <v>0</v>
      </c>
    </row>
    <row r="70" spans="1:17" ht="105.75" customHeight="1" x14ac:dyDescent="0.25">
      <c r="A70" s="730"/>
      <c r="B70" s="556" t="s">
        <v>417</v>
      </c>
      <c r="C70" s="627" t="s">
        <v>471</v>
      </c>
      <c r="D70" s="473" t="s">
        <v>405</v>
      </c>
      <c r="E70" s="510">
        <v>963.90308100000004</v>
      </c>
      <c r="F70" s="510">
        <v>963.90308100000004</v>
      </c>
      <c r="G70" s="510">
        <v>0</v>
      </c>
      <c r="H70" s="511">
        <v>963.90308100000004</v>
      </c>
      <c r="I70" s="511">
        <v>0</v>
      </c>
      <c r="J70" s="512">
        <v>0</v>
      </c>
      <c r="K70" s="511">
        <v>0</v>
      </c>
      <c r="L70" s="511">
        <v>963.90308100000004</v>
      </c>
      <c r="M70" s="510">
        <v>0</v>
      </c>
      <c r="N70" s="512">
        <v>0</v>
      </c>
      <c r="O70" s="510">
        <v>0</v>
      </c>
      <c r="P70" s="512">
        <v>0</v>
      </c>
      <c r="Q70" s="511">
        <v>0</v>
      </c>
    </row>
    <row r="71" spans="1:17" ht="102" customHeight="1" x14ac:dyDescent="0.25">
      <c r="A71" s="730"/>
      <c r="B71" s="556" t="s">
        <v>418</v>
      </c>
      <c r="C71" s="627" t="s">
        <v>471</v>
      </c>
      <c r="D71" s="473" t="s">
        <v>419</v>
      </c>
      <c r="E71" s="510">
        <v>11036.096919</v>
      </c>
      <c r="F71" s="510">
        <v>11036.096919</v>
      </c>
      <c r="G71" s="510">
        <v>0</v>
      </c>
      <c r="H71" s="511">
        <v>11036.096919</v>
      </c>
      <c r="I71" s="511">
        <v>45.77</v>
      </c>
      <c r="J71" s="512">
        <v>4.1472995693977019E-3</v>
      </c>
      <c r="K71" s="511">
        <v>2.7860000000000014</v>
      </c>
      <c r="L71" s="511">
        <v>10990.326918999999</v>
      </c>
      <c r="M71" s="510">
        <v>42.984000000000002</v>
      </c>
      <c r="N71" s="512">
        <v>3.8948552477821893E-3</v>
      </c>
      <c r="O71" s="510">
        <v>0</v>
      </c>
      <c r="P71" s="512">
        <v>0</v>
      </c>
      <c r="Q71" s="511">
        <v>0</v>
      </c>
    </row>
    <row r="72" spans="1:17" ht="106.5" customHeight="1" x14ac:dyDescent="0.25">
      <c r="A72" s="730"/>
      <c r="B72" s="556" t="s">
        <v>418</v>
      </c>
      <c r="C72" s="627" t="s">
        <v>471</v>
      </c>
      <c r="D72" s="473" t="s">
        <v>419</v>
      </c>
      <c r="E72" s="510">
        <v>16963.903081</v>
      </c>
      <c r="F72" s="510">
        <v>16963.903081</v>
      </c>
      <c r="G72" s="510">
        <v>0</v>
      </c>
      <c r="H72" s="511">
        <v>16963.903081</v>
      </c>
      <c r="I72" s="511">
        <v>5799.0227720000003</v>
      </c>
      <c r="J72" s="512">
        <v>0.34184484221057904</v>
      </c>
      <c r="K72" s="511">
        <v>2875.2447010000001</v>
      </c>
      <c r="L72" s="511">
        <v>11164.880309</v>
      </c>
      <c r="M72" s="510">
        <v>2923.7780710000002</v>
      </c>
      <c r="N72" s="512">
        <v>0.17235291059135474</v>
      </c>
      <c r="O72" s="510">
        <v>132.220799</v>
      </c>
      <c r="P72" s="512">
        <v>7.7942439525070517E-3</v>
      </c>
      <c r="Q72" s="511">
        <v>30.220133000000001</v>
      </c>
    </row>
    <row r="73" spans="1:17" ht="27" customHeight="1" thickBot="1" x14ac:dyDescent="0.3">
      <c r="A73" s="730"/>
      <c r="B73" s="790" t="s">
        <v>81</v>
      </c>
      <c r="C73" s="791"/>
      <c r="D73" s="314" t="s">
        <v>81</v>
      </c>
      <c r="E73" s="532">
        <v>40000</v>
      </c>
      <c r="F73" s="532">
        <v>40000</v>
      </c>
      <c r="G73" s="532">
        <v>0</v>
      </c>
      <c r="H73" s="532">
        <v>40000</v>
      </c>
      <c r="I73" s="532">
        <v>5844.7927720000007</v>
      </c>
      <c r="J73" s="534">
        <v>0.14611981930000001</v>
      </c>
      <c r="K73" s="533">
        <v>2878.0307010000001</v>
      </c>
      <c r="L73" s="532">
        <v>34155.207227999999</v>
      </c>
      <c r="M73" s="532">
        <v>2966.7620710000001</v>
      </c>
      <c r="N73" s="534">
        <v>7.4169051775000008E-2</v>
      </c>
      <c r="O73" s="532">
        <v>132.220799</v>
      </c>
      <c r="P73" s="534">
        <v>3.3055199749999998E-3</v>
      </c>
      <c r="Q73" s="533">
        <v>30.220133000000001</v>
      </c>
    </row>
    <row r="74" spans="1:17" ht="37.5" customHeight="1" thickBot="1" x14ac:dyDescent="0.3">
      <c r="A74" s="731"/>
      <c r="B74" s="747" t="s">
        <v>69</v>
      </c>
      <c r="C74" s="764"/>
      <c r="D74" s="834"/>
      <c r="E74" s="697">
        <v>42800</v>
      </c>
      <c r="F74" s="537">
        <v>42800</v>
      </c>
      <c r="G74" s="537">
        <v>0</v>
      </c>
      <c r="H74" s="537">
        <v>42800</v>
      </c>
      <c r="I74" s="537">
        <v>7608.2894590000005</v>
      </c>
      <c r="J74" s="538">
        <v>0.17776377240654206</v>
      </c>
      <c r="K74" s="537">
        <v>3237.3162150000003</v>
      </c>
      <c r="L74" s="536">
        <v>35191.710541</v>
      </c>
      <c r="M74" s="536">
        <v>4370.9732439999998</v>
      </c>
      <c r="N74" s="538">
        <v>0.10212554308411215</v>
      </c>
      <c r="O74" s="536">
        <v>158.469461</v>
      </c>
      <c r="P74" s="538">
        <v>3.7025574999999997E-3</v>
      </c>
      <c r="Q74" s="690">
        <v>48.807434000000001</v>
      </c>
    </row>
    <row r="75" spans="1:17" ht="18" customHeight="1" thickBot="1" x14ac:dyDescent="0.3">
      <c r="A75" s="741" t="s">
        <v>491</v>
      </c>
      <c r="B75" s="741"/>
      <c r="C75" s="741"/>
      <c r="D75" s="741"/>
      <c r="E75" s="741"/>
      <c r="F75" s="741"/>
      <c r="G75" s="741"/>
      <c r="H75" s="741"/>
      <c r="I75" s="741"/>
      <c r="J75" s="741"/>
      <c r="K75" s="741"/>
      <c r="L75" s="741"/>
      <c r="M75" s="741"/>
      <c r="N75" s="741"/>
      <c r="O75" s="741"/>
      <c r="P75" s="741"/>
    </row>
    <row r="76" spans="1:17" s="169" customFormat="1" ht="68.25" customHeight="1" thickBot="1" x14ac:dyDescent="0.3">
      <c r="A76" s="468" t="s">
        <v>6</v>
      </c>
      <c r="B76" s="490" t="s">
        <v>7</v>
      </c>
      <c r="C76" s="467" t="s">
        <v>449</v>
      </c>
      <c r="D76" s="469" t="s">
        <v>170</v>
      </c>
      <c r="E76" s="489" t="s">
        <v>94</v>
      </c>
      <c r="F76" s="469" t="s">
        <v>169</v>
      </c>
      <c r="G76" s="469" t="s">
        <v>96</v>
      </c>
      <c r="H76" s="469" t="s">
        <v>350</v>
      </c>
      <c r="I76" s="469" t="s">
        <v>24</v>
      </c>
      <c r="J76" s="470" t="s">
        <v>329</v>
      </c>
      <c r="K76" s="469" t="s">
        <v>174</v>
      </c>
      <c r="L76" s="469" t="s">
        <v>171</v>
      </c>
      <c r="M76" s="489" t="s">
        <v>25</v>
      </c>
      <c r="N76" s="469" t="s">
        <v>43</v>
      </c>
      <c r="O76" s="489" t="s">
        <v>79</v>
      </c>
      <c r="P76" s="489" t="s">
        <v>255</v>
      </c>
      <c r="Q76" s="489" t="s">
        <v>28</v>
      </c>
    </row>
    <row r="77" spans="1:17" ht="60" x14ac:dyDescent="0.25">
      <c r="A77" s="783" t="s">
        <v>372</v>
      </c>
      <c r="B77" s="514" t="s">
        <v>112</v>
      </c>
      <c r="C77" s="621" t="s">
        <v>39</v>
      </c>
      <c r="D77" s="263" t="s">
        <v>39</v>
      </c>
      <c r="E77" s="510">
        <v>145.19999999999999</v>
      </c>
      <c r="F77" s="510">
        <v>145.19999999999999</v>
      </c>
      <c r="G77" s="510">
        <v>0</v>
      </c>
      <c r="H77" s="511">
        <v>145.19999999999999</v>
      </c>
      <c r="I77" s="511">
        <v>0</v>
      </c>
      <c r="J77" s="512">
        <v>0</v>
      </c>
      <c r="K77" s="511">
        <v>0</v>
      </c>
      <c r="L77" s="510">
        <v>145.19999999999999</v>
      </c>
      <c r="M77" s="510">
        <v>0</v>
      </c>
      <c r="N77" s="512">
        <v>0</v>
      </c>
      <c r="O77" s="510">
        <v>0</v>
      </c>
      <c r="P77" s="512">
        <v>0</v>
      </c>
      <c r="Q77" s="511">
        <v>0</v>
      </c>
    </row>
    <row r="78" spans="1:17" ht="45" x14ac:dyDescent="0.25">
      <c r="A78" s="738"/>
      <c r="B78" s="514" t="s">
        <v>114</v>
      </c>
      <c r="C78" s="621" t="s">
        <v>309</v>
      </c>
      <c r="D78" s="263" t="s">
        <v>309</v>
      </c>
      <c r="E78" s="510">
        <v>14892.5</v>
      </c>
      <c r="F78" s="510">
        <v>14892.5</v>
      </c>
      <c r="G78" s="510">
        <v>0</v>
      </c>
      <c r="H78" s="511">
        <v>14892.5</v>
      </c>
      <c r="I78" s="511">
        <v>5543.8715769999999</v>
      </c>
      <c r="J78" s="512">
        <v>0.37225929676011416</v>
      </c>
      <c r="K78" s="511">
        <v>1572.3798489999999</v>
      </c>
      <c r="L78" s="510">
        <v>9348.6284230000001</v>
      </c>
      <c r="M78" s="510">
        <v>3971.491728</v>
      </c>
      <c r="N78" s="512">
        <v>0.26667730253483296</v>
      </c>
      <c r="O78" s="510">
        <v>314.54339900000002</v>
      </c>
      <c r="P78" s="512">
        <v>2.1120926573778748E-2</v>
      </c>
      <c r="Q78" s="511">
        <v>99.369187999999994</v>
      </c>
    </row>
    <row r="79" spans="1:17" ht="30" x14ac:dyDescent="0.25">
      <c r="A79" s="739"/>
      <c r="B79" s="514" t="s">
        <v>115</v>
      </c>
      <c r="C79" s="621" t="s">
        <v>272</v>
      </c>
      <c r="D79" s="263" t="s">
        <v>272</v>
      </c>
      <c r="E79" s="510">
        <v>2748.1</v>
      </c>
      <c r="F79" s="510">
        <v>2748.1</v>
      </c>
      <c r="G79" s="510">
        <v>0</v>
      </c>
      <c r="H79" s="511">
        <v>2748.1</v>
      </c>
      <c r="I79" s="511">
        <v>1406.4155189999999</v>
      </c>
      <c r="J79" s="512">
        <v>0.51177741676067101</v>
      </c>
      <c r="K79" s="511">
        <v>434.47451099999989</v>
      </c>
      <c r="L79" s="510">
        <v>1341.684481</v>
      </c>
      <c r="M79" s="510">
        <v>971.94100800000001</v>
      </c>
      <c r="N79" s="512">
        <v>0.35367745278556095</v>
      </c>
      <c r="O79" s="510">
        <v>86.612154000000004</v>
      </c>
      <c r="P79" s="512">
        <v>3.1517104181070558E-2</v>
      </c>
      <c r="Q79" s="511">
        <v>18.099834000000001</v>
      </c>
    </row>
    <row r="80" spans="1:17" ht="19.5" x14ac:dyDescent="0.25">
      <c r="A80" s="739"/>
      <c r="B80" s="762" t="s">
        <v>47</v>
      </c>
      <c r="C80" s="763"/>
      <c r="D80" s="314" t="s">
        <v>47</v>
      </c>
      <c r="E80" s="528">
        <v>17785.8</v>
      </c>
      <c r="F80" s="529">
        <v>17785.8</v>
      </c>
      <c r="G80" s="529">
        <v>0</v>
      </c>
      <c r="H80" s="529">
        <v>17785.8</v>
      </c>
      <c r="I80" s="529">
        <v>6950.287096</v>
      </c>
      <c r="J80" s="530">
        <v>0.39077731088846163</v>
      </c>
      <c r="K80" s="529">
        <v>2006.8543599999998</v>
      </c>
      <c r="L80" s="528">
        <v>10835.512903999999</v>
      </c>
      <c r="M80" s="528">
        <v>4943.4327359999997</v>
      </c>
      <c r="N80" s="530">
        <v>0.27794266977026616</v>
      </c>
      <c r="O80" s="528">
        <v>401.15555300000005</v>
      </c>
      <c r="P80" s="530">
        <v>2.2554821992825741E-2</v>
      </c>
      <c r="Q80" s="529">
        <v>117.469022</v>
      </c>
    </row>
    <row r="81" spans="1:22" ht="54.75" customHeight="1" x14ac:dyDescent="0.25">
      <c r="A81" s="739"/>
      <c r="B81" s="514" t="s">
        <v>420</v>
      </c>
      <c r="C81" s="621" t="s">
        <v>472</v>
      </c>
      <c r="D81" s="263" t="s">
        <v>421</v>
      </c>
      <c r="E81" s="510">
        <v>1000</v>
      </c>
      <c r="F81" s="511">
        <v>1000</v>
      </c>
      <c r="G81" s="511">
        <v>0</v>
      </c>
      <c r="H81" s="511">
        <v>1000</v>
      </c>
      <c r="I81" s="511">
        <v>0</v>
      </c>
      <c r="J81" s="512">
        <v>0</v>
      </c>
      <c r="K81" s="511">
        <v>0</v>
      </c>
      <c r="L81" s="510">
        <v>1000</v>
      </c>
      <c r="M81" s="510">
        <v>0</v>
      </c>
      <c r="N81" s="513">
        <v>0</v>
      </c>
      <c r="O81" s="510">
        <v>0</v>
      </c>
      <c r="P81" s="513">
        <v>0</v>
      </c>
      <c r="Q81" s="511">
        <v>0</v>
      </c>
    </row>
    <row r="82" spans="1:22" ht="104.25" customHeight="1" x14ac:dyDescent="0.25">
      <c r="A82" s="739"/>
      <c r="B82" s="557" t="s">
        <v>422</v>
      </c>
      <c r="C82" s="628" t="s">
        <v>473</v>
      </c>
      <c r="D82" s="474" t="s">
        <v>423</v>
      </c>
      <c r="E82" s="510">
        <v>10000</v>
      </c>
      <c r="F82" s="511">
        <v>10000</v>
      </c>
      <c r="G82" s="511">
        <v>0</v>
      </c>
      <c r="H82" s="511">
        <v>10000</v>
      </c>
      <c r="I82" s="511">
        <v>1889.3166659999999</v>
      </c>
      <c r="J82" s="512">
        <v>0.18893166659999999</v>
      </c>
      <c r="K82" s="511">
        <v>1540.9499999999998</v>
      </c>
      <c r="L82" s="510">
        <v>8110.6833340000003</v>
      </c>
      <c r="M82" s="510">
        <v>348.36666600000001</v>
      </c>
      <c r="N82" s="512">
        <v>3.4836666600000003E-2</v>
      </c>
      <c r="O82" s="510">
        <v>12.306666</v>
      </c>
      <c r="P82" s="512">
        <v>1.2306666E-3</v>
      </c>
      <c r="Q82" s="511">
        <v>4.5733329999999999</v>
      </c>
    </row>
    <row r="83" spans="1:22" ht="106.5" customHeight="1" x14ac:dyDescent="0.25">
      <c r="A83" s="739"/>
      <c r="B83" s="557" t="s">
        <v>424</v>
      </c>
      <c r="C83" s="628" t="s">
        <v>473</v>
      </c>
      <c r="D83" s="474" t="s">
        <v>425</v>
      </c>
      <c r="E83" s="510">
        <v>10000</v>
      </c>
      <c r="F83" s="511">
        <v>10000</v>
      </c>
      <c r="G83" s="511">
        <v>0</v>
      </c>
      <c r="H83" s="511">
        <v>10000</v>
      </c>
      <c r="I83" s="511">
        <v>1863.3166659999999</v>
      </c>
      <c r="J83" s="512">
        <v>0.1863316666</v>
      </c>
      <c r="K83" s="511">
        <v>1536.889999</v>
      </c>
      <c r="L83" s="510">
        <v>8136.6833340000003</v>
      </c>
      <c r="M83" s="510">
        <v>326.42666700000001</v>
      </c>
      <c r="N83" s="512">
        <v>3.2642666700000003E-2</v>
      </c>
      <c r="O83" s="510">
        <v>0</v>
      </c>
      <c r="P83" s="512">
        <v>0</v>
      </c>
      <c r="Q83" s="511">
        <v>0</v>
      </c>
    </row>
    <row r="84" spans="1:22" ht="26.25" customHeight="1" thickBot="1" x14ac:dyDescent="0.3">
      <c r="A84" s="739"/>
      <c r="B84" s="837" t="s">
        <v>81</v>
      </c>
      <c r="C84" s="838"/>
      <c r="D84" s="696" t="s">
        <v>81</v>
      </c>
      <c r="E84" s="532">
        <v>21000</v>
      </c>
      <c r="F84" s="532">
        <v>21000</v>
      </c>
      <c r="G84" s="532">
        <v>0</v>
      </c>
      <c r="H84" s="532">
        <v>21000</v>
      </c>
      <c r="I84" s="532">
        <v>3752.6333319999999</v>
      </c>
      <c r="J84" s="534">
        <v>0.17869682533333334</v>
      </c>
      <c r="K84" s="533">
        <v>3077.8399989999998</v>
      </c>
      <c r="L84" s="532">
        <v>17247.366668000002</v>
      </c>
      <c r="M84" s="532">
        <v>674.79333300000008</v>
      </c>
      <c r="N84" s="534">
        <v>3.2133015857142858E-2</v>
      </c>
      <c r="O84" s="532">
        <v>12.306666</v>
      </c>
      <c r="P84" s="534">
        <v>5.8603171428571433E-4</v>
      </c>
      <c r="Q84" s="533">
        <v>4.5733329999999999</v>
      </c>
    </row>
    <row r="85" spans="1:22" ht="30" customHeight="1" thickBot="1" x14ac:dyDescent="0.3">
      <c r="A85" s="784"/>
      <c r="B85" s="747" t="s">
        <v>69</v>
      </c>
      <c r="C85" s="764"/>
      <c r="D85" s="748"/>
      <c r="E85" s="536">
        <v>38785.800000000003</v>
      </c>
      <c r="F85" s="537">
        <v>38785.800000000003</v>
      </c>
      <c r="G85" s="537">
        <v>0</v>
      </c>
      <c r="H85" s="537">
        <v>38785.800000000003</v>
      </c>
      <c r="I85" s="537">
        <v>10702.920427999999</v>
      </c>
      <c r="J85" s="538">
        <v>0.27594945645055663</v>
      </c>
      <c r="K85" s="537">
        <v>5084.6943589999992</v>
      </c>
      <c r="L85" s="536">
        <v>28082.879572000005</v>
      </c>
      <c r="M85" s="536">
        <v>5618.2260690000003</v>
      </c>
      <c r="N85" s="538">
        <v>0.14485265403833361</v>
      </c>
      <c r="O85" s="536">
        <v>413.46221900000006</v>
      </c>
      <c r="P85" s="538">
        <v>1.0660144150694327E-2</v>
      </c>
      <c r="Q85" s="698">
        <v>122.042355</v>
      </c>
    </row>
    <row r="86" spans="1:22" ht="20.25" customHeight="1" x14ac:dyDescent="0.25">
      <c r="A86" s="741" t="s">
        <v>491</v>
      </c>
      <c r="B86" s="741"/>
      <c r="C86" s="741"/>
      <c r="D86" s="741"/>
      <c r="E86" s="741"/>
      <c r="F86" s="741"/>
      <c r="G86" s="741"/>
      <c r="H86" s="741"/>
      <c r="I86" s="741"/>
      <c r="J86" s="741"/>
      <c r="K86" s="741"/>
      <c r="L86" s="741"/>
      <c r="M86" s="741"/>
      <c r="N86" s="741"/>
      <c r="O86" s="741"/>
      <c r="P86" s="741"/>
    </row>
    <row r="87" spans="1:22" ht="20.25" customHeight="1" thickBot="1" x14ac:dyDescent="0.3">
      <c r="A87" s="637"/>
      <c r="B87" s="563"/>
      <c r="C87" s="630"/>
      <c r="D87" s="642"/>
      <c r="E87" s="564"/>
      <c r="F87" s="563"/>
      <c r="G87" s="563"/>
      <c r="H87" s="563"/>
      <c r="I87" s="563"/>
      <c r="J87" s="563"/>
      <c r="K87" s="563"/>
      <c r="L87" s="563"/>
      <c r="M87" s="650"/>
      <c r="N87" s="563"/>
      <c r="O87" s="565"/>
      <c r="P87" s="563"/>
      <c r="Q87" s="565"/>
    </row>
    <row r="88" spans="1:22" s="169" customFormat="1" ht="51.75" customHeight="1" thickBot="1" x14ac:dyDescent="0.3">
      <c r="A88" s="468" t="s">
        <v>6</v>
      </c>
      <c r="B88" s="490" t="s">
        <v>7</v>
      </c>
      <c r="C88" s="467" t="s">
        <v>449</v>
      </c>
      <c r="D88" s="469" t="s">
        <v>170</v>
      </c>
      <c r="E88" s="489" t="s">
        <v>94</v>
      </c>
      <c r="F88" s="469" t="s">
        <v>169</v>
      </c>
      <c r="G88" s="469" t="s">
        <v>96</v>
      </c>
      <c r="H88" s="469" t="s">
        <v>350</v>
      </c>
      <c r="I88" s="469" t="s">
        <v>24</v>
      </c>
      <c r="J88" s="470" t="s">
        <v>329</v>
      </c>
      <c r="K88" s="469" t="s">
        <v>174</v>
      </c>
      <c r="L88" s="469" t="s">
        <v>171</v>
      </c>
      <c r="M88" s="489" t="s">
        <v>25</v>
      </c>
      <c r="N88" s="469" t="s">
        <v>43</v>
      </c>
      <c r="O88" s="489" t="s">
        <v>79</v>
      </c>
      <c r="P88" s="469" t="s">
        <v>255</v>
      </c>
      <c r="Q88" s="699" t="s">
        <v>28</v>
      </c>
    </row>
    <row r="89" spans="1:22" ht="45" customHeight="1" x14ac:dyDescent="0.25">
      <c r="A89" s="729" t="s">
        <v>370</v>
      </c>
      <c r="B89" s="555" t="s">
        <v>111</v>
      </c>
      <c r="C89" s="626" t="s">
        <v>38</v>
      </c>
      <c r="D89" s="21" t="s">
        <v>38</v>
      </c>
      <c r="E89" s="523">
        <v>400000</v>
      </c>
      <c r="F89" s="524">
        <v>400000</v>
      </c>
      <c r="G89" s="524">
        <v>0</v>
      </c>
      <c r="H89" s="524">
        <v>400000</v>
      </c>
      <c r="I89" s="524">
        <v>160193.62862507999</v>
      </c>
      <c r="J89" s="512">
        <v>0.40048407156269999</v>
      </c>
      <c r="K89" s="511">
        <v>20054.569974000013</v>
      </c>
      <c r="L89" s="523">
        <v>239806.37137492001</v>
      </c>
      <c r="M89" s="523">
        <v>140139.05865107998</v>
      </c>
      <c r="N89" s="525">
        <v>0.35034764662769996</v>
      </c>
      <c r="O89" s="523">
        <v>2020.65001777</v>
      </c>
      <c r="P89" s="512">
        <v>5.0516250444249998E-3</v>
      </c>
      <c r="Q89" s="524">
        <v>721.34693676999996</v>
      </c>
    </row>
    <row r="90" spans="1:22" ht="27.75" customHeight="1" x14ac:dyDescent="0.25">
      <c r="A90" s="730"/>
      <c r="B90" s="789" t="s">
        <v>47</v>
      </c>
      <c r="C90" s="763"/>
      <c r="D90" s="314" t="s">
        <v>47</v>
      </c>
      <c r="E90" s="528">
        <v>400000</v>
      </c>
      <c r="F90" s="529">
        <v>400000</v>
      </c>
      <c r="G90" s="529">
        <v>0</v>
      </c>
      <c r="H90" s="529">
        <v>400000</v>
      </c>
      <c r="I90" s="529">
        <v>160193.62862507999</v>
      </c>
      <c r="J90" s="530">
        <v>0.40048407156269999</v>
      </c>
      <c r="K90" s="529">
        <v>20054.569974000013</v>
      </c>
      <c r="L90" s="528">
        <v>239806.37137492001</v>
      </c>
      <c r="M90" s="528">
        <v>140139.05865107998</v>
      </c>
      <c r="N90" s="530">
        <v>0.35034764662769996</v>
      </c>
      <c r="O90" s="528">
        <v>2020.65001777</v>
      </c>
      <c r="P90" s="530">
        <v>5.0516250444249998E-3</v>
      </c>
      <c r="Q90" s="529">
        <v>721.34693676999996</v>
      </c>
    </row>
    <row r="91" spans="1:22" ht="42.75" customHeight="1" x14ac:dyDescent="0.25">
      <c r="A91" s="730"/>
      <c r="B91" s="556" t="s">
        <v>404</v>
      </c>
      <c r="C91" s="627" t="s">
        <v>149</v>
      </c>
      <c r="D91" s="473" t="s">
        <v>405</v>
      </c>
      <c r="E91" s="510">
        <v>50000</v>
      </c>
      <c r="F91" s="511">
        <v>50000</v>
      </c>
      <c r="G91" s="511">
        <v>0</v>
      </c>
      <c r="H91" s="511">
        <v>50000</v>
      </c>
      <c r="I91" s="511">
        <v>40403.489292669998</v>
      </c>
      <c r="J91" s="512">
        <v>0.80806978585339995</v>
      </c>
      <c r="K91" s="511">
        <v>19488.885593999999</v>
      </c>
      <c r="L91" s="510">
        <v>9596.5107073300023</v>
      </c>
      <c r="M91" s="510">
        <v>20914.603698669998</v>
      </c>
      <c r="N91" s="512">
        <v>0.41829207397339996</v>
      </c>
      <c r="O91" s="510">
        <v>126.24771800000001</v>
      </c>
      <c r="P91" s="512">
        <v>2.5249543600000001E-3</v>
      </c>
      <c r="Q91" s="511">
        <v>36.009729999999998</v>
      </c>
    </row>
    <row r="92" spans="1:22" ht="75" x14ac:dyDescent="0.25">
      <c r="A92" s="730"/>
      <c r="B92" s="557" t="s">
        <v>406</v>
      </c>
      <c r="C92" s="627" t="s">
        <v>474</v>
      </c>
      <c r="D92" s="473" t="s">
        <v>405</v>
      </c>
      <c r="E92" s="510">
        <v>77031.226735999997</v>
      </c>
      <c r="F92" s="511">
        <v>77031.226735999997</v>
      </c>
      <c r="G92" s="511">
        <v>0</v>
      </c>
      <c r="H92" s="511">
        <v>77031.226735999997</v>
      </c>
      <c r="I92" s="511">
        <v>77011.236736050007</v>
      </c>
      <c r="J92" s="512">
        <v>0.9997404948512828</v>
      </c>
      <c r="K92" s="566">
        <v>0</v>
      </c>
      <c r="L92" s="510">
        <v>19.989999949990306</v>
      </c>
      <c r="M92" s="510">
        <v>77011.236736050007</v>
      </c>
      <c r="N92" s="567">
        <v>0.9997404948512828</v>
      </c>
      <c r="O92" s="510">
        <v>0</v>
      </c>
      <c r="P92" s="512">
        <v>0</v>
      </c>
      <c r="Q92" s="511">
        <v>0</v>
      </c>
    </row>
    <row r="93" spans="1:22" ht="23.25" customHeight="1" thickBot="1" x14ac:dyDescent="0.3">
      <c r="A93" s="730"/>
      <c r="B93" s="788" t="s">
        <v>81</v>
      </c>
      <c r="C93" s="761"/>
      <c r="D93" s="696" t="s">
        <v>81</v>
      </c>
      <c r="E93" s="532">
        <v>127031.226736</v>
      </c>
      <c r="F93" s="533">
        <v>127031.226736</v>
      </c>
      <c r="G93" s="533">
        <v>0</v>
      </c>
      <c r="H93" s="533">
        <v>127031.226736</v>
      </c>
      <c r="I93" s="533">
        <v>117414.72602872</v>
      </c>
      <c r="J93" s="534">
        <v>0.92429813555004636</v>
      </c>
      <c r="K93" s="533">
        <v>19488.885593999999</v>
      </c>
      <c r="L93" s="532">
        <v>9616.5007072799926</v>
      </c>
      <c r="M93" s="532">
        <v>97925.840434720012</v>
      </c>
      <c r="N93" s="534">
        <v>0.77088006587728508</v>
      </c>
      <c r="O93" s="532">
        <v>126.24771800000001</v>
      </c>
      <c r="P93" s="534">
        <v>9.9383215642222917E-4</v>
      </c>
      <c r="Q93" s="533">
        <v>36.009729999999998</v>
      </c>
    </row>
    <row r="94" spans="1:22" ht="40.5" customHeight="1" thickBot="1" x14ac:dyDescent="0.3">
      <c r="A94" s="786"/>
      <c r="B94" s="747" t="s">
        <v>69</v>
      </c>
      <c r="C94" s="764"/>
      <c r="D94" s="748"/>
      <c r="E94" s="536">
        <v>527031.22673600004</v>
      </c>
      <c r="F94" s="537">
        <v>527031.22673600004</v>
      </c>
      <c r="G94" s="537">
        <v>0</v>
      </c>
      <c r="H94" s="537">
        <v>527031.22673600004</v>
      </c>
      <c r="I94" s="537">
        <v>277608.35465380002</v>
      </c>
      <c r="J94" s="538">
        <v>0.52673986012760365</v>
      </c>
      <c r="K94" s="537">
        <v>39543.455568000012</v>
      </c>
      <c r="L94" s="536">
        <v>249422.87208220002</v>
      </c>
      <c r="M94" s="536">
        <v>238064.89908579999</v>
      </c>
      <c r="N94" s="538">
        <v>0.45170928591874732</v>
      </c>
      <c r="O94" s="536">
        <v>2146.8977357700001</v>
      </c>
      <c r="P94" s="538">
        <v>4.0735683710168887E-3</v>
      </c>
      <c r="Q94" s="690">
        <v>757.35666676999995</v>
      </c>
      <c r="V94" s="568"/>
    </row>
    <row r="95" spans="1:22" ht="22.5" customHeight="1" thickBot="1" x14ac:dyDescent="0.3">
      <c r="A95" s="741" t="s">
        <v>491</v>
      </c>
      <c r="B95" s="741"/>
      <c r="C95" s="741"/>
      <c r="D95" s="741"/>
      <c r="E95" s="741"/>
      <c r="F95" s="741"/>
      <c r="G95" s="741"/>
      <c r="H95" s="741"/>
      <c r="I95" s="741"/>
      <c r="J95" s="741"/>
      <c r="K95" s="741"/>
      <c r="L95" s="741"/>
      <c r="M95" s="742"/>
      <c r="N95" s="741"/>
      <c r="O95" s="741"/>
      <c r="P95" s="741"/>
      <c r="Q95" s="691"/>
    </row>
    <row r="96" spans="1:22" s="169" customFormat="1" ht="68.25" customHeight="1" x14ac:dyDescent="0.25">
      <c r="A96" s="468" t="s">
        <v>89</v>
      </c>
      <c r="B96" s="490" t="s">
        <v>7</v>
      </c>
      <c r="C96" s="467" t="s">
        <v>449</v>
      </c>
      <c r="D96" s="469" t="s">
        <v>170</v>
      </c>
      <c r="E96" s="489" t="s">
        <v>94</v>
      </c>
      <c r="F96" s="469" t="s">
        <v>169</v>
      </c>
      <c r="G96" s="469" t="s">
        <v>96</v>
      </c>
      <c r="H96" s="469" t="s">
        <v>350</v>
      </c>
      <c r="I96" s="469" t="s">
        <v>24</v>
      </c>
      <c r="J96" s="470" t="s">
        <v>329</v>
      </c>
      <c r="K96" s="469" t="s">
        <v>174</v>
      </c>
      <c r="L96" s="469" t="s">
        <v>171</v>
      </c>
      <c r="M96" s="489" t="s">
        <v>25</v>
      </c>
      <c r="N96" s="469" t="s">
        <v>43</v>
      </c>
      <c r="O96" s="489" t="s">
        <v>79</v>
      </c>
      <c r="P96" s="489" t="s">
        <v>255</v>
      </c>
      <c r="Q96" s="489" t="s">
        <v>28</v>
      </c>
    </row>
    <row r="97" spans="1:17" ht="69.75" customHeight="1" x14ac:dyDescent="0.25">
      <c r="A97" s="738" t="s">
        <v>336</v>
      </c>
      <c r="B97" s="549" t="s">
        <v>444</v>
      </c>
      <c r="C97" s="625" t="s">
        <v>475</v>
      </c>
      <c r="D97" s="266" t="s">
        <v>425</v>
      </c>
      <c r="E97" s="523">
        <v>4500</v>
      </c>
      <c r="F97" s="524">
        <v>4500</v>
      </c>
      <c r="G97" s="524">
        <v>0</v>
      </c>
      <c r="H97" s="524">
        <v>4500</v>
      </c>
      <c r="I97" s="524">
        <v>2468.8441440000001</v>
      </c>
      <c r="J97" s="525">
        <v>0.54863203199999999</v>
      </c>
      <c r="K97" s="524">
        <v>495.44739200000004</v>
      </c>
      <c r="L97" s="523">
        <v>2031.1558559999999</v>
      </c>
      <c r="M97" s="523">
        <v>1973.3967520000001</v>
      </c>
      <c r="N97" s="550">
        <v>0.43853261155555556</v>
      </c>
      <c r="O97" s="523">
        <v>63.090574270000005</v>
      </c>
      <c r="P97" s="513">
        <v>1.4020127615555556E-2</v>
      </c>
      <c r="Q97" s="524">
        <v>63.090574270000005</v>
      </c>
    </row>
    <row r="98" spans="1:17" ht="31.5" customHeight="1" thickBot="1" x14ac:dyDescent="0.3">
      <c r="A98" s="739"/>
      <c r="B98" s="760" t="s">
        <v>81</v>
      </c>
      <c r="C98" s="761"/>
      <c r="D98" s="696" t="s">
        <v>81</v>
      </c>
      <c r="E98" s="532">
        <v>4500</v>
      </c>
      <c r="F98" s="533">
        <v>4500</v>
      </c>
      <c r="G98" s="533">
        <v>0</v>
      </c>
      <c r="H98" s="533">
        <v>4500</v>
      </c>
      <c r="I98" s="533">
        <v>2468.8441440000001</v>
      </c>
      <c r="J98" s="534">
        <v>0.54863203199999999</v>
      </c>
      <c r="K98" s="533">
        <v>495.44739200000004</v>
      </c>
      <c r="L98" s="532">
        <v>2031.1558559999999</v>
      </c>
      <c r="M98" s="532">
        <v>1973.3967520000001</v>
      </c>
      <c r="N98" s="534">
        <v>0.43853261155555556</v>
      </c>
      <c r="O98" s="532">
        <v>63.090574270000005</v>
      </c>
      <c r="P98" s="534">
        <v>1.4020127615555556E-2</v>
      </c>
      <c r="Q98" s="533">
        <v>63.090574270000005</v>
      </c>
    </row>
    <row r="99" spans="1:17" ht="40.5" customHeight="1" thickBot="1" x14ac:dyDescent="0.3">
      <c r="A99" s="740"/>
      <c r="B99" s="747" t="s">
        <v>69</v>
      </c>
      <c r="C99" s="764"/>
      <c r="D99" s="748"/>
      <c r="E99" s="536">
        <v>4500</v>
      </c>
      <c r="F99" s="537">
        <v>4500</v>
      </c>
      <c r="G99" s="537">
        <v>0</v>
      </c>
      <c r="H99" s="537">
        <v>4500</v>
      </c>
      <c r="I99" s="537">
        <v>2468.8441440000001</v>
      </c>
      <c r="J99" s="538">
        <v>0.54863203199999999</v>
      </c>
      <c r="K99" s="537">
        <v>495.44739200000004</v>
      </c>
      <c r="L99" s="536">
        <v>2031.1558559999999</v>
      </c>
      <c r="M99" s="536">
        <v>1973.3967520000001</v>
      </c>
      <c r="N99" s="538">
        <v>0.43853261155555556</v>
      </c>
      <c r="O99" s="536">
        <v>63.090574270000005</v>
      </c>
      <c r="P99" s="538">
        <v>1.4020127615555556E-2</v>
      </c>
      <c r="Q99" s="690">
        <v>63.090574270000005</v>
      </c>
    </row>
    <row r="100" spans="1:17" ht="22.5" customHeight="1" thickBot="1" x14ac:dyDescent="0.3">
      <c r="A100" s="741" t="s">
        <v>491</v>
      </c>
      <c r="B100" s="741"/>
      <c r="C100" s="741"/>
      <c r="D100" s="741"/>
      <c r="E100" s="741"/>
      <c r="F100" s="741"/>
      <c r="G100" s="741"/>
      <c r="H100" s="741"/>
      <c r="I100" s="741"/>
      <c r="J100" s="741"/>
      <c r="K100" s="741"/>
      <c r="L100" s="741"/>
      <c r="M100" s="742"/>
      <c r="N100" s="741"/>
      <c r="O100" s="741"/>
      <c r="P100" s="741"/>
    </row>
    <row r="101" spans="1:17" s="169" customFormat="1" ht="68.25" customHeight="1" thickBot="1" x14ac:dyDescent="0.3">
      <c r="A101" s="700" t="s">
        <v>6</v>
      </c>
      <c r="B101" s="460" t="s">
        <v>7</v>
      </c>
      <c r="C101" s="701" t="s">
        <v>449</v>
      </c>
      <c r="D101" s="460" t="s">
        <v>170</v>
      </c>
      <c r="E101" s="702" t="s">
        <v>94</v>
      </c>
      <c r="F101" s="460" t="s">
        <v>169</v>
      </c>
      <c r="G101" s="460" t="s">
        <v>96</v>
      </c>
      <c r="H101" s="460" t="s">
        <v>354</v>
      </c>
      <c r="I101" s="460" t="s">
        <v>24</v>
      </c>
      <c r="J101" s="461" t="s">
        <v>329</v>
      </c>
      <c r="K101" s="460" t="s">
        <v>174</v>
      </c>
      <c r="L101" s="460" t="s">
        <v>171</v>
      </c>
      <c r="M101" s="702" t="s">
        <v>25</v>
      </c>
      <c r="N101" s="460" t="s">
        <v>43</v>
      </c>
      <c r="O101" s="702" t="s">
        <v>79</v>
      </c>
      <c r="P101" s="460" t="s">
        <v>255</v>
      </c>
      <c r="Q101" s="703" t="s">
        <v>28</v>
      </c>
    </row>
    <row r="102" spans="1:17" ht="45.75" customHeight="1" x14ac:dyDescent="0.25">
      <c r="A102" s="776" t="s">
        <v>298</v>
      </c>
      <c r="B102" s="522" t="s">
        <v>132</v>
      </c>
      <c r="C102" s="623" t="s">
        <v>133</v>
      </c>
      <c r="D102" s="21" t="s">
        <v>133</v>
      </c>
      <c r="E102" s="523">
        <v>1079.5</v>
      </c>
      <c r="F102" s="524">
        <v>1079.5</v>
      </c>
      <c r="G102" s="524">
        <v>0</v>
      </c>
      <c r="H102" s="524">
        <v>1079.5</v>
      </c>
      <c r="I102" s="524">
        <v>0</v>
      </c>
      <c r="J102" s="525">
        <v>0</v>
      </c>
      <c r="K102" s="524">
        <v>0</v>
      </c>
      <c r="L102" s="523">
        <v>1079.5</v>
      </c>
      <c r="M102" s="523">
        <v>0</v>
      </c>
      <c r="N102" s="525">
        <v>0</v>
      </c>
      <c r="O102" s="523">
        <v>0</v>
      </c>
      <c r="P102" s="525">
        <v>0</v>
      </c>
      <c r="Q102" s="524">
        <v>0</v>
      </c>
    </row>
    <row r="103" spans="1:17" ht="63.75" customHeight="1" x14ac:dyDescent="0.25">
      <c r="A103" s="745"/>
      <c r="B103" s="509" t="s">
        <v>130</v>
      </c>
      <c r="C103" s="620" t="s">
        <v>274</v>
      </c>
      <c r="D103" s="20" t="s">
        <v>274</v>
      </c>
      <c r="E103" s="510">
        <v>79100</v>
      </c>
      <c r="F103" s="511">
        <v>79100</v>
      </c>
      <c r="G103" s="511">
        <v>0</v>
      </c>
      <c r="H103" s="511">
        <v>79100</v>
      </c>
      <c r="I103" s="511">
        <v>17434.284868999999</v>
      </c>
      <c r="J103" s="512">
        <v>0.22040815257901389</v>
      </c>
      <c r="K103" s="511">
        <v>8908.4573419999997</v>
      </c>
      <c r="L103" s="510">
        <v>61665.715131000004</v>
      </c>
      <c r="M103" s="510">
        <v>8525.8275269999995</v>
      </c>
      <c r="N103" s="512">
        <v>0.10778543017699115</v>
      </c>
      <c r="O103" s="510">
        <v>379.46527300000002</v>
      </c>
      <c r="P103" s="512">
        <v>4.7972853729456389E-3</v>
      </c>
      <c r="Q103" s="511">
        <v>156.090756</v>
      </c>
    </row>
    <row r="104" spans="1:17" ht="75" x14ac:dyDescent="0.25">
      <c r="A104" s="745"/>
      <c r="B104" s="509" t="s">
        <v>258</v>
      </c>
      <c r="C104" s="620" t="s">
        <v>260</v>
      </c>
      <c r="D104" s="20" t="s">
        <v>260</v>
      </c>
      <c r="E104" s="510">
        <v>2095.4</v>
      </c>
      <c r="F104" s="511">
        <v>2095.4</v>
      </c>
      <c r="G104" s="511">
        <v>0</v>
      </c>
      <c r="H104" s="511">
        <v>2095.4</v>
      </c>
      <c r="I104" s="511">
        <v>985.66043300000001</v>
      </c>
      <c r="J104" s="512">
        <v>0.47039249451178772</v>
      </c>
      <c r="K104" s="511">
        <v>713.18553300000008</v>
      </c>
      <c r="L104" s="510">
        <v>1109.7395670000001</v>
      </c>
      <c r="M104" s="510">
        <v>272.47489999999999</v>
      </c>
      <c r="N104" s="512">
        <v>0.13003479049346187</v>
      </c>
      <c r="O104" s="510">
        <v>4.55</v>
      </c>
      <c r="P104" s="512">
        <v>2.1714231173045719E-3</v>
      </c>
      <c r="Q104" s="511">
        <v>4.55</v>
      </c>
    </row>
    <row r="105" spans="1:17" ht="26.25" customHeight="1" x14ac:dyDescent="0.25">
      <c r="A105" s="745"/>
      <c r="B105" s="762" t="s">
        <v>47</v>
      </c>
      <c r="C105" s="763"/>
      <c r="D105" s="314" t="s">
        <v>47</v>
      </c>
      <c r="E105" s="528">
        <v>82274.899999999994</v>
      </c>
      <c r="F105" s="529">
        <v>82274.899999999994</v>
      </c>
      <c r="G105" s="529">
        <v>0</v>
      </c>
      <c r="H105" s="529">
        <v>82274.899999999994</v>
      </c>
      <c r="I105" s="529">
        <v>18419.945302</v>
      </c>
      <c r="J105" s="530">
        <v>0.22388292543655477</v>
      </c>
      <c r="K105" s="529">
        <v>9621.6428749999995</v>
      </c>
      <c r="L105" s="528">
        <v>63854.954697999994</v>
      </c>
      <c r="M105" s="528">
        <v>8798.3024269999987</v>
      </c>
      <c r="N105" s="530">
        <v>0.10693786837784063</v>
      </c>
      <c r="O105" s="528">
        <v>384.01527300000004</v>
      </c>
      <c r="P105" s="530">
        <v>4.6674656912375472E-3</v>
      </c>
      <c r="Q105" s="529">
        <v>160.64075600000001</v>
      </c>
    </row>
    <row r="106" spans="1:17" ht="88.5" customHeight="1" x14ac:dyDescent="0.25">
      <c r="A106" s="745"/>
      <c r="B106" s="509" t="s">
        <v>428</v>
      </c>
      <c r="C106" s="620" t="s">
        <v>476</v>
      </c>
      <c r="D106" s="20" t="s">
        <v>429</v>
      </c>
      <c r="E106" s="510">
        <v>50000</v>
      </c>
      <c r="F106" s="511">
        <v>50000</v>
      </c>
      <c r="G106" s="511">
        <v>0</v>
      </c>
      <c r="H106" s="511">
        <v>50000</v>
      </c>
      <c r="I106" s="511">
        <v>2570</v>
      </c>
      <c r="J106" s="512">
        <v>5.1400000000000001E-2</v>
      </c>
      <c r="K106" s="511">
        <v>2570</v>
      </c>
      <c r="L106" s="510">
        <v>47430</v>
      </c>
      <c r="M106" s="510">
        <v>0</v>
      </c>
      <c r="N106" s="512">
        <v>0</v>
      </c>
      <c r="O106" s="510">
        <v>0</v>
      </c>
      <c r="P106" s="512">
        <v>0</v>
      </c>
      <c r="Q106" s="511">
        <v>0</v>
      </c>
    </row>
    <row r="107" spans="1:17" ht="78" customHeight="1" x14ac:dyDescent="0.25">
      <c r="A107" s="745"/>
      <c r="B107" s="509" t="s">
        <v>430</v>
      </c>
      <c r="C107" s="620" t="s">
        <v>477</v>
      </c>
      <c r="D107" s="20" t="s">
        <v>429</v>
      </c>
      <c r="E107" s="510">
        <v>2000</v>
      </c>
      <c r="F107" s="511">
        <v>2000</v>
      </c>
      <c r="G107" s="511">
        <v>0</v>
      </c>
      <c r="H107" s="511">
        <v>2000</v>
      </c>
      <c r="I107" s="511">
        <v>0</v>
      </c>
      <c r="J107" s="512">
        <v>0</v>
      </c>
      <c r="K107" s="511">
        <v>0</v>
      </c>
      <c r="L107" s="510">
        <v>2000</v>
      </c>
      <c r="M107" s="510">
        <v>0</v>
      </c>
      <c r="N107" s="512">
        <v>0</v>
      </c>
      <c r="O107" s="510">
        <v>0</v>
      </c>
      <c r="P107" s="512">
        <v>0</v>
      </c>
      <c r="Q107" s="511">
        <v>0</v>
      </c>
    </row>
    <row r="108" spans="1:17" ht="23.25" customHeight="1" thickBot="1" x14ac:dyDescent="0.3">
      <c r="A108" s="745"/>
      <c r="B108" s="760" t="s">
        <v>81</v>
      </c>
      <c r="C108" s="761"/>
      <c r="D108" s="696" t="s">
        <v>81</v>
      </c>
      <c r="E108" s="532">
        <v>52000</v>
      </c>
      <c r="F108" s="533">
        <v>52000</v>
      </c>
      <c r="G108" s="533">
        <v>0</v>
      </c>
      <c r="H108" s="533">
        <v>52000</v>
      </c>
      <c r="I108" s="533">
        <v>2570</v>
      </c>
      <c r="J108" s="534">
        <v>4.9423076923076924E-2</v>
      </c>
      <c r="K108" s="533">
        <v>2570</v>
      </c>
      <c r="L108" s="532">
        <v>49430</v>
      </c>
      <c r="M108" s="532">
        <v>0</v>
      </c>
      <c r="N108" s="534">
        <v>0</v>
      </c>
      <c r="O108" s="532">
        <v>0</v>
      </c>
      <c r="P108" s="534">
        <v>0</v>
      </c>
      <c r="Q108" s="533">
        <v>0</v>
      </c>
    </row>
    <row r="109" spans="1:17" ht="42" customHeight="1" thickBot="1" x14ac:dyDescent="0.3">
      <c r="A109" s="735"/>
      <c r="B109" s="747" t="s">
        <v>69</v>
      </c>
      <c r="C109" s="764"/>
      <c r="D109" s="748"/>
      <c r="E109" s="536">
        <v>134274.9</v>
      </c>
      <c r="F109" s="537">
        <v>134274.9</v>
      </c>
      <c r="G109" s="537">
        <v>0</v>
      </c>
      <c r="H109" s="537">
        <v>134274.9</v>
      </c>
      <c r="I109" s="537">
        <v>20989.945302</v>
      </c>
      <c r="J109" s="538">
        <v>0.15632069211743968</v>
      </c>
      <c r="K109" s="537">
        <v>12191.642875</v>
      </c>
      <c r="L109" s="536">
        <v>113284.95469799999</v>
      </c>
      <c r="M109" s="536">
        <v>8798.3024269999987</v>
      </c>
      <c r="N109" s="538">
        <v>6.5524550210054142E-2</v>
      </c>
      <c r="O109" s="536">
        <v>384.01527300000004</v>
      </c>
      <c r="P109" s="538">
        <v>2.8599185179061766E-3</v>
      </c>
      <c r="Q109" s="690">
        <v>160.64075600000001</v>
      </c>
    </row>
    <row r="110" spans="1:17" ht="18" customHeight="1" x14ac:dyDescent="0.25">
      <c r="A110" s="741" t="s">
        <v>491</v>
      </c>
      <c r="B110" s="741"/>
      <c r="C110" s="741"/>
      <c r="D110" s="741"/>
      <c r="E110" s="741"/>
      <c r="F110" s="741"/>
      <c r="G110" s="741"/>
      <c r="H110" s="741"/>
      <c r="I110" s="741"/>
      <c r="J110" s="741"/>
      <c r="K110" s="741"/>
      <c r="L110" s="741"/>
      <c r="M110" s="742"/>
      <c r="N110" s="741"/>
      <c r="O110" s="741"/>
      <c r="P110" s="741"/>
    </row>
    <row r="111" spans="1:17" ht="18" customHeight="1" thickBot="1" x14ac:dyDescent="0.3">
      <c r="A111" s="637"/>
      <c r="B111" s="563"/>
      <c r="C111" s="630"/>
      <c r="D111" s="642"/>
      <c r="E111" s="564"/>
      <c r="F111" s="563"/>
      <c r="G111" s="563"/>
      <c r="H111" s="563"/>
      <c r="I111" s="563"/>
      <c r="J111" s="563"/>
      <c r="K111" s="563"/>
      <c r="L111" s="563"/>
      <c r="M111" s="650"/>
      <c r="N111" s="563"/>
      <c r="O111" s="565"/>
      <c r="P111" s="563"/>
      <c r="Q111" s="565"/>
    </row>
    <row r="112" spans="1:17" s="169" customFormat="1" ht="68.25" customHeight="1" thickBot="1" x14ac:dyDescent="0.3">
      <c r="A112" s="468" t="s">
        <v>6</v>
      </c>
      <c r="B112" s="490" t="s">
        <v>7</v>
      </c>
      <c r="C112" s="467" t="s">
        <v>449</v>
      </c>
      <c r="D112" s="469" t="s">
        <v>170</v>
      </c>
      <c r="E112" s="489" t="s">
        <v>264</v>
      </c>
      <c r="F112" s="469" t="s">
        <v>265</v>
      </c>
      <c r="G112" s="469" t="s">
        <v>96</v>
      </c>
      <c r="H112" s="469" t="s">
        <v>350</v>
      </c>
      <c r="I112" s="469" t="s">
        <v>24</v>
      </c>
      <c r="J112" s="470" t="s">
        <v>329</v>
      </c>
      <c r="K112" s="469" t="s">
        <v>174</v>
      </c>
      <c r="L112" s="469" t="s">
        <v>171</v>
      </c>
      <c r="M112" s="489" t="s">
        <v>25</v>
      </c>
      <c r="N112" s="469" t="s">
        <v>43</v>
      </c>
      <c r="O112" s="489" t="s">
        <v>79</v>
      </c>
      <c r="P112" s="489" t="s">
        <v>255</v>
      </c>
      <c r="Q112" s="699" t="s">
        <v>28</v>
      </c>
    </row>
    <row r="113" spans="1:17" ht="35.25" customHeight="1" x14ac:dyDescent="0.25">
      <c r="A113" s="734" t="s">
        <v>290</v>
      </c>
      <c r="B113" s="540" t="s">
        <v>107</v>
      </c>
      <c r="C113" s="624" t="s">
        <v>303</v>
      </c>
      <c r="D113" s="282" t="s">
        <v>166</v>
      </c>
      <c r="E113" s="559">
        <v>697.60088500000006</v>
      </c>
      <c r="F113" s="543">
        <v>697.60088500000006</v>
      </c>
      <c r="G113" s="543">
        <v>0</v>
      </c>
      <c r="H113" s="569">
        <v>697.60088500000006</v>
      </c>
      <c r="I113" s="543">
        <v>338.57314400000001</v>
      </c>
      <c r="J113" s="560">
        <v>0.48533932694193754</v>
      </c>
      <c r="K113" s="543">
        <v>166.39714817000001</v>
      </c>
      <c r="L113" s="559">
        <v>359.02774100000005</v>
      </c>
      <c r="M113" s="559">
        <v>172.17599583000001</v>
      </c>
      <c r="N113" s="561">
        <v>0.24681160751394401</v>
      </c>
      <c r="O113" s="559">
        <v>12.897583000000001</v>
      </c>
      <c r="P113" s="513">
        <v>1.8488484285681488E-2</v>
      </c>
      <c r="Q113" s="511">
        <v>0</v>
      </c>
    </row>
    <row r="114" spans="1:17" ht="31.5" customHeight="1" x14ac:dyDescent="0.25">
      <c r="A114" s="745"/>
      <c r="B114" s="762" t="s">
        <v>488</v>
      </c>
      <c r="C114" s="763"/>
      <c r="D114" s="314" t="s">
        <v>166</v>
      </c>
      <c r="E114" s="528">
        <v>697.60088500000006</v>
      </c>
      <c r="F114" s="529">
        <v>697.60088500000006</v>
      </c>
      <c r="G114" s="529">
        <v>0</v>
      </c>
      <c r="H114" s="529">
        <v>697.60088500000006</v>
      </c>
      <c r="I114" s="529">
        <v>338.57314400000001</v>
      </c>
      <c r="J114" s="530">
        <v>0.48533932694193754</v>
      </c>
      <c r="K114" s="529">
        <v>166.39714817000001</v>
      </c>
      <c r="L114" s="528">
        <v>359.02774100000005</v>
      </c>
      <c r="M114" s="528">
        <v>172.17599583000001</v>
      </c>
      <c r="N114" s="530">
        <v>0.24681160751394401</v>
      </c>
      <c r="O114" s="528">
        <v>12.897583000000001</v>
      </c>
      <c r="P114" s="530">
        <v>1.8488484285681488E-2</v>
      </c>
      <c r="Q114" s="529">
        <v>0</v>
      </c>
    </row>
    <row r="115" spans="1:17" ht="77.25" customHeight="1" x14ac:dyDescent="0.25">
      <c r="A115" s="745"/>
      <c r="B115" s="509" t="s">
        <v>433</v>
      </c>
      <c r="C115" s="620" t="s">
        <v>478</v>
      </c>
      <c r="D115" s="20" t="s">
        <v>425</v>
      </c>
      <c r="E115" s="510">
        <v>539.83462299999997</v>
      </c>
      <c r="F115" s="511">
        <v>539.83462299999997</v>
      </c>
      <c r="G115" s="511">
        <v>0</v>
      </c>
      <c r="H115" s="511">
        <v>539.83462299999997</v>
      </c>
      <c r="I115" s="511">
        <v>478.63591200000002</v>
      </c>
      <c r="J115" s="512">
        <v>0.88663433504893974</v>
      </c>
      <c r="K115" s="511">
        <v>252.56201100000001</v>
      </c>
      <c r="L115" s="510">
        <v>61.198710999999946</v>
      </c>
      <c r="M115" s="510">
        <v>226.07390100000001</v>
      </c>
      <c r="N115" s="512">
        <v>0.41878362625881449</v>
      </c>
      <c r="O115" s="510">
        <v>10.020493</v>
      </c>
      <c r="P115" s="512">
        <v>1.8562153246699038E-2</v>
      </c>
      <c r="Q115" s="511">
        <v>9.5982920000000007</v>
      </c>
    </row>
    <row r="116" spans="1:17" ht="73.5" customHeight="1" x14ac:dyDescent="0.25">
      <c r="A116" s="745"/>
      <c r="B116" s="509" t="s">
        <v>434</v>
      </c>
      <c r="C116" s="620" t="s">
        <v>478</v>
      </c>
      <c r="D116" s="20" t="s">
        <v>435</v>
      </c>
      <c r="E116" s="510">
        <v>539.83462199999997</v>
      </c>
      <c r="F116" s="511">
        <v>539.83462199999997</v>
      </c>
      <c r="G116" s="511">
        <v>0</v>
      </c>
      <c r="H116" s="511">
        <v>539.83462199999997</v>
      </c>
      <c r="I116" s="511">
        <v>215.4</v>
      </c>
      <c r="J116" s="512">
        <v>0.3990110882513942</v>
      </c>
      <c r="K116" s="511">
        <v>26</v>
      </c>
      <c r="L116" s="510">
        <v>324.43462199999999</v>
      </c>
      <c r="M116" s="510">
        <v>189.4</v>
      </c>
      <c r="N116" s="512">
        <v>0.35084818994806899</v>
      </c>
      <c r="O116" s="510">
        <v>0</v>
      </c>
      <c r="P116" s="512">
        <v>0</v>
      </c>
      <c r="Q116" s="511">
        <v>0</v>
      </c>
    </row>
    <row r="117" spans="1:17" ht="90" x14ac:dyDescent="0.25">
      <c r="A117" s="745"/>
      <c r="B117" s="570" t="s">
        <v>437</v>
      </c>
      <c r="C117" s="631" t="s">
        <v>479</v>
      </c>
      <c r="D117" s="477" t="s">
        <v>438</v>
      </c>
      <c r="E117" s="510">
        <v>2517.0559669999998</v>
      </c>
      <c r="F117" s="511">
        <v>2517.0559669999998</v>
      </c>
      <c r="G117" s="511">
        <v>0</v>
      </c>
      <c r="H117" s="511">
        <v>2517.0559669999998</v>
      </c>
      <c r="I117" s="511">
        <v>721.65333399999997</v>
      </c>
      <c r="J117" s="512">
        <v>0.28670531901605512</v>
      </c>
      <c r="K117" s="511">
        <v>115.66666699999996</v>
      </c>
      <c r="L117" s="510">
        <v>1795.4026329999997</v>
      </c>
      <c r="M117" s="510">
        <v>605.98666700000001</v>
      </c>
      <c r="N117" s="512">
        <v>0.24075216242500025</v>
      </c>
      <c r="O117" s="510">
        <v>41.379999670000004</v>
      </c>
      <c r="P117" s="512">
        <v>1.6439840914351828E-2</v>
      </c>
      <c r="Q117" s="511">
        <v>15.37999967</v>
      </c>
    </row>
    <row r="118" spans="1:17" ht="90" x14ac:dyDescent="0.25">
      <c r="A118" s="745"/>
      <c r="B118" s="570" t="s">
        <v>439</v>
      </c>
      <c r="C118" s="631" t="s">
        <v>479</v>
      </c>
      <c r="D118" s="477" t="s">
        <v>440</v>
      </c>
      <c r="E118" s="510">
        <v>2517.0559669999998</v>
      </c>
      <c r="F118" s="511">
        <v>2517.0559669999998</v>
      </c>
      <c r="G118" s="511">
        <v>0</v>
      </c>
      <c r="H118" s="511">
        <v>2517.0559669999998</v>
      </c>
      <c r="I118" s="511">
        <v>182.65033299999999</v>
      </c>
      <c r="J118" s="512">
        <v>7.2565066249875729E-2</v>
      </c>
      <c r="K118" s="511">
        <v>4.1003329999999778</v>
      </c>
      <c r="L118" s="510">
        <v>2334.4056339999997</v>
      </c>
      <c r="M118" s="510">
        <v>178.55</v>
      </c>
      <c r="N118" s="512">
        <v>7.0936046850324175E-2</v>
      </c>
      <c r="O118" s="510">
        <v>6.466666</v>
      </c>
      <c r="P118" s="512">
        <v>2.5691387417608423E-3</v>
      </c>
      <c r="Q118" s="511">
        <v>1.8833329999999999</v>
      </c>
    </row>
    <row r="119" spans="1:17" ht="139.5" customHeight="1" x14ac:dyDescent="0.25">
      <c r="A119" s="745"/>
      <c r="B119" s="570" t="s">
        <v>441</v>
      </c>
      <c r="C119" s="631" t="s">
        <v>479</v>
      </c>
      <c r="D119" s="477" t="s">
        <v>442</v>
      </c>
      <c r="E119" s="510">
        <v>2517.0559669999998</v>
      </c>
      <c r="F119" s="511">
        <v>2517.0559669999998</v>
      </c>
      <c r="G119" s="511">
        <v>0</v>
      </c>
      <c r="H119" s="511">
        <v>2517.0559669999998</v>
      </c>
      <c r="I119" s="511">
        <v>198.32</v>
      </c>
      <c r="J119" s="512">
        <v>7.8790460998915096E-2</v>
      </c>
      <c r="K119" s="511">
        <v>64.66666699999999</v>
      </c>
      <c r="L119" s="510">
        <v>2318.7359669999996</v>
      </c>
      <c r="M119" s="510">
        <v>133.653333</v>
      </c>
      <c r="N119" s="512">
        <v>5.309907080027991E-2</v>
      </c>
      <c r="O119" s="510">
        <v>8.3266670000000005</v>
      </c>
      <c r="P119" s="512">
        <v>3.3080976780680386E-3</v>
      </c>
      <c r="Q119" s="511">
        <v>4.5266669999999998</v>
      </c>
    </row>
    <row r="120" spans="1:17" ht="90" x14ac:dyDescent="0.25">
      <c r="A120" s="745"/>
      <c r="B120" s="570" t="s">
        <v>443</v>
      </c>
      <c r="C120" s="631" t="s">
        <v>479</v>
      </c>
      <c r="D120" s="477" t="s">
        <v>435</v>
      </c>
      <c r="E120" s="510">
        <v>2517.0559669999998</v>
      </c>
      <c r="F120" s="511">
        <v>2517.0559669999998</v>
      </c>
      <c r="G120" s="511">
        <v>0</v>
      </c>
      <c r="H120" s="511">
        <v>2517.0559669999998</v>
      </c>
      <c r="I120" s="511">
        <v>353.23333400000001</v>
      </c>
      <c r="J120" s="512">
        <v>0.14033590775536381</v>
      </c>
      <c r="K120" s="511">
        <v>166.06666700000002</v>
      </c>
      <c r="L120" s="510">
        <v>2163.8226329999998</v>
      </c>
      <c r="M120" s="510">
        <v>187.16666699999999</v>
      </c>
      <c r="N120" s="512">
        <v>7.4359358494153024E-2</v>
      </c>
      <c r="O120" s="510">
        <v>11.466666999999999</v>
      </c>
      <c r="P120" s="512">
        <v>4.5555868245817201E-3</v>
      </c>
      <c r="Q120" s="511">
        <v>3.4666670000000002</v>
      </c>
    </row>
    <row r="121" spans="1:17" ht="71.25" customHeight="1" x14ac:dyDescent="0.25">
      <c r="A121" s="745"/>
      <c r="B121" s="570" t="s">
        <v>446</v>
      </c>
      <c r="C121" s="631" t="s">
        <v>480</v>
      </c>
      <c r="D121" s="477" t="s">
        <v>425</v>
      </c>
      <c r="E121" s="510">
        <v>2000</v>
      </c>
      <c r="F121" s="511">
        <v>2000</v>
      </c>
      <c r="G121" s="511">
        <v>0</v>
      </c>
      <c r="H121" s="511">
        <v>2000</v>
      </c>
      <c r="I121" s="511">
        <v>1720.0697150000001</v>
      </c>
      <c r="J121" s="512">
        <v>0.86003485750000008</v>
      </c>
      <c r="K121" s="511">
        <v>15.296070999999984</v>
      </c>
      <c r="L121" s="510">
        <v>279.93028499999991</v>
      </c>
      <c r="M121" s="510">
        <v>1704.7736440000001</v>
      </c>
      <c r="N121" s="512">
        <v>0.85238682200000004</v>
      </c>
      <c r="O121" s="510">
        <v>36.6990154</v>
      </c>
      <c r="P121" s="512">
        <v>1.83495077E-2</v>
      </c>
      <c r="Q121" s="511">
        <v>33.621296399999999</v>
      </c>
    </row>
    <row r="122" spans="1:17" ht="20.25" thickBot="1" x14ac:dyDescent="0.3">
      <c r="A122" s="745"/>
      <c r="B122" s="760" t="s">
        <v>81</v>
      </c>
      <c r="C122" s="761"/>
      <c r="D122" s="696" t="s">
        <v>81</v>
      </c>
      <c r="E122" s="532">
        <v>13147.893113</v>
      </c>
      <c r="F122" s="533">
        <v>13147.893113</v>
      </c>
      <c r="G122" s="533">
        <v>0</v>
      </c>
      <c r="H122" s="533">
        <v>13147.893113</v>
      </c>
      <c r="I122" s="533">
        <v>3869.9626279999998</v>
      </c>
      <c r="J122" s="534">
        <v>0.29434089513349998</v>
      </c>
      <c r="K122" s="533">
        <v>644.35841599999992</v>
      </c>
      <c r="L122" s="532">
        <v>9277.930484999999</v>
      </c>
      <c r="M122" s="532">
        <v>3225.6042120000002</v>
      </c>
      <c r="N122" s="534">
        <v>0.24533240301525414</v>
      </c>
      <c r="O122" s="532">
        <v>114.35950807</v>
      </c>
      <c r="P122" s="534">
        <v>8.6979341166781212E-3</v>
      </c>
      <c r="Q122" s="533">
        <v>68.476255070000008</v>
      </c>
    </row>
    <row r="123" spans="1:17" ht="33.75" customHeight="1" thickBot="1" x14ac:dyDescent="0.3">
      <c r="A123" s="735"/>
      <c r="B123" s="747" t="s">
        <v>69</v>
      </c>
      <c r="C123" s="764"/>
      <c r="D123" s="748"/>
      <c r="E123" s="536">
        <v>13845.493998</v>
      </c>
      <c r="F123" s="537">
        <v>13845.493998</v>
      </c>
      <c r="G123" s="537">
        <v>0</v>
      </c>
      <c r="H123" s="537">
        <v>13845.493998</v>
      </c>
      <c r="I123" s="537">
        <v>4208.5357720000002</v>
      </c>
      <c r="J123" s="538">
        <v>0.30396429138663661</v>
      </c>
      <c r="K123" s="537">
        <v>810.75556416999996</v>
      </c>
      <c r="L123" s="536">
        <v>9636.9582259999988</v>
      </c>
      <c r="M123" s="536">
        <v>3397.7802078300001</v>
      </c>
      <c r="N123" s="538">
        <v>0.24540693227130891</v>
      </c>
      <c r="O123" s="536">
        <v>127.25709107</v>
      </c>
      <c r="P123" s="538">
        <v>9.1912279250117371E-3</v>
      </c>
      <c r="Q123" s="690">
        <v>68.476255070000008</v>
      </c>
    </row>
    <row r="124" spans="1:17" ht="33.75" customHeight="1" thickBot="1" x14ac:dyDescent="0.3">
      <c r="A124" s="736" t="s">
        <v>491</v>
      </c>
      <c r="B124" s="774"/>
      <c r="C124" s="774"/>
      <c r="D124" s="774"/>
      <c r="E124" s="774"/>
      <c r="F124" s="774"/>
      <c r="G124" s="774"/>
      <c r="H124" s="774"/>
      <c r="I124" s="774"/>
      <c r="J124" s="774"/>
      <c r="K124" s="774"/>
      <c r="L124" s="774"/>
      <c r="M124" s="775"/>
      <c r="N124" s="774"/>
      <c r="O124" s="774"/>
      <c r="P124" s="741"/>
    </row>
    <row r="125" spans="1:17" s="169" customFormat="1" ht="52.5" customHeight="1" thickBot="1" x14ac:dyDescent="0.3">
      <c r="A125" s="468" t="s">
        <v>6</v>
      </c>
      <c r="B125" s="490" t="s">
        <v>7</v>
      </c>
      <c r="C125" s="467" t="s">
        <v>449</v>
      </c>
      <c r="D125" s="469" t="s">
        <v>170</v>
      </c>
      <c r="E125" s="489" t="s">
        <v>94</v>
      </c>
      <c r="F125" s="469" t="s">
        <v>169</v>
      </c>
      <c r="G125" s="469" t="s">
        <v>96</v>
      </c>
      <c r="H125" s="469" t="s">
        <v>350</v>
      </c>
      <c r="I125" s="469" t="s">
        <v>24</v>
      </c>
      <c r="J125" s="470" t="s">
        <v>329</v>
      </c>
      <c r="K125" s="469" t="s">
        <v>174</v>
      </c>
      <c r="L125" s="469" t="s">
        <v>171</v>
      </c>
      <c r="M125" s="489" t="s">
        <v>25</v>
      </c>
      <c r="N125" s="469" t="s">
        <v>43</v>
      </c>
      <c r="O125" s="489" t="s">
        <v>79</v>
      </c>
      <c r="P125" s="676" t="s">
        <v>255</v>
      </c>
      <c r="Q125" s="489" t="s">
        <v>28</v>
      </c>
    </row>
    <row r="126" spans="1:17" ht="53.25" customHeight="1" x14ac:dyDescent="0.25">
      <c r="A126" s="732" t="s">
        <v>291</v>
      </c>
      <c r="B126" s="555" t="s">
        <v>436</v>
      </c>
      <c r="C126" s="626" t="s">
        <v>481</v>
      </c>
      <c r="D126" s="472" t="s">
        <v>425</v>
      </c>
      <c r="E126" s="523">
        <v>2500</v>
      </c>
      <c r="F126" s="524">
        <v>2500</v>
      </c>
      <c r="G126" s="524">
        <v>0</v>
      </c>
      <c r="H126" s="524">
        <v>2500</v>
      </c>
      <c r="I126" s="524">
        <v>1352.6190959999999</v>
      </c>
      <c r="J126" s="512">
        <v>0.54104763839999992</v>
      </c>
      <c r="K126" s="511">
        <v>150.71909599999981</v>
      </c>
      <c r="L126" s="523">
        <v>1147.3809040000001</v>
      </c>
      <c r="M126" s="523">
        <v>1201.9000000000001</v>
      </c>
      <c r="N126" s="525">
        <v>0.48076000000000002</v>
      </c>
      <c r="O126" s="523">
        <v>78.903604999999999</v>
      </c>
      <c r="P126" s="512">
        <v>3.1561442000000002E-2</v>
      </c>
      <c r="Q126" s="704">
        <v>29.703605</v>
      </c>
    </row>
    <row r="127" spans="1:17" ht="107.25" customHeight="1" x14ac:dyDescent="0.25">
      <c r="A127" s="746"/>
      <c r="B127" s="556" t="s">
        <v>445</v>
      </c>
      <c r="C127" s="627" t="s">
        <v>482</v>
      </c>
      <c r="D127" s="473" t="s">
        <v>425</v>
      </c>
      <c r="E127" s="523">
        <v>3500</v>
      </c>
      <c r="F127" s="524">
        <v>3500</v>
      </c>
      <c r="G127" s="524">
        <v>0</v>
      </c>
      <c r="H127" s="511">
        <v>3500</v>
      </c>
      <c r="I127" s="524">
        <v>2839.7384930100002</v>
      </c>
      <c r="J127" s="512">
        <v>0.81135385514571434</v>
      </c>
      <c r="K127" s="511">
        <v>818.60000001000026</v>
      </c>
      <c r="L127" s="510">
        <v>660.26150698999982</v>
      </c>
      <c r="M127" s="523">
        <v>2021.1384929999999</v>
      </c>
      <c r="N127" s="512">
        <v>0.57746814085714282</v>
      </c>
      <c r="O127" s="523">
        <v>70.107479999999995</v>
      </c>
      <c r="P127" s="512">
        <v>2.0030708571428569E-2</v>
      </c>
      <c r="Q127" s="704">
        <v>34.817680000000003</v>
      </c>
    </row>
    <row r="128" spans="1:17" ht="19.5" x14ac:dyDescent="0.25">
      <c r="A128" s="746"/>
      <c r="B128" s="789" t="s">
        <v>48</v>
      </c>
      <c r="C128" s="763"/>
      <c r="D128" s="314" t="s">
        <v>81</v>
      </c>
      <c r="E128" s="528">
        <v>6000</v>
      </c>
      <c r="F128" s="529">
        <v>6000</v>
      </c>
      <c r="G128" s="529">
        <v>0</v>
      </c>
      <c r="H128" s="529">
        <v>6000</v>
      </c>
      <c r="I128" s="529">
        <v>4192.3575890100001</v>
      </c>
      <c r="J128" s="530">
        <v>0.698726264835</v>
      </c>
      <c r="K128" s="529">
        <v>969.31909601000007</v>
      </c>
      <c r="L128" s="528">
        <v>1807.6424109899999</v>
      </c>
      <c r="M128" s="528">
        <v>3223.038493</v>
      </c>
      <c r="N128" s="530">
        <v>0.5371730821666667</v>
      </c>
      <c r="O128" s="528">
        <v>149.01108499999998</v>
      </c>
      <c r="P128" s="530">
        <v>2.4835180833333331E-2</v>
      </c>
      <c r="Q128" s="705">
        <v>64.521285000000006</v>
      </c>
    </row>
    <row r="129" spans="1:17" ht="39.75" thickBot="1" x14ac:dyDescent="0.3">
      <c r="A129" s="746"/>
      <c r="B129" s="835" t="s">
        <v>489</v>
      </c>
      <c r="C129" s="836"/>
      <c r="D129" s="348" t="s">
        <v>241</v>
      </c>
      <c r="E129" s="552">
        <v>152.953305</v>
      </c>
      <c r="F129" s="553">
        <v>152.953305</v>
      </c>
      <c r="G129" s="553">
        <v>0</v>
      </c>
      <c r="H129" s="553">
        <v>152.953305</v>
      </c>
      <c r="I129" s="553">
        <v>63</v>
      </c>
      <c r="J129" s="534">
        <v>0.4118904132212115</v>
      </c>
      <c r="K129" s="553">
        <v>0</v>
      </c>
      <c r="L129" s="552">
        <v>89.953305</v>
      </c>
      <c r="M129" s="552">
        <v>63</v>
      </c>
      <c r="N129" s="554">
        <v>0.4118904132212115</v>
      </c>
      <c r="O129" s="552">
        <v>42.466665999999996</v>
      </c>
      <c r="P129" s="534">
        <v>0.27764464455344717</v>
      </c>
      <c r="Q129" s="706">
        <v>0</v>
      </c>
    </row>
    <row r="130" spans="1:17" ht="34.5" customHeight="1" thickBot="1" x14ac:dyDescent="0.3">
      <c r="A130" s="733"/>
      <c r="B130" s="747" t="s">
        <v>69</v>
      </c>
      <c r="C130" s="764"/>
      <c r="D130" s="748"/>
      <c r="E130" s="536">
        <v>6152.953305</v>
      </c>
      <c r="F130" s="537">
        <v>6152.953305</v>
      </c>
      <c r="G130" s="537">
        <v>0</v>
      </c>
      <c r="H130" s="537">
        <v>6152.953305</v>
      </c>
      <c r="I130" s="537">
        <v>4255.3575890100001</v>
      </c>
      <c r="J130" s="538">
        <v>0.69159595044415834</v>
      </c>
      <c r="K130" s="537">
        <v>969.31909601000007</v>
      </c>
      <c r="L130" s="536">
        <v>1897.5957159899999</v>
      </c>
      <c r="M130" s="536">
        <v>3286.038493</v>
      </c>
      <c r="N130" s="538">
        <v>0.53405874059367664</v>
      </c>
      <c r="O130" s="536">
        <v>191.47775099999998</v>
      </c>
      <c r="P130" s="538">
        <v>3.1119649623279563E-2</v>
      </c>
      <c r="Q130" s="707">
        <v>64.521285000000006</v>
      </c>
    </row>
    <row r="131" spans="1:17" ht="18" customHeight="1" thickBot="1" x14ac:dyDescent="0.3">
      <c r="A131" s="819" t="s">
        <v>491</v>
      </c>
      <c r="B131" s="774"/>
      <c r="C131" s="774"/>
      <c r="D131" s="774"/>
      <c r="E131" s="774"/>
      <c r="F131" s="774"/>
      <c r="G131" s="774"/>
      <c r="H131" s="774"/>
      <c r="I131" s="774"/>
      <c r="J131" s="774"/>
      <c r="K131" s="774"/>
      <c r="L131" s="774"/>
      <c r="M131" s="775"/>
      <c r="N131" s="774"/>
      <c r="O131" s="774"/>
      <c r="P131" s="820"/>
    </row>
    <row r="132" spans="1:17" s="169" customFormat="1" ht="68.25" customHeight="1" thickBot="1" x14ac:dyDescent="0.3">
      <c r="A132" s="468" t="s">
        <v>6</v>
      </c>
      <c r="B132" s="490" t="s">
        <v>7</v>
      </c>
      <c r="C132" s="467" t="s">
        <v>449</v>
      </c>
      <c r="D132" s="469" t="s">
        <v>170</v>
      </c>
      <c r="E132" s="489" t="s">
        <v>94</v>
      </c>
      <c r="F132" s="469" t="s">
        <v>169</v>
      </c>
      <c r="G132" s="469" t="s">
        <v>96</v>
      </c>
      <c r="H132" s="469" t="s">
        <v>350</v>
      </c>
      <c r="I132" s="469" t="s">
        <v>24</v>
      </c>
      <c r="J132" s="470" t="s">
        <v>329</v>
      </c>
      <c r="K132" s="469" t="s">
        <v>174</v>
      </c>
      <c r="L132" s="469" t="s">
        <v>171</v>
      </c>
      <c r="M132" s="489" t="s">
        <v>25</v>
      </c>
      <c r="N132" s="469" t="s">
        <v>43</v>
      </c>
      <c r="O132" s="489" t="s">
        <v>79</v>
      </c>
      <c r="P132" s="491" t="s">
        <v>255</v>
      </c>
      <c r="Q132" s="699" t="s">
        <v>28</v>
      </c>
    </row>
    <row r="133" spans="1:17" ht="67.5" customHeight="1" x14ac:dyDescent="0.25">
      <c r="A133" s="734" t="s">
        <v>369</v>
      </c>
      <c r="B133" s="573" t="s">
        <v>131</v>
      </c>
      <c r="C133" s="632" t="s">
        <v>275</v>
      </c>
      <c r="D133" s="500" t="s">
        <v>275</v>
      </c>
      <c r="E133" s="559">
        <v>8061.6993309999998</v>
      </c>
      <c r="F133" s="543">
        <v>8061.6993309999998</v>
      </c>
      <c r="G133" s="543">
        <v>0</v>
      </c>
      <c r="H133" s="543">
        <v>8061.6993309999998</v>
      </c>
      <c r="I133" s="543">
        <v>7213.2530619999998</v>
      </c>
      <c r="J133" s="560">
        <v>0.8947559026745846</v>
      </c>
      <c r="K133" s="543">
        <v>6397.3097239999997</v>
      </c>
      <c r="L133" s="559">
        <v>848.44626900000003</v>
      </c>
      <c r="M133" s="559">
        <v>815.94333800000004</v>
      </c>
      <c r="N133" s="560">
        <v>0.10121232565228748</v>
      </c>
      <c r="O133" s="559">
        <v>1.682909</v>
      </c>
      <c r="P133" s="572">
        <v>2.0875363008499183E-4</v>
      </c>
      <c r="Q133" s="543">
        <v>1.682909</v>
      </c>
    </row>
    <row r="134" spans="1:17" ht="26.25" customHeight="1" x14ac:dyDescent="0.25">
      <c r="A134" s="745"/>
      <c r="B134" s="762" t="s">
        <v>47</v>
      </c>
      <c r="C134" s="763"/>
      <c r="D134" s="314" t="s">
        <v>47</v>
      </c>
      <c r="E134" s="528">
        <v>8061.6993309999998</v>
      </c>
      <c r="F134" s="529">
        <v>8061.6993309999998</v>
      </c>
      <c r="G134" s="529">
        <v>0</v>
      </c>
      <c r="H134" s="529">
        <v>8061.6993309999998</v>
      </c>
      <c r="I134" s="529">
        <v>7213.2530619999998</v>
      </c>
      <c r="J134" s="530">
        <v>0.8947559026745846</v>
      </c>
      <c r="K134" s="529">
        <v>6397.3097239999997</v>
      </c>
      <c r="L134" s="528">
        <v>848.44626900000003</v>
      </c>
      <c r="M134" s="528">
        <v>815.94333800000004</v>
      </c>
      <c r="N134" s="530">
        <v>0.10121232565228748</v>
      </c>
      <c r="O134" s="528">
        <v>1.682909</v>
      </c>
      <c r="P134" s="531">
        <v>2.0875363008499183E-4</v>
      </c>
      <c r="Q134" s="529">
        <v>1.682909</v>
      </c>
    </row>
    <row r="135" spans="1:17" ht="45" customHeight="1" x14ac:dyDescent="0.25">
      <c r="A135" s="745"/>
      <c r="B135" s="573" t="s">
        <v>426</v>
      </c>
      <c r="C135" s="632" t="s">
        <v>483</v>
      </c>
      <c r="D135" s="22" t="s">
        <v>427</v>
      </c>
      <c r="E135" s="510">
        <v>2612.773306</v>
      </c>
      <c r="F135" s="511">
        <v>2612.773306</v>
      </c>
      <c r="G135" s="511">
        <v>0</v>
      </c>
      <c r="H135" s="511">
        <v>2612.773306</v>
      </c>
      <c r="I135" s="511">
        <v>2612.773306</v>
      </c>
      <c r="J135" s="512">
        <v>1</v>
      </c>
      <c r="K135" s="511">
        <v>2612.773306</v>
      </c>
      <c r="L135" s="510">
        <v>0</v>
      </c>
      <c r="M135" s="510">
        <v>0</v>
      </c>
      <c r="N135" s="512">
        <v>0</v>
      </c>
      <c r="O135" s="510">
        <v>0</v>
      </c>
      <c r="P135" s="527">
        <v>0</v>
      </c>
      <c r="Q135" s="511">
        <v>0</v>
      </c>
    </row>
    <row r="136" spans="1:17" ht="20.25" thickBot="1" x14ac:dyDescent="0.3">
      <c r="A136" s="745"/>
      <c r="B136" s="821" t="s">
        <v>48</v>
      </c>
      <c r="C136" s="822"/>
      <c r="D136" s="314" t="s">
        <v>81</v>
      </c>
      <c r="E136" s="528">
        <v>2612.773306</v>
      </c>
      <c r="F136" s="529">
        <v>2612.773306</v>
      </c>
      <c r="G136" s="529">
        <v>0</v>
      </c>
      <c r="H136" s="529">
        <v>2612.773306</v>
      </c>
      <c r="I136" s="529">
        <v>2612.773306</v>
      </c>
      <c r="J136" s="530">
        <v>1</v>
      </c>
      <c r="K136" s="529">
        <v>2612.773306</v>
      </c>
      <c r="L136" s="528">
        <v>0</v>
      </c>
      <c r="M136" s="528">
        <v>0</v>
      </c>
      <c r="N136" s="530">
        <v>0</v>
      </c>
      <c r="O136" s="528">
        <v>0</v>
      </c>
      <c r="P136" s="531">
        <v>0</v>
      </c>
      <c r="Q136" s="529">
        <v>0</v>
      </c>
    </row>
    <row r="137" spans="1:17" ht="26.25" customHeight="1" thickBot="1" x14ac:dyDescent="0.3">
      <c r="A137" s="735"/>
      <c r="B137" s="747" t="s">
        <v>69</v>
      </c>
      <c r="C137" s="764"/>
      <c r="D137" s="748"/>
      <c r="E137" s="536">
        <v>10674.472636999999</v>
      </c>
      <c r="F137" s="537">
        <v>10674.472636999999</v>
      </c>
      <c r="G137" s="537">
        <v>0</v>
      </c>
      <c r="H137" s="537">
        <v>10674.472636999999</v>
      </c>
      <c r="I137" s="537">
        <v>9826.0263679999989</v>
      </c>
      <c r="J137" s="538">
        <v>0.92051632920402038</v>
      </c>
      <c r="K137" s="537">
        <v>6397.3097239999997</v>
      </c>
      <c r="L137" s="536">
        <v>848.44626900000003</v>
      </c>
      <c r="M137" s="536">
        <v>815.94333800000004</v>
      </c>
      <c r="N137" s="538">
        <v>7.64387493178601E-2</v>
      </c>
      <c r="O137" s="536">
        <v>1.682909</v>
      </c>
      <c r="P137" s="539">
        <v>1.5765734357374043E-4</v>
      </c>
      <c r="Q137" s="537">
        <v>1.682909</v>
      </c>
    </row>
    <row r="138" spans="1:17" ht="18" customHeight="1" thickBot="1" x14ac:dyDescent="0.3">
      <c r="A138" s="736" t="s">
        <v>491</v>
      </c>
      <c r="B138" s="736"/>
      <c r="C138" s="736"/>
      <c r="D138" s="736"/>
      <c r="E138" s="736"/>
      <c r="F138" s="736"/>
      <c r="G138" s="736"/>
      <c r="H138" s="736"/>
      <c r="I138" s="736"/>
      <c r="J138" s="736"/>
      <c r="K138" s="736"/>
      <c r="L138" s="736"/>
      <c r="M138" s="737"/>
      <c r="N138" s="736"/>
      <c r="O138" s="736"/>
      <c r="P138" s="736"/>
    </row>
    <row r="139" spans="1:17" s="169" customFormat="1" ht="68.25" customHeight="1" x14ac:dyDescent="0.25">
      <c r="A139" s="468" t="s">
        <v>6</v>
      </c>
      <c r="B139" s="490" t="s">
        <v>7</v>
      </c>
      <c r="C139" s="467" t="s">
        <v>449</v>
      </c>
      <c r="D139" s="469" t="s">
        <v>170</v>
      </c>
      <c r="E139" s="489" t="s">
        <v>94</v>
      </c>
      <c r="F139" s="469" t="s">
        <v>169</v>
      </c>
      <c r="G139" s="469" t="s">
        <v>96</v>
      </c>
      <c r="H139" s="469" t="s">
        <v>350</v>
      </c>
      <c r="I139" s="469" t="s">
        <v>24</v>
      </c>
      <c r="J139" s="470" t="s">
        <v>329</v>
      </c>
      <c r="K139" s="469" t="s">
        <v>174</v>
      </c>
      <c r="L139" s="469" t="s">
        <v>171</v>
      </c>
      <c r="M139" s="489" t="s">
        <v>25</v>
      </c>
      <c r="N139" s="469" t="s">
        <v>43</v>
      </c>
      <c r="O139" s="489" t="s">
        <v>79</v>
      </c>
      <c r="P139" s="491" t="s">
        <v>255</v>
      </c>
      <c r="Q139" s="489" t="s">
        <v>28</v>
      </c>
    </row>
    <row r="140" spans="1:17" ht="26.25" customHeight="1" x14ac:dyDescent="0.25">
      <c r="A140" s="745" t="s">
        <v>266</v>
      </c>
      <c r="B140" s="522" t="s">
        <v>338</v>
      </c>
      <c r="C140" s="623" t="s">
        <v>339</v>
      </c>
      <c r="D140" s="21" t="s">
        <v>339</v>
      </c>
      <c r="E140" s="523">
        <v>4500</v>
      </c>
      <c r="F140" s="524">
        <v>4500</v>
      </c>
      <c r="G140" s="524">
        <v>0</v>
      </c>
      <c r="H140" s="524">
        <v>4500</v>
      </c>
      <c r="I140" s="524">
        <v>6.1466326599999999</v>
      </c>
      <c r="J140" s="525">
        <v>1.3659183688888889E-3</v>
      </c>
      <c r="K140" s="524">
        <v>6.1466326599999999</v>
      </c>
      <c r="L140" s="523">
        <v>4493.8533673399997</v>
      </c>
      <c r="M140" s="523">
        <v>0</v>
      </c>
      <c r="N140" s="525">
        <v>0</v>
      </c>
      <c r="O140" s="523">
        <v>0</v>
      </c>
      <c r="P140" s="526">
        <v>0</v>
      </c>
      <c r="Q140" s="523">
        <v>0</v>
      </c>
    </row>
    <row r="141" spans="1:17" ht="30.75" customHeight="1" thickBot="1" x14ac:dyDescent="0.3">
      <c r="A141" s="745"/>
      <c r="B141" s="821" t="s">
        <v>339</v>
      </c>
      <c r="C141" s="822"/>
      <c r="D141" s="314" t="s">
        <v>47</v>
      </c>
      <c r="E141" s="528">
        <v>4500</v>
      </c>
      <c r="F141" s="529">
        <v>4500</v>
      </c>
      <c r="G141" s="529">
        <v>0</v>
      </c>
      <c r="H141" s="529">
        <v>4500</v>
      </c>
      <c r="I141" s="529">
        <v>6.1466326599999999</v>
      </c>
      <c r="J141" s="530">
        <v>1.3659183688888889E-3</v>
      </c>
      <c r="K141" s="529">
        <v>6.1466326599999999</v>
      </c>
      <c r="L141" s="528">
        <v>4493.8533673399997</v>
      </c>
      <c r="M141" s="528">
        <v>0</v>
      </c>
      <c r="N141" s="530">
        <v>0</v>
      </c>
      <c r="O141" s="528">
        <v>0</v>
      </c>
      <c r="P141" s="531">
        <v>0</v>
      </c>
      <c r="Q141" s="528">
        <v>0</v>
      </c>
    </row>
    <row r="142" spans="1:17" ht="27.75" customHeight="1" thickBot="1" x14ac:dyDescent="0.3">
      <c r="A142" s="735"/>
      <c r="B142" s="747" t="s">
        <v>69</v>
      </c>
      <c r="C142" s="748"/>
      <c r="D142" s="641" t="s">
        <v>266</v>
      </c>
      <c r="E142" s="536">
        <v>4500</v>
      </c>
      <c r="F142" s="537">
        <v>4500</v>
      </c>
      <c r="G142" s="537">
        <v>0</v>
      </c>
      <c r="H142" s="537">
        <v>4500</v>
      </c>
      <c r="I142" s="537">
        <v>6.1466326599999999</v>
      </c>
      <c r="J142" s="538">
        <v>1.3659183688888889E-3</v>
      </c>
      <c r="K142" s="537">
        <v>6.1466326599999999</v>
      </c>
      <c r="L142" s="536">
        <v>4493.8533673399997</v>
      </c>
      <c r="M142" s="536">
        <v>0</v>
      </c>
      <c r="N142" s="538">
        <v>0</v>
      </c>
      <c r="O142" s="536">
        <v>0</v>
      </c>
      <c r="P142" s="539">
        <v>0</v>
      </c>
      <c r="Q142" s="537">
        <v>0</v>
      </c>
    </row>
    <row r="143" spans="1:17" ht="18" customHeight="1" thickBot="1" x14ac:dyDescent="0.3">
      <c r="A143" s="736" t="s">
        <v>491</v>
      </c>
      <c r="B143" s="736"/>
      <c r="C143" s="736"/>
      <c r="D143" s="736"/>
      <c r="E143" s="736"/>
      <c r="F143" s="736"/>
      <c r="G143" s="736"/>
      <c r="H143" s="736"/>
      <c r="I143" s="736"/>
      <c r="J143" s="736"/>
      <c r="K143" s="736"/>
      <c r="L143" s="736"/>
      <c r="M143" s="737"/>
      <c r="N143" s="736"/>
      <c r="O143" s="736"/>
      <c r="P143" s="736"/>
    </row>
    <row r="144" spans="1:17" s="169" customFormat="1" ht="68.25" customHeight="1" x14ac:dyDescent="0.25">
      <c r="A144" s="468" t="s">
        <v>6</v>
      </c>
      <c r="B144" s="490" t="s">
        <v>7</v>
      </c>
      <c r="C144" s="467" t="s">
        <v>449</v>
      </c>
      <c r="D144" s="469" t="s">
        <v>170</v>
      </c>
      <c r="E144" s="489" t="s">
        <v>94</v>
      </c>
      <c r="F144" s="469" t="s">
        <v>169</v>
      </c>
      <c r="G144" s="469" t="s">
        <v>96</v>
      </c>
      <c r="H144" s="469" t="s">
        <v>354</v>
      </c>
      <c r="I144" s="469" t="s">
        <v>24</v>
      </c>
      <c r="J144" s="470" t="s">
        <v>329</v>
      </c>
      <c r="K144" s="469" t="s">
        <v>174</v>
      </c>
      <c r="L144" s="469" t="s">
        <v>171</v>
      </c>
      <c r="M144" s="489" t="s">
        <v>25</v>
      </c>
      <c r="N144" s="469" t="s">
        <v>43</v>
      </c>
      <c r="O144" s="489" t="s">
        <v>79</v>
      </c>
      <c r="P144" s="491" t="s">
        <v>255</v>
      </c>
      <c r="Q144" s="489" t="s">
        <v>28</v>
      </c>
    </row>
    <row r="145" spans="1:19" ht="62.25" customHeight="1" thickBot="1" x14ac:dyDescent="0.3">
      <c r="A145" s="758" t="s">
        <v>360</v>
      </c>
      <c r="B145" s="574" t="s">
        <v>230</v>
      </c>
      <c r="C145" s="625" t="s">
        <v>303</v>
      </c>
      <c r="D145" s="21" t="s">
        <v>172</v>
      </c>
      <c r="E145" s="523">
        <v>451</v>
      </c>
      <c r="F145" s="524">
        <v>451</v>
      </c>
      <c r="G145" s="524">
        <v>0</v>
      </c>
      <c r="H145" s="524">
        <v>451</v>
      </c>
      <c r="I145" s="524">
        <v>385.39938599999999</v>
      </c>
      <c r="J145" s="525">
        <v>0.8545440931263858</v>
      </c>
      <c r="K145" s="575">
        <v>0</v>
      </c>
      <c r="L145" s="523">
        <v>65.600614000000007</v>
      </c>
      <c r="M145" s="523">
        <v>385.39938599999999</v>
      </c>
      <c r="N145" s="525">
        <v>0.8545440931263858</v>
      </c>
      <c r="O145" s="523">
        <v>25.026854</v>
      </c>
      <c r="P145" s="576">
        <v>5.5491915742793795E-2</v>
      </c>
      <c r="Q145" s="523">
        <v>0</v>
      </c>
    </row>
    <row r="146" spans="1:19" ht="39" customHeight="1" thickBot="1" x14ac:dyDescent="0.3">
      <c r="A146" s="759"/>
      <c r="B146" s="747" t="s">
        <v>69</v>
      </c>
      <c r="C146" s="764"/>
      <c r="D146" s="748"/>
      <c r="E146" s="536">
        <v>451</v>
      </c>
      <c r="F146" s="537">
        <v>451</v>
      </c>
      <c r="G146" s="537">
        <v>0</v>
      </c>
      <c r="H146" s="537">
        <v>451</v>
      </c>
      <c r="I146" s="537">
        <v>385.39938599999999</v>
      </c>
      <c r="J146" s="538">
        <v>0.8545440931263858</v>
      </c>
      <c r="K146" s="577">
        <v>0</v>
      </c>
      <c r="L146" s="536">
        <v>65.600614000000007</v>
      </c>
      <c r="M146" s="536">
        <v>385.39938599999999</v>
      </c>
      <c r="N146" s="538">
        <v>0.8545440931263858</v>
      </c>
      <c r="O146" s="536">
        <v>25.026854</v>
      </c>
      <c r="P146" s="571">
        <v>5.5491915742793795E-2</v>
      </c>
      <c r="Q146" s="536">
        <v>0</v>
      </c>
    </row>
    <row r="147" spans="1:19" ht="18" customHeight="1" thickBot="1" x14ac:dyDescent="0.3">
      <c r="A147" s="826" t="s">
        <v>491</v>
      </c>
      <c r="B147" s="826"/>
      <c r="C147" s="826"/>
      <c r="D147" s="826"/>
      <c r="E147" s="826"/>
      <c r="F147" s="826"/>
      <c r="G147" s="826"/>
      <c r="H147" s="826"/>
      <c r="I147" s="826"/>
      <c r="J147" s="826"/>
      <c r="K147" s="826"/>
      <c r="L147" s="826"/>
      <c r="M147" s="827"/>
      <c r="N147" s="826"/>
      <c r="O147" s="826"/>
      <c r="P147" s="727"/>
    </row>
    <row r="148" spans="1:19" s="169" customFormat="1" ht="56.25" customHeight="1" x14ac:dyDescent="0.25">
      <c r="A148" s="468" t="s">
        <v>6</v>
      </c>
      <c r="B148" s="490" t="s">
        <v>7</v>
      </c>
      <c r="C148" s="467" t="s">
        <v>449</v>
      </c>
      <c r="D148" s="469" t="s">
        <v>170</v>
      </c>
      <c r="E148" s="489" t="s">
        <v>94</v>
      </c>
      <c r="F148" s="469" t="s">
        <v>169</v>
      </c>
      <c r="G148" s="469" t="s">
        <v>96</v>
      </c>
      <c r="H148" s="469" t="s">
        <v>354</v>
      </c>
      <c r="I148" s="469" t="s">
        <v>24</v>
      </c>
      <c r="J148" s="470" t="s">
        <v>329</v>
      </c>
      <c r="K148" s="469" t="s">
        <v>174</v>
      </c>
      <c r="L148" s="469" t="s">
        <v>171</v>
      </c>
      <c r="M148" s="489" t="s">
        <v>25</v>
      </c>
      <c r="N148" s="469" t="s">
        <v>43</v>
      </c>
      <c r="O148" s="489" t="s">
        <v>79</v>
      </c>
      <c r="P148" s="489" t="s">
        <v>255</v>
      </c>
      <c r="Q148" s="699" t="s">
        <v>28</v>
      </c>
    </row>
    <row r="149" spans="1:19" ht="40.5" customHeight="1" x14ac:dyDescent="0.25">
      <c r="A149" s="745" t="s">
        <v>453</v>
      </c>
      <c r="B149" s="514" t="s">
        <v>302</v>
      </c>
      <c r="C149" s="621" t="s">
        <v>303</v>
      </c>
      <c r="D149" s="20" t="s">
        <v>303</v>
      </c>
      <c r="E149" s="510">
        <v>5682.3574909999998</v>
      </c>
      <c r="F149" s="511">
        <v>5682.3574909999998</v>
      </c>
      <c r="G149" s="511">
        <v>0</v>
      </c>
      <c r="H149" s="511">
        <v>5682.3574909999998</v>
      </c>
      <c r="I149" s="511">
        <v>4520.4028289899998</v>
      </c>
      <c r="J149" s="512">
        <v>0.79551538884162754</v>
      </c>
      <c r="K149" s="511">
        <v>1874.1865229999994</v>
      </c>
      <c r="L149" s="510">
        <v>1161.95466201</v>
      </c>
      <c r="M149" s="510">
        <v>2646.2163059900004</v>
      </c>
      <c r="N149" s="578">
        <v>0.46568986730968781</v>
      </c>
      <c r="O149" s="510">
        <v>433.09388766999996</v>
      </c>
      <c r="P149" s="513">
        <v>7.6217289805499841E-2</v>
      </c>
      <c r="Q149" s="511">
        <v>0</v>
      </c>
    </row>
    <row r="150" spans="1:19" ht="27.75" customHeight="1" x14ac:dyDescent="0.25">
      <c r="A150" s="745"/>
      <c r="B150" s="823" t="s">
        <v>488</v>
      </c>
      <c r="C150" s="824"/>
      <c r="D150" s="647" t="s">
        <v>166</v>
      </c>
      <c r="E150" s="516">
        <v>5682.3574909999998</v>
      </c>
      <c r="F150" s="517">
        <v>5682.3574909999998</v>
      </c>
      <c r="G150" s="517">
        <v>0</v>
      </c>
      <c r="H150" s="517">
        <v>5682.3574909999998</v>
      </c>
      <c r="I150" s="517">
        <v>4520.4028289899998</v>
      </c>
      <c r="J150" s="518">
        <v>0.79551538884162754</v>
      </c>
      <c r="K150" s="517">
        <v>1874.1865229999994</v>
      </c>
      <c r="L150" s="516">
        <v>1161.95466201</v>
      </c>
      <c r="M150" s="516">
        <v>2646.2163059900004</v>
      </c>
      <c r="N150" s="579">
        <v>0.46568986730968781</v>
      </c>
      <c r="O150" s="516">
        <v>433.09388766999996</v>
      </c>
      <c r="P150" s="518">
        <v>7.6217289805499841E-2</v>
      </c>
      <c r="Q150" s="517">
        <v>0</v>
      </c>
      <c r="S150" s="172"/>
    </row>
    <row r="151" spans="1:19" ht="45" x14ac:dyDescent="0.25">
      <c r="A151" s="745"/>
      <c r="B151" s="514" t="s">
        <v>116</v>
      </c>
      <c r="C151" s="621" t="s">
        <v>273</v>
      </c>
      <c r="D151" s="263" t="s">
        <v>273</v>
      </c>
      <c r="E151" s="510">
        <v>1769.2</v>
      </c>
      <c r="F151" s="511">
        <v>1769.2</v>
      </c>
      <c r="G151" s="511">
        <v>0</v>
      </c>
      <c r="H151" s="511">
        <v>1769.2</v>
      </c>
      <c r="I151" s="511">
        <v>513.351091</v>
      </c>
      <c r="J151" s="512">
        <v>0.29016001073931719</v>
      </c>
      <c r="K151" s="511">
        <v>0</v>
      </c>
      <c r="L151" s="510">
        <v>1255.848909</v>
      </c>
      <c r="M151" s="510">
        <v>513.351091</v>
      </c>
      <c r="N151" s="578">
        <v>0.29016001073931719</v>
      </c>
      <c r="O151" s="510">
        <v>0</v>
      </c>
      <c r="P151" s="513">
        <v>0</v>
      </c>
      <c r="Q151" s="511">
        <v>0</v>
      </c>
    </row>
    <row r="152" spans="1:19" ht="45" x14ac:dyDescent="0.25">
      <c r="A152" s="745"/>
      <c r="B152" s="514" t="s">
        <v>120</v>
      </c>
      <c r="C152" s="621" t="s">
        <v>121</v>
      </c>
      <c r="D152" s="263" t="s">
        <v>121</v>
      </c>
      <c r="E152" s="510">
        <v>4802.1000000000004</v>
      </c>
      <c r="F152" s="511">
        <v>4802.1000000000004</v>
      </c>
      <c r="G152" s="511">
        <v>0</v>
      </c>
      <c r="H152" s="511">
        <v>4802.1000000000004</v>
      </c>
      <c r="I152" s="511">
        <v>4802.1000000000004</v>
      </c>
      <c r="J152" s="512">
        <v>1</v>
      </c>
      <c r="K152" s="511">
        <v>0</v>
      </c>
      <c r="L152" s="510">
        <v>0</v>
      </c>
      <c r="M152" s="510">
        <v>4802.1000000000004</v>
      </c>
      <c r="N152" s="578">
        <v>1</v>
      </c>
      <c r="O152" s="510">
        <v>0</v>
      </c>
      <c r="P152" s="513">
        <v>0</v>
      </c>
      <c r="Q152" s="511">
        <v>0</v>
      </c>
    </row>
    <row r="153" spans="1:19" ht="45" x14ac:dyDescent="0.25">
      <c r="A153" s="745"/>
      <c r="B153" s="514" t="s">
        <v>122</v>
      </c>
      <c r="C153" s="621" t="s">
        <v>123</v>
      </c>
      <c r="D153" s="263" t="s">
        <v>123</v>
      </c>
      <c r="E153" s="510">
        <v>3412.3</v>
      </c>
      <c r="F153" s="511">
        <v>3412.3</v>
      </c>
      <c r="G153" s="511">
        <v>0</v>
      </c>
      <c r="H153" s="511">
        <v>3412.3</v>
      </c>
      <c r="I153" s="511">
        <v>3412.3</v>
      </c>
      <c r="J153" s="512">
        <v>1</v>
      </c>
      <c r="K153" s="511">
        <v>0</v>
      </c>
      <c r="L153" s="510">
        <v>0</v>
      </c>
      <c r="M153" s="510">
        <v>3412.3</v>
      </c>
      <c r="N153" s="578">
        <v>1</v>
      </c>
      <c r="O153" s="510">
        <v>0</v>
      </c>
      <c r="P153" s="513">
        <v>0</v>
      </c>
      <c r="Q153" s="511">
        <v>0</v>
      </c>
    </row>
    <row r="154" spans="1:19" ht="45" x14ac:dyDescent="0.25">
      <c r="A154" s="745"/>
      <c r="B154" s="514" t="s">
        <v>124</v>
      </c>
      <c r="C154" s="621" t="s">
        <v>125</v>
      </c>
      <c r="D154" s="263" t="s">
        <v>125</v>
      </c>
      <c r="E154" s="510">
        <v>2656.2</v>
      </c>
      <c r="F154" s="511">
        <v>2656.2</v>
      </c>
      <c r="G154" s="511">
        <v>0</v>
      </c>
      <c r="H154" s="511">
        <v>2656.2</v>
      </c>
      <c r="I154" s="511">
        <v>2656.2</v>
      </c>
      <c r="J154" s="512">
        <v>1</v>
      </c>
      <c r="K154" s="511">
        <v>0</v>
      </c>
      <c r="L154" s="510">
        <v>0</v>
      </c>
      <c r="M154" s="510">
        <v>2656.2</v>
      </c>
      <c r="N154" s="578">
        <v>1</v>
      </c>
      <c r="O154" s="510">
        <v>0</v>
      </c>
      <c r="P154" s="513">
        <v>0</v>
      </c>
      <c r="Q154" s="511">
        <v>0</v>
      </c>
    </row>
    <row r="155" spans="1:19" ht="30" customHeight="1" x14ac:dyDescent="0.25">
      <c r="A155" s="745"/>
      <c r="B155" s="514" t="s">
        <v>126</v>
      </c>
      <c r="C155" s="621" t="s">
        <v>127</v>
      </c>
      <c r="D155" s="263" t="s">
        <v>127</v>
      </c>
      <c r="E155" s="510">
        <v>3408.9</v>
      </c>
      <c r="F155" s="511">
        <v>3408.9</v>
      </c>
      <c r="G155" s="511">
        <v>0</v>
      </c>
      <c r="H155" s="511">
        <v>3408.9</v>
      </c>
      <c r="I155" s="511">
        <v>3408.9</v>
      </c>
      <c r="J155" s="512">
        <v>1</v>
      </c>
      <c r="K155" s="511">
        <v>0</v>
      </c>
      <c r="L155" s="510">
        <v>0</v>
      </c>
      <c r="M155" s="510">
        <v>3408.9</v>
      </c>
      <c r="N155" s="578">
        <v>1</v>
      </c>
      <c r="O155" s="510">
        <v>568.15</v>
      </c>
      <c r="P155" s="513">
        <v>0.16666666666666666</v>
      </c>
      <c r="Q155" s="511">
        <v>568.15</v>
      </c>
    </row>
    <row r="156" spans="1:19" ht="30" customHeight="1" x14ac:dyDescent="0.25">
      <c r="A156" s="745"/>
      <c r="B156" s="514" t="s">
        <v>128</v>
      </c>
      <c r="C156" s="621" t="s">
        <v>129</v>
      </c>
      <c r="D156" s="263" t="s">
        <v>129</v>
      </c>
      <c r="E156" s="510">
        <v>5394.2</v>
      </c>
      <c r="F156" s="511">
        <v>5394.2</v>
      </c>
      <c r="G156" s="511">
        <v>0</v>
      </c>
      <c r="H156" s="511">
        <v>5394.2</v>
      </c>
      <c r="I156" s="511">
        <v>5394.2</v>
      </c>
      <c r="J156" s="512">
        <v>1</v>
      </c>
      <c r="K156" s="511">
        <v>0</v>
      </c>
      <c r="L156" s="510">
        <v>0</v>
      </c>
      <c r="M156" s="510">
        <v>5394.2</v>
      </c>
      <c r="N156" s="578">
        <v>1</v>
      </c>
      <c r="O156" s="510">
        <v>899.03333199999997</v>
      </c>
      <c r="P156" s="513">
        <v>0.1666666664194876</v>
      </c>
      <c r="Q156" s="511">
        <v>899.03333199999997</v>
      </c>
    </row>
    <row r="157" spans="1:19" ht="24" customHeight="1" x14ac:dyDescent="0.25">
      <c r="A157" s="745"/>
      <c r="B157" s="762" t="s">
        <v>47</v>
      </c>
      <c r="C157" s="763"/>
      <c r="D157" s="314" t="s">
        <v>47</v>
      </c>
      <c r="E157" s="528">
        <v>21442.899999999998</v>
      </c>
      <c r="F157" s="529">
        <v>21442.899999999998</v>
      </c>
      <c r="G157" s="529">
        <v>0</v>
      </c>
      <c r="H157" s="529">
        <v>21442.899999999998</v>
      </c>
      <c r="I157" s="529">
        <v>20187.051091000001</v>
      </c>
      <c r="J157" s="530">
        <v>0.94143287946126708</v>
      </c>
      <c r="K157" s="529">
        <v>0</v>
      </c>
      <c r="L157" s="528">
        <v>1255.8489089999966</v>
      </c>
      <c r="M157" s="528">
        <v>20187.051091000001</v>
      </c>
      <c r="N157" s="580">
        <v>0.94143287946126708</v>
      </c>
      <c r="O157" s="528">
        <v>1467.1833320000001</v>
      </c>
      <c r="P157" s="530">
        <v>6.8422803445429503E-2</v>
      </c>
      <c r="Q157" s="529">
        <v>1467.1833320000001</v>
      </c>
    </row>
    <row r="158" spans="1:19" ht="29.25" customHeight="1" x14ac:dyDescent="0.25">
      <c r="A158" s="745"/>
      <c r="B158" s="509" t="s">
        <v>143</v>
      </c>
      <c r="C158" s="620" t="s">
        <v>144</v>
      </c>
      <c r="D158" s="20" t="s">
        <v>144</v>
      </c>
      <c r="E158" s="510">
        <v>170.7</v>
      </c>
      <c r="F158" s="511">
        <v>170.7</v>
      </c>
      <c r="G158" s="511">
        <v>0</v>
      </c>
      <c r="H158" s="511">
        <v>170.7</v>
      </c>
      <c r="I158" s="511">
        <v>170.7</v>
      </c>
      <c r="J158" s="512">
        <v>1</v>
      </c>
      <c r="K158" s="511">
        <v>170.7</v>
      </c>
      <c r="L158" s="510">
        <v>0</v>
      </c>
      <c r="M158" s="510">
        <v>0</v>
      </c>
      <c r="N158" s="578">
        <v>0</v>
      </c>
      <c r="O158" s="510">
        <v>0</v>
      </c>
      <c r="P158" s="513">
        <v>0</v>
      </c>
      <c r="Q158" s="511">
        <v>0</v>
      </c>
    </row>
    <row r="159" spans="1:19" ht="30.75" customHeight="1" x14ac:dyDescent="0.25">
      <c r="A159" s="745"/>
      <c r="B159" s="509" t="s">
        <v>145</v>
      </c>
      <c r="C159" s="620" t="s">
        <v>146</v>
      </c>
      <c r="D159" s="20" t="s">
        <v>146</v>
      </c>
      <c r="E159" s="510">
        <v>2780.8</v>
      </c>
      <c r="F159" s="511">
        <v>2780.8</v>
      </c>
      <c r="G159" s="511">
        <v>0</v>
      </c>
      <c r="H159" s="511">
        <v>2780.8</v>
      </c>
      <c r="I159" s="511">
        <v>0</v>
      </c>
      <c r="J159" s="512">
        <v>0</v>
      </c>
      <c r="K159" s="511">
        <v>0</v>
      </c>
      <c r="L159" s="510">
        <v>2780.8</v>
      </c>
      <c r="M159" s="510">
        <v>0</v>
      </c>
      <c r="N159" s="578">
        <v>0</v>
      </c>
      <c r="O159" s="510">
        <v>0</v>
      </c>
      <c r="P159" s="513">
        <v>0</v>
      </c>
      <c r="Q159" s="511">
        <v>0</v>
      </c>
    </row>
    <row r="160" spans="1:19" ht="24.75" customHeight="1" x14ac:dyDescent="0.25">
      <c r="A160" s="745"/>
      <c r="B160" s="762" t="s">
        <v>487</v>
      </c>
      <c r="C160" s="763"/>
      <c r="D160" s="314" t="s">
        <v>173</v>
      </c>
      <c r="E160" s="528">
        <v>2951.5</v>
      </c>
      <c r="F160" s="529">
        <v>2951.5</v>
      </c>
      <c r="G160" s="529">
        <v>0</v>
      </c>
      <c r="H160" s="529">
        <v>2951.5</v>
      </c>
      <c r="I160" s="529">
        <v>170.7</v>
      </c>
      <c r="J160" s="530">
        <v>5.7834999152973063E-2</v>
      </c>
      <c r="K160" s="529">
        <v>170.7</v>
      </c>
      <c r="L160" s="528">
        <v>2780.8</v>
      </c>
      <c r="M160" s="528">
        <v>0</v>
      </c>
      <c r="N160" s="580">
        <v>0</v>
      </c>
      <c r="O160" s="528">
        <v>0</v>
      </c>
      <c r="P160" s="530">
        <v>0</v>
      </c>
      <c r="Q160" s="529">
        <v>0</v>
      </c>
    </row>
    <row r="161" spans="1:17" ht="60" x14ac:dyDescent="0.25">
      <c r="A161" s="745"/>
      <c r="B161" s="514" t="s">
        <v>432</v>
      </c>
      <c r="C161" s="621" t="s">
        <v>484</v>
      </c>
      <c r="D161" s="263" t="s">
        <v>425</v>
      </c>
      <c r="E161" s="581">
        <v>6362.7580779999998</v>
      </c>
      <c r="F161" s="511">
        <v>6362.7580779999998</v>
      </c>
      <c r="G161" s="582">
        <v>0</v>
      </c>
      <c r="H161" s="582">
        <v>6362.7580779999998</v>
      </c>
      <c r="I161" s="511">
        <v>285.55585033</v>
      </c>
      <c r="J161" s="512">
        <v>4.4879256264251766E-2</v>
      </c>
      <c r="K161" s="511">
        <v>143.76251633000001</v>
      </c>
      <c r="L161" s="581">
        <v>6077.20222767</v>
      </c>
      <c r="M161" s="581">
        <v>141.79333399999999</v>
      </c>
      <c r="N161" s="583">
        <v>2.2284885306305683E-2</v>
      </c>
      <c r="O161" s="581">
        <v>0</v>
      </c>
      <c r="P161" s="677">
        <v>0</v>
      </c>
      <c r="Q161" s="582">
        <v>0</v>
      </c>
    </row>
    <row r="162" spans="1:17" ht="24" customHeight="1" thickBot="1" x14ac:dyDescent="0.3">
      <c r="A162" s="745"/>
      <c r="B162" s="760" t="s">
        <v>81</v>
      </c>
      <c r="C162" s="761"/>
      <c r="D162" s="696" t="s">
        <v>81</v>
      </c>
      <c r="E162" s="532">
        <v>6362.7580779999998</v>
      </c>
      <c r="F162" s="533">
        <v>6362.7580779999998</v>
      </c>
      <c r="G162" s="533">
        <v>0</v>
      </c>
      <c r="H162" s="533">
        <v>6362.7580779999998</v>
      </c>
      <c r="I162" s="533">
        <v>285.55585033</v>
      </c>
      <c r="J162" s="534">
        <v>4.4879256264251766E-2</v>
      </c>
      <c r="K162" s="533">
        <v>143.76251633000001</v>
      </c>
      <c r="L162" s="532">
        <v>6077.20222767</v>
      </c>
      <c r="M162" s="532">
        <v>141.79333399999999</v>
      </c>
      <c r="N162" s="708">
        <v>2.2284885306305683E-2</v>
      </c>
      <c r="O162" s="532">
        <v>0</v>
      </c>
      <c r="P162" s="534">
        <v>0</v>
      </c>
      <c r="Q162" s="533">
        <v>0</v>
      </c>
    </row>
    <row r="163" spans="1:17" ht="32.25" customHeight="1" thickBot="1" x14ac:dyDescent="0.3">
      <c r="A163" s="735"/>
      <c r="B163" s="747" t="s">
        <v>69</v>
      </c>
      <c r="C163" s="764"/>
      <c r="D163" s="748"/>
      <c r="E163" s="536">
        <v>36439.515568999996</v>
      </c>
      <c r="F163" s="537">
        <v>36439.515568999996</v>
      </c>
      <c r="G163" s="537">
        <v>0</v>
      </c>
      <c r="H163" s="537">
        <v>36439.515568999996</v>
      </c>
      <c r="I163" s="537">
        <v>25163.709770320005</v>
      </c>
      <c r="J163" s="538">
        <v>0.6905610400520088</v>
      </c>
      <c r="K163" s="537">
        <v>2188.6490393299996</v>
      </c>
      <c r="L163" s="536">
        <v>11275.80579867999</v>
      </c>
      <c r="M163" s="536">
        <v>22975.060730990004</v>
      </c>
      <c r="N163" s="584">
        <v>0.6304985226130575</v>
      </c>
      <c r="O163" s="536">
        <v>1900.27721967</v>
      </c>
      <c r="P163" s="538">
        <v>5.214880576751172E-2</v>
      </c>
      <c r="Q163" s="690">
        <v>1467.1833320000001</v>
      </c>
    </row>
    <row r="164" spans="1:17" ht="20.25" customHeight="1" thickBot="1" x14ac:dyDescent="0.3">
      <c r="A164" s="736" t="s">
        <v>491</v>
      </c>
      <c r="B164" s="774"/>
      <c r="C164" s="774"/>
      <c r="D164" s="774"/>
      <c r="E164" s="774"/>
      <c r="F164" s="774"/>
      <c r="G164" s="774"/>
      <c r="H164" s="774"/>
      <c r="I164" s="774"/>
      <c r="J164" s="774"/>
      <c r="K164" s="774"/>
      <c r="L164" s="774"/>
      <c r="M164" s="775"/>
      <c r="N164" s="774"/>
      <c r="O164" s="774"/>
      <c r="P164" s="774"/>
    </row>
    <row r="165" spans="1:17" s="169" customFormat="1" ht="68.25" customHeight="1" x14ac:dyDescent="0.25">
      <c r="A165" s="468" t="s">
        <v>6</v>
      </c>
      <c r="B165" s="490" t="s">
        <v>7</v>
      </c>
      <c r="C165" s="467" t="s">
        <v>449</v>
      </c>
      <c r="D165" s="469" t="s">
        <v>170</v>
      </c>
      <c r="E165" s="489" t="s">
        <v>94</v>
      </c>
      <c r="F165" s="469" t="s">
        <v>169</v>
      </c>
      <c r="G165" s="469" t="s">
        <v>96</v>
      </c>
      <c r="H165" s="469" t="s">
        <v>354</v>
      </c>
      <c r="I165" s="469" t="s">
        <v>24</v>
      </c>
      <c r="J165" s="470" t="s">
        <v>329</v>
      </c>
      <c r="K165" s="469" t="s">
        <v>174</v>
      </c>
      <c r="L165" s="469" t="s">
        <v>171</v>
      </c>
      <c r="M165" s="489" t="s">
        <v>25</v>
      </c>
      <c r="N165" s="469" t="s">
        <v>43</v>
      </c>
      <c r="O165" s="489" t="s">
        <v>79</v>
      </c>
      <c r="P165" s="491" t="s">
        <v>255</v>
      </c>
      <c r="Q165" s="699" t="s">
        <v>28</v>
      </c>
    </row>
    <row r="166" spans="1:17" ht="27" customHeight="1" x14ac:dyDescent="0.25">
      <c r="A166" s="758" t="s">
        <v>304</v>
      </c>
      <c r="B166" s="545" t="s">
        <v>99</v>
      </c>
      <c r="C166" s="625" t="s">
        <v>100</v>
      </c>
      <c r="D166" s="21" t="s">
        <v>100</v>
      </c>
      <c r="E166" s="523">
        <v>29724.9</v>
      </c>
      <c r="F166" s="524">
        <v>29724.9</v>
      </c>
      <c r="G166" s="524">
        <v>0</v>
      </c>
      <c r="H166" s="524">
        <v>29724.9</v>
      </c>
      <c r="I166" s="524">
        <v>25491.9663205</v>
      </c>
      <c r="J166" s="525">
        <v>0.85759636939064554</v>
      </c>
      <c r="K166" s="524">
        <v>22001.498310499999</v>
      </c>
      <c r="L166" s="523">
        <v>4232.9336795000017</v>
      </c>
      <c r="M166" s="523">
        <v>3490.46801</v>
      </c>
      <c r="N166" s="550">
        <v>0.11742572758865462</v>
      </c>
      <c r="O166" s="523">
        <v>3476.7856879999999</v>
      </c>
      <c r="P166" s="551">
        <v>0.11696542925291589</v>
      </c>
      <c r="Q166" s="524">
        <v>3473.2064740000001</v>
      </c>
    </row>
    <row r="167" spans="1:17" ht="27" customHeight="1" x14ac:dyDescent="0.25">
      <c r="A167" s="825"/>
      <c r="B167" s="515" t="s">
        <v>101</v>
      </c>
      <c r="C167" s="625" t="s">
        <v>102</v>
      </c>
      <c r="D167" s="263" t="s">
        <v>102</v>
      </c>
      <c r="E167" s="510">
        <v>10651.5</v>
      </c>
      <c r="F167" s="511">
        <v>10651.5</v>
      </c>
      <c r="G167" s="511">
        <v>0</v>
      </c>
      <c r="H167" s="511">
        <v>10651.5</v>
      </c>
      <c r="I167" s="511">
        <v>9166.5810154899991</v>
      </c>
      <c r="J167" s="512">
        <v>0.86059062249354545</v>
      </c>
      <c r="K167" s="511">
        <v>8460.8617974899989</v>
      </c>
      <c r="L167" s="510">
        <v>1484.9189845100009</v>
      </c>
      <c r="M167" s="510">
        <v>705.71921799999996</v>
      </c>
      <c r="N167" s="513">
        <v>6.6255383561000789E-2</v>
      </c>
      <c r="O167" s="510">
        <v>705.71921799999996</v>
      </c>
      <c r="P167" s="562">
        <v>6.6255383561000789E-2</v>
      </c>
      <c r="Q167" s="524">
        <v>705.71921799999996</v>
      </c>
    </row>
    <row r="168" spans="1:17" ht="47.25" customHeight="1" x14ac:dyDescent="0.25">
      <c r="A168" s="825"/>
      <c r="B168" s="515" t="s">
        <v>103</v>
      </c>
      <c r="C168" s="625" t="s">
        <v>104</v>
      </c>
      <c r="D168" s="263" t="s">
        <v>104</v>
      </c>
      <c r="E168" s="510">
        <v>4834.1000000000004</v>
      </c>
      <c r="F168" s="511">
        <v>4834.1000000000004</v>
      </c>
      <c r="G168" s="511">
        <v>0</v>
      </c>
      <c r="H168" s="511">
        <v>4834.1000000000004</v>
      </c>
      <c r="I168" s="511">
        <v>4183.8038327499999</v>
      </c>
      <c r="J168" s="512">
        <v>0.86547730347944796</v>
      </c>
      <c r="K168" s="511">
        <v>3784.13860075</v>
      </c>
      <c r="L168" s="510">
        <v>650.29616725000051</v>
      </c>
      <c r="M168" s="510">
        <v>399.665232</v>
      </c>
      <c r="N168" s="513">
        <v>8.2676244181957334E-2</v>
      </c>
      <c r="O168" s="510">
        <v>399.665232</v>
      </c>
      <c r="P168" s="562">
        <v>8.2676244181957334E-2</v>
      </c>
      <c r="Q168" s="524">
        <v>399.665232</v>
      </c>
    </row>
    <row r="169" spans="1:17" ht="39" customHeight="1" x14ac:dyDescent="0.25">
      <c r="A169" s="825"/>
      <c r="B169" s="762" t="s">
        <v>46</v>
      </c>
      <c r="C169" s="763"/>
      <c r="D169" s="478" t="s">
        <v>269</v>
      </c>
      <c r="E169" s="528">
        <v>45210.5</v>
      </c>
      <c r="F169" s="529">
        <v>45210.5</v>
      </c>
      <c r="G169" s="529">
        <v>0</v>
      </c>
      <c r="H169" s="529">
        <v>45210.5</v>
      </c>
      <c r="I169" s="585">
        <v>38842.351168740002</v>
      </c>
      <c r="J169" s="530">
        <v>0.85914447238451253</v>
      </c>
      <c r="K169" s="528">
        <v>34246.498708739993</v>
      </c>
      <c r="L169" s="529">
        <v>6368.1488312599977</v>
      </c>
      <c r="M169" s="528">
        <v>4595.8524600000001</v>
      </c>
      <c r="N169" s="530">
        <v>0.10165453733092976</v>
      </c>
      <c r="O169" s="528">
        <v>4582.1701380000004</v>
      </c>
      <c r="P169" s="531">
        <v>0.10135190139458755</v>
      </c>
      <c r="Q169" s="529">
        <v>4578.5909240000001</v>
      </c>
    </row>
    <row r="170" spans="1:17" ht="24.75" customHeight="1" x14ac:dyDescent="0.25">
      <c r="A170" s="825"/>
      <c r="B170" s="515" t="s">
        <v>302</v>
      </c>
      <c r="C170" s="621" t="s">
        <v>303</v>
      </c>
      <c r="D170" s="20" t="s">
        <v>333</v>
      </c>
      <c r="E170" s="510">
        <v>1947.1416240000001</v>
      </c>
      <c r="F170" s="511">
        <v>1947.1416240000001</v>
      </c>
      <c r="G170" s="511">
        <v>0</v>
      </c>
      <c r="H170" s="511">
        <v>1947.1416240000001</v>
      </c>
      <c r="I170" s="511">
        <v>1429.621245</v>
      </c>
      <c r="J170" s="512">
        <v>0.7342153376923547</v>
      </c>
      <c r="K170" s="511">
        <v>1160.565865</v>
      </c>
      <c r="L170" s="510">
        <v>517.52037900000005</v>
      </c>
      <c r="M170" s="510">
        <v>269.05538000000001</v>
      </c>
      <c r="N170" s="512">
        <v>0.13817966638054879</v>
      </c>
      <c r="O170" s="510">
        <v>106.703794</v>
      </c>
      <c r="P170" s="562">
        <v>5.4800222379715303E-2</v>
      </c>
      <c r="Q170" s="511">
        <v>0</v>
      </c>
    </row>
    <row r="171" spans="1:17" ht="39.75" thickBot="1" x14ac:dyDescent="0.3">
      <c r="A171" s="825"/>
      <c r="B171" s="760" t="s">
        <v>488</v>
      </c>
      <c r="C171" s="761"/>
      <c r="D171" s="709" t="s">
        <v>166</v>
      </c>
      <c r="E171" s="532">
        <v>1947.1416240000001</v>
      </c>
      <c r="F171" s="533">
        <v>1947.1416240000001</v>
      </c>
      <c r="G171" s="533">
        <v>0</v>
      </c>
      <c r="H171" s="533">
        <v>1947.1416240000001</v>
      </c>
      <c r="I171" s="710">
        <v>1429.621245</v>
      </c>
      <c r="J171" s="534">
        <v>0.7342153376923547</v>
      </c>
      <c r="K171" s="532">
        <v>1160.565865</v>
      </c>
      <c r="L171" s="533">
        <v>517.52037900000005</v>
      </c>
      <c r="M171" s="532">
        <v>269.05538000000001</v>
      </c>
      <c r="N171" s="534">
        <v>0.13817966638054879</v>
      </c>
      <c r="O171" s="532">
        <v>106.703794</v>
      </c>
      <c r="P171" s="711">
        <v>5.4800222379715303E-2</v>
      </c>
      <c r="Q171" s="533">
        <v>0</v>
      </c>
    </row>
    <row r="172" spans="1:17" ht="27.75" customHeight="1" thickBot="1" x14ac:dyDescent="0.3">
      <c r="A172" s="759"/>
      <c r="B172" s="747" t="s">
        <v>69</v>
      </c>
      <c r="C172" s="764"/>
      <c r="D172" s="748"/>
      <c r="E172" s="536">
        <v>47157.641624000004</v>
      </c>
      <c r="F172" s="537">
        <v>47157.641624000004</v>
      </c>
      <c r="G172" s="537">
        <v>0</v>
      </c>
      <c r="H172" s="537">
        <v>47157.641624000004</v>
      </c>
      <c r="I172" s="537">
        <v>40271.972413740004</v>
      </c>
      <c r="J172" s="538">
        <v>0.8539861415216391</v>
      </c>
      <c r="K172" s="537">
        <v>35407.06457373999</v>
      </c>
      <c r="L172" s="536">
        <v>6885.6692102599991</v>
      </c>
      <c r="M172" s="536">
        <v>4864.9078399999999</v>
      </c>
      <c r="N172" s="538">
        <v>0.10316266192421496</v>
      </c>
      <c r="O172" s="536">
        <v>4688.8739320000004</v>
      </c>
      <c r="P172" s="539">
        <v>9.9429780000144991E-2</v>
      </c>
      <c r="Q172" s="690">
        <v>4578.5909240000001</v>
      </c>
    </row>
    <row r="173" spans="1:17" ht="23.25" customHeight="1" x14ac:dyDescent="0.25">
      <c r="A173" s="727" t="s">
        <v>491</v>
      </c>
      <c r="B173" s="727"/>
      <c r="C173" s="727"/>
      <c r="D173" s="727"/>
      <c r="E173" s="727"/>
      <c r="F173" s="727"/>
      <c r="G173" s="727"/>
      <c r="H173" s="727"/>
      <c r="I173" s="727"/>
      <c r="J173" s="727"/>
      <c r="K173" s="727"/>
      <c r="L173" s="727"/>
      <c r="M173" s="728"/>
      <c r="N173" s="727"/>
      <c r="O173" s="727"/>
      <c r="P173" s="727"/>
    </row>
    <row r="174" spans="1:17" ht="23.25" customHeight="1" thickBot="1" x14ac:dyDescent="0.3">
      <c r="A174" s="638"/>
      <c r="B174" s="590"/>
      <c r="C174" s="260"/>
      <c r="D174" s="643"/>
      <c r="E174" s="590"/>
      <c r="F174" s="590"/>
      <c r="G174" s="590"/>
      <c r="H174" s="590"/>
      <c r="I174" s="590"/>
      <c r="J174" s="590"/>
      <c r="K174" s="590"/>
      <c r="L174" s="590"/>
      <c r="M174" s="651"/>
      <c r="N174" s="590"/>
      <c r="O174" s="591"/>
      <c r="P174" s="590"/>
    </row>
    <row r="175" spans="1:17" s="169" customFormat="1" ht="68.25" customHeight="1" thickBot="1" x14ac:dyDescent="0.3">
      <c r="A175" s="468" t="s">
        <v>89</v>
      </c>
      <c r="B175" s="490" t="s">
        <v>7</v>
      </c>
      <c r="C175" s="467" t="s">
        <v>449</v>
      </c>
      <c r="D175" s="469" t="s">
        <v>170</v>
      </c>
      <c r="E175" s="489" t="s">
        <v>94</v>
      </c>
      <c r="F175" s="469" t="s">
        <v>169</v>
      </c>
      <c r="G175" s="469" t="s">
        <v>96</v>
      </c>
      <c r="H175" s="469" t="s">
        <v>350</v>
      </c>
      <c r="I175" s="469" t="s">
        <v>24</v>
      </c>
      <c r="J175" s="470" t="s">
        <v>329</v>
      </c>
      <c r="K175" s="469" t="s">
        <v>174</v>
      </c>
      <c r="L175" s="469" t="s">
        <v>171</v>
      </c>
      <c r="M175" s="489" t="s">
        <v>25</v>
      </c>
      <c r="N175" s="469" t="s">
        <v>43</v>
      </c>
      <c r="O175" s="489" t="s">
        <v>79</v>
      </c>
      <c r="P175" s="491" t="s">
        <v>255</v>
      </c>
      <c r="Q175" s="489" t="s">
        <v>28</v>
      </c>
    </row>
    <row r="176" spans="1:17" ht="60" x14ac:dyDescent="0.25">
      <c r="A176" s="792" t="s">
        <v>451</v>
      </c>
      <c r="B176" s="514" t="s">
        <v>409</v>
      </c>
      <c r="C176" s="621" t="s">
        <v>485</v>
      </c>
      <c r="D176" s="263" t="s">
        <v>410</v>
      </c>
      <c r="E176" s="510">
        <v>3003.0718310000002</v>
      </c>
      <c r="F176" s="510">
        <v>3003.0718310000002</v>
      </c>
      <c r="G176" s="510">
        <v>0</v>
      </c>
      <c r="H176" s="511">
        <v>3003.0718310000002</v>
      </c>
      <c r="I176" s="511">
        <v>400.795253</v>
      </c>
      <c r="J176" s="512">
        <v>0.13346176034242185</v>
      </c>
      <c r="K176" s="511">
        <v>4.9308599999999956</v>
      </c>
      <c r="L176" s="510">
        <v>2602.276578</v>
      </c>
      <c r="M176" s="510">
        <v>395.86439300000001</v>
      </c>
      <c r="N176" s="513">
        <v>0.13181982159520311</v>
      </c>
      <c r="O176" s="510">
        <v>10.054524499999999</v>
      </c>
      <c r="P176" s="513">
        <v>3.3480799214356182E-3</v>
      </c>
      <c r="Q176" s="511">
        <v>10.054524499999999</v>
      </c>
    </row>
    <row r="177" spans="1:17" ht="60" x14ac:dyDescent="0.25">
      <c r="A177" s="781"/>
      <c r="B177" s="514" t="s">
        <v>411</v>
      </c>
      <c r="C177" s="621" t="s">
        <v>485</v>
      </c>
      <c r="D177" s="263" t="s">
        <v>412</v>
      </c>
      <c r="E177" s="510">
        <v>2002.0478880000001</v>
      </c>
      <c r="F177" s="510">
        <v>2002.0478880000001</v>
      </c>
      <c r="G177" s="510">
        <v>0</v>
      </c>
      <c r="H177" s="511">
        <v>2002.0478880000001</v>
      </c>
      <c r="I177" s="511">
        <v>267.19682999999998</v>
      </c>
      <c r="J177" s="512">
        <v>0.13346175763404117</v>
      </c>
      <c r="K177" s="511">
        <v>16.283202999999986</v>
      </c>
      <c r="L177" s="510">
        <v>1734.8510580000002</v>
      </c>
      <c r="M177" s="510">
        <v>250.91362699999999</v>
      </c>
      <c r="N177" s="513">
        <v>0.12532848415062486</v>
      </c>
      <c r="O177" s="510">
        <v>0</v>
      </c>
      <c r="P177" s="513">
        <v>0</v>
      </c>
      <c r="Q177" s="511">
        <v>0</v>
      </c>
    </row>
    <row r="178" spans="1:17" ht="60" x14ac:dyDescent="0.25">
      <c r="A178" s="781"/>
      <c r="B178" s="514" t="s">
        <v>413</v>
      </c>
      <c r="C178" s="621" t="s">
        <v>485</v>
      </c>
      <c r="D178" s="263" t="s">
        <v>414</v>
      </c>
      <c r="E178" s="510">
        <v>3003.0718320000001</v>
      </c>
      <c r="F178" s="510">
        <v>3003.0718320000001</v>
      </c>
      <c r="G178" s="510">
        <v>0</v>
      </c>
      <c r="H178" s="511">
        <v>3003.0718320000001</v>
      </c>
      <c r="I178" s="511">
        <v>400.79526399999997</v>
      </c>
      <c r="J178" s="512">
        <v>0.13346176396089615</v>
      </c>
      <c r="K178" s="511">
        <v>35.280549999999948</v>
      </c>
      <c r="L178" s="510">
        <v>2602.2765680000002</v>
      </c>
      <c r="M178" s="510">
        <v>365.51471400000003</v>
      </c>
      <c r="N178" s="513">
        <v>0.12171361007924103</v>
      </c>
      <c r="O178" s="510">
        <v>2.56666667</v>
      </c>
      <c r="P178" s="513">
        <v>8.5468041178709978E-4</v>
      </c>
      <c r="Q178" s="511">
        <v>2.56666667</v>
      </c>
    </row>
    <row r="179" spans="1:17" ht="60" x14ac:dyDescent="0.25">
      <c r="A179" s="781"/>
      <c r="B179" s="514" t="s">
        <v>415</v>
      </c>
      <c r="C179" s="621" t="s">
        <v>485</v>
      </c>
      <c r="D179" s="263" t="s">
        <v>416</v>
      </c>
      <c r="E179" s="510">
        <v>2002.0478880000001</v>
      </c>
      <c r="F179" s="510">
        <v>2002.0478880000001</v>
      </c>
      <c r="G179" s="510">
        <v>0</v>
      </c>
      <c r="H179" s="511">
        <v>2002.0478880000001</v>
      </c>
      <c r="I179" s="511">
        <v>246.79683</v>
      </c>
      <c r="J179" s="512">
        <v>0.12327219117947492</v>
      </c>
      <c r="K179" s="511">
        <v>121.505387</v>
      </c>
      <c r="L179" s="510">
        <v>1755.2510580000001</v>
      </c>
      <c r="M179" s="510">
        <v>125.291443</v>
      </c>
      <c r="N179" s="513">
        <v>6.2581641403774452E-2</v>
      </c>
      <c r="O179" s="510">
        <v>0</v>
      </c>
      <c r="P179" s="513">
        <v>0</v>
      </c>
      <c r="Q179" s="511">
        <v>0</v>
      </c>
    </row>
    <row r="180" spans="1:17" ht="30" customHeight="1" thickBot="1" x14ac:dyDescent="0.3">
      <c r="A180" s="817"/>
      <c r="B180" s="828" t="s">
        <v>69</v>
      </c>
      <c r="C180" s="829"/>
      <c r="D180" s="830"/>
      <c r="E180" s="593">
        <v>10010.239439000001</v>
      </c>
      <c r="F180" s="593">
        <v>10010.239439000001</v>
      </c>
      <c r="G180" s="593">
        <v>0</v>
      </c>
      <c r="H180" s="593">
        <v>10010.239439000001</v>
      </c>
      <c r="I180" s="593">
        <v>1315.584177</v>
      </c>
      <c r="J180" s="592">
        <v>0.13142384705349502</v>
      </c>
      <c r="K180" s="594">
        <v>177.99999999999994</v>
      </c>
      <c r="L180" s="593">
        <v>8694.6552620000002</v>
      </c>
      <c r="M180" s="593">
        <v>1137.584177</v>
      </c>
      <c r="N180" s="592">
        <v>0.11364205461139718</v>
      </c>
      <c r="O180" s="593">
        <v>12.621191169999999</v>
      </c>
      <c r="P180" s="592">
        <v>1.2608280997583037E-3</v>
      </c>
      <c r="Q180" s="594">
        <v>12.621191169999999</v>
      </c>
    </row>
    <row r="181" spans="1:17" ht="23.25" customHeight="1" thickBot="1" x14ac:dyDescent="0.3">
      <c r="A181" s="727" t="s">
        <v>491</v>
      </c>
      <c r="B181" s="818"/>
      <c r="C181" s="260"/>
      <c r="D181" s="643"/>
      <c r="E181" s="590"/>
      <c r="F181" s="590"/>
      <c r="G181" s="590"/>
      <c r="H181" s="590"/>
      <c r="I181" s="590"/>
      <c r="J181" s="590"/>
      <c r="K181" s="590"/>
      <c r="L181" s="590"/>
      <c r="M181" s="651"/>
      <c r="N181" s="590"/>
      <c r="O181" s="591"/>
      <c r="P181" s="590"/>
    </row>
    <row r="182" spans="1:17" s="169" customFormat="1" ht="68.25" customHeight="1" thickBot="1" x14ac:dyDescent="0.3">
      <c r="A182" s="468" t="s">
        <v>89</v>
      </c>
      <c r="B182" s="490" t="s">
        <v>7</v>
      </c>
      <c r="C182" s="467" t="s">
        <v>449</v>
      </c>
      <c r="D182" s="469" t="s">
        <v>170</v>
      </c>
      <c r="E182" s="489" t="s">
        <v>94</v>
      </c>
      <c r="F182" s="469" t="s">
        <v>169</v>
      </c>
      <c r="G182" s="469" t="s">
        <v>96</v>
      </c>
      <c r="H182" s="469" t="s">
        <v>350</v>
      </c>
      <c r="I182" s="469" t="s">
        <v>24</v>
      </c>
      <c r="J182" s="470" t="s">
        <v>329</v>
      </c>
      <c r="K182" s="469" t="s">
        <v>174</v>
      </c>
      <c r="L182" s="469" t="s">
        <v>171</v>
      </c>
      <c r="M182" s="489" t="s">
        <v>25</v>
      </c>
      <c r="N182" s="469" t="s">
        <v>43</v>
      </c>
      <c r="O182" s="489" t="s">
        <v>79</v>
      </c>
      <c r="P182" s="491" t="s">
        <v>255</v>
      </c>
      <c r="Q182" s="699" t="s">
        <v>28</v>
      </c>
    </row>
    <row r="183" spans="1:17" ht="101.25" customHeight="1" x14ac:dyDescent="0.25">
      <c r="A183" s="734" t="s">
        <v>452</v>
      </c>
      <c r="B183" s="595" t="s">
        <v>399</v>
      </c>
      <c r="C183" s="633" t="s">
        <v>486</v>
      </c>
      <c r="D183" s="714" t="s">
        <v>448</v>
      </c>
      <c r="E183" s="596">
        <v>74000</v>
      </c>
      <c r="F183" s="596">
        <v>74000</v>
      </c>
      <c r="G183" s="596">
        <v>0</v>
      </c>
      <c r="H183" s="597">
        <v>74000</v>
      </c>
      <c r="I183" s="597">
        <v>14983.083538000001</v>
      </c>
      <c r="J183" s="598">
        <v>0.20247410186486486</v>
      </c>
      <c r="K183" s="597">
        <v>13371.044847000001</v>
      </c>
      <c r="L183" s="596">
        <v>59016.916462000001</v>
      </c>
      <c r="M183" s="596">
        <v>1612.038691</v>
      </c>
      <c r="N183" s="599">
        <v>2.1784306635135135E-2</v>
      </c>
      <c r="O183" s="596">
        <v>85.537228999999996</v>
      </c>
      <c r="P183" s="600">
        <v>1.1559084999999999E-3</v>
      </c>
      <c r="Q183" s="597">
        <v>24.823353999999998</v>
      </c>
    </row>
    <row r="184" spans="1:17" ht="37.5" customHeight="1" thickBot="1" x14ac:dyDescent="0.3">
      <c r="A184" s="735"/>
      <c r="B184" s="831" t="s">
        <v>69</v>
      </c>
      <c r="C184" s="832"/>
      <c r="D184" s="833"/>
      <c r="E184" s="586">
        <v>74000</v>
      </c>
      <c r="F184" s="587">
        <v>74000</v>
      </c>
      <c r="G184" s="587">
        <v>0</v>
      </c>
      <c r="H184" s="587">
        <v>74000</v>
      </c>
      <c r="I184" s="587">
        <v>14983.083538000001</v>
      </c>
      <c r="J184" s="588">
        <v>0.20247410186486486</v>
      </c>
      <c r="K184" s="587">
        <v>13371.044847000001</v>
      </c>
      <c r="L184" s="586">
        <v>59016.916462000001</v>
      </c>
      <c r="M184" s="586">
        <v>1612.038691</v>
      </c>
      <c r="N184" s="588">
        <v>2.1784306635135135E-2</v>
      </c>
      <c r="O184" s="586">
        <v>85.537228999999996</v>
      </c>
      <c r="P184" s="589">
        <v>1.1559084999999999E-3</v>
      </c>
      <c r="Q184" s="587">
        <v>24.823353999999998</v>
      </c>
    </row>
    <row r="185" spans="1:17" ht="23.25" customHeight="1" thickBot="1" x14ac:dyDescent="0.3">
      <c r="A185" s="727" t="s">
        <v>491</v>
      </c>
      <c r="B185" s="727"/>
      <c r="C185" s="260"/>
      <c r="D185" s="643"/>
      <c r="E185" s="590"/>
      <c r="F185" s="590"/>
      <c r="G185" s="590"/>
      <c r="H185" s="590"/>
      <c r="I185" s="590"/>
      <c r="J185" s="590"/>
      <c r="K185" s="590"/>
      <c r="L185" s="590"/>
      <c r="M185" s="651"/>
      <c r="N185" s="590"/>
      <c r="O185" s="591"/>
      <c r="P185" s="590"/>
    </row>
    <row r="186" spans="1:17" s="95" customFormat="1" ht="62.25" customHeight="1" thickBot="1" x14ac:dyDescent="0.25">
      <c r="A186" s="459" t="s">
        <v>89</v>
      </c>
      <c r="B186" s="681" t="s">
        <v>7</v>
      </c>
      <c r="C186" s="701" t="s">
        <v>449</v>
      </c>
      <c r="D186" s="460" t="s">
        <v>170</v>
      </c>
      <c r="E186" s="489" t="s">
        <v>94</v>
      </c>
      <c r="F186" s="469" t="s">
        <v>169</v>
      </c>
      <c r="G186" s="682" t="s">
        <v>96</v>
      </c>
      <c r="H186" s="682" t="s">
        <v>350</v>
      </c>
      <c r="I186" s="682" t="s">
        <v>24</v>
      </c>
      <c r="J186" s="683" t="s">
        <v>329</v>
      </c>
      <c r="K186" s="682" t="s">
        <v>174</v>
      </c>
      <c r="L186" s="682" t="s">
        <v>171</v>
      </c>
      <c r="M186" s="489" t="s">
        <v>25</v>
      </c>
      <c r="N186" s="682" t="s">
        <v>43</v>
      </c>
      <c r="O186" s="489" t="s">
        <v>79</v>
      </c>
      <c r="P186" s="712" t="s">
        <v>255</v>
      </c>
      <c r="Q186" s="682" t="s">
        <v>28</v>
      </c>
    </row>
    <row r="187" spans="1:17" ht="93" customHeight="1" x14ac:dyDescent="0.25">
      <c r="A187" s="734" t="s">
        <v>331</v>
      </c>
      <c r="B187" s="595" t="s">
        <v>327</v>
      </c>
      <c r="C187" s="633" t="s">
        <v>328</v>
      </c>
      <c r="D187" s="475" t="s">
        <v>328</v>
      </c>
      <c r="E187" s="596">
        <v>8629.4</v>
      </c>
      <c r="F187" s="597">
        <v>8629.4</v>
      </c>
      <c r="G187" s="597">
        <v>0</v>
      </c>
      <c r="H187" s="597">
        <v>8629.4</v>
      </c>
      <c r="I187" s="597">
        <v>0</v>
      </c>
      <c r="J187" s="598">
        <v>0</v>
      </c>
      <c r="K187" s="597">
        <v>0</v>
      </c>
      <c r="L187" s="596">
        <v>8629.4</v>
      </c>
      <c r="M187" s="596">
        <v>0</v>
      </c>
      <c r="N187" s="599">
        <v>0</v>
      </c>
      <c r="O187" s="596">
        <v>0</v>
      </c>
      <c r="P187" s="600">
        <v>0</v>
      </c>
      <c r="Q187" s="597">
        <v>0</v>
      </c>
    </row>
    <row r="188" spans="1:17" ht="40.5" customHeight="1" thickBot="1" x14ac:dyDescent="0.3">
      <c r="A188" s="735"/>
      <c r="B188" s="831" t="s">
        <v>69</v>
      </c>
      <c r="C188" s="832"/>
      <c r="D188" s="833"/>
      <c r="E188" s="586">
        <v>8629.4</v>
      </c>
      <c r="F188" s="587">
        <v>8629.4</v>
      </c>
      <c r="G188" s="587">
        <v>0</v>
      </c>
      <c r="H188" s="587">
        <v>8629.4</v>
      </c>
      <c r="I188" s="587">
        <v>0</v>
      </c>
      <c r="J188" s="588">
        <v>0</v>
      </c>
      <c r="K188" s="587">
        <v>0</v>
      </c>
      <c r="L188" s="586">
        <v>8629.4</v>
      </c>
      <c r="M188" s="586">
        <v>0</v>
      </c>
      <c r="N188" s="588">
        <v>0</v>
      </c>
      <c r="O188" s="586">
        <v>0</v>
      </c>
      <c r="P188" s="589">
        <v>0</v>
      </c>
      <c r="Q188" s="587">
        <v>0</v>
      </c>
    </row>
    <row r="189" spans="1:17" ht="18" customHeight="1" thickBot="1" x14ac:dyDescent="0.3">
      <c r="A189" s="736" t="s">
        <v>491</v>
      </c>
      <c r="B189" s="736"/>
      <c r="C189" s="736"/>
      <c r="D189" s="736"/>
      <c r="E189" s="736"/>
      <c r="F189" s="736"/>
      <c r="G189" s="736"/>
      <c r="H189" s="736"/>
      <c r="I189" s="736"/>
      <c r="J189" s="736"/>
      <c r="K189" s="736"/>
      <c r="L189" s="736"/>
      <c r="M189" s="737"/>
      <c r="N189" s="736"/>
      <c r="O189" s="736"/>
      <c r="P189" s="736"/>
    </row>
    <row r="190" spans="1:17" s="169" customFormat="1" ht="68.25" customHeight="1" thickBot="1" x14ac:dyDescent="0.3">
      <c r="A190" s="468" t="s">
        <v>89</v>
      </c>
      <c r="B190" s="490" t="s">
        <v>7</v>
      </c>
      <c r="C190" s="467" t="s">
        <v>449</v>
      </c>
      <c r="D190" s="469" t="s">
        <v>170</v>
      </c>
      <c r="E190" s="489" t="s">
        <v>94</v>
      </c>
      <c r="F190" s="469" t="s">
        <v>169</v>
      </c>
      <c r="G190" s="469" t="s">
        <v>96</v>
      </c>
      <c r="H190" s="469" t="s">
        <v>350</v>
      </c>
      <c r="I190" s="469" t="s">
        <v>24</v>
      </c>
      <c r="J190" s="470" t="s">
        <v>329</v>
      </c>
      <c r="K190" s="469" t="s">
        <v>174</v>
      </c>
      <c r="L190" s="469" t="s">
        <v>171</v>
      </c>
      <c r="M190" s="489" t="s">
        <v>25</v>
      </c>
      <c r="N190" s="469" t="s">
        <v>43</v>
      </c>
      <c r="O190" s="489" t="s">
        <v>79</v>
      </c>
      <c r="P190" s="491" t="s">
        <v>255</v>
      </c>
      <c r="Q190" s="699" t="s">
        <v>28</v>
      </c>
    </row>
    <row r="191" spans="1:17" ht="44.25" customHeight="1" thickBot="1" x14ac:dyDescent="0.3">
      <c r="A191" s="732" t="s">
        <v>292</v>
      </c>
      <c r="B191" s="601" t="s">
        <v>117</v>
      </c>
      <c r="C191" s="634" t="s">
        <v>187</v>
      </c>
      <c r="D191" s="476" t="s">
        <v>187</v>
      </c>
      <c r="E191" s="602">
        <v>8802.9</v>
      </c>
      <c r="F191" s="597">
        <v>8802.9</v>
      </c>
      <c r="G191" s="597">
        <v>8802.9</v>
      </c>
      <c r="H191" s="597">
        <v>0</v>
      </c>
      <c r="I191" s="597">
        <v>0</v>
      </c>
      <c r="J191" s="598">
        <v>0</v>
      </c>
      <c r="K191" s="597">
        <v>0</v>
      </c>
      <c r="L191" s="603">
        <v>0</v>
      </c>
      <c r="M191" s="602">
        <v>0</v>
      </c>
      <c r="N191" s="598">
        <v>0</v>
      </c>
      <c r="O191" s="602">
        <v>0</v>
      </c>
      <c r="P191" s="604">
        <v>0</v>
      </c>
      <c r="Q191" s="602">
        <v>0</v>
      </c>
    </row>
    <row r="192" spans="1:17" ht="30" customHeight="1" thickBot="1" x14ac:dyDescent="0.3">
      <c r="A192" s="733"/>
      <c r="B192" s="747" t="s">
        <v>69</v>
      </c>
      <c r="C192" s="748"/>
      <c r="D192" s="641" t="s">
        <v>292</v>
      </c>
      <c r="E192" s="536">
        <v>8802.9</v>
      </c>
      <c r="F192" s="537">
        <v>8802.9</v>
      </c>
      <c r="G192" s="537">
        <v>8802.9</v>
      </c>
      <c r="H192" s="537">
        <v>0</v>
      </c>
      <c r="I192" s="537">
        <v>0</v>
      </c>
      <c r="J192" s="538">
        <v>0</v>
      </c>
      <c r="K192" s="537">
        <v>0</v>
      </c>
      <c r="L192" s="605">
        <v>0</v>
      </c>
      <c r="M192" s="536">
        <v>0</v>
      </c>
      <c r="N192" s="538">
        <v>0</v>
      </c>
      <c r="O192" s="536">
        <v>0</v>
      </c>
      <c r="P192" s="539">
        <v>0</v>
      </c>
      <c r="Q192" s="536">
        <v>0</v>
      </c>
    </row>
    <row r="193" spans="1:17" ht="18" customHeight="1" x14ac:dyDescent="0.25">
      <c r="A193" s="743" t="s">
        <v>491</v>
      </c>
      <c r="B193" s="743"/>
      <c r="C193" s="743"/>
      <c r="D193" s="743"/>
      <c r="E193" s="743"/>
      <c r="F193" s="743"/>
      <c r="G193" s="743"/>
      <c r="H193" s="743"/>
      <c r="I193" s="743"/>
      <c r="J193" s="743"/>
      <c r="K193" s="743"/>
      <c r="L193" s="743"/>
      <c r="M193" s="744"/>
      <c r="N193" s="743"/>
      <c r="O193" s="743"/>
      <c r="P193" s="743"/>
    </row>
    <row r="194" spans="1:17" ht="18" customHeight="1" x14ac:dyDescent="0.25">
      <c r="A194" s="637"/>
      <c r="B194" s="563"/>
      <c r="C194" s="630"/>
      <c r="D194" s="642"/>
      <c r="E194" s="564"/>
      <c r="F194" s="563"/>
      <c r="G194" s="563"/>
      <c r="H194" s="606"/>
      <c r="I194" s="563"/>
      <c r="J194" s="607"/>
      <c r="K194" s="563"/>
      <c r="L194" s="563"/>
      <c r="M194" s="650"/>
      <c r="N194" s="608"/>
      <c r="O194" s="565"/>
      <c r="P194" s="608"/>
      <c r="Q194" s="565"/>
    </row>
    <row r="195" spans="1:17" ht="18" customHeight="1" thickBot="1" x14ac:dyDescent="0.3">
      <c r="A195" s="637"/>
      <c r="B195" s="563"/>
      <c r="C195" s="630"/>
      <c r="D195" s="642"/>
      <c r="E195" s="564"/>
      <c r="F195" s="563"/>
      <c r="G195" s="563"/>
      <c r="H195" s="606"/>
      <c r="I195" s="563"/>
      <c r="J195" s="607"/>
      <c r="K195" s="563"/>
      <c r="L195" s="563"/>
      <c r="M195" s="650"/>
      <c r="N195" s="608"/>
      <c r="O195" s="565"/>
      <c r="P195" s="608"/>
      <c r="Q195" s="565"/>
    </row>
    <row r="196" spans="1:17" ht="60.75" customHeight="1" thickBot="1" x14ac:dyDescent="0.3">
      <c r="A196" s="749" t="s">
        <v>90</v>
      </c>
      <c r="B196" s="750"/>
      <c r="C196" s="751"/>
      <c r="D196" s="644" t="s">
        <v>170</v>
      </c>
      <c r="E196" s="489" t="s">
        <v>94</v>
      </c>
      <c r="F196" s="469" t="s">
        <v>169</v>
      </c>
      <c r="G196" s="535" t="s">
        <v>96</v>
      </c>
      <c r="H196" s="469" t="s">
        <v>350</v>
      </c>
      <c r="I196" s="535" t="s">
        <v>24</v>
      </c>
      <c r="J196" s="538" t="s">
        <v>329</v>
      </c>
      <c r="K196" s="469" t="s">
        <v>174</v>
      </c>
      <c r="L196" s="469" t="s">
        <v>171</v>
      </c>
      <c r="M196" s="489" t="s">
        <v>25</v>
      </c>
      <c r="N196" s="469" t="s">
        <v>43</v>
      </c>
      <c r="O196" s="489" t="s">
        <v>79</v>
      </c>
      <c r="P196" s="469" t="s">
        <v>255</v>
      </c>
      <c r="Q196" s="489" t="s">
        <v>28</v>
      </c>
    </row>
    <row r="197" spans="1:17" ht="35.25" customHeight="1" x14ac:dyDescent="0.25">
      <c r="A197" s="752"/>
      <c r="B197" s="753"/>
      <c r="C197" s="754"/>
      <c r="D197" s="315" t="s">
        <v>81</v>
      </c>
      <c r="E197" s="609">
        <v>593383.75031400006</v>
      </c>
      <c r="F197" s="609">
        <v>593383.75031400006</v>
      </c>
      <c r="G197" s="609">
        <v>0</v>
      </c>
      <c r="H197" s="610">
        <v>593383.75031400006</v>
      </c>
      <c r="I197" s="610">
        <v>202605.97242706004</v>
      </c>
      <c r="J197" s="611">
        <v>0.34144172690918367</v>
      </c>
      <c r="K197" s="610">
        <v>84179.833436340006</v>
      </c>
      <c r="L197" s="609">
        <v>390777.77788694005</v>
      </c>
      <c r="M197" s="609">
        <v>118426.13899072001</v>
      </c>
      <c r="N197" s="611">
        <v>0</v>
      </c>
      <c r="O197" s="609">
        <v>891.06206650999991</v>
      </c>
      <c r="P197" s="612">
        <v>1.5016623998187983E-3</v>
      </c>
      <c r="Q197" s="609">
        <v>367.98561451</v>
      </c>
    </row>
    <row r="198" spans="1:17" ht="34.5" customHeight="1" thickBot="1" x14ac:dyDescent="0.3">
      <c r="A198" s="752"/>
      <c r="B198" s="753"/>
      <c r="C198" s="754"/>
      <c r="D198" s="316" t="s">
        <v>49</v>
      </c>
      <c r="E198" s="613">
        <v>860004.55496791005</v>
      </c>
      <c r="F198" s="613">
        <v>860004.55496791005</v>
      </c>
      <c r="G198" s="613">
        <v>8802.9</v>
      </c>
      <c r="H198" s="614">
        <v>851201.65496791003</v>
      </c>
      <c r="I198" s="614">
        <v>329136.62060276006</v>
      </c>
      <c r="J198" s="615">
        <v>0.38667290962347622</v>
      </c>
      <c r="K198" s="614">
        <v>118571.84784227</v>
      </c>
      <c r="L198" s="613">
        <v>522065.03436514997</v>
      </c>
      <c r="M198" s="613">
        <v>210564.77276048998</v>
      </c>
      <c r="N198" s="615">
        <v>0.24737354718656909</v>
      </c>
      <c r="O198" s="613">
        <v>11873.400900480001</v>
      </c>
      <c r="P198" s="616">
        <v>1.3948987095105711E-2</v>
      </c>
      <c r="Q198" s="613">
        <v>8910.9737418099994</v>
      </c>
    </row>
    <row r="199" spans="1:17" ht="28.5" customHeight="1" thickBot="1" x14ac:dyDescent="0.3">
      <c r="A199" s="755"/>
      <c r="B199" s="756"/>
      <c r="C199" s="757"/>
      <c r="D199" s="645" t="s">
        <v>45</v>
      </c>
      <c r="E199" s="536">
        <v>1453388.3052819101</v>
      </c>
      <c r="F199" s="536">
        <v>1453388.3052819101</v>
      </c>
      <c r="G199" s="536">
        <v>8802.9</v>
      </c>
      <c r="H199" s="536">
        <v>1444585.4052819102</v>
      </c>
      <c r="I199" s="536">
        <v>531742.59302982013</v>
      </c>
      <c r="J199" s="538">
        <v>0.36809356586712211</v>
      </c>
      <c r="K199" s="537">
        <v>202751.68127861002</v>
      </c>
      <c r="L199" s="536">
        <v>912842.81225209008</v>
      </c>
      <c r="M199" s="536">
        <v>328990.91175120999</v>
      </c>
      <c r="N199" s="538">
        <v>0.22774071408191165</v>
      </c>
      <c r="O199" s="536">
        <v>12764.46296699</v>
      </c>
      <c r="P199" s="539">
        <v>8.8360736030688482E-3</v>
      </c>
      <c r="Q199" s="536">
        <v>9278.9593563199996</v>
      </c>
    </row>
    <row r="200" spans="1:17" ht="23.25" customHeight="1" x14ac:dyDescent="0.25">
      <c r="A200" s="727"/>
      <c r="B200" s="727"/>
      <c r="C200" s="727"/>
      <c r="D200" s="727"/>
      <c r="E200" s="727"/>
      <c r="F200" s="727"/>
      <c r="G200" s="727"/>
      <c r="H200" s="727"/>
      <c r="I200" s="727"/>
      <c r="J200" s="727"/>
      <c r="K200" s="727"/>
      <c r="L200" s="727"/>
      <c r="M200" s="728"/>
      <c r="N200" s="727"/>
      <c r="O200" s="727"/>
      <c r="P200" s="727"/>
    </row>
    <row r="201" spans="1:17" ht="23.25" customHeight="1" x14ac:dyDescent="0.25">
      <c r="A201" s="638"/>
      <c r="B201" s="590"/>
      <c r="C201" s="630"/>
      <c r="D201" s="643"/>
      <c r="E201" s="617"/>
      <c r="F201" s="618"/>
      <c r="G201" s="590"/>
      <c r="H201" s="618"/>
      <c r="I201" s="618"/>
      <c r="J201" s="590"/>
      <c r="K201" s="590"/>
      <c r="L201" s="590"/>
      <c r="M201" s="652"/>
      <c r="N201" s="590"/>
      <c r="O201" s="619"/>
      <c r="P201" s="590"/>
      <c r="Q201" s="619"/>
    </row>
    <row r="202" spans="1:17" x14ac:dyDescent="0.25">
      <c r="C202" s="636"/>
      <c r="F202" s="568"/>
      <c r="I202" s="172"/>
      <c r="J202" s="210"/>
    </row>
    <row r="203" spans="1:17" x14ac:dyDescent="0.25">
      <c r="F203" s="568"/>
      <c r="H203" s="648"/>
      <c r="I203" s="172"/>
      <c r="J203" s="210"/>
      <c r="M203" s="653"/>
    </row>
    <row r="204" spans="1:17" x14ac:dyDescent="0.25">
      <c r="F204" s="92"/>
      <c r="G204" s="92"/>
      <c r="J204" s="210"/>
    </row>
    <row r="205" spans="1:17" x14ac:dyDescent="0.25">
      <c r="G205" s="92"/>
      <c r="J205" s="210"/>
    </row>
    <row r="206" spans="1:17" x14ac:dyDescent="0.25">
      <c r="J206" s="210"/>
    </row>
    <row r="207" spans="1:17" x14ac:dyDescent="0.25">
      <c r="J207" s="210"/>
    </row>
    <row r="208" spans="1:17" x14ac:dyDescent="0.25">
      <c r="J208" s="210"/>
    </row>
    <row r="209" spans="10:10" x14ac:dyDescent="0.25">
      <c r="J209" s="210"/>
    </row>
    <row r="210" spans="10:10" x14ac:dyDescent="0.25">
      <c r="J210" s="210"/>
    </row>
    <row r="211" spans="10:10" x14ac:dyDescent="0.25">
      <c r="J211" s="210"/>
    </row>
    <row r="212" spans="10:10" x14ac:dyDescent="0.25">
      <c r="J212" s="210"/>
    </row>
    <row r="213" spans="10:10" x14ac:dyDescent="0.25">
      <c r="J213" s="210"/>
    </row>
    <row r="214" spans="10:10" x14ac:dyDescent="0.25">
      <c r="J214" s="210"/>
    </row>
    <row r="215" spans="10:10" x14ac:dyDescent="0.25">
      <c r="J215" s="210"/>
    </row>
    <row r="216" spans="10:10" x14ac:dyDescent="0.25">
      <c r="J216" s="210"/>
    </row>
    <row r="217" spans="10:10" x14ac:dyDescent="0.25">
      <c r="J217" s="210"/>
    </row>
    <row r="218" spans="10:10" x14ac:dyDescent="0.25">
      <c r="J218" s="210"/>
    </row>
    <row r="219" spans="10:10" x14ac:dyDescent="0.25">
      <c r="J219" s="210"/>
    </row>
    <row r="220" spans="10:10" x14ac:dyDescent="0.25">
      <c r="J220" s="210"/>
    </row>
    <row r="221" spans="10:10" x14ac:dyDescent="0.25">
      <c r="J221" s="210"/>
    </row>
    <row r="222" spans="10:10" x14ac:dyDescent="0.25">
      <c r="J222" s="210"/>
    </row>
    <row r="223" spans="10:10" x14ac:dyDescent="0.25">
      <c r="J223" s="210"/>
    </row>
    <row r="224" spans="10:10" x14ac:dyDescent="0.25">
      <c r="J224" s="210"/>
    </row>
    <row r="225" spans="10:10" x14ac:dyDescent="0.25">
      <c r="J225" s="210"/>
    </row>
    <row r="226" spans="10:10" x14ac:dyDescent="0.25">
      <c r="J226" s="210"/>
    </row>
    <row r="227" spans="10:10" x14ac:dyDescent="0.25">
      <c r="J227" s="210"/>
    </row>
    <row r="228" spans="10:10" x14ac:dyDescent="0.25">
      <c r="J228" s="210"/>
    </row>
    <row r="229" spans="10:10" x14ac:dyDescent="0.25">
      <c r="J229" s="210"/>
    </row>
    <row r="230" spans="10:10" x14ac:dyDescent="0.25">
      <c r="J230" s="210"/>
    </row>
    <row r="231" spans="10:10" x14ac:dyDescent="0.25">
      <c r="J231" s="210"/>
    </row>
    <row r="232" spans="10:10" x14ac:dyDescent="0.25">
      <c r="J232" s="210"/>
    </row>
    <row r="233" spans="10:10" x14ac:dyDescent="0.25">
      <c r="J233" s="210"/>
    </row>
    <row r="234" spans="10:10" x14ac:dyDescent="0.25">
      <c r="J234" s="210"/>
    </row>
    <row r="235" spans="10:10" x14ac:dyDescent="0.25">
      <c r="J235" s="210"/>
    </row>
    <row r="236" spans="10:10" x14ac:dyDescent="0.25">
      <c r="J236" s="210"/>
    </row>
    <row r="237" spans="10:10" x14ac:dyDescent="0.25">
      <c r="J237" s="210"/>
    </row>
    <row r="238" spans="10:10" x14ac:dyDescent="0.25">
      <c r="J238" s="210"/>
    </row>
    <row r="239" spans="10:10" x14ac:dyDescent="0.25">
      <c r="J239" s="210"/>
    </row>
    <row r="240" spans="10:10" x14ac:dyDescent="0.25">
      <c r="J240" s="210"/>
    </row>
    <row r="241" spans="10:10" x14ac:dyDescent="0.25">
      <c r="J241" s="210"/>
    </row>
    <row r="242" spans="10:10" x14ac:dyDescent="0.25">
      <c r="J242" s="210"/>
    </row>
    <row r="243" spans="10:10" x14ac:dyDescent="0.25">
      <c r="J243" s="210"/>
    </row>
    <row r="244" spans="10:10" x14ac:dyDescent="0.25">
      <c r="J244" s="210"/>
    </row>
    <row r="245" spans="10:10" x14ac:dyDescent="0.25">
      <c r="J245" s="210"/>
    </row>
    <row r="246" spans="10:10" x14ac:dyDescent="0.25">
      <c r="J246" s="210"/>
    </row>
    <row r="247" spans="10:10" x14ac:dyDescent="0.25">
      <c r="J247" s="210"/>
    </row>
    <row r="248" spans="10:10" x14ac:dyDescent="0.25">
      <c r="J248" s="210"/>
    </row>
    <row r="249" spans="10:10" x14ac:dyDescent="0.25">
      <c r="J249" s="210"/>
    </row>
    <row r="250" spans="10:10" x14ac:dyDescent="0.25">
      <c r="J250" s="210"/>
    </row>
    <row r="251" spans="10:10" x14ac:dyDescent="0.25">
      <c r="J251" s="210"/>
    </row>
    <row r="252" spans="10:10" x14ac:dyDescent="0.25">
      <c r="J252" s="210"/>
    </row>
    <row r="253" spans="10:10" x14ac:dyDescent="0.25">
      <c r="J253" s="210"/>
    </row>
    <row r="254" spans="10:10" x14ac:dyDescent="0.25">
      <c r="J254" s="210"/>
    </row>
    <row r="255" spans="10:10" x14ac:dyDescent="0.25">
      <c r="J255" s="210"/>
    </row>
    <row r="256" spans="10:10" x14ac:dyDescent="0.25">
      <c r="J256" s="210"/>
    </row>
    <row r="257" spans="10:10" x14ac:dyDescent="0.25">
      <c r="J257" s="210"/>
    </row>
    <row r="258" spans="10:10" x14ac:dyDescent="0.25">
      <c r="J258" s="210"/>
    </row>
    <row r="259" spans="10:10" x14ac:dyDescent="0.25">
      <c r="J259" s="210"/>
    </row>
    <row r="260" spans="10:10" x14ac:dyDescent="0.25">
      <c r="J260" s="210"/>
    </row>
    <row r="261" spans="10:10" x14ac:dyDescent="0.25">
      <c r="J261" s="210"/>
    </row>
    <row r="262" spans="10:10" x14ac:dyDescent="0.25">
      <c r="J262" s="210"/>
    </row>
    <row r="263" spans="10:10" x14ac:dyDescent="0.25">
      <c r="J263" s="210"/>
    </row>
    <row r="264" spans="10:10" x14ac:dyDescent="0.25">
      <c r="J264" s="210"/>
    </row>
    <row r="265" spans="10:10" x14ac:dyDescent="0.25">
      <c r="J265" s="210"/>
    </row>
    <row r="266" spans="10:10" x14ac:dyDescent="0.25">
      <c r="J266" s="210"/>
    </row>
    <row r="267" spans="10:10" x14ac:dyDescent="0.25">
      <c r="J267" s="210"/>
    </row>
    <row r="268" spans="10:10" x14ac:dyDescent="0.25">
      <c r="J268" s="210"/>
    </row>
    <row r="269" spans="10:10" x14ac:dyDescent="0.25">
      <c r="J269" s="210"/>
    </row>
    <row r="270" spans="10:10" x14ac:dyDescent="0.25">
      <c r="J270" s="210"/>
    </row>
    <row r="271" spans="10:10" x14ac:dyDescent="0.25">
      <c r="J271" s="210"/>
    </row>
    <row r="272" spans="10:10" x14ac:dyDescent="0.25">
      <c r="J272" s="210"/>
    </row>
    <row r="273" spans="10:10" x14ac:dyDescent="0.25">
      <c r="J273" s="210"/>
    </row>
    <row r="274" spans="10:10" x14ac:dyDescent="0.25">
      <c r="J274" s="210"/>
    </row>
    <row r="275" spans="10:10" x14ac:dyDescent="0.25">
      <c r="J275" s="210"/>
    </row>
    <row r="276" spans="10:10" x14ac:dyDescent="0.25">
      <c r="J276" s="210"/>
    </row>
    <row r="277" spans="10:10" x14ac:dyDescent="0.25">
      <c r="J277" s="210"/>
    </row>
    <row r="278" spans="10:10" x14ac:dyDescent="0.25">
      <c r="J278" s="210"/>
    </row>
    <row r="279" spans="10:10" x14ac:dyDescent="0.25">
      <c r="J279" s="210"/>
    </row>
    <row r="280" spans="10:10" x14ac:dyDescent="0.25">
      <c r="J280" s="210"/>
    </row>
    <row r="281" spans="10:10" x14ac:dyDescent="0.25">
      <c r="J281" s="210"/>
    </row>
    <row r="282" spans="10:10" x14ac:dyDescent="0.25">
      <c r="J282" s="210"/>
    </row>
    <row r="283" spans="10:10" x14ac:dyDescent="0.25">
      <c r="J283" s="210"/>
    </row>
  </sheetData>
  <mergeCells count="107">
    <mergeCell ref="B146:D146"/>
    <mergeCell ref="B172:D172"/>
    <mergeCell ref="B180:D180"/>
    <mergeCell ref="B184:D184"/>
    <mergeCell ref="B188:D188"/>
    <mergeCell ref="B42:D42"/>
    <mergeCell ref="B57:D57"/>
    <mergeCell ref="B64:D64"/>
    <mergeCell ref="B74:D74"/>
    <mergeCell ref="B85:D85"/>
    <mergeCell ref="B94:D94"/>
    <mergeCell ref="B99:D99"/>
    <mergeCell ref="B109:D109"/>
    <mergeCell ref="B123:D123"/>
    <mergeCell ref="B128:C128"/>
    <mergeCell ref="B129:C129"/>
    <mergeCell ref="B80:C80"/>
    <mergeCell ref="B84:C84"/>
    <mergeCell ref="B90:C90"/>
    <mergeCell ref="B93:C93"/>
    <mergeCell ref="B105:C105"/>
    <mergeCell ref="B98:C98"/>
    <mergeCell ref="B9:D9"/>
    <mergeCell ref="B12:D12"/>
    <mergeCell ref="B11:D11"/>
    <mergeCell ref="B13:D13"/>
    <mergeCell ref="A176:A180"/>
    <mergeCell ref="A183:A184"/>
    <mergeCell ref="A181:B181"/>
    <mergeCell ref="A131:P131"/>
    <mergeCell ref="B163:D163"/>
    <mergeCell ref="B134:C134"/>
    <mergeCell ref="B136:C136"/>
    <mergeCell ref="B141:C141"/>
    <mergeCell ref="B150:C150"/>
    <mergeCell ref="B157:C157"/>
    <mergeCell ref="B160:C160"/>
    <mergeCell ref="B162:C162"/>
    <mergeCell ref="B169:C169"/>
    <mergeCell ref="A124:P124"/>
    <mergeCell ref="B54:C54"/>
    <mergeCell ref="A173:P173"/>
    <mergeCell ref="A166:A172"/>
    <mergeCell ref="A147:P147"/>
    <mergeCell ref="A149:A163"/>
    <mergeCell ref="B130:D130"/>
    <mergeCell ref="B14:D14"/>
    <mergeCell ref="B56:C56"/>
    <mergeCell ref="B61:C61"/>
    <mergeCell ref="B34:D34"/>
    <mergeCell ref="B41:D41"/>
    <mergeCell ref="B48:C48"/>
    <mergeCell ref="B50:C50"/>
    <mergeCell ref="B52:C52"/>
    <mergeCell ref="B21:D21"/>
    <mergeCell ref="B26:D26"/>
    <mergeCell ref="B27:D27"/>
    <mergeCell ref="B28:D28"/>
    <mergeCell ref="B29:D29"/>
    <mergeCell ref="A2:Q2"/>
    <mergeCell ref="A4:Q4"/>
    <mergeCell ref="A5:Q5"/>
    <mergeCell ref="A164:P164"/>
    <mergeCell ref="A102:A109"/>
    <mergeCell ref="A7:A14"/>
    <mergeCell ref="A17:A29"/>
    <mergeCell ref="A32:A42"/>
    <mergeCell ref="A43:P43"/>
    <mergeCell ref="A15:P15"/>
    <mergeCell ref="A30:P30"/>
    <mergeCell ref="A77:A85"/>
    <mergeCell ref="A110:P110"/>
    <mergeCell ref="A60:A64"/>
    <mergeCell ref="A89:A94"/>
    <mergeCell ref="A58:P58"/>
    <mergeCell ref="A65:P65"/>
    <mergeCell ref="A86:P86"/>
    <mergeCell ref="B63:C63"/>
    <mergeCell ref="B68:C68"/>
    <mergeCell ref="B73:C73"/>
    <mergeCell ref="A45:A57"/>
    <mergeCell ref="A138:P138"/>
    <mergeCell ref="A140:A142"/>
    <mergeCell ref="A200:P200"/>
    <mergeCell ref="A67:A74"/>
    <mergeCell ref="A191:A192"/>
    <mergeCell ref="A187:A188"/>
    <mergeCell ref="A189:P189"/>
    <mergeCell ref="A97:A99"/>
    <mergeCell ref="A100:P100"/>
    <mergeCell ref="A193:P193"/>
    <mergeCell ref="A75:P75"/>
    <mergeCell ref="A95:P95"/>
    <mergeCell ref="A133:A137"/>
    <mergeCell ref="A126:A130"/>
    <mergeCell ref="B192:C192"/>
    <mergeCell ref="A196:C199"/>
    <mergeCell ref="B142:C142"/>
    <mergeCell ref="A145:A146"/>
    <mergeCell ref="A143:P143"/>
    <mergeCell ref="A185:B185"/>
    <mergeCell ref="B171:C171"/>
    <mergeCell ref="B114:C114"/>
    <mergeCell ref="B122:C122"/>
    <mergeCell ref="A113:A123"/>
    <mergeCell ref="B108:C108"/>
    <mergeCell ref="B137:D137"/>
  </mergeCells>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4" max="15" man="1"/>
    <brk id="29" max="15" man="1"/>
    <brk id="42" max="15" man="1"/>
    <brk id="57" max="15" man="1"/>
    <brk id="75" max="15" man="1"/>
    <brk id="95" max="15" man="1"/>
    <brk id="110" max="15" man="1"/>
    <brk id="138" max="15" man="1"/>
    <brk id="164"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AZ78"/>
  <sheetViews>
    <sheetView zoomScale="90" zoomScaleNormal="90" workbookViewId="0">
      <selection activeCell="K10" sqref="K10"/>
    </sheetView>
  </sheetViews>
  <sheetFormatPr baseColWidth="10" defaultColWidth="9.140625" defaultRowHeight="15" x14ac:dyDescent="0.25"/>
  <cols>
    <col min="1" max="1" width="46.42578125" customWidth="1"/>
    <col min="2" max="2" width="24.5703125" customWidth="1"/>
    <col min="3" max="3" width="22.28515625" customWidth="1"/>
    <col min="4" max="4" width="19.85546875" customWidth="1"/>
    <col min="5" max="5" width="21.140625" customWidth="1"/>
    <col min="6" max="6" width="21.5703125" hidden="1" customWidth="1"/>
    <col min="7" max="7" width="16.85546875" style="169" hidden="1" customWidth="1"/>
    <col min="8" max="8" width="20.28515625" style="169" hidden="1" customWidth="1"/>
    <col min="9" max="9" width="17.28515625" customWidth="1"/>
    <col min="10" max="10" width="15.140625" customWidth="1"/>
    <col min="11" max="11" width="16.42578125" customWidth="1"/>
    <col min="12" max="12" width="11" customWidth="1"/>
    <col min="13" max="13" width="11.140625" customWidth="1"/>
    <col min="14" max="14" width="16.85546875" hidden="1" customWidth="1"/>
    <col min="15" max="15" width="18.28515625" customWidth="1"/>
    <col min="16" max="16" width="12.85546875" bestFit="1" customWidth="1"/>
    <col min="17" max="17" width="18.42578125" customWidth="1"/>
    <col min="18" max="18" width="12.28515625" customWidth="1"/>
    <col min="19" max="19" width="14.5703125" customWidth="1"/>
    <col min="20" max="52" width="9.140625" customWidth="1"/>
  </cols>
  <sheetData>
    <row r="1" spans="1:19" ht="30.75" x14ac:dyDescent="0.25">
      <c r="A1" s="839" t="s">
        <v>330</v>
      </c>
      <c r="B1" s="840"/>
      <c r="C1" s="840"/>
      <c r="D1" s="840"/>
      <c r="E1" s="840"/>
      <c r="F1" s="840"/>
      <c r="G1" s="840"/>
      <c r="H1" s="840"/>
      <c r="I1" s="840"/>
      <c r="J1" s="840"/>
      <c r="K1" s="840"/>
      <c r="L1" s="840"/>
      <c r="M1" s="840"/>
      <c r="N1" s="840"/>
      <c r="O1" s="840"/>
      <c r="P1" s="840"/>
      <c r="Q1" s="840"/>
      <c r="R1" s="840"/>
      <c r="S1" s="840"/>
    </row>
    <row r="2" spans="1:19" ht="10.5" customHeight="1" x14ac:dyDescent="0.25">
      <c r="A2" s="841"/>
      <c r="B2" s="841"/>
      <c r="C2" s="841"/>
      <c r="D2" s="841"/>
      <c r="E2" s="841"/>
      <c r="F2" s="841"/>
      <c r="G2" s="841"/>
      <c r="H2" s="841"/>
      <c r="I2" s="841"/>
      <c r="J2" s="841"/>
      <c r="K2" s="841"/>
      <c r="L2" s="841"/>
      <c r="M2" s="841"/>
      <c r="N2" s="841"/>
      <c r="O2" s="841"/>
      <c r="P2" s="841"/>
      <c r="Q2" s="841"/>
      <c r="R2" s="841"/>
      <c r="S2" s="841"/>
    </row>
    <row r="3" spans="1:19" ht="17.25" customHeight="1" x14ac:dyDescent="0.25">
      <c r="A3" s="841"/>
      <c r="B3" s="841"/>
      <c r="C3" s="841"/>
      <c r="D3" s="841"/>
      <c r="E3" s="841"/>
      <c r="F3" s="841"/>
      <c r="G3" s="841"/>
      <c r="H3" s="841"/>
      <c r="I3" s="841"/>
      <c r="J3" s="841"/>
      <c r="K3" s="841"/>
      <c r="L3" s="841"/>
      <c r="M3" s="841"/>
      <c r="N3" s="841"/>
      <c r="O3" s="841"/>
      <c r="P3" s="841"/>
      <c r="Q3" s="841"/>
      <c r="R3" s="841"/>
      <c r="S3" s="841"/>
    </row>
    <row r="4" spans="1:19" ht="30.75" x14ac:dyDescent="0.25">
      <c r="A4" s="839" t="s">
        <v>490</v>
      </c>
      <c r="B4" s="840"/>
      <c r="C4" s="840"/>
      <c r="D4" s="840"/>
      <c r="E4" s="840"/>
      <c r="F4" s="840"/>
      <c r="G4" s="840"/>
      <c r="H4" s="840"/>
      <c r="I4" s="840"/>
      <c r="J4" s="840"/>
      <c r="K4" s="840"/>
      <c r="L4" s="840"/>
      <c r="M4" s="840"/>
      <c r="N4" s="840"/>
      <c r="O4" s="840"/>
      <c r="P4" s="840"/>
      <c r="Q4" s="840"/>
      <c r="R4" s="840"/>
      <c r="S4" s="840"/>
    </row>
    <row r="5" spans="1:19" ht="17.25" customHeight="1" x14ac:dyDescent="0.3">
      <c r="A5" s="842" t="s">
        <v>357</v>
      </c>
      <c r="B5" s="843"/>
      <c r="C5" s="843"/>
      <c r="D5" s="843"/>
      <c r="E5" s="843"/>
      <c r="F5" s="843"/>
      <c r="G5" s="843"/>
      <c r="H5" s="843"/>
      <c r="I5" s="843"/>
      <c r="J5" s="843"/>
      <c r="K5" s="843"/>
      <c r="L5" s="843"/>
      <c r="M5" s="843"/>
      <c r="N5" s="843"/>
      <c r="O5" s="843"/>
      <c r="P5" s="843"/>
      <c r="Q5" s="843"/>
      <c r="R5" s="843"/>
      <c r="S5" s="843"/>
    </row>
    <row r="6" spans="1:19" ht="46.5" customHeight="1" x14ac:dyDescent="0.25">
      <c r="A6" s="856" t="s">
        <v>362</v>
      </c>
      <c r="B6" s="856"/>
      <c r="C6" s="856"/>
      <c r="D6" s="856"/>
      <c r="E6" s="856"/>
      <c r="F6" s="856"/>
      <c r="G6" s="856"/>
      <c r="H6" s="856"/>
      <c r="I6" s="856"/>
      <c r="J6" s="856"/>
      <c r="K6" s="856"/>
      <c r="L6" s="856"/>
      <c r="M6" s="856"/>
      <c r="N6" s="856"/>
      <c r="O6" s="856"/>
      <c r="P6" s="856"/>
      <c r="Q6" s="856"/>
      <c r="R6" s="856"/>
      <c r="S6" s="856"/>
    </row>
    <row r="7" spans="1:19" ht="42" customHeight="1" x14ac:dyDescent="0.25">
      <c r="A7" s="327" t="s">
        <v>63</v>
      </c>
      <c r="B7" s="327" t="s">
        <v>94</v>
      </c>
      <c r="C7" s="327" t="s">
        <v>169</v>
      </c>
      <c r="D7" s="327" t="s">
        <v>96</v>
      </c>
      <c r="E7" s="327" t="s">
        <v>355</v>
      </c>
      <c r="F7" s="327" t="s">
        <v>24</v>
      </c>
      <c r="G7" s="327" t="s">
        <v>329</v>
      </c>
      <c r="H7" s="327" t="s">
        <v>42</v>
      </c>
      <c r="I7" s="327" t="s">
        <v>25</v>
      </c>
      <c r="J7" s="327" t="s">
        <v>231</v>
      </c>
      <c r="K7" s="328" t="s">
        <v>353</v>
      </c>
      <c r="L7" s="844" t="s">
        <v>175</v>
      </c>
      <c r="M7" s="844"/>
      <c r="N7" s="327" t="s">
        <v>174</v>
      </c>
      <c r="O7" s="327" t="s">
        <v>79</v>
      </c>
      <c r="P7" s="327" t="s">
        <v>232</v>
      </c>
      <c r="Q7" s="328" t="s">
        <v>176</v>
      </c>
      <c r="R7" s="854" t="s">
        <v>177</v>
      </c>
      <c r="S7" s="855"/>
    </row>
    <row r="8" spans="1:19" s="77" customFormat="1" ht="63.75" customHeight="1" x14ac:dyDescent="0.3">
      <c r="A8" s="324" t="s">
        <v>293</v>
      </c>
      <c r="B8" s="254">
        <v>79753.796608999997</v>
      </c>
      <c r="C8" s="254">
        <v>79753.796608999997</v>
      </c>
      <c r="D8" s="254">
        <v>0</v>
      </c>
      <c r="E8" s="254">
        <v>79753.796608999997</v>
      </c>
      <c r="F8" s="254">
        <v>16472.786727999999</v>
      </c>
      <c r="G8" s="56">
        <v>0.2065454865899273</v>
      </c>
      <c r="H8" s="254">
        <v>63281.009880999998</v>
      </c>
      <c r="I8" s="254">
        <v>3731.0950360000002</v>
      </c>
      <c r="J8" s="52">
        <v>4.6782663580168124E-2</v>
      </c>
      <c r="K8" s="53">
        <v>0.24</v>
      </c>
      <c r="L8" s="53" t="s">
        <v>88</v>
      </c>
      <c r="M8" s="905">
        <v>0.19492776491736719</v>
      </c>
      <c r="N8" s="51">
        <v>12741.691691999999</v>
      </c>
      <c r="O8" s="51">
        <v>129.58747</v>
      </c>
      <c r="P8" s="673">
        <v>1.6248439009783316E-3</v>
      </c>
      <c r="Q8" s="58">
        <v>0.01</v>
      </c>
      <c r="R8" s="55" t="s">
        <v>88</v>
      </c>
      <c r="S8" s="325">
        <v>0.16248439009783316</v>
      </c>
    </row>
    <row r="9" spans="1:19" s="77" customFormat="1" ht="54.75" customHeight="1" x14ac:dyDescent="0.3">
      <c r="A9" s="324" t="s">
        <v>294</v>
      </c>
      <c r="B9" s="254">
        <v>234877.55766200001</v>
      </c>
      <c r="C9" s="254">
        <v>234877.55766200001</v>
      </c>
      <c r="D9" s="254">
        <v>0</v>
      </c>
      <c r="E9" s="254">
        <v>234877.55766200001</v>
      </c>
      <c r="F9" s="254">
        <v>29027.039395</v>
      </c>
      <c r="G9" s="56">
        <v>0.12358370754506606</v>
      </c>
      <c r="H9" s="254">
        <v>205850.51826700001</v>
      </c>
      <c r="I9" s="254">
        <v>7334.4241686999994</v>
      </c>
      <c r="J9" s="52">
        <v>3.1226585637673332E-2</v>
      </c>
      <c r="K9" s="53">
        <v>0.24</v>
      </c>
      <c r="L9" s="53" t="s">
        <v>88</v>
      </c>
      <c r="M9" s="905">
        <v>0.13011077349030556</v>
      </c>
      <c r="N9" s="51">
        <v>21692.6152263</v>
      </c>
      <c r="O9" s="51">
        <v>374.75484567000001</v>
      </c>
      <c r="P9" s="673">
        <v>1.5955327933428621E-3</v>
      </c>
      <c r="Q9" s="58">
        <v>0.01</v>
      </c>
      <c r="R9" s="55" t="s">
        <v>88</v>
      </c>
      <c r="S9" s="325">
        <v>0.1595532793342862</v>
      </c>
    </row>
    <row r="10" spans="1:19" s="77" customFormat="1" ht="34.5" customHeight="1" x14ac:dyDescent="0.3">
      <c r="A10" s="324" t="s">
        <v>295</v>
      </c>
      <c r="B10" s="254">
        <v>92408.660040000002</v>
      </c>
      <c r="C10" s="254">
        <v>92408.660040000002</v>
      </c>
      <c r="D10" s="254">
        <v>0</v>
      </c>
      <c r="E10" s="254">
        <v>92408.660040000002</v>
      </c>
      <c r="F10" s="254">
        <v>33543.592884999998</v>
      </c>
      <c r="G10" s="56">
        <v>0.3629918761994852</v>
      </c>
      <c r="H10" s="254">
        <v>58865.067155000004</v>
      </c>
      <c r="I10" s="254">
        <v>7815.4591476000005</v>
      </c>
      <c r="J10" s="52">
        <v>8.4574964556536167E-2</v>
      </c>
      <c r="K10" s="53">
        <v>0.24</v>
      </c>
      <c r="L10" s="53" t="s">
        <v>88</v>
      </c>
      <c r="M10" s="905">
        <v>0.35239568565223406</v>
      </c>
      <c r="N10" s="51">
        <v>25728.1337374</v>
      </c>
      <c r="O10" s="51">
        <v>408.63952699999999</v>
      </c>
      <c r="P10" s="673">
        <v>4.4220912501395033E-3</v>
      </c>
      <c r="Q10" s="58">
        <v>0.01</v>
      </c>
      <c r="R10" s="55" t="s">
        <v>88</v>
      </c>
      <c r="S10" s="325">
        <v>0.44220912501395032</v>
      </c>
    </row>
    <row r="11" spans="1:19" s="77" customFormat="1" ht="42" customHeight="1" x14ac:dyDescent="0.3">
      <c r="A11" s="324" t="s">
        <v>267</v>
      </c>
      <c r="B11" s="254">
        <v>72451.799999999988</v>
      </c>
      <c r="C11" s="254">
        <v>72451.799999999988</v>
      </c>
      <c r="D11" s="254">
        <v>0</v>
      </c>
      <c r="E11" s="254">
        <v>72451.799999999988</v>
      </c>
      <c r="F11" s="254">
        <v>29969.984373380001</v>
      </c>
      <c r="G11" s="56">
        <v>0.41365410346437226</v>
      </c>
      <c r="H11" s="254">
        <v>42481.815626619988</v>
      </c>
      <c r="I11" s="254">
        <v>10421.86121438</v>
      </c>
      <c r="J11" s="56">
        <v>0.14384544227168961</v>
      </c>
      <c r="K11" s="53">
        <v>0.24</v>
      </c>
      <c r="L11" s="57" t="s">
        <v>88</v>
      </c>
      <c r="M11" s="905">
        <v>0.59935600946537337</v>
      </c>
      <c r="N11" s="51">
        <v>19548.123159000002</v>
      </c>
      <c r="O11" s="51">
        <v>1585.9522203699998</v>
      </c>
      <c r="P11" s="674">
        <v>2.1889755953199232E-2</v>
      </c>
      <c r="Q11" s="58">
        <v>0.01</v>
      </c>
      <c r="R11" s="55" t="s">
        <v>86</v>
      </c>
      <c r="S11" s="446">
        <v>2.1889755953199233</v>
      </c>
    </row>
    <row r="12" spans="1:19" s="77" customFormat="1" ht="42" customHeight="1" x14ac:dyDescent="0.3">
      <c r="A12" s="324" t="s">
        <v>297</v>
      </c>
      <c r="B12" s="254">
        <v>4532.0460000000003</v>
      </c>
      <c r="C12" s="254">
        <v>4532.0460000000003</v>
      </c>
      <c r="D12" s="254">
        <v>0</v>
      </c>
      <c r="E12" s="254">
        <v>4532.0460000000003</v>
      </c>
      <c r="F12" s="254">
        <v>1842.118352</v>
      </c>
      <c r="G12" s="56">
        <v>0.40646506059294185</v>
      </c>
      <c r="H12" s="254">
        <v>2689.9276480000003</v>
      </c>
      <c r="I12" s="254">
        <v>1298.5867479999999</v>
      </c>
      <c r="J12" s="56">
        <v>0.2865343264388755</v>
      </c>
      <c r="K12" s="53">
        <v>0.24</v>
      </c>
      <c r="L12" s="57" t="s">
        <v>86</v>
      </c>
      <c r="M12" s="295">
        <v>1.1938930268286478</v>
      </c>
      <c r="N12" s="51">
        <v>543.53160400000002</v>
      </c>
      <c r="O12" s="51">
        <v>46.156131000000002</v>
      </c>
      <c r="P12" s="674">
        <v>1.0184391552954229E-2</v>
      </c>
      <c r="Q12" s="58">
        <v>0.68</v>
      </c>
      <c r="R12" s="55" t="s">
        <v>88</v>
      </c>
      <c r="S12" s="325">
        <v>1.4977046401403276E-2</v>
      </c>
    </row>
    <row r="13" spans="1:19" s="77" customFormat="1" ht="54" customHeight="1" x14ac:dyDescent="0.3">
      <c r="A13" s="324" t="s">
        <v>456</v>
      </c>
      <c r="B13" s="254">
        <v>74000</v>
      </c>
      <c r="C13" s="254">
        <v>74000</v>
      </c>
      <c r="D13" s="254">
        <v>0</v>
      </c>
      <c r="E13" s="254">
        <v>74000</v>
      </c>
      <c r="F13" s="254">
        <v>14983.083538000001</v>
      </c>
      <c r="G13" s="56">
        <v>0.20247410186486486</v>
      </c>
      <c r="H13" s="254">
        <v>59016.916462000001</v>
      </c>
      <c r="I13" s="254">
        <v>1612.038691</v>
      </c>
      <c r="J13" s="56">
        <v>2.1784306635135135E-2</v>
      </c>
      <c r="K13" s="53">
        <v>0.24</v>
      </c>
      <c r="L13" s="57" t="s">
        <v>88</v>
      </c>
      <c r="M13" s="905">
        <v>9.0767944313063065E-2</v>
      </c>
      <c r="N13" s="51">
        <v>13371.044847000001</v>
      </c>
      <c r="O13" s="51">
        <v>85.537228999999996</v>
      </c>
      <c r="P13" s="674">
        <v>1.1559084999999999E-3</v>
      </c>
      <c r="Q13" s="58">
        <v>0.01</v>
      </c>
      <c r="R13" s="55" t="s">
        <v>88</v>
      </c>
      <c r="S13" s="325">
        <v>0.11559084999999999</v>
      </c>
    </row>
    <row r="14" spans="1:19" s="77" customFormat="1" ht="42" customHeight="1" x14ac:dyDescent="0.3">
      <c r="A14" s="308" t="s">
        <v>239</v>
      </c>
      <c r="B14" s="310">
        <v>558023.86031099991</v>
      </c>
      <c r="C14" s="310">
        <v>558023.86031099991</v>
      </c>
      <c r="D14" s="312">
        <v>0</v>
      </c>
      <c r="E14" s="310">
        <v>558023.86031099991</v>
      </c>
      <c r="F14" s="310">
        <v>125838.60527138</v>
      </c>
      <c r="G14" s="313">
        <v>0.22550757095090374</v>
      </c>
      <c r="H14" s="310">
        <v>432185.25503961992</v>
      </c>
      <c r="I14" s="310">
        <v>32213.465005680002</v>
      </c>
      <c r="J14" s="317">
        <v>5.7727755561790273E-2</v>
      </c>
      <c r="K14" s="317">
        <v>0.24</v>
      </c>
      <c r="L14" s="329" t="s">
        <v>88</v>
      </c>
      <c r="M14" s="905">
        <v>0.24053231484079282</v>
      </c>
      <c r="N14" s="310">
        <v>93625.1402657</v>
      </c>
      <c r="O14" s="311">
        <v>2630.6274230399999</v>
      </c>
      <c r="P14" s="329">
        <v>4.7141844823156646E-3</v>
      </c>
      <c r="Q14" s="317">
        <v>0.01</v>
      </c>
      <c r="R14" s="317" t="s">
        <v>88</v>
      </c>
      <c r="S14" s="325">
        <v>0.47141844823156642</v>
      </c>
    </row>
    <row r="15" spans="1:19" s="77" customFormat="1" ht="87" x14ac:dyDescent="0.3">
      <c r="A15" s="306" t="s">
        <v>293</v>
      </c>
      <c r="B15" s="254">
        <v>25.854268019999999</v>
      </c>
      <c r="C15" s="254">
        <v>25.854268019999999</v>
      </c>
      <c r="D15" s="255">
        <v>0</v>
      </c>
      <c r="E15" s="255">
        <v>25.854268019999999</v>
      </c>
      <c r="F15" s="255">
        <v>25.854268019999999</v>
      </c>
      <c r="G15" s="56">
        <v>1</v>
      </c>
      <c r="H15" s="255">
        <v>0</v>
      </c>
      <c r="I15" s="254">
        <v>25.854268019999999</v>
      </c>
      <c r="J15" s="56">
        <v>1</v>
      </c>
      <c r="K15" s="53">
        <v>0.24</v>
      </c>
      <c r="L15" s="57" t="s">
        <v>86</v>
      </c>
      <c r="M15" s="295">
        <v>4.166666666666667</v>
      </c>
      <c r="N15" s="51">
        <v>25.854268019999999</v>
      </c>
      <c r="O15" s="51">
        <v>0</v>
      </c>
      <c r="P15" s="674">
        <v>0</v>
      </c>
      <c r="Q15" s="321">
        <v>0.01</v>
      </c>
      <c r="R15" s="322" t="s">
        <v>88</v>
      </c>
      <c r="S15" s="323">
        <v>0</v>
      </c>
    </row>
    <row r="16" spans="1:19" s="77" customFormat="1" ht="40.5" customHeight="1" x14ac:dyDescent="0.3">
      <c r="A16" s="306" t="s">
        <v>294</v>
      </c>
      <c r="B16" s="254">
        <v>1283.0473948899999</v>
      </c>
      <c r="C16" s="254">
        <v>1283.0473948899999</v>
      </c>
      <c r="D16" s="255">
        <v>0</v>
      </c>
      <c r="E16" s="254">
        <v>1283.0473948899999</v>
      </c>
      <c r="F16" s="254">
        <v>1067.0473948900001</v>
      </c>
      <c r="G16" s="56">
        <v>0.83165080194210739</v>
      </c>
      <c r="H16" s="254">
        <v>215.99999999999977</v>
      </c>
      <c r="I16" s="254">
        <v>1063.0807268900001</v>
      </c>
      <c r="J16" s="56">
        <v>0.82855920297561703</v>
      </c>
      <c r="K16" s="53">
        <v>0.24</v>
      </c>
      <c r="L16" s="57" t="s">
        <v>86</v>
      </c>
      <c r="M16" s="295">
        <v>3.4523300123984044</v>
      </c>
      <c r="N16" s="51">
        <v>1063.0807268900001</v>
      </c>
      <c r="O16" s="51">
        <v>20.683333000000001</v>
      </c>
      <c r="P16" s="674">
        <v>1.6120474646825696E-2</v>
      </c>
      <c r="Q16" s="280">
        <v>0.01</v>
      </c>
      <c r="R16" s="249" t="s">
        <v>86</v>
      </c>
      <c r="S16" s="446">
        <v>1.6120474646825695</v>
      </c>
    </row>
    <row r="17" spans="1:19" s="78" customFormat="1" ht="45.75" customHeight="1" x14ac:dyDescent="0.35">
      <c r="A17" s="330" t="s">
        <v>332</v>
      </c>
      <c r="B17" s="331">
        <v>1308.9016629099999</v>
      </c>
      <c r="C17" s="331">
        <v>1308.9016629099999</v>
      </c>
      <c r="D17" s="331">
        <v>0</v>
      </c>
      <c r="E17" s="331">
        <v>1308.9016629099999</v>
      </c>
      <c r="F17" s="331">
        <v>1092.9016629100001</v>
      </c>
      <c r="G17" s="332">
        <v>0.83497614364720085</v>
      </c>
      <c r="H17" s="331">
        <v>215.99999999999977</v>
      </c>
      <c r="I17" s="331">
        <v>1088.9349949100001</v>
      </c>
      <c r="J17" s="333">
        <v>0.83194561193316729</v>
      </c>
      <c r="K17" s="334">
        <v>0.24</v>
      </c>
      <c r="L17" s="335" t="s">
        <v>86</v>
      </c>
      <c r="M17" s="906">
        <v>3.4664400497215304</v>
      </c>
      <c r="N17" s="336">
        <v>1088.9349949100001</v>
      </c>
      <c r="O17" s="336">
        <v>20.683333000000001</v>
      </c>
      <c r="P17" s="335">
        <v>1.5802052656894047E-2</v>
      </c>
      <c r="Q17" s="334">
        <v>0.01</v>
      </c>
      <c r="R17" s="334" t="s">
        <v>86</v>
      </c>
      <c r="S17" s="446">
        <v>1.5802052656894046</v>
      </c>
    </row>
    <row r="18" spans="1:19" s="78" customFormat="1" ht="34.5" customHeight="1" thickBot="1" x14ac:dyDescent="0.4">
      <c r="A18" s="320" t="s">
        <v>69</v>
      </c>
      <c r="B18" s="337">
        <v>559332.76197390992</v>
      </c>
      <c r="C18" s="338">
        <v>559332.76197390992</v>
      </c>
      <c r="D18" s="337">
        <v>0</v>
      </c>
      <c r="E18" s="339">
        <v>559332.76197390992</v>
      </c>
      <c r="F18" s="338">
        <v>126931.50693429</v>
      </c>
      <c r="G18" s="340">
        <v>0.22693379605790143</v>
      </c>
      <c r="H18" s="339">
        <v>432401.25503961992</v>
      </c>
      <c r="I18" s="339">
        <v>33302.400000590002</v>
      </c>
      <c r="J18" s="341">
        <v>5.9539512548959887E-2</v>
      </c>
      <c r="K18" s="341">
        <v>0.24</v>
      </c>
      <c r="L18" s="342" t="s">
        <v>88</v>
      </c>
      <c r="M18" s="444">
        <v>0.24808130228733288</v>
      </c>
      <c r="N18" s="339">
        <v>93625.1402657</v>
      </c>
      <c r="O18" s="343">
        <v>2651.3107560399999</v>
      </c>
      <c r="P18" s="342">
        <v>4.7401313427152163E-3</v>
      </c>
      <c r="Q18" s="341">
        <v>0.01</v>
      </c>
      <c r="R18" s="341" t="s">
        <v>88</v>
      </c>
      <c r="S18" s="300">
        <v>0.47401313427152164</v>
      </c>
    </row>
    <row r="19" spans="1:19" ht="25.5" customHeight="1" x14ac:dyDescent="0.35">
      <c r="A19" s="50" t="s">
        <v>491</v>
      </c>
      <c r="B19" s="50"/>
      <c r="C19" s="296"/>
      <c r="D19" s="296"/>
      <c r="E19" s="173"/>
      <c r="F19" s="173"/>
      <c r="G19" s="165"/>
      <c r="H19" s="165"/>
      <c r="I19" s="50"/>
      <c r="J19" s="50"/>
      <c r="K19" s="50"/>
      <c r="L19" s="50"/>
      <c r="M19" s="50"/>
      <c r="N19" s="50"/>
      <c r="O19" s="50"/>
      <c r="P19" s="50"/>
      <c r="Q19" s="50"/>
      <c r="R19" s="50"/>
      <c r="S19" s="50"/>
    </row>
    <row r="20" spans="1:19" ht="21" customHeight="1" x14ac:dyDescent="0.35">
      <c r="A20" s="251" t="s">
        <v>357</v>
      </c>
      <c r="B20" s="50"/>
      <c r="C20" s="50"/>
      <c r="D20" s="50"/>
      <c r="E20" s="173"/>
      <c r="F20" s="50"/>
      <c r="G20" s="165"/>
      <c r="H20" s="165"/>
      <c r="I20" s="50"/>
      <c r="J20" s="50"/>
      <c r="K20" s="50"/>
      <c r="L20" s="50"/>
      <c r="M20" s="50"/>
      <c r="N20" s="50"/>
      <c r="O20" s="50"/>
      <c r="P20" s="50"/>
      <c r="Q20" s="50"/>
      <c r="R20" s="50"/>
      <c r="S20" s="50"/>
    </row>
    <row r="21" spans="1:19" ht="30.75" customHeight="1" x14ac:dyDescent="0.25">
      <c r="A21" s="857" t="s">
        <v>363</v>
      </c>
      <c r="B21" s="858"/>
      <c r="C21" s="858"/>
      <c r="D21" s="858"/>
      <c r="E21" s="858"/>
      <c r="F21" s="858"/>
      <c r="G21" s="858"/>
      <c r="H21" s="858"/>
      <c r="I21" s="858"/>
      <c r="J21" s="858"/>
      <c r="K21" s="858"/>
      <c r="L21" s="858"/>
      <c r="M21" s="858"/>
      <c r="N21" s="858"/>
      <c r="O21" s="858"/>
      <c r="P21" s="858"/>
      <c r="Q21" s="858"/>
      <c r="R21" s="858"/>
      <c r="S21" s="858"/>
    </row>
    <row r="22" spans="1:19" ht="42.75" customHeight="1" x14ac:dyDescent="0.25">
      <c r="A22" s="327" t="s">
        <v>63</v>
      </c>
      <c r="B22" s="327" t="s">
        <v>94</v>
      </c>
      <c r="C22" s="327" t="s">
        <v>169</v>
      </c>
      <c r="D22" s="327" t="s">
        <v>96</v>
      </c>
      <c r="E22" s="327" t="s">
        <v>355</v>
      </c>
      <c r="F22" s="327" t="s">
        <v>24</v>
      </c>
      <c r="G22" s="327" t="s">
        <v>329</v>
      </c>
      <c r="H22" s="327" t="s">
        <v>42</v>
      </c>
      <c r="I22" s="327" t="s">
        <v>25</v>
      </c>
      <c r="J22" s="327" t="s">
        <v>231</v>
      </c>
      <c r="K22" s="328" t="s">
        <v>353</v>
      </c>
      <c r="L22" s="844" t="s">
        <v>175</v>
      </c>
      <c r="M22" s="844"/>
      <c r="N22" s="327" t="s">
        <v>174</v>
      </c>
      <c r="O22" s="327" t="s">
        <v>79</v>
      </c>
      <c r="P22" s="327" t="s">
        <v>232</v>
      </c>
      <c r="Q22" s="327" t="s">
        <v>176</v>
      </c>
      <c r="R22" s="859" t="s">
        <v>177</v>
      </c>
      <c r="S22" s="860"/>
    </row>
    <row r="23" spans="1:19" ht="42.75" customHeight="1" x14ac:dyDescent="0.25">
      <c r="A23" s="306" t="s">
        <v>375</v>
      </c>
      <c r="B23" s="51">
        <v>527031.22673600004</v>
      </c>
      <c r="C23" s="51">
        <v>527031.22673600004</v>
      </c>
      <c r="D23" s="51">
        <v>0</v>
      </c>
      <c r="E23" s="51">
        <v>527031.22673600004</v>
      </c>
      <c r="F23" s="51">
        <v>277608.35465380002</v>
      </c>
      <c r="G23" s="56">
        <v>0.52673986012760365</v>
      </c>
      <c r="H23" s="51">
        <v>249422.87208220002</v>
      </c>
      <c r="I23" s="51">
        <v>238064.89908579999</v>
      </c>
      <c r="J23" s="56">
        <v>0.45170928591874732</v>
      </c>
      <c r="K23" s="53">
        <v>0.24</v>
      </c>
      <c r="L23" s="57" t="s">
        <v>86</v>
      </c>
      <c r="M23" s="295">
        <v>1.8821220246614472</v>
      </c>
      <c r="N23" s="51">
        <v>39543.455568000034</v>
      </c>
      <c r="O23" s="51">
        <v>2146.8977357700001</v>
      </c>
      <c r="P23" s="675">
        <v>4.0735683710168887E-3</v>
      </c>
      <c r="Q23" s="58">
        <v>0.01</v>
      </c>
      <c r="R23" s="58" t="s">
        <v>88</v>
      </c>
      <c r="S23" s="325">
        <v>0.40735683710168885</v>
      </c>
    </row>
    <row r="24" spans="1:19" ht="59.25" customHeight="1" x14ac:dyDescent="0.25">
      <c r="A24" s="306" t="s">
        <v>296</v>
      </c>
      <c r="B24" s="51">
        <v>134274.9</v>
      </c>
      <c r="C24" s="51">
        <v>134274.9</v>
      </c>
      <c r="D24" s="51">
        <v>0</v>
      </c>
      <c r="E24" s="51">
        <v>134274.9</v>
      </c>
      <c r="F24" s="51">
        <v>20989.945302</v>
      </c>
      <c r="G24" s="56">
        <v>0.15632069211743968</v>
      </c>
      <c r="H24" s="51">
        <v>113284.95469799999</v>
      </c>
      <c r="I24" s="51">
        <v>8798.3024269999987</v>
      </c>
      <c r="J24" s="56">
        <v>6.5524550210054142E-2</v>
      </c>
      <c r="K24" s="53">
        <v>0.24</v>
      </c>
      <c r="L24" s="57" t="s">
        <v>88</v>
      </c>
      <c r="M24" s="905">
        <v>0.27301895920855895</v>
      </c>
      <c r="N24" s="51">
        <v>12191.642875000001</v>
      </c>
      <c r="O24" s="51">
        <v>384.01527300000004</v>
      </c>
      <c r="P24" s="675">
        <v>2.8599185179061766E-3</v>
      </c>
      <c r="Q24" s="58">
        <v>0.01</v>
      </c>
      <c r="R24" s="58" t="s">
        <v>88</v>
      </c>
      <c r="S24" s="325">
        <v>0.28599185179061765</v>
      </c>
    </row>
    <row r="25" spans="1:19" s="77" customFormat="1" ht="63.75" customHeight="1" x14ac:dyDescent="0.3">
      <c r="A25" s="306" t="s">
        <v>373</v>
      </c>
      <c r="B25" s="51">
        <v>42800</v>
      </c>
      <c r="C25" s="51">
        <v>42800</v>
      </c>
      <c r="D25" s="51">
        <v>0</v>
      </c>
      <c r="E25" s="51">
        <v>42800</v>
      </c>
      <c r="F25" s="51">
        <v>7608.2894590000005</v>
      </c>
      <c r="G25" s="56">
        <v>0.17776377240654206</v>
      </c>
      <c r="H25" s="51">
        <v>35191.710541</v>
      </c>
      <c r="I25" s="51">
        <v>4370.9732439999998</v>
      </c>
      <c r="J25" s="56">
        <v>0.10212554308411215</v>
      </c>
      <c r="K25" s="53">
        <v>0.24</v>
      </c>
      <c r="L25" s="57" t="s">
        <v>88</v>
      </c>
      <c r="M25" s="905">
        <v>0.42552309618380063</v>
      </c>
      <c r="N25" s="51">
        <v>3237.3162150000007</v>
      </c>
      <c r="O25" s="51">
        <v>158.469461</v>
      </c>
      <c r="P25" s="674">
        <v>3.7025574999999997E-3</v>
      </c>
      <c r="Q25" s="58">
        <v>0.01</v>
      </c>
      <c r="R25" s="58" t="s">
        <v>88</v>
      </c>
      <c r="S25" s="325">
        <v>0.37025574999999994</v>
      </c>
    </row>
    <row r="26" spans="1:19" s="77" customFormat="1" ht="99.75" customHeight="1" x14ac:dyDescent="0.3">
      <c r="A26" s="306" t="s">
        <v>374</v>
      </c>
      <c r="B26" s="51">
        <v>38785.800000000003</v>
      </c>
      <c r="C26" s="51">
        <v>38785.800000000003</v>
      </c>
      <c r="D26" s="51">
        <v>0</v>
      </c>
      <c r="E26" s="51">
        <v>38785.800000000003</v>
      </c>
      <c r="F26" s="51">
        <v>10702.920427999999</v>
      </c>
      <c r="G26" s="56">
        <v>0.27594945645055663</v>
      </c>
      <c r="H26" s="51">
        <v>28082.879572000005</v>
      </c>
      <c r="I26" s="51">
        <v>5618.2260690000003</v>
      </c>
      <c r="J26" s="56">
        <v>0.14485265403833361</v>
      </c>
      <c r="K26" s="53">
        <v>0.24</v>
      </c>
      <c r="L26" s="57" t="s">
        <v>88</v>
      </c>
      <c r="M26" s="905">
        <v>0.60355272515972336</v>
      </c>
      <c r="N26" s="51">
        <v>5084.6943589999992</v>
      </c>
      <c r="O26" s="51">
        <v>413.46221900000006</v>
      </c>
      <c r="P26" s="674">
        <v>1.0660144150694327E-2</v>
      </c>
      <c r="Q26" s="58">
        <v>0.01</v>
      </c>
      <c r="R26" s="58" t="s">
        <v>86</v>
      </c>
      <c r="S26" s="446">
        <v>1.0660144150694326</v>
      </c>
    </row>
    <row r="27" spans="1:19" s="77" customFormat="1" ht="42" customHeight="1" x14ac:dyDescent="0.3">
      <c r="A27" s="306" t="s">
        <v>337</v>
      </c>
      <c r="B27" s="51">
        <v>4500</v>
      </c>
      <c r="C27" s="51">
        <v>4500</v>
      </c>
      <c r="D27" s="51">
        <v>0</v>
      </c>
      <c r="E27" s="51">
        <v>4500</v>
      </c>
      <c r="F27" s="51">
        <v>2468.8441440000001</v>
      </c>
      <c r="G27" s="56">
        <v>0.54863203199999999</v>
      </c>
      <c r="H27" s="51">
        <v>2031.1558559999999</v>
      </c>
      <c r="I27" s="51">
        <v>1973.3967520000001</v>
      </c>
      <c r="J27" s="56">
        <v>0.43853261155555556</v>
      </c>
      <c r="K27" s="53">
        <v>0.24</v>
      </c>
      <c r="L27" s="57" t="s">
        <v>86</v>
      </c>
      <c r="M27" s="295">
        <v>1.827219214814815</v>
      </c>
      <c r="N27" s="51">
        <v>495.44739200000004</v>
      </c>
      <c r="O27" s="51">
        <v>63.090574270000005</v>
      </c>
      <c r="P27" s="674">
        <v>1.4020127615555556E-2</v>
      </c>
      <c r="Q27" s="58">
        <v>0.01</v>
      </c>
      <c r="R27" s="55" t="s">
        <v>86</v>
      </c>
      <c r="S27" s="446">
        <v>1.4020127615555555</v>
      </c>
    </row>
    <row r="28" spans="1:19" s="77" customFormat="1" ht="42" customHeight="1" x14ac:dyDescent="0.3">
      <c r="A28" s="320" t="s">
        <v>69</v>
      </c>
      <c r="B28" s="339">
        <v>747391.92673600011</v>
      </c>
      <c r="C28" s="339">
        <v>747391.92673600011</v>
      </c>
      <c r="D28" s="339">
        <v>0</v>
      </c>
      <c r="E28" s="339">
        <v>747391.92673600011</v>
      </c>
      <c r="F28" s="339">
        <v>319378.35398679995</v>
      </c>
      <c r="G28" s="340">
        <v>0.4273237943331617</v>
      </c>
      <c r="H28" s="339">
        <v>428013.57274920016</v>
      </c>
      <c r="I28" s="339">
        <v>258825.79757779997</v>
      </c>
      <c r="J28" s="341">
        <v>0.34630531628584815</v>
      </c>
      <c r="K28" s="341">
        <v>0.24</v>
      </c>
      <c r="L28" s="342" t="s">
        <v>86</v>
      </c>
      <c r="M28" s="907">
        <v>1.4429388178577007</v>
      </c>
      <c r="N28" s="339">
        <v>60552.556409000041</v>
      </c>
      <c r="O28" s="343">
        <v>3165.9352630400003</v>
      </c>
      <c r="P28" s="342">
        <v>4.2359773363705305E-3</v>
      </c>
      <c r="Q28" s="341">
        <v>0.01</v>
      </c>
      <c r="R28" s="341" t="s">
        <v>88</v>
      </c>
      <c r="S28" s="325">
        <v>0.42359773363705305</v>
      </c>
    </row>
    <row r="29" spans="1:19" ht="30.75" customHeight="1" x14ac:dyDescent="0.25">
      <c r="A29" s="853" t="s">
        <v>491</v>
      </c>
      <c r="B29" s="853"/>
      <c r="C29" s="853"/>
      <c r="D29" s="853"/>
      <c r="E29" s="853"/>
      <c r="F29" s="853"/>
      <c r="G29" s="853"/>
      <c r="H29" s="853"/>
      <c r="I29" s="853"/>
      <c r="J29" s="853"/>
      <c r="K29" s="853"/>
      <c r="L29" s="853"/>
      <c r="M29" s="853"/>
      <c r="N29" s="853"/>
      <c r="O29" s="853"/>
      <c r="P29" s="853"/>
      <c r="Q29" s="250"/>
      <c r="R29" s="250"/>
      <c r="S29" s="250"/>
    </row>
    <row r="30" spans="1:19" ht="27" customHeight="1" x14ac:dyDescent="0.35">
      <c r="A30" s="251" t="s">
        <v>357</v>
      </c>
      <c r="B30" s="50"/>
      <c r="C30" s="50"/>
      <c r="D30" s="50"/>
      <c r="E30" s="252"/>
      <c r="F30" s="50"/>
      <c r="G30" s="165"/>
      <c r="H30" s="165"/>
      <c r="I30" s="296"/>
      <c r="J30" s="50"/>
      <c r="K30" s="50"/>
      <c r="L30" s="50"/>
      <c r="M30" s="50"/>
      <c r="N30" s="50"/>
      <c r="O30" s="296"/>
      <c r="P30" s="50"/>
      <c r="Q30" s="50"/>
      <c r="R30" s="50"/>
      <c r="S30" s="50"/>
    </row>
    <row r="31" spans="1:19" ht="30" customHeight="1" x14ac:dyDescent="0.25">
      <c r="A31" s="851" t="s">
        <v>376</v>
      </c>
      <c r="B31" s="852"/>
      <c r="C31" s="852"/>
      <c r="D31" s="852"/>
      <c r="E31" s="852"/>
      <c r="F31" s="852"/>
      <c r="G31" s="852"/>
      <c r="H31" s="852"/>
      <c r="I31" s="852"/>
      <c r="J31" s="852"/>
      <c r="K31" s="852"/>
      <c r="L31" s="852"/>
      <c r="M31" s="852"/>
      <c r="N31" s="852"/>
      <c r="O31" s="852"/>
      <c r="P31" s="852"/>
      <c r="Q31" s="852"/>
      <c r="R31" s="852"/>
      <c r="S31" s="852"/>
    </row>
    <row r="32" spans="1:19" ht="49.5" customHeight="1" x14ac:dyDescent="0.25">
      <c r="A32" s="327" t="s">
        <v>63</v>
      </c>
      <c r="B32" s="327" t="s">
        <v>94</v>
      </c>
      <c r="C32" s="327" t="s">
        <v>169</v>
      </c>
      <c r="D32" s="327" t="s">
        <v>96</v>
      </c>
      <c r="E32" s="327" t="s">
        <v>355</v>
      </c>
      <c r="F32" s="327" t="s">
        <v>24</v>
      </c>
      <c r="G32" s="327" t="s">
        <v>329</v>
      </c>
      <c r="H32" s="327" t="s">
        <v>42</v>
      </c>
      <c r="I32" s="327" t="s">
        <v>25</v>
      </c>
      <c r="J32" s="327" t="s">
        <v>231</v>
      </c>
      <c r="K32" s="328" t="s">
        <v>353</v>
      </c>
      <c r="L32" s="844" t="s">
        <v>175</v>
      </c>
      <c r="M32" s="844"/>
      <c r="N32" s="327" t="s">
        <v>174</v>
      </c>
      <c r="O32" s="327" t="s">
        <v>79</v>
      </c>
      <c r="P32" s="327" t="s">
        <v>232</v>
      </c>
      <c r="Q32" s="327" t="s">
        <v>176</v>
      </c>
      <c r="R32" s="859" t="s">
        <v>177</v>
      </c>
      <c r="S32" s="860"/>
    </row>
    <row r="33" spans="1:19" s="77" customFormat="1" ht="39.75" customHeight="1" x14ac:dyDescent="0.3">
      <c r="A33" s="306" t="s">
        <v>300</v>
      </c>
      <c r="B33" s="51">
        <v>13845.493998</v>
      </c>
      <c r="C33" s="51">
        <v>13845.493998</v>
      </c>
      <c r="D33" s="51">
        <v>0</v>
      </c>
      <c r="E33" s="51">
        <v>13845.493998</v>
      </c>
      <c r="F33" s="51">
        <v>4208.5357720000002</v>
      </c>
      <c r="G33" s="56">
        <v>0.30396429138663661</v>
      </c>
      <c r="H33" s="51">
        <v>9636.9582259999988</v>
      </c>
      <c r="I33" s="51">
        <v>3397.7802078300001</v>
      </c>
      <c r="J33" s="56">
        <v>0.24540693227130891</v>
      </c>
      <c r="K33" s="53">
        <v>0.24</v>
      </c>
      <c r="L33" s="57" t="s">
        <v>86</v>
      </c>
      <c r="M33" s="479">
        <v>1.0225288844637872</v>
      </c>
      <c r="N33" s="54">
        <v>810.75556417000007</v>
      </c>
      <c r="O33" s="51">
        <v>127.25709107</v>
      </c>
      <c r="P33" s="674">
        <v>9.1912279250117371E-3</v>
      </c>
      <c r="Q33" s="480">
        <v>0.01</v>
      </c>
      <c r="R33" s="322" t="s">
        <v>29</v>
      </c>
      <c r="S33" s="910">
        <v>0.91912279250117368</v>
      </c>
    </row>
    <row r="34" spans="1:19" s="77" customFormat="1" ht="39.75" customHeight="1" x14ac:dyDescent="0.3">
      <c r="A34" s="306" t="s">
        <v>457</v>
      </c>
      <c r="B34" s="51">
        <v>10010.239439000001</v>
      </c>
      <c r="C34" s="51">
        <v>10010.239439000001</v>
      </c>
      <c r="D34" s="51">
        <v>0</v>
      </c>
      <c r="E34" s="51">
        <v>10010.239439000001</v>
      </c>
      <c r="F34" s="51">
        <v>1315.584177</v>
      </c>
      <c r="G34" s="56">
        <v>0.13142384705349502</v>
      </c>
      <c r="H34" s="51">
        <v>8694.6552620000002</v>
      </c>
      <c r="I34" s="51">
        <v>1137.584177</v>
      </c>
      <c r="J34" s="56">
        <v>0.11364205461139718</v>
      </c>
      <c r="K34" s="53">
        <v>0.24</v>
      </c>
      <c r="L34" s="57" t="s">
        <v>88</v>
      </c>
      <c r="M34" s="908">
        <v>0.47350856088082161</v>
      </c>
      <c r="N34" s="54">
        <v>178</v>
      </c>
      <c r="O34" s="51">
        <v>12.621191169999999</v>
      </c>
      <c r="P34" s="674">
        <v>1.2608280997583037E-3</v>
      </c>
      <c r="Q34" s="480">
        <v>0</v>
      </c>
      <c r="R34" s="322" t="s">
        <v>86</v>
      </c>
      <c r="S34" s="481" t="e">
        <v>#DIV/0!</v>
      </c>
    </row>
    <row r="35" spans="1:19" s="77" customFormat="1" ht="21.75" x14ac:dyDescent="0.3">
      <c r="A35" s="306" t="s">
        <v>62</v>
      </c>
      <c r="B35" s="51">
        <v>6152.953305</v>
      </c>
      <c r="C35" s="51">
        <v>6152.953305</v>
      </c>
      <c r="D35" s="51">
        <v>0</v>
      </c>
      <c r="E35" s="51">
        <v>6152.953305</v>
      </c>
      <c r="F35" s="51">
        <v>4255.3575890100001</v>
      </c>
      <c r="G35" s="56">
        <v>0.69159595044415834</v>
      </c>
      <c r="H35" s="51">
        <v>1897.5957159899999</v>
      </c>
      <c r="I35" s="51">
        <v>3286.038493</v>
      </c>
      <c r="J35" s="56">
        <v>0.53405874059367664</v>
      </c>
      <c r="K35" s="85">
        <v>0.24</v>
      </c>
      <c r="L35" s="85" t="s">
        <v>86</v>
      </c>
      <c r="M35" s="295">
        <v>2.2252447524736527</v>
      </c>
      <c r="N35" s="54">
        <v>969.31909601000007</v>
      </c>
      <c r="O35" s="51">
        <v>191.47775099999998</v>
      </c>
      <c r="P35" s="674">
        <v>3.1119649623279563E-2</v>
      </c>
      <c r="Q35" s="344">
        <v>0.01</v>
      </c>
      <c r="R35" s="58" t="s">
        <v>86</v>
      </c>
      <c r="S35" s="481">
        <v>3.1119649623279564</v>
      </c>
    </row>
    <row r="36" spans="1:19" s="77" customFormat="1" ht="43.5" x14ac:dyDescent="0.3">
      <c r="A36" s="306" t="s">
        <v>368</v>
      </c>
      <c r="B36" s="51">
        <v>10674.472636999999</v>
      </c>
      <c r="C36" s="51">
        <v>10674.472636999999</v>
      </c>
      <c r="D36" s="51">
        <v>0</v>
      </c>
      <c r="E36" s="51">
        <v>10674.472636999999</v>
      </c>
      <c r="F36" s="51">
        <v>9826.0263679999989</v>
      </c>
      <c r="G36" s="56">
        <v>0.92051632920402038</v>
      </c>
      <c r="H36" s="51">
        <v>848.44626900000003</v>
      </c>
      <c r="I36" s="51">
        <v>815.94333800000004</v>
      </c>
      <c r="J36" s="56">
        <v>7.64387493178601E-2</v>
      </c>
      <c r="K36" s="53">
        <v>0.24</v>
      </c>
      <c r="L36" s="57" t="s">
        <v>88</v>
      </c>
      <c r="M36" s="905">
        <v>0.31849478882441712</v>
      </c>
      <c r="N36" s="54">
        <v>9010.083029999998</v>
      </c>
      <c r="O36" s="51">
        <v>1.682909</v>
      </c>
      <c r="P36" s="674">
        <v>1.5765734357374043E-4</v>
      </c>
      <c r="Q36" s="344">
        <v>0.01</v>
      </c>
      <c r="R36" s="57" t="s">
        <v>88</v>
      </c>
      <c r="S36" s="325">
        <v>1.5765734357374044E-2</v>
      </c>
    </row>
    <row r="37" spans="1:19" s="77" customFormat="1" ht="21.75" x14ac:dyDescent="0.3">
      <c r="A37" s="306" t="s">
        <v>301</v>
      </c>
      <c r="B37" s="51">
        <v>4500</v>
      </c>
      <c r="C37" s="51">
        <v>4500</v>
      </c>
      <c r="D37" s="51">
        <v>0</v>
      </c>
      <c r="E37" s="51">
        <v>4500</v>
      </c>
      <c r="F37" s="51">
        <v>6.1466326599999999</v>
      </c>
      <c r="G37" s="56">
        <v>1.3659183688888889E-3</v>
      </c>
      <c r="H37" s="51">
        <v>4493.8533673399997</v>
      </c>
      <c r="I37" s="51">
        <v>0</v>
      </c>
      <c r="J37" s="56">
        <v>0</v>
      </c>
      <c r="K37" s="845" t="s">
        <v>66</v>
      </c>
      <c r="L37" s="845" t="s">
        <v>348</v>
      </c>
      <c r="M37" s="845"/>
      <c r="N37" s="54">
        <v>6.1466326599999999</v>
      </c>
      <c r="O37" s="51">
        <v>0</v>
      </c>
      <c r="P37" s="674">
        <v>0</v>
      </c>
      <c r="Q37" s="861" t="s">
        <v>66</v>
      </c>
      <c r="R37" s="862">
        <v>2.8627749123745497E-2</v>
      </c>
      <c r="S37" s="862">
        <v>2.8627749123745497E-2</v>
      </c>
    </row>
    <row r="38" spans="1:19" s="78" customFormat="1" ht="24.75" x14ac:dyDescent="0.35">
      <c r="A38" s="308" t="s">
        <v>60</v>
      </c>
      <c r="B38" s="309">
        <v>45183.159379000004</v>
      </c>
      <c r="C38" s="310">
        <v>45183.159379000004</v>
      </c>
      <c r="D38" s="311">
        <v>0</v>
      </c>
      <c r="E38" s="310">
        <v>45183.159379000004</v>
      </c>
      <c r="F38" s="310">
        <v>19611.650538669997</v>
      </c>
      <c r="G38" s="313">
        <v>0.43404779143852873</v>
      </c>
      <c r="H38" s="310">
        <v>25571.508840330007</v>
      </c>
      <c r="I38" s="310">
        <v>8637.346215829999</v>
      </c>
      <c r="J38" s="317">
        <v>0.19116295395324701</v>
      </c>
      <c r="K38" s="317">
        <v>0.24</v>
      </c>
      <c r="L38" s="307" t="s">
        <v>29</v>
      </c>
      <c r="M38" s="909">
        <v>0.79651230813852925</v>
      </c>
      <c r="N38" s="345">
        <v>10974.304322839998</v>
      </c>
      <c r="O38" s="311">
        <v>333.03894223999998</v>
      </c>
      <c r="P38" s="329">
        <v>7.370864428634623E-3</v>
      </c>
      <c r="Q38" s="317">
        <v>0.01</v>
      </c>
      <c r="R38" s="57" t="s">
        <v>29</v>
      </c>
      <c r="S38" s="326">
        <v>0.73708644286346225</v>
      </c>
    </row>
    <row r="39" spans="1:19" ht="15" customHeight="1" x14ac:dyDescent="0.25">
      <c r="A39" s="853" t="s">
        <v>491</v>
      </c>
      <c r="B39" s="853"/>
      <c r="C39" s="853"/>
      <c r="D39" s="853"/>
      <c r="E39" s="853"/>
      <c r="F39" s="853"/>
      <c r="G39" s="853"/>
      <c r="H39" s="853"/>
      <c r="I39" s="853"/>
      <c r="J39" s="853"/>
      <c r="K39" s="853"/>
      <c r="L39" s="853"/>
      <c r="M39" s="853"/>
      <c r="N39" s="853"/>
      <c r="O39" s="853"/>
      <c r="P39" s="853"/>
      <c r="Q39" s="260"/>
      <c r="R39" s="260"/>
      <c r="S39" s="260"/>
    </row>
    <row r="40" spans="1:19" ht="27" customHeight="1" x14ac:dyDescent="0.35">
      <c r="A40" s="251" t="s">
        <v>357</v>
      </c>
      <c r="B40" s="50"/>
      <c r="C40" s="50"/>
      <c r="D40" s="50"/>
      <c r="E40" s="252"/>
      <c r="F40" s="50"/>
      <c r="G40" s="165"/>
      <c r="H40" s="165"/>
      <c r="I40" s="50"/>
      <c r="J40" s="50"/>
      <c r="K40" s="50"/>
      <c r="L40" s="50"/>
      <c r="M40" s="50"/>
      <c r="N40" s="50"/>
      <c r="O40" s="50"/>
      <c r="P40" s="50"/>
      <c r="Q40" s="50"/>
      <c r="R40" s="50"/>
      <c r="S40" s="50"/>
    </row>
    <row r="41" spans="1:19" ht="25.5" customHeight="1" x14ac:dyDescent="0.25">
      <c r="A41" s="851" t="s">
        <v>257</v>
      </c>
      <c r="B41" s="852"/>
      <c r="C41" s="852"/>
      <c r="D41" s="852"/>
      <c r="E41" s="852"/>
      <c r="F41" s="852"/>
      <c r="G41" s="852"/>
      <c r="H41" s="852"/>
      <c r="I41" s="852"/>
      <c r="J41" s="852"/>
      <c r="K41" s="852"/>
      <c r="L41" s="852"/>
      <c r="M41" s="852"/>
      <c r="N41" s="852"/>
      <c r="O41" s="852"/>
      <c r="P41" s="852"/>
      <c r="Q41" s="852"/>
      <c r="R41" s="852"/>
      <c r="S41" s="852"/>
    </row>
    <row r="42" spans="1:19" ht="42.75" customHeight="1" x14ac:dyDescent="0.25">
      <c r="A42" s="327" t="s">
        <v>63</v>
      </c>
      <c r="B42" s="327" t="s">
        <v>94</v>
      </c>
      <c r="C42" s="327" t="s">
        <v>169</v>
      </c>
      <c r="D42" s="327" t="s">
        <v>96</v>
      </c>
      <c r="E42" s="327" t="s">
        <v>355</v>
      </c>
      <c r="F42" s="327" t="s">
        <v>24</v>
      </c>
      <c r="G42" s="327" t="s">
        <v>329</v>
      </c>
      <c r="H42" s="327" t="s">
        <v>42</v>
      </c>
      <c r="I42" s="327" t="s">
        <v>25</v>
      </c>
      <c r="J42" s="327" t="s">
        <v>231</v>
      </c>
      <c r="K42" s="328" t="s">
        <v>353</v>
      </c>
      <c r="L42" s="844" t="s">
        <v>175</v>
      </c>
      <c r="M42" s="844"/>
      <c r="N42" s="327" t="s">
        <v>174</v>
      </c>
      <c r="O42" s="327" t="s">
        <v>79</v>
      </c>
      <c r="P42" s="327" t="s">
        <v>232</v>
      </c>
      <c r="Q42" s="327" t="s">
        <v>176</v>
      </c>
      <c r="R42" s="844" t="s">
        <v>177</v>
      </c>
      <c r="S42" s="844"/>
    </row>
    <row r="43" spans="1:19" s="77" customFormat="1" ht="28.5" customHeight="1" x14ac:dyDescent="0.3">
      <c r="A43" s="306" t="s">
        <v>61</v>
      </c>
      <c r="B43" s="51">
        <v>451</v>
      </c>
      <c r="C43" s="51">
        <v>451</v>
      </c>
      <c r="D43" s="51">
        <v>0</v>
      </c>
      <c r="E43" s="51">
        <v>451</v>
      </c>
      <c r="F43" s="51">
        <v>385.39938599999999</v>
      </c>
      <c r="G43" s="56">
        <v>0.8545440931263858</v>
      </c>
      <c r="H43" s="51">
        <v>65.600614000000007</v>
      </c>
      <c r="I43" s="51">
        <v>385.39938599999999</v>
      </c>
      <c r="J43" s="56">
        <v>0.8545440931263858</v>
      </c>
      <c r="K43" s="845" t="s">
        <v>66</v>
      </c>
      <c r="L43" s="845"/>
      <c r="M43" s="845"/>
      <c r="N43" s="51">
        <v>0</v>
      </c>
      <c r="O43" s="346">
        <v>25.026854</v>
      </c>
      <c r="P43" s="674">
        <v>5.5491915742793795E-2</v>
      </c>
      <c r="Q43" s="845" t="s">
        <v>66</v>
      </c>
      <c r="R43" s="845"/>
      <c r="S43" s="845"/>
    </row>
    <row r="44" spans="1:19" s="77" customFormat="1" ht="43.5" x14ac:dyDescent="0.3">
      <c r="A44" s="306" t="s">
        <v>299</v>
      </c>
      <c r="B44" s="51">
        <v>36439.515568999996</v>
      </c>
      <c r="C44" s="51">
        <v>36439.515568999996</v>
      </c>
      <c r="D44" s="51">
        <v>0</v>
      </c>
      <c r="E44" s="51">
        <v>36439.515568999996</v>
      </c>
      <c r="F44" s="51">
        <v>25163.709770320005</v>
      </c>
      <c r="G44" s="56">
        <v>0.6905610400520088</v>
      </c>
      <c r="H44" s="51">
        <v>11275.80579867999</v>
      </c>
      <c r="I44" s="51">
        <v>22975.060730990004</v>
      </c>
      <c r="J44" s="56">
        <v>0.6304985226130575</v>
      </c>
      <c r="K44" s="845" t="s">
        <v>66</v>
      </c>
      <c r="L44" s="845" t="s">
        <v>66</v>
      </c>
      <c r="M44" s="845" t="s">
        <v>66</v>
      </c>
      <c r="N44" s="51">
        <v>2188.649039330001</v>
      </c>
      <c r="O44" s="346">
        <v>1900.27721967</v>
      </c>
      <c r="P44" s="674">
        <v>5.214880576751172E-2</v>
      </c>
      <c r="Q44" s="847" t="s">
        <v>66</v>
      </c>
      <c r="R44" s="847"/>
      <c r="S44" s="847"/>
    </row>
    <row r="45" spans="1:19" s="77" customFormat="1" ht="40.5" customHeight="1" x14ac:dyDescent="0.3">
      <c r="A45" s="306" t="s">
        <v>256</v>
      </c>
      <c r="B45" s="51">
        <v>47157.641624000004</v>
      </c>
      <c r="C45" s="51">
        <v>47157.641624000004</v>
      </c>
      <c r="D45" s="51">
        <v>0</v>
      </c>
      <c r="E45" s="51">
        <v>47157.641624000004</v>
      </c>
      <c r="F45" s="51">
        <v>40271.972413740004</v>
      </c>
      <c r="G45" s="56">
        <v>0.8539861415216391</v>
      </c>
      <c r="H45" s="51">
        <v>6885.6692102599991</v>
      </c>
      <c r="I45" s="51">
        <v>4864.9078399999999</v>
      </c>
      <c r="J45" s="56">
        <v>0.10316266192421496</v>
      </c>
      <c r="K45" s="845" t="s">
        <v>66</v>
      </c>
      <c r="L45" s="845" t="s">
        <v>66</v>
      </c>
      <c r="M45" s="845" t="s">
        <v>66</v>
      </c>
      <c r="N45" s="51">
        <v>35407.064573740005</v>
      </c>
      <c r="O45" s="346">
        <v>4688.8739320000004</v>
      </c>
      <c r="P45" s="674">
        <v>9.9429780000144991E-2</v>
      </c>
      <c r="Q45" s="848" t="s">
        <v>66</v>
      </c>
      <c r="R45" s="849"/>
      <c r="S45" s="850"/>
    </row>
    <row r="46" spans="1:19" s="78" customFormat="1" ht="24.75" x14ac:dyDescent="0.35">
      <c r="A46" s="308" t="s">
        <v>60</v>
      </c>
      <c r="B46" s="309">
        <v>84048.157192999992</v>
      </c>
      <c r="C46" s="310">
        <v>84048.157192999992</v>
      </c>
      <c r="D46" s="311">
        <v>0</v>
      </c>
      <c r="E46" s="310">
        <v>84048.157192999992</v>
      </c>
      <c r="F46" s="310">
        <v>65821.081570060007</v>
      </c>
      <c r="G46" s="313">
        <v>0.78313533298433768</v>
      </c>
      <c r="H46" s="310">
        <v>18227.075622939985</v>
      </c>
      <c r="I46" s="310">
        <v>28225.367956990005</v>
      </c>
      <c r="J46" s="317">
        <v>0.33582375747008969</v>
      </c>
      <c r="K46" s="846" t="s">
        <v>66</v>
      </c>
      <c r="L46" s="846"/>
      <c r="M46" s="846"/>
      <c r="N46" s="310">
        <v>37595.713613070009</v>
      </c>
      <c r="O46" s="347">
        <v>6614.1780056700009</v>
      </c>
      <c r="P46" s="329">
        <v>7.8695098459825211E-2</v>
      </c>
      <c r="Q46" s="846" t="s">
        <v>66</v>
      </c>
      <c r="R46" s="846"/>
      <c r="S46" s="846"/>
    </row>
    <row r="47" spans="1:19" ht="21" customHeight="1" x14ac:dyDescent="0.25">
      <c r="A47" s="853" t="s">
        <v>491</v>
      </c>
      <c r="B47" s="853"/>
      <c r="C47" s="853"/>
      <c r="D47" s="853"/>
      <c r="E47" s="853"/>
      <c r="F47" s="853"/>
      <c r="G47" s="853"/>
      <c r="H47" s="853"/>
      <c r="I47" s="853"/>
      <c r="J47" s="853"/>
      <c r="K47" s="853"/>
      <c r="L47" s="853"/>
      <c r="M47" s="853"/>
      <c r="N47" s="853"/>
      <c r="O47" s="853"/>
      <c r="P47" s="853"/>
      <c r="Q47" s="250"/>
      <c r="R47" s="250"/>
      <c r="S47" s="250"/>
    </row>
    <row r="48" spans="1:19" ht="18" customHeight="1" x14ac:dyDescent="0.35">
      <c r="B48" s="70"/>
      <c r="C48" s="70"/>
      <c r="D48" s="70"/>
      <c r="E48" s="253"/>
      <c r="F48" s="70"/>
      <c r="G48" s="166"/>
      <c r="H48" s="166"/>
      <c r="I48" s="70"/>
      <c r="J48" s="70"/>
      <c r="K48" s="70"/>
      <c r="L48" s="70"/>
      <c r="M48" s="70"/>
      <c r="N48" s="70"/>
      <c r="O48" s="70"/>
      <c r="P48" s="70"/>
      <c r="Q48" s="70"/>
      <c r="R48" s="70"/>
      <c r="S48" s="70"/>
    </row>
    <row r="49" spans="1:19" ht="17.25" x14ac:dyDescent="0.35">
      <c r="A49" s="281" t="s">
        <v>357</v>
      </c>
      <c r="B49" s="70"/>
      <c r="C49" s="70"/>
      <c r="D49" s="70"/>
      <c r="E49" s="70"/>
      <c r="F49" s="24"/>
      <c r="G49" s="166"/>
      <c r="H49" s="166"/>
      <c r="I49" s="24"/>
      <c r="J49" s="24"/>
      <c r="K49" s="24"/>
      <c r="L49" s="24"/>
      <c r="M49" s="24"/>
      <c r="N49" s="24"/>
      <c r="O49" s="24"/>
      <c r="P49" s="24"/>
      <c r="Q49" s="24"/>
      <c r="R49" s="24"/>
      <c r="S49" s="24"/>
    </row>
    <row r="50" spans="1:19" ht="25.5" customHeight="1" x14ac:dyDescent="0.25">
      <c r="A50" s="851" t="s">
        <v>340</v>
      </c>
      <c r="B50" s="852"/>
      <c r="C50" s="852"/>
      <c r="D50" s="852"/>
      <c r="E50" s="852"/>
      <c r="F50" s="852"/>
      <c r="G50" s="852"/>
      <c r="H50" s="852"/>
      <c r="I50" s="852"/>
      <c r="J50" s="852"/>
      <c r="K50" s="852"/>
      <c r="L50" s="852"/>
      <c r="M50" s="852"/>
      <c r="N50" s="852"/>
      <c r="O50" s="852"/>
      <c r="P50" s="852"/>
      <c r="Q50" s="852"/>
      <c r="R50" s="852"/>
      <c r="S50" s="852"/>
    </row>
    <row r="51" spans="1:19" ht="28.5" customHeight="1" x14ac:dyDescent="0.25">
      <c r="A51" s="327" t="s">
        <v>63</v>
      </c>
      <c r="B51" s="327" t="s">
        <v>94</v>
      </c>
      <c r="C51" s="327" t="s">
        <v>169</v>
      </c>
      <c r="D51" s="327" t="s">
        <v>96</v>
      </c>
      <c r="E51" s="327" t="s">
        <v>355</v>
      </c>
      <c r="F51" s="327" t="s">
        <v>24</v>
      </c>
      <c r="G51" s="327" t="s">
        <v>329</v>
      </c>
      <c r="H51" s="327" t="s">
        <v>42</v>
      </c>
      <c r="I51" s="327" t="s">
        <v>25</v>
      </c>
      <c r="J51" s="327" t="s">
        <v>231</v>
      </c>
      <c r="K51" s="328" t="s">
        <v>353</v>
      </c>
      <c r="L51" s="844" t="s">
        <v>175</v>
      </c>
      <c r="M51" s="844"/>
      <c r="N51" s="327" t="s">
        <v>174</v>
      </c>
      <c r="O51" s="327" t="s">
        <v>79</v>
      </c>
      <c r="P51" s="327" t="s">
        <v>232</v>
      </c>
      <c r="Q51" s="328" t="s">
        <v>176</v>
      </c>
      <c r="R51" s="844" t="s">
        <v>177</v>
      </c>
      <c r="S51" s="844"/>
    </row>
    <row r="52" spans="1:19" s="76" customFormat="1" ht="84" customHeight="1" x14ac:dyDescent="0.25">
      <c r="A52" s="306" t="s">
        <v>349</v>
      </c>
      <c r="B52" s="261">
        <v>8629.4</v>
      </c>
      <c r="C52" s="261">
        <v>8629.4</v>
      </c>
      <c r="D52" s="297">
        <v>0</v>
      </c>
      <c r="E52" s="51">
        <v>8629.4</v>
      </c>
      <c r="F52" s="51">
        <v>0</v>
      </c>
      <c r="G52" s="56">
        <v>0</v>
      </c>
      <c r="H52" s="262">
        <v>8629.4</v>
      </c>
      <c r="I52" s="51">
        <v>0</v>
      </c>
      <c r="J52" s="56">
        <v>0</v>
      </c>
      <c r="K52" s="863" t="s">
        <v>66</v>
      </c>
      <c r="L52" s="863"/>
      <c r="M52" s="863"/>
      <c r="N52" s="51">
        <v>0</v>
      </c>
      <c r="O52" s="51">
        <v>0</v>
      </c>
      <c r="P52" s="56">
        <v>0</v>
      </c>
      <c r="Q52" s="863" t="s">
        <v>66</v>
      </c>
      <c r="R52" s="863"/>
      <c r="S52" s="863"/>
    </row>
    <row r="53" spans="1:19" s="76" customFormat="1" ht="60" customHeight="1" x14ac:dyDescent="0.25">
      <c r="A53" s="306" t="s">
        <v>40</v>
      </c>
      <c r="B53" s="261">
        <v>8802.9</v>
      </c>
      <c r="C53" s="261">
        <v>8802.9</v>
      </c>
      <c r="D53" s="261">
        <v>8802.9</v>
      </c>
      <c r="E53" s="51">
        <v>0</v>
      </c>
      <c r="F53" s="51">
        <v>0</v>
      </c>
      <c r="G53" s="56">
        <v>0</v>
      </c>
      <c r="H53" s="262">
        <v>0</v>
      </c>
      <c r="I53" s="51">
        <v>0</v>
      </c>
      <c r="J53" s="56">
        <v>0</v>
      </c>
      <c r="K53" s="863" t="s">
        <v>66</v>
      </c>
      <c r="L53" s="863"/>
      <c r="M53" s="863"/>
      <c r="N53" s="51">
        <v>0</v>
      </c>
      <c r="O53" s="51">
        <v>0</v>
      </c>
      <c r="P53" s="56">
        <v>0</v>
      </c>
      <c r="Q53" s="863" t="s">
        <v>66</v>
      </c>
      <c r="R53" s="863"/>
      <c r="S53" s="863"/>
    </row>
    <row r="54" spans="1:19" ht="24.75" x14ac:dyDescent="0.25">
      <c r="A54" s="308" t="s">
        <v>60</v>
      </c>
      <c r="B54" s="309">
        <v>17432.3</v>
      </c>
      <c r="C54" s="310">
        <v>17432.3</v>
      </c>
      <c r="D54" s="310">
        <v>8802.9</v>
      </c>
      <c r="E54" s="311">
        <v>8629.4</v>
      </c>
      <c r="F54" s="312">
        <v>0</v>
      </c>
      <c r="G54" s="313">
        <v>0</v>
      </c>
      <c r="H54" s="312">
        <v>8629.4</v>
      </c>
      <c r="I54" s="312">
        <v>0</v>
      </c>
      <c r="J54" s="317">
        <v>0</v>
      </c>
      <c r="K54" s="846" t="s">
        <v>66</v>
      </c>
      <c r="L54" s="846"/>
      <c r="M54" s="846"/>
      <c r="N54" s="312">
        <v>0</v>
      </c>
      <c r="O54" s="311">
        <v>0</v>
      </c>
      <c r="P54" s="317">
        <v>0</v>
      </c>
      <c r="Q54" s="846" t="s">
        <v>66</v>
      </c>
      <c r="R54" s="846"/>
      <c r="S54" s="846"/>
    </row>
    <row r="55" spans="1:19" ht="17.25" x14ac:dyDescent="0.35">
      <c r="A55" s="50" t="s">
        <v>491</v>
      </c>
      <c r="B55" s="50"/>
      <c r="C55" s="50"/>
      <c r="D55" s="50"/>
      <c r="E55" s="50"/>
      <c r="F55" s="50"/>
      <c r="G55" s="165"/>
      <c r="H55" s="165"/>
      <c r="I55" s="50"/>
      <c r="J55" s="50"/>
      <c r="K55" s="50"/>
      <c r="L55" s="50"/>
      <c r="M55" s="50"/>
      <c r="N55" s="50"/>
      <c r="O55" s="50"/>
      <c r="P55" s="50"/>
      <c r="Q55" s="50"/>
      <c r="R55" s="50"/>
      <c r="S55" s="50"/>
    </row>
    <row r="56" spans="1:19" ht="24.75" customHeight="1" x14ac:dyDescent="0.35">
      <c r="A56" s="50"/>
      <c r="B56" s="50"/>
      <c r="C56" s="50"/>
      <c r="D56" s="50"/>
      <c r="E56" s="50"/>
      <c r="F56" s="50"/>
      <c r="G56" s="165"/>
      <c r="H56" s="165"/>
      <c r="I56" s="173"/>
      <c r="J56" s="50"/>
      <c r="K56" s="50"/>
      <c r="L56" s="50"/>
      <c r="M56" s="50"/>
      <c r="N56" s="50"/>
      <c r="O56" s="50"/>
      <c r="P56" s="50"/>
      <c r="Q56" s="50"/>
      <c r="R56" s="50"/>
      <c r="S56" s="50"/>
    </row>
    <row r="57" spans="1:19" ht="64.5" customHeight="1" x14ac:dyDescent="0.25">
      <c r="A57" s="28"/>
      <c r="B57" s="29"/>
      <c r="C57" s="29"/>
      <c r="D57" s="29"/>
      <c r="E57" s="29"/>
      <c r="F57" s="29"/>
      <c r="G57" s="168"/>
      <c r="H57" s="168"/>
      <c r="I57" s="29"/>
      <c r="J57" s="32"/>
      <c r="K57" s="33"/>
      <c r="L57" s="30"/>
      <c r="M57" s="30"/>
      <c r="N57" s="29"/>
      <c r="O57" s="29"/>
      <c r="P57" s="34"/>
      <c r="Q57" s="30"/>
      <c r="R57" s="30"/>
      <c r="S57" s="30"/>
    </row>
    <row r="58" spans="1:19" ht="64.5" customHeight="1" x14ac:dyDescent="0.25">
      <c r="A58" s="31"/>
      <c r="B58" s="35"/>
      <c r="C58" s="35"/>
      <c r="D58" s="35"/>
      <c r="E58" s="16"/>
      <c r="F58" s="16"/>
      <c r="G58" s="294"/>
      <c r="H58" s="35"/>
      <c r="I58" s="35"/>
      <c r="J58" s="36"/>
      <c r="K58" s="69"/>
      <c r="L58" s="69"/>
      <c r="M58" s="69"/>
      <c r="N58" s="35"/>
      <c r="O58" s="35"/>
      <c r="P58" s="34"/>
      <c r="Q58" s="69"/>
      <c r="R58" s="69"/>
      <c r="S58" s="69"/>
    </row>
    <row r="59" spans="1:19" ht="64.5" customHeight="1" x14ac:dyDescent="0.3">
      <c r="B59" s="18"/>
      <c r="F59" s="92"/>
      <c r="K59" s="17"/>
    </row>
    <row r="60" spans="1:19" ht="64.5" customHeight="1" x14ac:dyDescent="0.3">
      <c r="B60" s="19"/>
      <c r="C60" s="19"/>
      <c r="E60" s="19"/>
    </row>
    <row r="61" spans="1:19" ht="64.5" customHeight="1" x14ac:dyDescent="0.25"/>
    <row r="64" spans="1:19" ht="17.25" x14ac:dyDescent="0.35">
      <c r="A64" s="70"/>
      <c r="B64" s="70"/>
      <c r="C64" s="70"/>
      <c r="D64" s="70"/>
      <c r="E64" s="70"/>
      <c r="F64" s="70"/>
      <c r="G64" s="166"/>
      <c r="H64" s="166"/>
      <c r="I64" s="70"/>
      <c r="J64" s="70"/>
      <c r="K64" s="70"/>
      <c r="L64" s="70"/>
      <c r="M64" s="70"/>
      <c r="N64" s="70"/>
      <c r="O64" s="70"/>
      <c r="P64" s="70"/>
      <c r="Q64" s="37"/>
      <c r="R64" s="38"/>
      <c r="S64" s="38"/>
    </row>
    <row r="65" spans="1:19" ht="24.75" x14ac:dyDescent="0.3">
      <c r="A65" s="39"/>
      <c r="B65" s="38"/>
      <c r="C65" s="38"/>
      <c r="D65" s="39"/>
      <c r="E65" s="40"/>
      <c r="F65" s="40"/>
      <c r="G65" s="167"/>
      <c r="H65" s="167"/>
      <c r="I65" s="40"/>
      <c r="J65" s="41"/>
      <c r="K65" s="41"/>
      <c r="L65" s="41"/>
      <c r="M65" s="41"/>
      <c r="N65" s="41"/>
      <c r="O65" s="41"/>
      <c r="P65" s="42"/>
      <c r="Q65" s="37"/>
      <c r="R65" s="38"/>
      <c r="S65" s="38"/>
    </row>
    <row r="66" spans="1:19" ht="24.75" x14ac:dyDescent="0.3">
      <c r="A66" s="39"/>
      <c r="B66" s="38"/>
      <c r="C66" s="38"/>
      <c r="D66" s="39"/>
      <c r="E66" s="43"/>
      <c r="F66" s="43"/>
      <c r="G66" s="168"/>
      <c r="H66" s="168"/>
      <c r="I66" s="43"/>
      <c r="J66" s="44"/>
      <c r="K66" s="44"/>
      <c r="L66" s="44"/>
      <c r="M66" s="44"/>
      <c r="N66" s="44"/>
      <c r="O66" s="44"/>
      <c r="P66" s="32"/>
      <c r="Q66" s="37"/>
      <c r="R66" s="38"/>
      <c r="S66" s="38"/>
    </row>
    <row r="67" spans="1:19" ht="24.75" x14ac:dyDescent="0.3">
      <c r="A67" s="39"/>
      <c r="B67" s="38"/>
      <c r="C67" s="38"/>
      <c r="D67" s="39"/>
      <c r="E67" s="45"/>
      <c r="F67" s="45"/>
      <c r="G67" s="170"/>
      <c r="H67" s="170"/>
      <c r="I67" s="45"/>
      <c r="J67" s="46"/>
      <c r="K67" s="46"/>
      <c r="L67" s="46"/>
      <c r="M67" s="46"/>
      <c r="N67" s="46"/>
      <c r="O67" s="46"/>
      <c r="P67" s="34"/>
      <c r="Q67" s="37"/>
      <c r="R67" s="38"/>
      <c r="S67" s="38"/>
    </row>
    <row r="68" spans="1:19" ht="24.75" x14ac:dyDescent="0.3">
      <c r="A68" s="39"/>
      <c r="B68" s="38"/>
      <c r="C68" s="38"/>
      <c r="D68" s="39"/>
      <c r="E68" s="40"/>
      <c r="F68" s="40"/>
      <c r="G68" s="167"/>
      <c r="H68" s="167"/>
      <c r="I68" s="40"/>
      <c r="J68" s="41"/>
      <c r="K68" s="41"/>
      <c r="L68" s="41"/>
      <c r="M68" s="41"/>
      <c r="N68" s="41"/>
      <c r="O68" s="41"/>
      <c r="P68" s="42"/>
      <c r="Q68" s="37"/>
      <c r="R68" s="38"/>
      <c r="S68" s="38"/>
    </row>
    <row r="69" spans="1:19" ht="24.75" x14ac:dyDescent="0.3">
      <c r="A69" s="39"/>
      <c r="B69" s="38"/>
      <c r="C69" s="38"/>
      <c r="D69" s="39"/>
      <c r="E69" s="43"/>
      <c r="F69" s="43"/>
      <c r="G69" s="168"/>
      <c r="H69" s="168"/>
      <c r="I69" s="43"/>
      <c r="J69" s="44"/>
      <c r="K69" s="44"/>
      <c r="L69" s="44"/>
      <c r="M69" s="44"/>
      <c r="N69" s="44"/>
      <c r="O69" s="44"/>
      <c r="P69" s="32"/>
      <c r="Q69" s="37"/>
      <c r="R69" s="38"/>
      <c r="S69" s="38"/>
    </row>
    <row r="70" spans="1:19" ht="24.75" x14ac:dyDescent="0.3">
      <c r="A70" s="39"/>
      <c r="B70" s="38"/>
      <c r="C70" s="38"/>
      <c r="D70" s="39"/>
      <c r="E70" s="43"/>
      <c r="F70" s="43"/>
      <c r="G70" s="168"/>
      <c r="H70" s="168"/>
      <c r="I70" s="43"/>
      <c r="J70" s="44"/>
      <c r="K70" s="44"/>
      <c r="L70" s="44"/>
      <c r="M70" s="44"/>
      <c r="N70" s="44"/>
      <c r="O70" s="44"/>
      <c r="P70" s="32"/>
      <c r="Q70" s="37"/>
      <c r="R70" s="38"/>
      <c r="S70" s="38"/>
    </row>
    <row r="71" spans="1:19" ht="24.75" x14ac:dyDescent="0.3">
      <c r="A71" s="39"/>
      <c r="B71" s="38"/>
      <c r="C71" s="38"/>
      <c r="D71" s="39"/>
      <c r="E71" s="43"/>
      <c r="F71" s="43"/>
      <c r="G71" s="168"/>
      <c r="H71" s="168"/>
      <c r="I71" s="43"/>
      <c r="J71" s="44"/>
      <c r="K71" s="44"/>
      <c r="L71" s="44"/>
      <c r="M71" s="44"/>
      <c r="N71" s="44"/>
      <c r="O71" s="44"/>
      <c r="P71" s="32"/>
      <c r="Q71" s="37"/>
      <c r="R71" s="38"/>
      <c r="S71" s="38"/>
    </row>
    <row r="72" spans="1:19" ht="24.75" x14ac:dyDescent="0.3">
      <c r="A72" s="39"/>
      <c r="B72" s="38"/>
      <c r="C72" s="38"/>
      <c r="D72" s="39"/>
      <c r="E72" s="43"/>
      <c r="F72" s="43"/>
      <c r="G72" s="168"/>
      <c r="H72" s="168"/>
      <c r="I72" s="43"/>
      <c r="J72" s="44"/>
      <c r="K72" s="44"/>
      <c r="L72" s="44"/>
      <c r="M72" s="44"/>
      <c r="N72" s="44"/>
      <c r="O72" s="44"/>
      <c r="P72" s="32"/>
      <c r="Q72" s="37"/>
      <c r="R72" s="38"/>
      <c r="S72" s="38"/>
    </row>
    <row r="73" spans="1:19" ht="24.75" x14ac:dyDescent="0.3">
      <c r="A73" s="39"/>
      <c r="B73" s="38"/>
      <c r="C73" s="38"/>
      <c r="D73" s="39"/>
      <c r="E73" s="43"/>
      <c r="F73" s="43"/>
      <c r="G73" s="168"/>
      <c r="H73" s="168"/>
      <c r="I73" s="43"/>
      <c r="J73" s="44"/>
      <c r="K73" s="44"/>
      <c r="L73" s="44"/>
      <c r="M73" s="44"/>
      <c r="N73" s="44"/>
      <c r="O73" s="44"/>
      <c r="P73" s="32"/>
      <c r="Q73" s="37"/>
      <c r="R73" s="38"/>
      <c r="S73" s="38"/>
    </row>
    <row r="74" spans="1:19" ht="24.75" x14ac:dyDescent="0.3">
      <c r="A74" s="39"/>
      <c r="B74" s="38"/>
      <c r="C74" s="38"/>
      <c r="D74" s="39"/>
      <c r="E74" s="45"/>
      <c r="F74" s="45"/>
      <c r="G74" s="170"/>
      <c r="H74" s="170"/>
      <c r="I74" s="45"/>
      <c r="J74" s="46"/>
      <c r="K74" s="46"/>
      <c r="L74" s="46"/>
      <c r="M74" s="46"/>
      <c r="N74" s="46"/>
      <c r="O74" s="46"/>
      <c r="P74" s="34"/>
      <c r="Q74" s="37"/>
      <c r="R74" s="38"/>
      <c r="S74" s="38"/>
    </row>
    <row r="75" spans="1:19" ht="24.75" x14ac:dyDescent="0.3">
      <c r="A75" s="39"/>
      <c r="B75" s="38"/>
      <c r="C75" s="38"/>
      <c r="D75" s="39"/>
      <c r="E75" s="43"/>
      <c r="F75" s="43"/>
      <c r="G75" s="168"/>
      <c r="H75" s="168"/>
      <c r="I75" s="43"/>
      <c r="J75" s="44"/>
      <c r="K75" s="44"/>
      <c r="L75" s="44"/>
      <c r="M75" s="44"/>
      <c r="N75" s="44"/>
      <c r="O75" s="44"/>
      <c r="P75" s="32"/>
      <c r="Q75" s="37"/>
      <c r="R75" s="38"/>
      <c r="S75" s="38"/>
    </row>
    <row r="76" spans="1:19" ht="24.75" x14ac:dyDescent="0.3">
      <c r="A76" s="39"/>
      <c r="B76" s="38"/>
      <c r="C76" s="38"/>
      <c r="D76" s="39"/>
      <c r="E76" s="43"/>
      <c r="F76" s="43"/>
      <c r="G76" s="168"/>
      <c r="H76" s="168"/>
      <c r="I76" s="43"/>
      <c r="J76" s="44"/>
      <c r="K76" s="44"/>
      <c r="L76" s="44"/>
      <c r="M76" s="44"/>
      <c r="N76" s="44"/>
      <c r="O76" s="44"/>
      <c r="P76" s="32"/>
      <c r="Q76" s="37"/>
      <c r="R76" s="38"/>
      <c r="S76" s="38"/>
    </row>
    <row r="77" spans="1:19" ht="24.75" x14ac:dyDescent="0.3">
      <c r="A77" s="39"/>
      <c r="B77" s="38"/>
      <c r="C77" s="38"/>
      <c r="D77" s="39"/>
      <c r="E77" s="40"/>
      <c r="F77" s="40"/>
      <c r="G77" s="167"/>
      <c r="H77" s="167"/>
      <c r="I77" s="40"/>
      <c r="J77" s="41"/>
      <c r="K77" s="41"/>
      <c r="L77" s="41"/>
      <c r="M77" s="41"/>
      <c r="N77" s="41"/>
      <c r="O77" s="41"/>
      <c r="P77" s="42"/>
      <c r="Q77" s="37"/>
      <c r="R77" s="38"/>
      <c r="S77" s="38"/>
    </row>
    <row r="78" spans="1:19" ht="24.75" x14ac:dyDescent="0.3">
      <c r="A78" s="39"/>
      <c r="B78" s="38"/>
      <c r="C78" s="38"/>
      <c r="D78" s="39"/>
      <c r="E78" s="43"/>
      <c r="F78" s="43"/>
      <c r="G78" s="168"/>
      <c r="H78" s="168"/>
      <c r="I78" s="43"/>
      <c r="J78" s="44"/>
      <c r="K78" s="44"/>
      <c r="L78" s="44"/>
      <c r="M78" s="44"/>
      <c r="N78" s="44"/>
      <c r="O78" s="44"/>
      <c r="P78" s="32"/>
      <c r="Q78" s="37"/>
      <c r="R78" s="38"/>
      <c r="S78" s="38"/>
    </row>
  </sheetData>
  <mergeCells count="38">
    <mergeCell ref="L51:M51"/>
    <mergeCell ref="A1:S1"/>
    <mergeCell ref="K54:M54"/>
    <mergeCell ref="Q54:S54"/>
    <mergeCell ref="K37:M37"/>
    <mergeCell ref="Q37:S37"/>
    <mergeCell ref="K52:M52"/>
    <mergeCell ref="K53:M53"/>
    <mergeCell ref="Q52:S52"/>
    <mergeCell ref="Q53:S53"/>
    <mergeCell ref="K44:M44"/>
    <mergeCell ref="K45:M45"/>
    <mergeCell ref="K46:M46"/>
    <mergeCell ref="Q43:S43"/>
    <mergeCell ref="L42:M42"/>
    <mergeCell ref="A47:P47"/>
    <mergeCell ref="R42:S42"/>
    <mergeCell ref="L22:M22"/>
    <mergeCell ref="L32:M32"/>
    <mergeCell ref="R22:S22"/>
    <mergeCell ref="R32:S32"/>
    <mergeCell ref="A39:P39"/>
    <mergeCell ref="A4:S4"/>
    <mergeCell ref="A2:S3"/>
    <mergeCell ref="A5:S5"/>
    <mergeCell ref="R51:S51"/>
    <mergeCell ref="K43:M43"/>
    <mergeCell ref="Q46:S46"/>
    <mergeCell ref="Q44:S44"/>
    <mergeCell ref="Q45:S45"/>
    <mergeCell ref="A50:S50"/>
    <mergeCell ref="A31:S31"/>
    <mergeCell ref="A41:S41"/>
    <mergeCell ref="L7:M7"/>
    <mergeCell ref="A29:P29"/>
    <mergeCell ref="R7:S7"/>
    <mergeCell ref="A6:S6"/>
    <mergeCell ref="A21:S21"/>
  </mergeCells>
  <conditionalFormatting sqref="M8:M18">
    <cfRule type="cellIs" dxfId="29" priority="31" operator="greaterThan">
      <formula>0.99</formula>
    </cfRule>
    <cfRule type="cellIs" dxfId="28" priority="32" operator="lessThan">
      <formula>0.7</formula>
    </cfRule>
    <cfRule type="cellIs" dxfId="27" priority="33" operator="between">
      <formula>0.7</formula>
      <formula>0.99</formula>
    </cfRule>
  </conditionalFormatting>
  <conditionalFormatting sqref="M23:M28">
    <cfRule type="cellIs" dxfId="26" priority="73" operator="greaterThan">
      <formula>0.99</formula>
    </cfRule>
    <cfRule type="cellIs" dxfId="25" priority="74" operator="lessThan">
      <formula>0.7</formula>
    </cfRule>
    <cfRule type="cellIs" dxfId="24" priority="75" operator="between">
      <formula>0.7</formula>
      <formula>0.99</formula>
    </cfRule>
  </conditionalFormatting>
  <conditionalFormatting sqref="M33:M36">
    <cfRule type="cellIs" dxfId="23" priority="13" operator="greaterThan">
      <formula>0.99</formula>
    </cfRule>
    <cfRule type="cellIs" dxfId="22" priority="14" operator="lessThan">
      <formula>0.7</formula>
    </cfRule>
    <cfRule type="cellIs" dxfId="21" priority="15" operator="between">
      <formula>0.7</formula>
      <formula>0.99</formula>
    </cfRule>
  </conditionalFormatting>
  <conditionalFormatting sqref="M38">
    <cfRule type="cellIs" dxfId="20" priority="4" operator="greaterThan">
      <formula>0.99</formula>
    </cfRule>
    <cfRule type="cellIs" dxfId="19" priority="5" operator="lessThan">
      <formula>0.7</formula>
    </cfRule>
    <cfRule type="cellIs" dxfId="18" priority="6" operator="between">
      <formula>0.7</formula>
      <formula>0.99</formula>
    </cfRule>
  </conditionalFormatting>
  <conditionalFormatting sqref="S8:S14">
    <cfRule type="cellIs" dxfId="17" priority="22" stopIfTrue="1" operator="greaterThan">
      <formula>0.99</formula>
    </cfRule>
    <cfRule type="cellIs" dxfId="16" priority="23" stopIfTrue="1" operator="lessThan">
      <formula>0.7</formula>
    </cfRule>
    <cfRule type="cellIs" dxfId="15" priority="24" stopIfTrue="1" operator="between">
      <formula>0.7</formula>
      <formula>0.99</formula>
    </cfRule>
  </conditionalFormatting>
  <conditionalFormatting sqref="S15 S18">
    <cfRule type="cellIs" dxfId="14" priority="34" operator="greaterThan">
      <formula>0.99</formula>
    </cfRule>
    <cfRule type="cellIs" dxfId="13" priority="35" operator="lessThan">
      <formula>0.7</formula>
    </cfRule>
    <cfRule type="cellIs" dxfId="12" priority="36" operator="between">
      <formula>0.7</formula>
      <formula>0.99</formula>
    </cfRule>
  </conditionalFormatting>
  <conditionalFormatting sqref="S23:S28">
    <cfRule type="cellIs" dxfId="11" priority="10" operator="greaterThan">
      <formula>0.99</formula>
    </cfRule>
    <cfRule type="cellIs" dxfId="10" priority="11" operator="lessThan">
      <formula>0.7</formula>
    </cfRule>
    <cfRule type="cellIs" dxfId="9" priority="12" operator="between">
      <formula>0.7</formula>
      <formula>0.99</formula>
    </cfRule>
  </conditionalFormatting>
  <conditionalFormatting sqref="S33:S36">
    <cfRule type="cellIs" dxfId="8" priority="97" operator="greaterThan">
      <formula>0.99</formula>
    </cfRule>
    <cfRule type="cellIs" dxfId="7" priority="98" operator="lessThan">
      <formula>0.7</formula>
    </cfRule>
    <cfRule type="cellIs" dxfId="6" priority="99" operator="between">
      <formula>0.7</formula>
      <formula>0.99</formula>
    </cfRule>
  </conditionalFormatting>
  <conditionalFormatting sqref="S38">
    <cfRule type="cellIs" dxfId="5" priority="7" operator="greaterThan">
      <formula>0.99</formula>
    </cfRule>
    <cfRule type="cellIs" dxfId="4" priority="8" operator="lessThan">
      <formula>0.7</formula>
    </cfRule>
    <cfRule type="cellIs" dxfId="3" priority="9" operator="between">
      <formula>0.7</formula>
      <formula>0.99</formula>
    </cfRule>
  </conditionalFormatting>
  <conditionalFormatting sqref="S16:S17">
    <cfRule type="cellIs" dxfId="2" priority="1" stopIfTrue="1" operator="greaterThan">
      <formula>0.99</formula>
    </cfRule>
    <cfRule type="cellIs" dxfId="1" priority="2" stopIfTrue="1" operator="lessThan">
      <formula>0.7</formula>
    </cfRule>
    <cfRule type="cellIs" dxfId="0" priority="3" stopIfTrue="1"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19" max="19" man="1"/>
    <brk id="29" max="1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864"/>
      <c r="B1" s="864"/>
      <c r="C1" s="864"/>
      <c r="D1" s="864"/>
      <c r="E1" s="864"/>
      <c r="F1" s="864"/>
      <c r="G1" s="864"/>
      <c r="H1" s="864"/>
      <c r="I1" s="864"/>
      <c r="J1" s="864"/>
      <c r="K1" s="864"/>
      <c r="L1" s="864"/>
      <c r="M1" s="864"/>
      <c r="N1" s="864"/>
      <c r="O1" s="864"/>
    </row>
    <row r="2" spans="1:17" ht="29.25" customHeight="1" x14ac:dyDescent="0.25">
      <c r="A2" s="871" t="str">
        <f>+'POR DIRECCIONES'!A4:P4</f>
        <v>29 de Febrero de 2024</v>
      </c>
      <c r="B2" s="872"/>
      <c r="C2" s="872"/>
      <c r="D2" s="872"/>
      <c r="E2" s="872"/>
      <c r="F2" s="872"/>
      <c r="G2" s="872"/>
      <c r="H2" s="872"/>
      <c r="I2" s="872"/>
      <c r="J2" s="872"/>
      <c r="K2" s="872"/>
      <c r="L2" s="873"/>
    </row>
    <row r="3" spans="1:17" ht="15" customHeight="1" x14ac:dyDescent="0.25">
      <c r="A3" s="874" t="s">
        <v>383</v>
      </c>
      <c r="B3" s="875"/>
      <c r="C3" s="875"/>
      <c r="D3" s="875"/>
      <c r="E3" s="875"/>
      <c r="F3" s="875"/>
      <c r="G3" s="875"/>
      <c r="H3" s="875"/>
      <c r="I3" s="875"/>
      <c r="J3" s="875"/>
      <c r="K3" s="875"/>
      <c r="L3" s="876"/>
    </row>
    <row r="4" spans="1:17" ht="15" customHeight="1" x14ac:dyDescent="0.25">
      <c r="A4" s="877"/>
      <c r="B4" s="878"/>
      <c r="C4" s="878"/>
      <c r="D4" s="878"/>
      <c r="E4" s="878"/>
      <c r="F4" s="878"/>
      <c r="G4" s="878"/>
      <c r="H4" s="878"/>
      <c r="I4" s="878"/>
      <c r="J4" s="878"/>
      <c r="K4" s="878"/>
      <c r="L4" s="879"/>
    </row>
    <row r="5" spans="1:17" ht="39" customHeight="1" x14ac:dyDescent="0.25">
      <c r="A5" s="318"/>
      <c r="J5" s="169"/>
      <c r="K5" s="169"/>
      <c r="L5" s="319"/>
    </row>
    <row r="6" spans="1:17" ht="45.75" customHeight="1" x14ac:dyDescent="0.25">
      <c r="A6" s="865" t="s">
        <v>279</v>
      </c>
      <c r="B6" s="866"/>
      <c r="C6" s="866"/>
      <c r="D6" s="866"/>
      <c r="E6" s="866"/>
      <c r="F6" s="866"/>
      <c r="G6" s="866"/>
      <c r="H6" s="866"/>
      <c r="I6" s="866"/>
      <c r="J6" s="866"/>
      <c r="K6" s="866"/>
      <c r="L6" s="867"/>
      <c r="Q6" s="74"/>
    </row>
    <row r="7" spans="1:17" ht="23.25" customHeight="1" x14ac:dyDescent="0.25">
      <c r="A7" s="865" t="s">
        <v>280</v>
      </c>
      <c r="B7" s="866"/>
      <c r="C7" s="866"/>
      <c r="D7" s="866"/>
      <c r="E7" s="866"/>
      <c r="F7" s="866"/>
      <c r="G7" s="866"/>
      <c r="H7" s="866"/>
      <c r="I7" s="866"/>
      <c r="J7" s="866"/>
      <c r="K7" s="866"/>
      <c r="L7" s="867"/>
      <c r="Q7" s="74"/>
    </row>
    <row r="8" spans="1:17" ht="129" customHeight="1" x14ac:dyDescent="0.25">
      <c r="A8" s="865" t="s">
        <v>281</v>
      </c>
      <c r="B8" s="866"/>
      <c r="C8" s="866"/>
      <c r="D8" s="866"/>
      <c r="E8" s="866"/>
      <c r="F8" s="866"/>
      <c r="G8" s="866"/>
      <c r="H8" s="866"/>
      <c r="I8" s="866"/>
      <c r="J8" s="866"/>
      <c r="K8" s="866"/>
      <c r="L8" s="867"/>
    </row>
    <row r="9" spans="1:17" ht="125.25" customHeight="1" x14ac:dyDescent="0.25">
      <c r="A9" s="865" t="s">
        <v>282</v>
      </c>
      <c r="B9" s="866"/>
      <c r="C9" s="866"/>
      <c r="D9" s="866"/>
      <c r="E9" s="866"/>
      <c r="F9" s="866"/>
      <c r="G9" s="866"/>
      <c r="H9" s="866"/>
      <c r="I9" s="866"/>
      <c r="J9" s="866"/>
      <c r="K9" s="866"/>
      <c r="L9" s="867"/>
    </row>
    <row r="10" spans="1:17" ht="69.75" customHeight="1" x14ac:dyDescent="0.25">
      <c r="A10" s="865" t="s">
        <v>283</v>
      </c>
      <c r="B10" s="866"/>
      <c r="C10" s="866"/>
      <c r="D10" s="866"/>
      <c r="E10" s="866"/>
      <c r="F10" s="866"/>
      <c r="G10" s="866"/>
      <c r="H10" s="866"/>
      <c r="I10" s="866"/>
      <c r="J10" s="866"/>
      <c r="K10" s="866"/>
      <c r="L10" s="867"/>
    </row>
    <row r="11" spans="1:17" ht="42" customHeight="1" x14ac:dyDescent="0.25">
      <c r="A11" s="865" t="s">
        <v>384</v>
      </c>
      <c r="B11" s="866"/>
      <c r="C11" s="866"/>
      <c r="D11" s="866"/>
      <c r="E11" s="866"/>
      <c r="F11" s="866"/>
      <c r="G11" s="866"/>
      <c r="H11" s="866"/>
      <c r="I11" s="866"/>
      <c r="J11" s="866"/>
      <c r="K11" s="866"/>
      <c r="L11" s="867"/>
    </row>
    <row r="12" spans="1:17" ht="71.25" customHeight="1" x14ac:dyDescent="0.25">
      <c r="A12" s="865" t="s">
        <v>284</v>
      </c>
      <c r="B12" s="866"/>
      <c r="C12" s="866"/>
      <c r="D12" s="866"/>
      <c r="E12" s="866"/>
      <c r="F12" s="866"/>
      <c r="G12" s="866"/>
      <c r="H12" s="866"/>
      <c r="I12" s="866"/>
      <c r="J12" s="866"/>
      <c r="K12" s="866"/>
      <c r="L12" s="867"/>
    </row>
    <row r="13" spans="1:17" ht="69" customHeight="1" x14ac:dyDescent="0.25">
      <c r="A13" s="868" t="s">
        <v>285</v>
      </c>
      <c r="B13" s="869"/>
      <c r="C13" s="869"/>
      <c r="D13" s="869"/>
      <c r="E13" s="869"/>
      <c r="F13" s="869"/>
      <c r="G13" s="869"/>
      <c r="H13" s="869"/>
      <c r="I13" s="869"/>
      <c r="J13" s="869"/>
      <c r="K13" s="869"/>
      <c r="L13" s="870"/>
    </row>
    <row r="14" spans="1:17" hidden="1" x14ac:dyDescent="0.25">
      <c r="A14" t="s">
        <v>385</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172"/>
      <c r="F40" s="172"/>
      <c r="G40" s="172"/>
      <c r="H40" s="172"/>
    </row>
    <row r="41" spans="5:8" x14ac:dyDescent="0.25">
      <c r="E41" s="172"/>
      <c r="F41" s="172"/>
      <c r="G41" s="172"/>
      <c r="H41" s="172"/>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tabColor theme="3" tint="0.59999389629810485"/>
  </sheetPr>
  <dimension ref="A2:P100"/>
  <sheetViews>
    <sheetView workbookViewId="0">
      <selection activeCell="C19" sqref="C19"/>
    </sheetView>
  </sheetViews>
  <sheetFormatPr baseColWidth="10" defaultColWidth="11.42578125" defaultRowHeight="14.25" x14ac:dyDescent="0.2"/>
  <cols>
    <col min="1" max="1" width="21.140625" style="8" customWidth="1"/>
    <col min="2" max="2" width="11.140625" style="8" customWidth="1"/>
    <col min="3" max="3" width="16" style="8" customWidth="1"/>
    <col min="4" max="4" width="10.140625" style="8" customWidth="1"/>
    <col min="5" max="5" width="12.7109375" style="8" customWidth="1"/>
    <col min="6" max="7" width="11.5703125" style="8" customWidth="1"/>
    <col min="8" max="8" width="16.42578125" style="8" customWidth="1"/>
    <col min="9" max="9" width="11.5703125" style="8" customWidth="1"/>
    <col min="10" max="10" width="16.28515625" style="8" customWidth="1"/>
    <col min="11" max="11" width="16.42578125" style="8" customWidth="1"/>
    <col min="12" max="13" width="11.5703125" style="8" customWidth="1"/>
    <col min="14" max="14" width="17.28515625" style="8" customWidth="1"/>
    <col min="15" max="15" width="5.7109375" style="8" bestFit="1" customWidth="1"/>
    <col min="16" max="27" width="5.28515625" style="8" bestFit="1" customWidth="1"/>
    <col min="28" max="16384" width="11.42578125" style="8"/>
  </cols>
  <sheetData>
    <row r="2" spans="1:10" ht="15" customHeight="1" thickBot="1" x14ac:dyDescent="0.3">
      <c r="C2" s="12"/>
      <c r="D2" s="880" t="s">
        <v>98</v>
      </c>
      <c r="E2" s="880"/>
      <c r="F2" s="880" t="s">
        <v>236</v>
      </c>
      <c r="G2" s="880"/>
      <c r="H2" s="881" t="s">
        <v>246</v>
      </c>
      <c r="I2" s="882"/>
      <c r="J2" s="882"/>
    </row>
    <row r="3" spans="1:10" ht="25.5" customHeight="1" thickBot="1" x14ac:dyDescent="0.3">
      <c r="A3" s="214" t="s">
        <v>237</v>
      </c>
      <c r="D3" s="87" t="s">
        <v>235</v>
      </c>
      <c r="E3" s="10" t="s">
        <v>234</v>
      </c>
      <c r="F3" s="87" t="s">
        <v>235</v>
      </c>
      <c r="G3" s="10" t="s">
        <v>234</v>
      </c>
    </row>
    <row r="4" spans="1:10" x14ac:dyDescent="0.2">
      <c r="B4" s="9" t="s">
        <v>218</v>
      </c>
      <c r="C4" s="213">
        <v>861993</v>
      </c>
      <c r="D4" s="212">
        <v>0</v>
      </c>
      <c r="E4" s="11">
        <v>0.1</v>
      </c>
      <c r="F4" s="212">
        <v>0</v>
      </c>
      <c r="G4" s="11">
        <v>0</v>
      </c>
      <c r="J4" s="13"/>
    </row>
    <row r="5" spans="1:10" x14ac:dyDescent="0.2">
      <c r="B5" s="9" t="s">
        <v>233</v>
      </c>
      <c r="C5" s="213">
        <v>863051.66122291004</v>
      </c>
      <c r="D5" s="212">
        <v>0.2</v>
      </c>
      <c r="E5" s="11">
        <v>0.5</v>
      </c>
      <c r="F5" s="212">
        <v>0.2</v>
      </c>
      <c r="G5" s="11">
        <v>1.0639230827073756E-2</v>
      </c>
      <c r="J5" s="13"/>
    </row>
    <row r="6" spans="1:10" x14ac:dyDescent="0.2">
      <c r="B6" s="9"/>
      <c r="C6" s="213"/>
      <c r="D6" s="212"/>
      <c r="E6" s="11"/>
      <c r="F6" s="212"/>
      <c r="G6" s="11"/>
      <c r="J6" s="13"/>
    </row>
    <row r="7" spans="1:10" x14ac:dyDescent="0.2">
      <c r="B7" s="9"/>
      <c r="C7" s="213"/>
      <c r="D7" s="212"/>
      <c r="E7" s="11"/>
      <c r="F7" s="212"/>
      <c r="G7" s="11"/>
    </row>
    <row r="8" spans="1:10" x14ac:dyDescent="0.2">
      <c r="B8" s="9"/>
      <c r="C8" s="213"/>
      <c r="D8" s="212"/>
      <c r="E8" s="164"/>
      <c r="F8" s="212"/>
      <c r="G8" s="164"/>
      <c r="H8" s="14"/>
    </row>
    <row r="9" spans="1:10" x14ac:dyDescent="0.2">
      <c r="B9" s="9"/>
      <c r="C9" s="213"/>
      <c r="D9" s="212"/>
      <c r="E9" s="11"/>
      <c r="F9" s="212"/>
      <c r="G9" s="11"/>
      <c r="H9" s="14"/>
    </row>
    <row r="10" spans="1:10" x14ac:dyDescent="0.2">
      <c r="B10" s="9"/>
      <c r="C10" s="213"/>
      <c r="D10" s="212"/>
      <c r="E10" s="11"/>
      <c r="F10" s="212"/>
      <c r="G10" s="11"/>
    </row>
    <row r="11" spans="1:10" x14ac:dyDescent="0.2">
      <c r="B11" s="9"/>
      <c r="C11" s="213"/>
      <c r="D11" s="212"/>
      <c r="E11" s="11"/>
      <c r="F11" s="212"/>
      <c r="G11" s="11"/>
    </row>
    <row r="12" spans="1:10" x14ac:dyDescent="0.2">
      <c r="B12" s="9"/>
      <c r="C12" s="213"/>
      <c r="D12" s="212"/>
      <c r="E12" s="11"/>
      <c r="F12" s="212"/>
      <c r="G12" s="11"/>
      <c r="J12" s="93"/>
    </row>
    <row r="13" spans="1:10" x14ac:dyDescent="0.2">
      <c r="B13" s="9"/>
      <c r="C13" s="213"/>
      <c r="D13" s="212"/>
      <c r="E13" s="11"/>
      <c r="F13" s="212"/>
      <c r="G13" s="11"/>
      <c r="H13" s="14"/>
    </row>
    <row r="14" spans="1:10" ht="12" customHeight="1" x14ac:dyDescent="0.2">
      <c r="B14" s="9"/>
      <c r="C14" s="213"/>
      <c r="D14" s="212"/>
      <c r="E14" s="11"/>
      <c r="F14" s="212"/>
      <c r="G14" s="11"/>
    </row>
    <row r="15" spans="1:10" ht="15" x14ac:dyDescent="0.2">
      <c r="B15" s="9"/>
      <c r="C15" s="213"/>
      <c r="D15" s="212"/>
      <c r="E15" s="11"/>
      <c r="F15" s="212"/>
      <c r="G15" s="185"/>
    </row>
    <row r="16" spans="1:10" x14ac:dyDescent="0.2">
      <c r="C16" s="14"/>
      <c r="J16" s="88" t="s">
        <v>236</v>
      </c>
    </row>
    <row r="17" spans="1:16" ht="15.75" customHeight="1" x14ac:dyDescent="0.2"/>
    <row r="18" spans="1:16" ht="15.75" customHeight="1" x14ac:dyDescent="0.2">
      <c r="J18" s="443" t="s">
        <v>236</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12"/>
      <c r="D27" s="880" t="s">
        <v>98</v>
      </c>
      <c r="E27" s="880"/>
      <c r="F27" s="880" t="s">
        <v>236</v>
      </c>
      <c r="G27" s="880"/>
    </row>
    <row r="28" spans="1:16" ht="15.75" thickBot="1" x14ac:dyDescent="0.3">
      <c r="A28" s="214" t="s">
        <v>365</v>
      </c>
      <c r="D28" s="87" t="s">
        <v>235</v>
      </c>
      <c r="E28" s="10" t="s">
        <v>234</v>
      </c>
      <c r="F28" s="87" t="s">
        <v>235</v>
      </c>
      <c r="G28" s="10" t="s">
        <v>234</v>
      </c>
    </row>
    <row r="29" spans="1:16" ht="15" x14ac:dyDescent="0.25">
      <c r="B29" s="9" t="s">
        <v>218</v>
      </c>
      <c r="C29" s="213">
        <v>208122</v>
      </c>
      <c r="D29" s="212">
        <v>0.38</v>
      </c>
      <c r="E29" s="11">
        <v>0.03</v>
      </c>
      <c r="F29" s="212">
        <v>0</v>
      </c>
      <c r="G29" s="11">
        <v>0</v>
      </c>
      <c r="H29" s="245" t="s">
        <v>364</v>
      </c>
      <c r="I29" s="246"/>
      <c r="J29" s="246"/>
      <c r="K29" s="246"/>
      <c r="L29" s="246"/>
      <c r="M29" s="246"/>
      <c r="N29" s="246"/>
      <c r="O29" s="246"/>
      <c r="P29" s="246"/>
    </row>
    <row r="30" spans="1:16" ht="15" x14ac:dyDescent="0.25">
      <c r="B30" s="9" t="s">
        <v>377</v>
      </c>
      <c r="C30" s="213">
        <v>209181.18628291003</v>
      </c>
      <c r="D30" s="212">
        <v>0.5</v>
      </c>
      <c r="E30" s="11">
        <v>0.09</v>
      </c>
      <c r="F30" s="212">
        <v>0.02</v>
      </c>
      <c r="G30" s="11">
        <v>1.3554658003028977E-2</v>
      </c>
      <c r="H30" s="245"/>
      <c r="I30" s="246"/>
      <c r="J30" s="246"/>
      <c r="K30" s="246"/>
      <c r="L30" s="246"/>
      <c r="M30" s="246"/>
      <c r="N30" s="246"/>
      <c r="O30" s="246"/>
      <c r="P30" s="246"/>
    </row>
    <row r="31" spans="1:16" ht="15" x14ac:dyDescent="0.25">
      <c r="B31" s="9"/>
      <c r="C31" s="213"/>
      <c r="D31" s="212"/>
      <c r="E31" s="11"/>
      <c r="F31" s="212"/>
      <c r="G31" s="11"/>
      <c r="H31" s="245"/>
      <c r="I31" s="246"/>
      <c r="J31" s="246"/>
      <c r="K31" s="246"/>
      <c r="L31" s="246"/>
      <c r="M31" s="246"/>
      <c r="N31" s="246"/>
      <c r="O31" s="246"/>
      <c r="P31" s="246"/>
    </row>
    <row r="32" spans="1:16" x14ac:dyDescent="0.2">
      <c r="B32" s="9"/>
      <c r="C32" s="213"/>
      <c r="D32" s="212"/>
      <c r="E32" s="11"/>
      <c r="F32" s="212"/>
      <c r="G32" s="11"/>
    </row>
    <row r="33" spans="2:9" x14ac:dyDescent="0.2">
      <c r="B33" s="9"/>
      <c r="C33" s="213"/>
      <c r="D33" s="212"/>
      <c r="E33" s="11"/>
      <c r="F33" s="212"/>
      <c r="G33" s="11"/>
    </row>
    <row r="34" spans="2:9" x14ac:dyDescent="0.2">
      <c r="B34" s="9"/>
      <c r="C34" s="213"/>
      <c r="D34" s="212"/>
      <c r="E34" s="11"/>
      <c r="F34" s="212"/>
      <c r="G34" s="11"/>
      <c r="I34" s="88"/>
    </row>
    <row r="35" spans="2:9" x14ac:dyDescent="0.2">
      <c r="B35" s="9"/>
      <c r="C35" s="213"/>
      <c r="D35" s="212"/>
      <c r="E35" s="11"/>
      <c r="F35" s="212"/>
      <c r="G35" s="11"/>
    </row>
    <row r="36" spans="2:9" x14ac:dyDescent="0.2">
      <c r="B36" s="9"/>
      <c r="C36" s="213"/>
      <c r="D36" s="212"/>
      <c r="E36" s="11"/>
      <c r="F36" s="212"/>
      <c r="G36" s="11"/>
      <c r="I36" s="14"/>
    </row>
    <row r="37" spans="2:9" x14ac:dyDescent="0.2">
      <c r="B37" s="9"/>
      <c r="C37" s="213"/>
      <c r="D37" s="212"/>
      <c r="E37" s="11"/>
      <c r="F37" s="212"/>
      <c r="G37" s="11"/>
      <c r="H37" s="14"/>
      <c r="I37" s="14"/>
    </row>
    <row r="38" spans="2:9" x14ac:dyDescent="0.2">
      <c r="B38" s="9"/>
      <c r="C38" s="213"/>
      <c r="D38" s="212"/>
      <c r="E38" s="11"/>
      <c r="F38" s="212"/>
      <c r="G38" s="11"/>
    </row>
    <row r="39" spans="2:9" x14ac:dyDescent="0.2">
      <c r="B39" s="9"/>
      <c r="C39" s="213"/>
      <c r="D39" s="212"/>
      <c r="E39" s="11"/>
      <c r="F39" s="212"/>
      <c r="G39" s="11"/>
    </row>
    <row r="40" spans="2:9" x14ac:dyDescent="0.2">
      <c r="B40" s="9"/>
      <c r="C40" s="213"/>
      <c r="D40" s="212"/>
      <c r="E40" s="11"/>
      <c r="F40" s="212"/>
      <c r="G40" s="11"/>
    </row>
    <row r="41" spans="2:9" x14ac:dyDescent="0.2">
      <c r="B41" s="9"/>
      <c r="C41" s="213"/>
      <c r="D41" s="212"/>
      <c r="E41" s="11"/>
      <c r="F41" s="212"/>
      <c r="G41" s="11"/>
    </row>
    <row r="42" spans="2:9" x14ac:dyDescent="0.2">
      <c r="B42" s="9"/>
      <c r="C42" s="213"/>
      <c r="D42" s="212"/>
      <c r="E42" s="11"/>
      <c r="F42" s="212"/>
      <c r="G42" s="11"/>
    </row>
    <row r="43" spans="2:9" ht="15.75" customHeight="1" x14ac:dyDescent="0.2">
      <c r="B43" s="9"/>
      <c r="C43" s="213"/>
      <c r="D43" s="212"/>
      <c r="E43" s="185"/>
      <c r="F43" s="212"/>
      <c r="G43" s="185"/>
    </row>
    <row r="44" spans="2:9" ht="5.25" customHeight="1" x14ac:dyDescent="0.2"/>
    <row r="45" spans="2:9" x14ac:dyDescent="0.2">
      <c r="C45" s="14"/>
    </row>
    <row r="58" spans="1:12" ht="15" customHeight="1" thickBot="1" x14ac:dyDescent="0.25">
      <c r="C58" s="12"/>
      <c r="D58" s="880" t="s">
        <v>98</v>
      </c>
      <c r="E58" s="880"/>
      <c r="F58" s="880" t="s">
        <v>236</v>
      </c>
      <c r="G58" s="880"/>
    </row>
    <row r="59" spans="1:12" ht="15.75" thickBot="1" x14ac:dyDescent="0.3">
      <c r="A59" s="214" t="s">
        <v>366</v>
      </c>
      <c r="D59" s="87" t="s">
        <v>235</v>
      </c>
      <c r="E59" s="10" t="s">
        <v>234</v>
      </c>
      <c r="F59" s="87" t="s">
        <v>235</v>
      </c>
      <c r="G59" s="10" t="s">
        <v>234</v>
      </c>
    </row>
    <row r="60" spans="1:12" ht="15" x14ac:dyDescent="0.25">
      <c r="B60" s="9" t="s">
        <v>218</v>
      </c>
      <c r="C60" s="213">
        <v>537791</v>
      </c>
      <c r="D60" s="212">
        <v>0.38</v>
      </c>
      <c r="E60" s="11">
        <f>+'[3]CONSOLIDADO '!J21</f>
        <v>0.9249200078204346</v>
      </c>
      <c r="F60" s="212">
        <v>0</v>
      </c>
      <c r="G60" s="11">
        <f>+'[3]ALERTAS DIRECCIONES'!P27</f>
        <v>0.48251737703203379</v>
      </c>
      <c r="H60" s="245" t="s">
        <v>363</v>
      </c>
      <c r="I60" s="246"/>
      <c r="J60" s="246"/>
      <c r="K60" s="246"/>
      <c r="L60" s="88"/>
    </row>
    <row r="61" spans="1:12" ht="15" x14ac:dyDescent="0.25">
      <c r="B61" s="9" t="s">
        <v>377</v>
      </c>
      <c r="C61" s="213">
        <v>537791</v>
      </c>
      <c r="D61" s="212">
        <v>0.5</v>
      </c>
      <c r="E61" s="11">
        <v>0.53554127002633001</v>
      </c>
      <c r="F61" s="212">
        <v>0.02</v>
      </c>
      <c r="G61" s="299">
        <v>4.4816979959852307E-3</v>
      </c>
      <c r="H61" s="245"/>
      <c r="I61" s="246"/>
      <c r="J61" s="246"/>
      <c r="K61" s="246"/>
      <c r="L61" s="88"/>
    </row>
    <row r="62" spans="1:12" ht="15" x14ac:dyDescent="0.25">
      <c r="B62" s="9" t="s">
        <v>380</v>
      </c>
      <c r="C62" s="213"/>
      <c r="D62" s="212"/>
      <c r="E62" s="11"/>
      <c r="F62" s="212"/>
      <c r="G62" s="299"/>
      <c r="H62" s="245"/>
      <c r="I62" s="246"/>
      <c r="J62" s="246"/>
      <c r="K62" s="246"/>
      <c r="L62" s="88"/>
    </row>
    <row r="63" spans="1:12" x14ac:dyDescent="0.2">
      <c r="B63" s="9" t="s">
        <v>381</v>
      </c>
      <c r="C63" s="213"/>
      <c r="D63" s="212"/>
      <c r="E63" s="11"/>
      <c r="F63" s="212"/>
      <c r="G63" s="11"/>
      <c r="H63" s="14"/>
    </row>
    <row r="64" spans="1:12" x14ac:dyDescent="0.2">
      <c r="B64" s="9" t="s">
        <v>382</v>
      </c>
      <c r="C64" s="213"/>
      <c r="D64" s="212"/>
      <c r="E64" s="11"/>
      <c r="F64" s="212"/>
      <c r="G64" s="11"/>
    </row>
    <row r="65" spans="1:7" x14ac:dyDescent="0.2">
      <c r="B65" s="9" t="s">
        <v>242</v>
      </c>
      <c r="C65" s="213"/>
      <c r="D65" s="212"/>
      <c r="E65" s="11"/>
      <c r="F65" s="212"/>
      <c r="G65" s="11"/>
    </row>
    <row r="66" spans="1:7" x14ac:dyDescent="0.2">
      <c r="A66" s="14"/>
      <c r="B66" s="9" t="s">
        <v>244</v>
      </c>
      <c r="C66" s="213"/>
      <c r="D66" s="212"/>
      <c r="E66" s="11"/>
      <c r="F66" s="212"/>
      <c r="G66" s="11"/>
    </row>
    <row r="67" spans="1:7" x14ac:dyDescent="0.2">
      <c r="B67" s="9" t="s">
        <v>386</v>
      </c>
      <c r="C67" s="213"/>
      <c r="D67" s="212"/>
      <c r="E67" s="11"/>
      <c r="F67" s="212"/>
      <c r="G67" s="11"/>
    </row>
    <row r="68" spans="1:7" x14ac:dyDescent="0.2">
      <c r="B68" s="9" t="s">
        <v>387</v>
      </c>
      <c r="C68" s="213"/>
      <c r="D68" s="212"/>
      <c r="E68" s="11"/>
      <c r="F68" s="212"/>
      <c r="G68" s="11"/>
    </row>
    <row r="69" spans="1:7" x14ac:dyDescent="0.2">
      <c r="B69" s="9" t="s">
        <v>252</v>
      </c>
      <c r="C69" s="213"/>
      <c r="D69" s="212"/>
      <c r="E69" s="11"/>
      <c r="F69" s="212"/>
      <c r="G69" s="11"/>
    </row>
    <row r="70" spans="1:7" x14ac:dyDescent="0.2">
      <c r="B70" s="9" t="s">
        <v>253</v>
      </c>
      <c r="C70" s="213"/>
      <c r="D70" s="212"/>
      <c r="E70" s="11"/>
      <c r="F70" s="212"/>
      <c r="G70" s="11"/>
    </row>
    <row r="71" spans="1:7" x14ac:dyDescent="0.2">
      <c r="B71" s="9" t="s">
        <v>367</v>
      </c>
      <c r="C71" s="213"/>
      <c r="D71" s="212"/>
      <c r="E71" s="11"/>
      <c r="F71" s="212"/>
      <c r="G71" s="11"/>
    </row>
    <row r="72" spans="1:7" x14ac:dyDescent="0.2">
      <c r="B72" s="9"/>
      <c r="C72" s="213"/>
      <c r="D72" s="212"/>
      <c r="E72" s="11"/>
      <c r="F72" s="212"/>
      <c r="G72" s="11"/>
    </row>
    <row r="73" spans="1:7" x14ac:dyDescent="0.2">
      <c r="B73" s="9"/>
      <c r="C73" s="213"/>
      <c r="D73" s="212"/>
      <c r="E73" s="11"/>
      <c r="F73" s="212"/>
      <c r="G73" s="11"/>
    </row>
    <row r="74" spans="1:7" ht="15" x14ac:dyDescent="0.2">
      <c r="B74" s="9"/>
      <c r="C74" s="213"/>
      <c r="D74" s="212"/>
      <c r="E74" s="185"/>
      <c r="F74" s="212"/>
      <c r="G74" s="185"/>
    </row>
    <row r="77" spans="1:7" ht="15" x14ac:dyDescent="0.25">
      <c r="C77" s="248"/>
    </row>
    <row r="92" spans="2:14" x14ac:dyDescent="0.2">
      <c r="C92" s="8" t="s">
        <v>72</v>
      </c>
    </row>
    <row r="94" spans="2:14" ht="20.25" customHeight="1" x14ac:dyDescent="0.2">
      <c r="B94" s="358" t="s">
        <v>305</v>
      </c>
      <c r="C94" s="359" t="s">
        <v>344</v>
      </c>
      <c r="D94" s="359" t="s">
        <v>345</v>
      </c>
      <c r="E94" s="359"/>
      <c r="F94" s="359"/>
      <c r="G94" s="359"/>
      <c r="H94" s="359"/>
      <c r="I94" s="359"/>
      <c r="J94" s="359"/>
      <c r="K94" s="359"/>
      <c r="L94" s="359"/>
      <c r="M94" s="359"/>
      <c r="N94" s="445" t="s">
        <v>367</v>
      </c>
    </row>
    <row r="95" spans="2:14" ht="15.75" customHeight="1" x14ac:dyDescent="0.2">
      <c r="B95" s="360" t="s">
        <v>178</v>
      </c>
      <c r="C95" s="247">
        <v>0.38</v>
      </c>
      <c r="D95" s="247">
        <v>0.5</v>
      </c>
      <c r="E95" s="247"/>
      <c r="F95" s="247"/>
      <c r="G95" s="247"/>
      <c r="H95" s="247"/>
      <c r="I95" s="247"/>
      <c r="J95" s="247"/>
      <c r="K95" s="247"/>
      <c r="L95" s="247"/>
      <c r="M95" s="247"/>
      <c r="N95" s="75"/>
    </row>
    <row r="96" spans="2:14" ht="15.75" customHeight="1" x14ac:dyDescent="0.2">
      <c r="B96" s="665"/>
      <c r="C96" s="284"/>
      <c r="D96" s="284"/>
      <c r="E96" s="284"/>
      <c r="F96" s="285"/>
      <c r="G96" s="285"/>
      <c r="H96" s="285"/>
      <c r="I96" s="285"/>
      <c r="J96" s="285"/>
      <c r="K96" s="285"/>
      <c r="L96" s="285"/>
      <c r="M96" s="285"/>
    </row>
    <row r="97" spans="2:14" x14ac:dyDescent="0.2">
      <c r="C97" s="8" t="s">
        <v>358</v>
      </c>
    </row>
    <row r="99" spans="2:14" ht="15" x14ac:dyDescent="0.2">
      <c r="B99" s="358" t="s">
        <v>305</v>
      </c>
      <c r="C99" s="359" t="s">
        <v>344</v>
      </c>
      <c r="D99" s="359" t="s">
        <v>345</v>
      </c>
      <c r="E99" s="359" t="s">
        <v>341</v>
      </c>
      <c r="F99" s="359" t="s">
        <v>342</v>
      </c>
      <c r="G99" s="359" t="s">
        <v>247</v>
      </c>
      <c r="H99" s="359" t="s">
        <v>248</v>
      </c>
      <c r="I99" s="359" t="s">
        <v>249</v>
      </c>
      <c r="J99" s="359" t="s">
        <v>250</v>
      </c>
      <c r="K99" s="359" t="s">
        <v>251</v>
      </c>
      <c r="L99" s="359" t="s">
        <v>252</v>
      </c>
      <c r="M99" s="359" t="s">
        <v>253</v>
      </c>
      <c r="N99" s="445" t="s">
        <v>367</v>
      </c>
    </row>
    <row r="100" spans="2:14" ht="15" x14ac:dyDescent="0.2">
      <c r="B100" s="360" t="s">
        <v>178</v>
      </c>
      <c r="C100" s="247">
        <v>0</v>
      </c>
      <c r="D100" s="247">
        <v>0.02</v>
      </c>
      <c r="E100" s="247"/>
      <c r="F100" s="247"/>
      <c r="G100" s="247"/>
      <c r="H100" s="247"/>
      <c r="I100" s="247"/>
      <c r="J100" s="247"/>
      <c r="K100" s="247"/>
      <c r="L100" s="247"/>
      <c r="M100" s="247"/>
      <c r="N100" s="75"/>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workbookViewId="0">
      <selection activeCell="G9" sqref="G9"/>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71"/>
      <c r="B3" s="71"/>
      <c r="C3" s="71"/>
      <c r="D3" s="71"/>
      <c r="E3" s="71"/>
      <c r="F3" s="71"/>
      <c r="G3" s="71"/>
      <c r="H3" s="71"/>
      <c r="I3" s="71"/>
      <c r="J3" s="71"/>
      <c r="K3" s="71"/>
      <c r="L3" s="71"/>
    </row>
    <row r="4" spans="1:12" ht="42" customHeight="1" thickBot="1" x14ac:dyDescent="0.3">
      <c r="A4" s="883" t="s">
        <v>70</v>
      </c>
      <c r="B4" s="884"/>
      <c r="C4" s="884"/>
      <c r="D4" s="884"/>
      <c r="E4" s="884"/>
      <c r="F4" s="884"/>
      <c r="G4" s="884"/>
      <c r="H4" s="884"/>
      <c r="I4" s="884"/>
      <c r="J4" s="884"/>
      <c r="K4" s="884"/>
      <c r="L4" s="884"/>
    </row>
    <row r="5" spans="1:12" ht="24.75" customHeight="1" thickBot="1" x14ac:dyDescent="0.3">
      <c r="A5" s="888" t="s">
        <v>59</v>
      </c>
      <c r="B5" s="888"/>
      <c r="C5" s="47"/>
      <c r="D5" s="47"/>
      <c r="E5" s="47"/>
      <c r="F5" s="47"/>
      <c r="G5" s="47"/>
      <c r="H5" s="47"/>
      <c r="I5" s="47"/>
      <c r="J5" s="47"/>
      <c r="K5" s="47"/>
      <c r="L5" s="47"/>
    </row>
    <row r="6" spans="1:12" ht="48" customHeight="1" thickBot="1" x14ac:dyDescent="0.3">
      <c r="A6" s="662" t="s">
        <v>71</v>
      </c>
      <c r="B6" s="663" t="s">
        <v>19</v>
      </c>
      <c r="C6" s="663" t="s">
        <v>93</v>
      </c>
      <c r="D6" s="663" t="s">
        <v>41</v>
      </c>
      <c r="E6" s="663" t="s">
        <v>24</v>
      </c>
      <c r="F6" s="663" t="s">
        <v>329</v>
      </c>
      <c r="G6" s="663" t="s">
        <v>171</v>
      </c>
      <c r="H6" s="663" t="s">
        <v>72</v>
      </c>
      <c r="I6" s="663" t="s">
        <v>73</v>
      </c>
      <c r="J6" s="663" t="s">
        <v>74</v>
      </c>
      <c r="K6" s="663" t="s">
        <v>26</v>
      </c>
      <c r="L6" s="664" t="s">
        <v>44</v>
      </c>
    </row>
    <row r="7" spans="1:12" ht="87" customHeight="1" x14ac:dyDescent="0.25">
      <c r="A7" s="270" t="s">
        <v>75</v>
      </c>
      <c r="B7" s="885" t="s">
        <v>70</v>
      </c>
      <c r="C7" s="273">
        <v>8061.6993309999998</v>
      </c>
      <c r="D7" s="273">
        <v>8061.6993309999998</v>
      </c>
      <c r="E7" s="273">
        <v>7213.2530619999998</v>
      </c>
      <c r="F7" s="291">
        <v>0.8947559026745846</v>
      </c>
      <c r="G7" s="277">
        <v>848.44626900000003</v>
      </c>
      <c r="H7" s="273">
        <v>815.94333800000004</v>
      </c>
      <c r="I7" s="271">
        <v>0.10121232565228748</v>
      </c>
      <c r="J7" s="273">
        <v>7245.7559929999998</v>
      </c>
      <c r="K7" s="273">
        <v>1.682909</v>
      </c>
      <c r="L7" s="272">
        <v>2.0875363008499183E-4</v>
      </c>
    </row>
    <row r="8" spans="1:12" ht="107.25" customHeight="1" x14ac:dyDescent="0.25">
      <c r="A8" s="264" t="s">
        <v>76</v>
      </c>
      <c r="B8" s="886"/>
      <c r="C8" s="274">
        <v>7094.796609</v>
      </c>
      <c r="D8" s="274">
        <v>7094.796609</v>
      </c>
      <c r="E8" s="275">
        <v>497.25</v>
      </c>
      <c r="F8" s="292">
        <v>7.0086575754577773E-2</v>
      </c>
      <c r="G8" s="278">
        <v>6597.546609</v>
      </c>
      <c r="H8" s="274">
        <v>48.397984999999998</v>
      </c>
      <c r="I8" s="73">
        <v>6.8216169775191932E-3</v>
      </c>
      <c r="J8" s="274">
        <v>7046.3986240000004</v>
      </c>
      <c r="K8" s="274">
        <v>3.45</v>
      </c>
      <c r="L8" s="265">
        <v>4.862718679804793E-4</v>
      </c>
    </row>
    <row r="9" spans="1:12" ht="48" customHeight="1" x14ac:dyDescent="0.25">
      <c r="A9" s="264" t="s">
        <v>85</v>
      </c>
      <c r="B9" s="886"/>
      <c r="C9" s="274">
        <v>10263.157662</v>
      </c>
      <c r="D9" s="274">
        <v>10263.157662</v>
      </c>
      <c r="E9" s="274">
        <v>0</v>
      </c>
      <c r="F9" s="292">
        <v>0</v>
      </c>
      <c r="G9" s="278">
        <v>10263.157662</v>
      </c>
      <c r="H9" s="274">
        <v>0</v>
      </c>
      <c r="I9" s="73">
        <v>0</v>
      </c>
      <c r="J9" s="274">
        <v>10263.157662</v>
      </c>
      <c r="K9" s="274">
        <v>0</v>
      </c>
      <c r="L9" s="265">
        <v>0</v>
      </c>
    </row>
    <row r="10" spans="1:12" ht="45" customHeight="1" thickBot="1" x14ac:dyDescent="0.3">
      <c r="A10" s="267" t="s">
        <v>77</v>
      </c>
      <c r="B10" s="887"/>
      <c r="C10" s="276">
        <v>6544.5463980000004</v>
      </c>
      <c r="D10" s="276">
        <v>6544.5463980000004</v>
      </c>
      <c r="E10" s="276">
        <v>2503.3647110000002</v>
      </c>
      <c r="F10" s="293">
        <v>0.38251156898589994</v>
      </c>
      <c r="G10" s="279">
        <v>4041.1816870000002</v>
      </c>
      <c r="H10" s="276">
        <v>894.18905960000006</v>
      </c>
      <c r="I10" s="268">
        <v>0.13663117429700894</v>
      </c>
      <c r="J10" s="276">
        <v>5650.3573384000001</v>
      </c>
      <c r="K10" s="276">
        <v>30.366308</v>
      </c>
      <c r="L10" s="269">
        <v>4.6399408229850555E-3</v>
      </c>
    </row>
    <row r="11" spans="1:12" ht="31.5" customHeight="1" thickBot="1" x14ac:dyDescent="0.3">
      <c r="A11" s="655" t="s">
        <v>60</v>
      </c>
      <c r="B11" s="656"/>
      <c r="C11" s="657">
        <v>31964.199999999997</v>
      </c>
      <c r="D11" s="657">
        <v>31964.199999999997</v>
      </c>
      <c r="E11" s="657">
        <v>10213.867773</v>
      </c>
      <c r="F11" s="658">
        <v>0.31954085423692757</v>
      </c>
      <c r="G11" s="659">
        <v>21750.332226999999</v>
      </c>
      <c r="H11" s="657">
        <v>1758.5303825999999</v>
      </c>
      <c r="I11" s="660">
        <v>5.5015623184687876E-2</v>
      </c>
      <c r="J11" s="657">
        <v>30205.669617399995</v>
      </c>
      <c r="K11" s="657">
        <v>35.499217000000002</v>
      </c>
      <c r="L11" s="661">
        <v>1.1105930071767791E-3</v>
      </c>
    </row>
    <row r="12" spans="1:12" x14ac:dyDescent="0.25">
      <c r="A12" t="s">
        <v>491</v>
      </c>
    </row>
    <row r="13" spans="1:12" x14ac:dyDescent="0.25">
      <c r="H13" s="1"/>
    </row>
    <row r="15" spans="1:12" x14ac:dyDescent="0.25">
      <c r="H15" s="1"/>
      <c r="J15" s="92"/>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14</vt:i4>
      </vt:variant>
      <vt:variant>
        <vt:lpstr>Rangos con nombre</vt:lpstr>
      </vt:variant>
      <vt:variant>
        <vt:i4>13</vt:i4>
      </vt:variant>
    </vt:vector>
  </HeadingPairs>
  <TitlesOfParts>
    <vt:vector size="27" baseType="lpstr">
      <vt:lpstr>DATOS SIIF</vt:lpstr>
      <vt:lpstr>DATOS SENT</vt:lpstr>
      <vt:lpstr>CONSOLIDADO SECTOR INTERIOR</vt:lpstr>
      <vt:lpstr>CONSOLIDADO </vt:lpstr>
      <vt:lpstr>POR DIRECCIONES</vt:lpstr>
      <vt:lpstr>ALERTAS DIRECCIONES</vt:lpstr>
      <vt:lpstr>GLOSARIO</vt:lpstr>
      <vt:lpstr>GRAFICAS DE TENDENCIA </vt:lpstr>
      <vt:lpstr>CUADRO SENTENCIA</vt:lpstr>
      <vt:lpstr>Comparativo Sector</vt:lpstr>
      <vt:lpstr>NASA KIWE</vt:lpstr>
      <vt:lpstr>UNP</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Omaira Gómez</cp:lastModifiedBy>
  <cp:lastPrinted>2024-01-09T16:14:27Z</cp:lastPrinted>
  <dcterms:created xsi:type="dcterms:W3CDTF">2015-10-22T11:50:38Z</dcterms:created>
  <dcterms:modified xsi:type="dcterms:W3CDTF">2024-03-08T13:44:51Z</dcterms:modified>
</cp:coreProperties>
</file>