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mc:Choice>
  </mc:AlternateContent>
  <xr:revisionPtr revIDLastSave="0" documentId="13_ncr:1_{91263872-88B1-429D-8B01-053469D536A2}" xr6:coauthVersionLast="36" xr6:coauthVersionMax="36" xr10:uidLastSave="{00000000-0000-0000-0000-000000000000}"/>
  <bookViews>
    <workbookView xWindow="0" yWindow="0" windowWidth="13830" windowHeight="12000" firstSheet="2" activeTab="7" xr2:uid="{3579BC60-0AE8-4B9F-9E55-3DE07AACC97B}"/>
  </bookViews>
  <sheets>
    <sheet name="DATOS SENT" sheetId="551" state="hidden" r:id="rId1"/>
    <sheet name="CONSOLIDADO SECTOR INTERIOR" sheetId="83" state="hidden" r:id="rId2"/>
    <sheet name="CONSOLIDADO " sheetId="66" r:id="rId3"/>
    <sheet name="POR DIRECCIONES" sheetId="129" r:id="rId4"/>
    <sheet name="ALERTAS DIRECCIONES" sheetId="6" r:id="rId5"/>
    <sheet name="GLOSARIO" sheetId="987" state="hidden" r:id="rId6"/>
    <sheet name="GRAFICAS DE TENDENCIA " sheetId="1079" state="hidden" r:id="rId7"/>
    <sheet name="CUADRO SENTENCIA" sheetId="60" r:id="rId8"/>
    <sheet name="Comparativo Sector" sheetId="1073" state="hidden" r:id="rId9"/>
    <sheet name="NASA KIWE" sheetId="72" state="hidden" r:id="rId10"/>
    <sheet name="UNP" sheetId="77" state="hidden" r:id="rId11"/>
    <sheet name="BOMBEROS" sheetId="76" state="hidden" r:id="rId12"/>
    <sheet name="DER AUTOR" sheetId="73" state="hidden" r:id="rId13"/>
  </sheets>
  <externalReferences>
    <externalReference r:id="rId14"/>
    <externalReference r:id="rId15"/>
    <externalReference r:id="rId16"/>
  </externalReferences>
  <definedNames>
    <definedName name="_xlnm._FilterDatabase" localSheetId="4" hidden="1">'ALERTAS DIRECCIONES'!#REF!</definedName>
    <definedName name="_xlnm._FilterDatabase" localSheetId="0" hidden="1">'DATOS SENT'!$A$4:$AA$48</definedName>
    <definedName name="_xlnm._FilterDatabase" localSheetId="3" hidden="1">'POR DIRECCIONES'!$A$6:$V$86</definedName>
    <definedName name="año">[1]Listas!$M$2:$M$8</definedName>
    <definedName name="_xlnm.Print_Area" localSheetId="4">'ALERTAS DIRECCIONES'!$A$1:$T$55</definedName>
    <definedName name="_xlnm.Print_Area" localSheetId="2">'CONSOLIDADO '!$A$3:$N$20</definedName>
    <definedName name="_xlnm.Print_Area" localSheetId="5">GLOSARIO!$A$2:$L$13</definedName>
    <definedName name="_xlnm.Print_Area" localSheetId="3">'POR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4">'ALERTAS DIRECCIONES'!$A$1:$S$55</definedName>
    <definedName name="Print_Area" localSheetId="2">'CONSOLIDADO '!$A$3:$N$20</definedName>
    <definedName name="Print_Area" localSheetId="5">GLOSARIO!$A$1:$M$27</definedName>
    <definedName name="Print_Area" localSheetId="3">'POR DIRECCIONES'!$A$2:$P$200</definedName>
    <definedName name="Print_Titles" localSheetId="4">'ALERTAS DIRECCIONES'!$1:$4</definedName>
    <definedName name="Print_Titles" localSheetId="2">'CONSOLIDADO '!$3:$21</definedName>
    <definedName name="Print_Titles" localSheetId="3">'POR DIRECCIONES'!$2:$5</definedName>
    <definedName name="Sumar?">[1]Listas!$F$2:$F$3</definedName>
    <definedName name="Tipo_gasto">[1]Listas!$D$2:$D$3</definedName>
    <definedName name="_xlnm.Print_Titles" localSheetId="4">'ALERTAS DIRECCIONES'!$1:$4</definedName>
    <definedName name="_xlnm.Print_Titles" localSheetId="3">'POR DIRECCIONES'!$2:$5</definedName>
  </definedNames>
  <calcPr calcId="191029"/>
</workbook>
</file>

<file path=xl/calcChain.xml><?xml version="1.0" encoding="utf-8"?>
<calcChain xmlns="http://schemas.openxmlformats.org/spreadsheetml/2006/main">
  <c r="G60" i="1079" l="1"/>
  <c r="E60" i="1079"/>
  <c r="B3" i="1073" l="1"/>
  <c r="J7" i="1073"/>
  <c r="B1" i="1073" l="1"/>
  <c r="H14" i="1073" l="1"/>
  <c r="D14" i="1073"/>
  <c r="F14" i="1073"/>
  <c r="E14" i="1073" l="1"/>
  <c r="J14" i="1073"/>
  <c r="J13" i="1073" l="1"/>
  <c r="J15" i="1073" s="1"/>
  <c r="H17" i="1073" l="1"/>
  <c r="J17" i="1073"/>
  <c r="F17" i="1073" l="1"/>
  <c r="J10" i="1073"/>
  <c r="J19" i="1073" l="1"/>
  <c r="J6" i="1073"/>
  <c r="H6" i="1073" l="1"/>
  <c r="B3" i="551" l="1"/>
  <c r="E7" i="1073" l="1"/>
  <c r="H7" i="1073"/>
  <c r="F7" i="1073"/>
  <c r="E17" i="83" l="1"/>
  <c r="B8" i="83"/>
  <c r="AA46" i="551"/>
  <c r="Z46" i="551"/>
  <c r="Y46" i="551"/>
  <c r="X46" i="551"/>
  <c r="W46" i="551"/>
  <c r="U46" i="551"/>
  <c r="S46" i="551"/>
  <c r="R46" i="551"/>
  <c r="Q46" i="551"/>
  <c r="AA45"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AA50" i="551"/>
  <c r="Z50" i="551"/>
  <c r="Y50" i="551"/>
  <c r="X50" i="551"/>
  <c r="W50" i="551"/>
  <c r="U50" i="551"/>
  <c r="S50" i="551"/>
  <c r="R50" i="551"/>
  <c r="Q50" i="551"/>
  <c r="F6" i="76"/>
  <c r="D6" i="76"/>
  <c r="F8" i="72"/>
  <c r="D8" i="72"/>
  <c r="B8" i="72"/>
  <c r="B6" i="72"/>
  <c r="D20" i="1073"/>
  <c r="F7" i="73"/>
  <c r="D7" i="73"/>
  <c r="B7" i="73"/>
  <c r="F6" i="77"/>
  <c r="D6" i="77"/>
  <c r="B6" i="77"/>
  <c r="B7" i="72" l="1"/>
  <c r="D6" i="72"/>
  <c r="E6" i="83"/>
  <c r="F7" i="72"/>
  <c r="B6" i="76"/>
  <c r="D7" i="72"/>
  <c r="F6" i="72"/>
  <c r="A2" i="987"/>
  <c r="F10" i="76"/>
  <c r="D17" i="1073"/>
  <c r="C11" i="83"/>
  <c r="W47" i="551"/>
  <c r="W49" i="551" s="1"/>
  <c r="W51" i="551" s="1"/>
  <c r="S47" i="551"/>
  <c r="S49" i="551" s="1"/>
  <c r="S51" i="551" s="1"/>
  <c r="Z47" i="551"/>
  <c r="Z49" i="551" s="1"/>
  <c r="Z51" i="551" s="1"/>
  <c r="Q47" i="551"/>
  <c r="Q49" i="551" s="1"/>
  <c r="Q51" i="551" s="1"/>
  <c r="Y47" i="551"/>
  <c r="Y49" i="551" s="1"/>
  <c r="Y51" i="551" s="1"/>
  <c r="AA47" i="551"/>
  <c r="AA49" i="551" s="1"/>
  <c r="AA51" i="551" s="1"/>
  <c r="R47" i="551"/>
  <c r="R49" i="551" s="1"/>
  <c r="R51" i="551" s="1"/>
  <c r="U47" i="551"/>
  <c r="U49" i="551" s="1"/>
  <c r="U51" i="551" s="1"/>
  <c r="X47" i="551"/>
  <c r="X49" i="551" s="1"/>
  <c r="X51" i="551" s="1"/>
  <c r="F9" i="77"/>
  <c r="F9" i="73"/>
  <c r="B9" i="77"/>
  <c r="B9" i="73"/>
  <c r="F8" i="73"/>
  <c r="D5" i="76"/>
  <c r="B8" i="73"/>
  <c r="D11" i="73"/>
  <c r="D12" i="73" s="1"/>
  <c r="B11" i="73"/>
  <c r="B12" i="73" s="1"/>
  <c r="G10" i="83"/>
  <c r="F10" i="77"/>
  <c r="D8" i="73"/>
  <c r="D11" i="83"/>
  <c r="C9" i="73"/>
  <c r="D19" i="1073"/>
  <c r="D21" i="1073" s="1"/>
  <c r="F11" i="73"/>
  <c r="C10" i="77"/>
  <c r="D10" i="83"/>
  <c r="C6" i="76"/>
  <c r="I6" i="77"/>
  <c r="K6" i="76"/>
  <c r="F8" i="77"/>
  <c r="G8" i="83"/>
  <c r="C8" i="73"/>
  <c r="F20" i="1073"/>
  <c r="D9" i="73"/>
  <c r="B8" i="77"/>
  <c r="C8" i="83"/>
  <c r="D11" i="1073"/>
  <c r="B7" i="76"/>
  <c r="C9" i="77"/>
  <c r="F7" i="76"/>
  <c r="C7" i="73"/>
  <c r="H20" i="1073"/>
  <c r="K8" i="72"/>
  <c r="C10" i="83"/>
  <c r="D10" i="1073"/>
  <c r="D10" i="76"/>
  <c r="D11" i="76"/>
  <c r="K7" i="72"/>
  <c r="C8" i="72"/>
  <c r="E8" i="72" s="1"/>
  <c r="H8" i="72" s="1"/>
  <c r="F10" i="1073"/>
  <c r="C6" i="77"/>
  <c r="D8" i="77"/>
  <c r="E8" i="83"/>
  <c r="H10" i="1073"/>
  <c r="C7" i="76"/>
  <c r="D7" i="1073"/>
  <c r="D16" i="83" l="1"/>
  <c r="F16" i="83" s="1"/>
  <c r="F17" i="83" s="1"/>
  <c r="H13" i="1073"/>
  <c r="D13" i="1073"/>
  <c r="B10" i="77"/>
  <c r="C7" i="72"/>
  <c r="E7" i="72" s="1"/>
  <c r="H7" i="72" s="1"/>
  <c r="K5" i="72"/>
  <c r="F8" i="76"/>
  <c r="G9" i="83"/>
  <c r="D9" i="83"/>
  <c r="B5" i="76"/>
  <c r="D16" i="1073"/>
  <c r="C6" i="83"/>
  <c r="C6" i="72"/>
  <c r="E6" i="72" s="1"/>
  <c r="H6" i="72" s="1"/>
  <c r="D6" i="83"/>
  <c r="D8" i="76"/>
  <c r="B8" i="76"/>
  <c r="C9" i="83"/>
  <c r="G6" i="83"/>
  <c r="D12" i="77"/>
  <c r="D13" i="77" s="1"/>
  <c r="F6" i="73"/>
  <c r="F10" i="73" s="1"/>
  <c r="G11" i="83"/>
  <c r="B10" i="72"/>
  <c r="B11" i="72" s="1"/>
  <c r="K7" i="76"/>
  <c r="D7" i="76"/>
  <c r="B10" i="76"/>
  <c r="B11" i="76"/>
  <c r="G16" i="83"/>
  <c r="G17" i="83" s="1"/>
  <c r="J11" i="83"/>
  <c r="L11" i="83"/>
  <c r="E11" i="83"/>
  <c r="F11" i="83" s="1"/>
  <c r="G8" i="72"/>
  <c r="K10" i="77"/>
  <c r="D10" i="72"/>
  <c r="D11" i="72" s="1"/>
  <c r="B5" i="77"/>
  <c r="C5" i="72"/>
  <c r="I9" i="77"/>
  <c r="I5" i="72"/>
  <c r="I9" i="73"/>
  <c r="K10" i="76"/>
  <c r="K11" i="76"/>
  <c r="F12" i="73"/>
  <c r="B6" i="73"/>
  <c r="E9" i="73"/>
  <c r="K9" i="73"/>
  <c r="I11" i="76"/>
  <c r="I10" i="76"/>
  <c r="C8" i="76"/>
  <c r="K8" i="77"/>
  <c r="K11" i="73"/>
  <c r="C11" i="76"/>
  <c r="C10" i="76"/>
  <c r="C5" i="77"/>
  <c r="I5" i="76"/>
  <c r="C11" i="73"/>
  <c r="C12" i="73" s="1"/>
  <c r="D6" i="73"/>
  <c r="K7" i="73"/>
  <c r="I7" i="73"/>
  <c r="L8" i="72"/>
  <c r="C6" i="73"/>
  <c r="K5" i="77"/>
  <c r="K6" i="73"/>
  <c r="I8" i="73"/>
  <c r="B5" i="72"/>
  <c r="F5" i="77"/>
  <c r="F5" i="76"/>
  <c r="K6" i="72"/>
  <c r="I10" i="77"/>
  <c r="C5" i="76"/>
  <c r="I7" i="72"/>
  <c r="K5" i="76"/>
  <c r="I11" i="73"/>
  <c r="K8" i="73"/>
  <c r="K9" i="77"/>
  <c r="E7" i="76"/>
  <c r="H7" i="76" s="1"/>
  <c r="J10" i="83"/>
  <c r="K8" i="76"/>
  <c r="D5" i="77"/>
  <c r="I8" i="76"/>
  <c r="K10" i="72"/>
  <c r="E10" i="83"/>
  <c r="D10" i="77"/>
  <c r="I10" i="72"/>
  <c r="I6" i="73"/>
  <c r="F11" i="76"/>
  <c r="I6" i="72"/>
  <c r="E20" i="1073"/>
  <c r="L10" i="83"/>
  <c r="C12" i="77"/>
  <c r="C13" i="77" s="1"/>
  <c r="E11" i="1073"/>
  <c r="C8" i="77"/>
  <c r="D8" i="83"/>
  <c r="F5" i="72"/>
  <c r="I6" i="76"/>
  <c r="K6" i="77"/>
  <c r="I8" i="77"/>
  <c r="C10" i="72"/>
  <c r="B12" i="77"/>
  <c r="B13" i="77" s="1"/>
  <c r="I8" i="72"/>
  <c r="J8" i="72" s="1"/>
  <c r="I5" i="77"/>
  <c r="C16" i="83"/>
  <c r="C17" i="83" s="1"/>
  <c r="G7" i="72" l="1"/>
  <c r="D17" i="83"/>
  <c r="C10" i="73"/>
  <c r="C13" i="73" s="1"/>
  <c r="L7" i="72"/>
  <c r="J7" i="72"/>
  <c r="I12" i="77"/>
  <c r="I13" i="77" s="1"/>
  <c r="F19" i="1073"/>
  <c r="F21" i="1073" s="1"/>
  <c r="H16" i="1073"/>
  <c r="H18" i="1073" s="1"/>
  <c r="F13" i="1073"/>
  <c r="H19" i="1073"/>
  <c r="H21" i="1073" s="1"/>
  <c r="F16" i="1073"/>
  <c r="F18" i="1073" s="1"/>
  <c r="E6" i="76"/>
  <c r="L6" i="76" s="1"/>
  <c r="C9" i="72"/>
  <c r="L6" i="72"/>
  <c r="J6" i="72"/>
  <c r="G6" i="72"/>
  <c r="F10" i="72"/>
  <c r="F11" i="72" s="1"/>
  <c r="F11" i="1073"/>
  <c r="D18" i="1073"/>
  <c r="F6" i="83"/>
  <c r="I6" i="83" s="1"/>
  <c r="F8" i="83"/>
  <c r="D5" i="72"/>
  <c r="E5" i="72" s="1"/>
  <c r="E5" i="83"/>
  <c r="C13" i="83"/>
  <c r="C14" i="83" s="1"/>
  <c r="D6" i="1073"/>
  <c r="F6" i="1073"/>
  <c r="L5" i="83"/>
  <c r="E16" i="1073"/>
  <c r="H16" i="83"/>
  <c r="I16" i="83"/>
  <c r="J20" i="1073"/>
  <c r="J21" i="1073" s="1"/>
  <c r="I9" i="76"/>
  <c r="I12" i="76" s="1"/>
  <c r="I11" i="83"/>
  <c r="H11" i="83"/>
  <c r="M11" i="83"/>
  <c r="K11" i="83"/>
  <c r="I17" i="83"/>
  <c r="H17" i="83"/>
  <c r="E13" i="83"/>
  <c r="E14" i="83" s="1"/>
  <c r="L9" i="73"/>
  <c r="L7" i="76"/>
  <c r="G7" i="76"/>
  <c r="J7" i="76"/>
  <c r="E9" i="77"/>
  <c r="L9" i="77" s="1"/>
  <c r="J9" i="83"/>
  <c r="E5" i="76"/>
  <c r="H5" i="76" s="1"/>
  <c r="E6" i="73"/>
  <c r="L6" i="73" s="1"/>
  <c r="H9" i="73"/>
  <c r="G9" i="73"/>
  <c r="F13" i="73"/>
  <c r="J9" i="73"/>
  <c r="B9" i="76"/>
  <c r="B12" i="76" s="1"/>
  <c r="E12" i="77"/>
  <c r="E8" i="73"/>
  <c r="J8" i="73" s="1"/>
  <c r="I20" i="1073"/>
  <c r="E11" i="73"/>
  <c r="J11" i="73" s="1"/>
  <c r="K9" i="76"/>
  <c r="E6" i="77"/>
  <c r="L6" i="77" s="1"/>
  <c r="K10" i="73"/>
  <c r="D9" i="77"/>
  <c r="E9" i="83"/>
  <c r="E10" i="72"/>
  <c r="L10" i="72" s="1"/>
  <c r="C11" i="72"/>
  <c r="E11" i="72" s="1"/>
  <c r="L9" i="83"/>
  <c r="D10" i="73"/>
  <c r="D13" i="73" s="1"/>
  <c r="J8" i="83"/>
  <c r="E10" i="1073"/>
  <c r="I12" i="73"/>
  <c r="C9" i="76"/>
  <c r="C12" i="76" s="1"/>
  <c r="K12" i="73"/>
  <c r="L8" i="83"/>
  <c r="I9" i="72"/>
  <c r="E7" i="73"/>
  <c r="L7" i="73" s="1"/>
  <c r="F9" i="72"/>
  <c r="I11" i="72"/>
  <c r="F9" i="76"/>
  <c r="F12" i="76" s="1"/>
  <c r="L6" i="83"/>
  <c r="B9" i="72"/>
  <c r="B12" i="72" s="1"/>
  <c r="D15" i="1073"/>
  <c r="E5" i="77"/>
  <c r="H5" i="77" s="1"/>
  <c r="B10" i="73"/>
  <c r="B13" i="73" s="1"/>
  <c r="K9" i="72"/>
  <c r="J6" i="83"/>
  <c r="I10" i="73"/>
  <c r="K11" i="72"/>
  <c r="E8" i="77"/>
  <c r="L8" i="77" s="1"/>
  <c r="L16" i="83"/>
  <c r="D9" i="72" l="1"/>
  <c r="E9" i="72" s="1"/>
  <c r="H9" i="72" s="1"/>
  <c r="E17" i="1073"/>
  <c r="I17" i="1073" s="1"/>
  <c r="D5" i="1073"/>
  <c r="D8" i="1073" s="1"/>
  <c r="E10" i="76"/>
  <c r="J10" i="76" s="1"/>
  <c r="H6" i="76"/>
  <c r="J6" i="76"/>
  <c r="G6" i="76"/>
  <c r="E19" i="1073"/>
  <c r="E21" i="1073" s="1"/>
  <c r="E13" i="1073"/>
  <c r="E11" i="76"/>
  <c r="L11" i="76" s="1"/>
  <c r="J9" i="1073"/>
  <c r="J5" i="1073"/>
  <c r="J8" i="1073" s="1"/>
  <c r="G5" i="83"/>
  <c r="F9" i="83"/>
  <c r="G7" i="83"/>
  <c r="J7" i="83"/>
  <c r="D7" i="83"/>
  <c r="D7" i="77"/>
  <c r="I7" i="77"/>
  <c r="C7" i="77"/>
  <c r="B7" i="77"/>
  <c r="F7" i="77"/>
  <c r="F11" i="77" s="1"/>
  <c r="E7" i="83"/>
  <c r="E12" i="83" s="1"/>
  <c r="E15" i="83" s="1"/>
  <c r="E18" i="83" s="1"/>
  <c r="E6" i="1073"/>
  <c r="H5" i="1073"/>
  <c r="E8" i="76"/>
  <c r="J8" i="76" s="1"/>
  <c r="E9" i="76"/>
  <c r="H9" i="76" s="1"/>
  <c r="D9" i="76"/>
  <c r="D12" i="76" s="1"/>
  <c r="J6" i="73"/>
  <c r="K6" i="83"/>
  <c r="L11" i="73"/>
  <c r="J9" i="77"/>
  <c r="G11" i="1073"/>
  <c r="M6" i="83"/>
  <c r="C12" i="72"/>
  <c r="J5" i="76"/>
  <c r="H5" i="72"/>
  <c r="L5" i="72"/>
  <c r="G5" i="76"/>
  <c r="L8" i="73"/>
  <c r="J5" i="72"/>
  <c r="G5" i="72"/>
  <c r="L5" i="76"/>
  <c r="L5" i="77"/>
  <c r="H6" i="83"/>
  <c r="H15" i="1073"/>
  <c r="D5" i="83"/>
  <c r="H10" i="72"/>
  <c r="G10" i="72"/>
  <c r="L11" i="72"/>
  <c r="K12" i="72"/>
  <c r="G20" i="1073"/>
  <c r="J11" i="72"/>
  <c r="F12" i="72"/>
  <c r="I12" i="72"/>
  <c r="F10" i="83"/>
  <c r="D13" i="83"/>
  <c r="D14" i="83" s="1"/>
  <c r="E10" i="73"/>
  <c r="L10" i="73" s="1"/>
  <c r="G5" i="77"/>
  <c r="H9" i="77"/>
  <c r="G9" i="77"/>
  <c r="F15" i="1073"/>
  <c r="E10" i="77"/>
  <c r="E13" i="77"/>
  <c r="J13" i="77" s="1"/>
  <c r="J10" i="72"/>
  <c r="H7" i="73"/>
  <c r="G7" i="73"/>
  <c r="K12" i="76"/>
  <c r="J12" i="77"/>
  <c r="J7" i="73"/>
  <c r="H6" i="77"/>
  <c r="G6" i="77"/>
  <c r="J6" i="77"/>
  <c r="H8" i="73"/>
  <c r="G8" i="73"/>
  <c r="H6" i="73"/>
  <c r="G6" i="73"/>
  <c r="I8" i="83"/>
  <c r="H8" i="83"/>
  <c r="M8" i="83"/>
  <c r="I13" i="73"/>
  <c r="K8" i="83"/>
  <c r="J13" i="83"/>
  <c r="C5" i="83"/>
  <c r="H8" i="77"/>
  <c r="G8" i="77"/>
  <c r="J8" i="77"/>
  <c r="K13" i="73"/>
  <c r="H11" i="72"/>
  <c r="G11" i="72"/>
  <c r="E12" i="73"/>
  <c r="H11" i="73"/>
  <c r="G11" i="73"/>
  <c r="J5" i="77"/>
  <c r="J16" i="83"/>
  <c r="I7" i="1073"/>
  <c r="M16" i="83"/>
  <c r="L17" i="83"/>
  <c r="D12" i="72" l="1"/>
  <c r="E12" i="72" s="1"/>
  <c r="L12" i="72" s="1"/>
  <c r="G17" i="1073"/>
  <c r="F12" i="77"/>
  <c r="G13" i="83"/>
  <c r="G14" i="83" s="1"/>
  <c r="E5" i="1073"/>
  <c r="E8" i="1073" s="1"/>
  <c r="L10" i="76"/>
  <c r="G10" i="76"/>
  <c r="H10" i="76"/>
  <c r="H11" i="76"/>
  <c r="L9" i="72"/>
  <c r="J9" i="72"/>
  <c r="G9" i="72"/>
  <c r="J11" i="76"/>
  <c r="D9" i="1073"/>
  <c r="D12" i="1073" s="1"/>
  <c r="D22" i="1073" s="1"/>
  <c r="F9" i="1073"/>
  <c r="F12" i="1073" s="1"/>
  <c r="G11" i="76"/>
  <c r="G14" i="1073"/>
  <c r="H11" i="1073"/>
  <c r="I11" i="1073" s="1"/>
  <c r="L13" i="83"/>
  <c r="L14" i="83" s="1"/>
  <c r="C7" i="83"/>
  <c r="C12" i="83" s="1"/>
  <c r="C15" i="83" s="1"/>
  <c r="C18" i="83" s="1"/>
  <c r="G12" i="83"/>
  <c r="D12" i="83"/>
  <c r="D15" i="83" s="1"/>
  <c r="D18" i="83" s="1"/>
  <c r="I9" i="83"/>
  <c r="H9" i="83"/>
  <c r="K9" i="83"/>
  <c r="M9" i="83"/>
  <c r="H9" i="1073"/>
  <c r="K12" i="77"/>
  <c r="D11" i="77"/>
  <c r="D14" i="77" s="1"/>
  <c r="B11" i="77"/>
  <c r="B14" i="77" s="1"/>
  <c r="K7" i="77"/>
  <c r="C11" i="77"/>
  <c r="C14" i="77" s="1"/>
  <c r="I11" i="77"/>
  <c r="I14" i="77" s="1"/>
  <c r="H8" i="1073"/>
  <c r="G8" i="76"/>
  <c r="L8" i="76"/>
  <c r="H8" i="76"/>
  <c r="J10" i="73"/>
  <c r="I14" i="1073"/>
  <c r="E15" i="1073"/>
  <c r="I15" i="1073" s="1"/>
  <c r="G21" i="1073"/>
  <c r="I19" i="1073"/>
  <c r="G19" i="1073"/>
  <c r="J9" i="76"/>
  <c r="E12" i="76"/>
  <c r="H12" i="76" s="1"/>
  <c r="I13" i="1073"/>
  <c r="G13" i="1073"/>
  <c r="H12" i="73"/>
  <c r="E13" i="73"/>
  <c r="L13" i="73" s="1"/>
  <c r="G12" i="73"/>
  <c r="L12" i="73"/>
  <c r="J12" i="73"/>
  <c r="H10" i="73"/>
  <c r="G10" i="73"/>
  <c r="J5" i="83"/>
  <c r="J12" i="83" s="1"/>
  <c r="I21" i="1073"/>
  <c r="J14" i="83"/>
  <c r="F13" i="83"/>
  <c r="K13" i="83" s="1"/>
  <c r="F5" i="83"/>
  <c r="I10" i="83"/>
  <c r="H10" i="83"/>
  <c r="K10" i="83"/>
  <c r="M10" i="83"/>
  <c r="G9" i="76"/>
  <c r="H10" i="77"/>
  <c r="G10" i="77"/>
  <c r="J10" i="77"/>
  <c r="L10" i="77"/>
  <c r="L9" i="76"/>
  <c r="K16" i="83"/>
  <c r="J17" i="83"/>
  <c r="M17" i="83"/>
  <c r="G7" i="1073"/>
  <c r="G15" i="83" l="1"/>
  <c r="G18" i="83" s="1"/>
  <c r="F13" i="77"/>
  <c r="G12" i="77"/>
  <c r="H12" i="77"/>
  <c r="J11" i="1073"/>
  <c r="J12" i="1073" s="1"/>
  <c r="J16" i="1073"/>
  <c r="J18" i="1073" s="1"/>
  <c r="E18" i="1073"/>
  <c r="G18" i="1073" s="1"/>
  <c r="H12" i="1073"/>
  <c r="H22" i="1073" s="1"/>
  <c r="F5" i="1073"/>
  <c r="F8" i="1073" s="1"/>
  <c r="F22" i="1073" s="1"/>
  <c r="K13" i="77"/>
  <c r="L13" i="77" s="1"/>
  <c r="L12" i="77"/>
  <c r="K11" i="77"/>
  <c r="E7" i="77"/>
  <c r="L7" i="77" s="1"/>
  <c r="L7" i="83"/>
  <c r="J13" i="73"/>
  <c r="G15" i="1073"/>
  <c r="G12" i="72"/>
  <c r="H12" i="72"/>
  <c r="J12" i="72"/>
  <c r="L12" i="76"/>
  <c r="G12" i="76"/>
  <c r="J12" i="76"/>
  <c r="I10" i="1073"/>
  <c r="G10" i="1073"/>
  <c r="I5" i="83"/>
  <c r="H5" i="83"/>
  <c r="M5" i="83"/>
  <c r="I13" i="83"/>
  <c r="F14" i="83"/>
  <c r="M13" i="83"/>
  <c r="H13" i="83"/>
  <c r="I5" i="1073"/>
  <c r="H13" i="73"/>
  <c r="G13" i="73"/>
  <c r="K5" i="83"/>
  <c r="K17" i="83"/>
  <c r="J22" i="1073" l="1"/>
  <c r="F14" i="77"/>
  <c r="H13" i="77"/>
  <c r="G13" i="77"/>
  <c r="E9" i="1073"/>
  <c r="E12" i="1073" s="1"/>
  <c r="G16" i="1073"/>
  <c r="I18" i="1073"/>
  <c r="I16" i="1073"/>
  <c r="L12" i="83"/>
  <c r="L15" i="83" s="1"/>
  <c r="L18" i="83" s="1"/>
  <c r="E11" i="77"/>
  <c r="L11" i="77" s="1"/>
  <c r="F7" i="83"/>
  <c r="H7" i="77"/>
  <c r="G7" i="77"/>
  <c r="J7" i="77"/>
  <c r="K14" i="77"/>
  <c r="I6" i="1073"/>
  <c r="G6" i="1073"/>
  <c r="J15" i="83"/>
  <c r="I14" i="83"/>
  <c r="H14" i="83"/>
  <c r="M14" i="83"/>
  <c r="G5" i="1073"/>
  <c r="K14" i="83"/>
  <c r="G9" i="1073" l="1"/>
  <c r="I9" i="1073"/>
  <c r="I12" i="1073"/>
  <c r="G12" i="1073"/>
  <c r="E22" i="1073"/>
  <c r="I22" i="1073" s="1"/>
  <c r="I7" i="83"/>
  <c r="I12" i="83" s="1"/>
  <c r="H7" i="83"/>
  <c r="K7" i="83"/>
  <c r="F12" i="83"/>
  <c r="G11" i="77"/>
  <c r="E14" i="77"/>
  <c r="L14" i="77" s="1"/>
  <c r="J11" i="77"/>
  <c r="H11" i="77"/>
  <c r="M7" i="83"/>
  <c r="J18" i="83"/>
  <c r="I8" i="1073"/>
  <c r="G8" i="1073"/>
  <c r="G22" i="1073" l="1"/>
  <c r="M12" i="83"/>
  <c r="H12" i="83"/>
  <c r="F15" i="83"/>
  <c r="K12" i="83"/>
  <c r="H14" i="77"/>
  <c r="G14" i="77"/>
  <c r="J14" i="77"/>
  <c r="F18" i="83" l="1"/>
  <c r="M15" i="83"/>
  <c r="H15" i="83"/>
  <c r="K15" i="83"/>
  <c r="I15" i="83"/>
  <c r="M18" i="83" l="1"/>
  <c r="K18" i="83"/>
  <c r="I18" i="83"/>
  <c r="H18" i="83"/>
  <c r="T50" i="551" l="1"/>
  <c r="T46" i="551"/>
  <c r="T47" i="551" l="1"/>
  <c r="T49" i="551" s="1"/>
  <c r="T51" i="551" s="1"/>
  <c r="V50" i="551" l="1"/>
  <c r="V46" i="551"/>
  <c r="V47" i="551" l="1"/>
  <c r="V49" i="551" s="1"/>
  <c r="V51" i="551" s="1"/>
</calcChain>
</file>

<file path=xl/sharedStrings.xml><?xml version="1.0" encoding="utf-8"?>
<sst xmlns="http://schemas.openxmlformats.org/spreadsheetml/2006/main" count="1875" uniqueCount="486">
  <si>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</si>
  <si>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</si>
  <si>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</si>
  <si>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</si>
  <si>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</si>
  <si>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</si>
  <si>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</si>
  <si>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</si>
  <si>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</si>
  <si>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</si>
  <si>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</si>
  <si>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</si>
  <si>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</si>
  <si>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</si>
  <si>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</si>
  <si>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</si>
  <si>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</si>
  <si>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</si>
  <si>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</si>
  <si>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</si>
  <si>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</si>
  <si>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</si>
  <si>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</si>
  <si>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</si>
  <si>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</si>
  <si>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</si>
  <si>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</si>
  <si>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</si>
  <si>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</si>
  <si>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</si>
  <si>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</si>
  <si>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</si>
  <si>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</si>
  <si>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</si>
  <si>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</si>
  <si>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</si>
  <si>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</si>
  <si>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</si>
  <si>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</si>
  <si>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</si>
  <si>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</si>
  <si>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</si>
  <si>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</si>
  <si>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</si>
  <si>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</si>
  <si>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</si>
  <si>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</si>
  <si>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</si>
  <si>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</si>
  <si>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</si>
  <si>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</si>
  <si>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</si>
  <si>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</si>
  <si>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</si>
  <si>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</si>
  <si>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</si>
  <si>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</si>
  <si>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</si>
  <si>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</si>
  <si>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</si>
  <si>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</si>
  <si>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</si>
  <si>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</si>
  <si>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</si>
  <si>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</si>
  <si>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</si>
  <si>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</si>
  <si>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</si>
  <si>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</si>
  <si>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</si>
  <si>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</si>
  <si>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</si>
  <si>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</si>
  <si>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</si>
  <si>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</si>
  <si>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</si>
  <si>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</si>
  <si>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</si>
  <si>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</si>
  <si>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</si>
  <si>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</si>
  <si>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</si>
  <si>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</si>
  <si>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</si>
  <si>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</si>
  <si>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</si>
  <si>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</si>
  <si>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</si>
  <si>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</si>
  <si>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</si>
  <si>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</si>
  <si>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</si>
  <si>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</si>
  <si>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</si>
  <si>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</si>
  <si>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</si>
  <si>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</si>
  <si>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</si>
  <si>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</si>
  <si>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</si>
  <si>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</si>
  <si>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</si>
  <si>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</si>
  <si>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</si>
  <si>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</si>
  <si>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</si>
  <si>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</si>
  <si>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</si>
  <si>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</si>
  <si>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</si>
  <si>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</si>
  <si>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</si>
  <si>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</si>
  <si>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</si>
  <si>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</si>
  <si>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</si>
  <si>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</si>
  <si>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</si>
  <si>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</si>
  <si>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</si>
  <si>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</si>
  <si>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</si>
  <si>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</si>
  <si>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</si>
  <si>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</si>
  <si>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</si>
  <si>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</si>
  <si>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</si>
  <si>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</si>
  <si>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</si>
  <si>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</si>
  <si>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</si>
  <si>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</si>
  <si>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</si>
  <si>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</si>
  <si>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</si>
  <si>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</si>
  <si>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</si>
  <si>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</si>
  <si>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</si>
  <si>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</si>
  <si>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</si>
  <si>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</si>
  <si>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</si>
  <si>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</si>
  <si>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</si>
  <si>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</si>
  <si>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C-3701-1000-18</t>
  </si>
  <si>
    <t>FORTALECIMIENTO DE LA CAPACIDAD ORGANIZATIVA DE LOS PUEBLOS INDÍGENAS EN EL TERRITORIO  NACIONAL</t>
  </si>
  <si>
    <t>FORTALECIMIENTO DE LOS SISTEMAS INTEGRADOS DE EMERGENCIA Y SEGURIDAD SIES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</si>
  <si>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</si>
  <si>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</si>
  <si>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</si>
  <si>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</si>
  <si>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</si>
  <si>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</si>
  <si>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</si>
  <si>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</si>
  <si>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</si>
  <si>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</si>
  <si>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</si>
  <si>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</si>
  <si>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</si>
  <si>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</si>
  <si>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</si>
  <si>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</si>
  <si>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</si>
  <si>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</si>
  <si>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</si>
  <si>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</si>
  <si>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</si>
  <si>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</si>
  <si>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</si>
  <si>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</si>
  <si>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</si>
  <si>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</si>
  <si>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</si>
  <si>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</si>
  <si>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</si>
  <si>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</si>
  <si>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</si>
  <si>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</si>
  <si>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</si>
  <si>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</si>
  <si>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</si>
  <si>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</si>
  <si>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</si>
  <si>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</si>
  <si>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</si>
  <si>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</si>
  <si>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</si>
  <si>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</si>
  <si>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</si>
  <si>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</si>
  <si>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</si>
  <si>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</si>
  <si>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</si>
  <si>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</si>
  <si>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</si>
  <si>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</si>
  <si>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</si>
  <si>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</si>
  <si>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</si>
  <si>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</si>
  <si>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</si>
  <si>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</si>
  <si>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</si>
  <si>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</si>
  <si>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</si>
  <si>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</si>
  <si>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</si>
  <si>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</si>
  <si>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</si>
  <si>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</si>
  <si>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</si>
  <si>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</si>
  <si>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</si>
  <si>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</si>
  <si>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</si>
  <si>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</si>
  <si>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</si>
  <si>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</si>
  <si>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</si>
  <si>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</si>
  <si>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</si>
  <si>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</si>
  <si>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</si>
  <si>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</si>
  <si>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</si>
  <si>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</si>
  <si>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</si>
  <si>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</si>
  <si>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</si>
  <si>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</si>
  <si>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</si>
  <si>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</si>
  <si>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</si>
  <si>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</si>
  <si>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EJECUCIÓN PRESUPUESTAL</t>
  </si>
  <si>
    <t>TOTAL PGN</t>
  </si>
  <si>
    <t>TOTAL REGALÍAS</t>
  </si>
  <si>
    <t>FUNCIONAMIENTO REGALÍAS</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</si>
  <si>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</si>
  <si>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</si>
  <si>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</si>
  <si>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</si>
  <si>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</si>
  <si>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</si>
  <si>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</si>
  <si>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</si>
  <si>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</si>
  <si>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</si>
  <si>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</si>
  <si>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</si>
  <si>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</si>
  <si>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</si>
  <si>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</si>
  <si>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</si>
  <si>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</si>
  <si>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</si>
  <si>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</si>
  <si>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</si>
  <si>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</si>
  <si>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</si>
  <si>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</si>
  <si>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</si>
  <si>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</si>
  <si>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</si>
  <si>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</si>
  <si>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</si>
  <si>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</si>
  <si>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</si>
  <si>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</si>
  <si>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</si>
  <si>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</si>
  <si>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</si>
  <si>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</si>
  <si>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</si>
  <si>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</si>
  <si>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</si>
  <si>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</si>
  <si>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</si>
  <si>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</si>
  <si>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</si>
  <si>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</si>
  <si>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</si>
  <si>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</si>
  <si>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</si>
  <si>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</si>
  <si>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</si>
  <si>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</si>
  <si>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</si>
  <si>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</si>
  <si>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</si>
  <si>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</si>
  <si>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</si>
  <si>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</si>
  <si>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</si>
  <si>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</si>
  <si>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</si>
  <si>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</si>
  <si>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</si>
  <si>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</si>
  <si>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</si>
  <si>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</si>
  <si>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</si>
  <si>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</si>
  <si>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</si>
  <si>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</si>
  <si>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</si>
  <si>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</si>
  <si>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</si>
  <si>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</si>
  <si>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</si>
  <si>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</si>
  <si>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</si>
  <si>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</si>
  <si>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</si>
  <si>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</si>
  <si>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</si>
  <si>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</si>
  <si>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</si>
  <si>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</si>
  <si>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</si>
  <si>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</si>
  <si>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</si>
  <si>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</si>
  <si>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</si>
  <si>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</si>
  <si>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</si>
  <si>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</si>
  <si>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</si>
  <si>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</si>
  <si>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</si>
  <si>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</si>
  <si>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</si>
  <si>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</si>
  <si>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</si>
  <si>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</si>
  <si>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</si>
  <si>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</si>
  <si>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</si>
  <si>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</si>
  <si>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</si>
  <si>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</si>
  <si>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</si>
  <si>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</si>
  <si>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</si>
  <si>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</si>
  <si>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</si>
  <si>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</si>
  <si>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</si>
  <si>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APROPIACIÓN   VIGENTE DESPUES DE BLOQUEO</t>
  </si>
  <si>
    <t xml:space="preserve">APROPIACIÓN  VIGENTE DESPUÉS DE BLOQUEO </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</si>
  <si>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</si>
  <si>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</si>
  <si>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</si>
  <si>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</si>
  <si>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</si>
  <si>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</si>
  <si>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</si>
  <si>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</si>
  <si>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</si>
  <si>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</si>
  <si>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</si>
  <si>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</si>
  <si>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</si>
  <si>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</si>
  <si>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</si>
  <si>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</si>
  <si>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</si>
  <si>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</si>
  <si>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</si>
  <si>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</si>
  <si>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</si>
  <si>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</si>
  <si>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</si>
  <si>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</si>
  <si>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</si>
  <si>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</si>
  <si>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</si>
  <si>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</si>
  <si>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</si>
  <si>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</si>
  <si>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</si>
  <si>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</si>
  <si>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</si>
  <si>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</si>
  <si>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</si>
  <si>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</si>
  <si>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</si>
  <si>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</si>
  <si>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</si>
  <si>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</si>
  <si>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</si>
  <si>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</si>
  <si>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</si>
  <si>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</si>
  <si>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</si>
  <si>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</si>
  <si>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</si>
  <si>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</si>
  <si>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</si>
  <si>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</si>
  <si>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</si>
  <si>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</si>
  <si>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</si>
  <si>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</si>
  <si>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</si>
  <si>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</si>
  <si>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</si>
  <si>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</si>
  <si>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</si>
  <si>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</si>
  <si>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</si>
  <si>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</si>
  <si>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</si>
  <si>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</si>
  <si>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</si>
  <si>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</si>
  <si>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</si>
  <si>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</si>
  <si>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</si>
  <si>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</si>
  <si>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</si>
  <si>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</si>
  <si>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</si>
  <si>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</si>
  <si>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</si>
  <si>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</si>
  <si>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</si>
  <si>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</si>
  <si>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</si>
  <si>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</si>
  <si>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</si>
  <si>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</si>
  <si>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</si>
  <si>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</si>
  <si>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</si>
  <si>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</si>
  <si>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</si>
  <si>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</si>
  <si>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</si>
  <si>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</si>
  <si>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</si>
  <si>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</si>
  <si>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</si>
  <si>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</si>
  <si>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</si>
  <si>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</si>
  <si>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</si>
  <si>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</si>
  <si>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</si>
  <si>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</si>
  <si>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</si>
  <si>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</si>
  <si>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</si>
  <si>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</si>
  <si>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</si>
  <si>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</si>
  <si>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</si>
  <si>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</si>
  <si>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</si>
  <si>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</si>
  <si>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</si>
  <si>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</si>
  <si>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</si>
  <si>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</si>
  <si>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</si>
  <si>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</si>
  <si>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</si>
  <si>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</si>
  <si>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</si>
  <si>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</si>
  <si>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</si>
  <si>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</si>
  <si>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</si>
  <si>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</si>
  <si>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</si>
  <si>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</si>
  <si>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</si>
  <si>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</si>
  <si>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</si>
  <si>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</si>
  <si>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31 de Marzo de 2024</t>
  </si>
  <si>
    <t xml:space="preserve"> Ejecución vigencia 2024. Reporte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</si>
</sst>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s>
  <fonts count="17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sz val="10"/>
      <color rgb="FF000000"/>
      <name val="Arial"/>
      <family val="2"/>
    </font>
    <font>
      <sz val="10"/>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1"/>
      <name val="Arial"/>
      <family val="2"/>
    </font>
    <font>
      <b/>
      <sz val="10"/>
      <color indexed="8"/>
      <name val="Arial"/>
      <family val="2"/>
    </font>
    <font>
      <b/>
      <sz val="11"/>
      <color rgb="FF000000"/>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sz val="11"/>
      <color theme="1"/>
      <name val="Arial"/>
      <family val="2"/>
    </font>
    <font>
      <b/>
      <sz val="14"/>
      <color rgb="FF000000"/>
      <name val="Calibri"/>
      <family val="2"/>
      <scheme val="minor"/>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
      <b/>
      <sz val="9"/>
      <color theme="0"/>
      <name val="Gill Sans MT"/>
      <family val="2"/>
    </font>
  </fonts>
  <fills count="5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s>
  <borders count="90">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578">
    <xf numFmtId="0" fontId="0" fillId="0" borderId="0"/>
    <xf numFmtId="43" fontId="40" fillId="0" borderId="0" applyFont="0" applyFill="0" applyBorder="0" applyAlignment="0" applyProtection="0"/>
    <xf numFmtId="9" fontId="40" fillId="0" borderId="0" applyFont="0" applyFill="0" applyBorder="0" applyAlignment="0" applyProtection="0"/>
    <xf numFmtId="0" fontId="40" fillId="0" borderId="0"/>
    <xf numFmtId="0" fontId="45" fillId="0" borderId="0"/>
    <xf numFmtId="0" fontId="45" fillId="0" borderId="0"/>
    <xf numFmtId="9" fontId="39"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69" fontId="40" fillId="0" borderId="0" applyFont="0" applyFill="0" applyBorder="0" applyAlignment="0" applyProtection="0"/>
    <xf numFmtId="0" fontId="38" fillId="0" borderId="0"/>
    <xf numFmtId="41" fontId="40" fillId="0" borderId="0" applyFont="0" applyFill="0" applyBorder="0" applyAlignment="0" applyProtection="0"/>
    <xf numFmtId="0" fontId="37" fillId="0" borderId="0"/>
    <xf numFmtId="9" fontId="36"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0" fontId="57"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5" fillId="0" borderId="0"/>
    <xf numFmtId="167" fontId="34" fillId="0" borderId="0" applyFont="0" applyFill="0" applyBorder="0" applyAlignment="0" applyProtection="0"/>
    <xf numFmtId="0" fontId="34" fillId="0" borderId="0"/>
    <xf numFmtId="170" fontId="40" fillId="0" borderId="0" applyFont="0" applyFill="0" applyBorder="0" applyAlignment="0" applyProtection="0"/>
    <xf numFmtId="0" fontId="45" fillId="0" borderId="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168" fontId="40" fillId="0" borderId="0" applyFont="0" applyFill="0" applyBorder="0" applyAlignment="0" applyProtection="0"/>
    <xf numFmtId="0" fontId="27"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0" fillId="0" borderId="0" applyFont="0" applyFill="0" applyBorder="0" applyAlignment="0" applyProtection="0"/>
    <xf numFmtId="9" fontId="25" fillId="0" borderId="0" applyFont="0" applyFill="0" applyBorder="0" applyAlignment="0" applyProtection="0"/>
    <xf numFmtId="0" fontId="25" fillId="0" borderId="0"/>
    <xf numFmtId="41" fontId="40" fillId="0" borderId="0" applyFont="0" applyFill="0" applyBorder="0" applyAlignment="0" applyProtection="0"/>
    <xf numFmtId="0" fontId="25" fillId="0" borderId="0"/>
    <xf numFmtId="9" fontId="25"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25" fillId="0" borderId="0"/>
    <xf numFmtId="167" fontId="25" fillId="0" borderId="0" applyFont="0" applyFill="0" applyBorder="0" applyAlignment="0" applyProtection="0"/>
    <xf numFmtId="0" fontId="25" fillId="0" borderId="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65" fillId="0" borderId="0" applyNumberFormat="0" applyFill="0" applyBorder="0" applyAlignment="0" applyProtection="0"/>
    <xf numFmtId="0" fontId="66" fillId="0" borderId="64" applyNumberFormat="0" applyFill="0" applyAlignment="0" applyProtection="0"/>
    <xf numFmtId="0" fontId="67" fillId="0" borderId="65" applyNumberFormat="0" applyFill="0" applyAlignment="0" applyProtection="0"/>
    <xf numFmtId="0" fontId="68" fillId="0" borderId="66" applyNumberFormat="0" applyFill="0" applyAlignment="0" applyProtection="0"/>
    <xf numFmtId="0" fontId="68" fillId="0" borderId="0" applyNumberFormat="0" applyFill="0" applyBorder="0" applyAlignment="0" applyProtection="0"/>
    <xf numFmtId="0" fontId="69" fillId="7" borderId="0" applyNumberFormat="0" applyBorder="0" applyAlignment="0" applyProtection="0"/>
    <xf numFmtId="0" fontId="70" fillId="8" borderId="0" applyNumberFormat="0" applyBorder="0" applyAlignment="0" applyProtection="0"/>
    <xf numFmtId="0" fontId="71" fillId="9" borderId="0" applyNumberFormat="0" applyBorder="0" applyAlignment="0" applyProtection="0"/>
    <xf numFmtId="0" fontId="72" fillId="10" borderId="67" applyNumberFormat="0" applyAlignment="0" applyProtection="0"/>
    <xf numFmtId="0" fontId="73" fillId="11" borderId="68" applyNumberFormat="0" applyAlignment="0" applyProtection="0"/>
    <xf numFmtId="0" fontId="74" fillId="11" borderId="67" applyNumberFormat="0" applyAlignment="0" applyProtection="0"/>
    <xf numFmtId="0" fontId="75" fillId="0" borderId="69" applyNumberFormat="0" applyFill="0" applyAlignment="0" applyProtection="0"/>
    <xf numFmtId="0" fontId="76" fillId="12" borderId="70"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72" applyNumberFormat="0" applyFill="0" applyAlignment="0" applyProtection="0"/>
    <xf numFmtId="0" fontId="80"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80"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80"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80"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80"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80"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0" borderId="0"/>
    <xf numFmtId="43" fontId="18" fillId="0" borderId="0" applyFont="0" applyFill="0" applyBorder="0" applyAlignment="0" applyProtection="0"/>
    <xf numFmtId="43" fontId="45" fillId="0" borderId="0" applyFont="0" applyFill="0" applyBorder="0" applyAlignment="0" applyProtection="0"/>
    <xf numFmtId="43" fontId="18" fillId="0" borderId="0" applyFont="0" applyFill="0" applyBorder="0" applyAlignment="0" applyProtection="0"/>
    <xf numFmtId="183" fontId="81" fillId="0" borderId="0" applyFill="0">
      <alignment horizontal="center" vertical="center" wrapText="1"/>
    </xf>
    <xf numFmtId="184" fontId="81" fillId="38" borderId="0" applyFill="0" applyProtection="0">
      <alignment horizontal="center" vertical="center"/>
    </xf>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40" fillId="0" borderId="0" applyFont="0" applyFill="0" applyBorder="0" applyAlignment="0" applyProtection="0"/>
    <xf numFmtId="43" fontId="45" fillId="0" borderId="0" applyFont="0" applyFill="0" applyBorder="0" applyAlignment="0" applyProtection="0"/>
    <xf numFmtId="0" fontId="18" fillId="13" borderId="71" applyNumberFormat="0" applyFon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82" fillId="0" borderId="0"/>
    <xf numFmtId="169" fontId="45" fillId="0" borderId="0" applyFont="0" applyFill="0" applyBorder="0" applyAlignment="0" applyProtection="0"/>
    <xf numFmtId="164" fontId="45"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0" fillId="0" borderId="0" applyFont="0" applyFill="0" applyBorder="0" applyAlignment="0" applyProtection="0"/>
    <xf numFmtId="9" fontId="9" fillId="0" borderId="0" applyFont="0" applyFill="0" applyBorder="0" applyAlignment="0" applyProtection="0"/>
    <xf numFmtId="0" fontId="9" fillId="0" borderId="0"/>
    <xf numFmtId="41" fontId="40" fillId="0" borderId="0" applyFont="0" applyFill="0" applyBorder="0" applyAlignment="0" applyProtection="0"/>
    <xf numFmtId="0" fontId="9" fillId="0" borderId="0"/>
    <xf numFmtId="9" fontId="9"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9" fontId="9" fillId="0" borderId="0" applyFont="0" applyFill="0" applyBorder="0" applyAlignment="0" applyProtection="0"/>
    <xf numFmtId="0" fontId="9" fillId="0" borderId="0"/>
    <xf numFmtId="41" fontId="40" fillId="0" borderId="0" applyFont="0" applyFill="0" applyBorder="0" applyAlignment="0" applyProtection="0"/>
    <xf numFmtId="0" fontId="9" fillId="0" borderId="0"/>
    <xf numFmtId="9" fontId="9"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5"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5" fillId="0" borderId="0" applyFont="0" applyFill="0" applyBorder="0" applyAlignment="0" applyProtection="0"/>
    <xf numFmtId="0" fontId="9" fillId="13" borderId="71"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5"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8" fillId="0" borderId="0" applyFont="0" applyFill="0" applyBorder="0" applyAlignment="0" applyProtection="0"/>
    <xf numFmtId="0" fontId="8" fillId="0" borderId="0"/>
    <xf numFmtId="41" fontId="40" fillId="0" borderId="0" applyFont="0" applyFill="0" applyBorder="0" applyAlignment="0" applyProtection="0"/>
    <xf numFmtId="0" fontId="8" fillId="0" borderId="0"/>
    <xf numFmtId="9" fontId="8"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9" fontId="8" fillId="0" borderId="0" applyFont="0" applyFill="0" applyBorder="0" applyAlignment="0" applyProtection="0"/>
    <xf numFmtId="0" fontId="8" fillId="0" borderId="0"/>
    <xf numFmtId="41" fontId="40" fillId="0" borderId="0" applyFont="0" applyFill="0" applyBorder="0" applyAlignment="0" applyProtection="0"/>
    <xf numFmtId="0" fontId="8" fillId="0" borderId="0"/>
    <xf numFmtId="9" fontId="8"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0" fontId="8" fillId="13" borderId="71"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872">
    <xf numFmtId="0" fontId="0" fillId="0" borderId="0" xfId="0"/>
    <xf numFmtId="3" fontId="0" fillId="0" borderId="0" xfId="0" applyNumberFormat="1"/>
    <xf numFmtId="0" fontId="54" fillId="0" borderId="0" xfId="4" applyFont="1" applyAlignment="1" applyProtection="1">
      <alignment horizontal="center" vertical="center" wrapText="1" readingOrder="1"/>
      <protection locked="0"/>
    </xf>
    <xf numFmtId="4" fontId="54" fillId="0" borderId="0" xfId="4" applyNumberFormat="1" applyFont="1" applyAlignment="1" applyProtection="1">
      <alignment horizontal="right" vertical="center" wrapText="1" readingOrder="1"/>
      <protection locked="0"/>
    </xf>
    <xf numFmtId="10" fontId="55" fillId="0" borderId="0" xfId="4" applyNumberFormat="1" applyFont="1" applyAlignment="1">
      <alignment vertical="center" wrapText="1"/>
    </xf>
    <xf numFmtId="174" fontId="55" fillId="0" borderId="0" xfId="4" applyNumberFormat="1" applyFont="1" applyAlignment="1">
      <alignment horizontal="right" vertical="center" wrapText="1"/>
    </xf>
    <xf numFmtId="10" fontId="55" fillId="0" borderId="0" xfId="4" applyNumberFormat="1" applyFont="1" applyAlignment="1">
      <alignment horizontal="right" vertical="center" wrapText="1"/>
    </xf>
    <xf numFmtId="9" fontId="0" fillId="0" borderId="0" xfId="2" applyFont="1"/>
    <xf numFmtId="0" fontId="42" fillId="0" borderId="0" xfId="0" applyFont="1"/>
    <xf numFmtId="0" fontId="42" fillId="0" borderId="3" xfId="0" applyFont="1" applyBorder="1"/>
    <xf numFmtId="0" fontId="52" fillId="0" borderId="3" xfId="0" applyFont="1" applyBorder="1" applyAlignment="1">
      <alignment horizontal="center"/>
    </xf>
    <xf numFmtId="9" fontId="42" fillId="0" borderId="3" xfId="2" applyFont="1" applyFill="1" applyBorder="1" applyAlignment="1">
      <alignment horizontal="center" vertical="center" wrapText="1" readingOrder="1"/>
    </xf>
    <xf numFmtId="9" fontId="42" fillId="0" borderId="0" xfId="0" applyNumberFormat="1" applyFont="1"/>
    <xf numFmtId="43" fontId="42" fillId="0" borderId="0" xfId="1" applyFont="1"/>
    <xf numFmtId="178" fontId="42" fillId="0" borderId="0" xfId="0" applyNumberFormat="1" applyFont="1"/>
    <xf numFmtId="173" fontId="0" fillId="0" borderId="0" xfId="0" applyNumberFormat="1"/>
    <xf numFmtId="3" fontId="105" fillId="0" borderId="0" xfId="4" applyNumberFormat="1" applyFont="1" applyAlignment="1">
      <alignment horizontal="right" vertical="center" wrapText="1"/>
    </xf>
    <xf numFmtId="3" fontId="102" fillId="0" borderId="0" xfId="4" applyNumberFormat="1" applyFont="1"/>
    <xf numFmtId="176" fontId="89" fillId="0" borderId="0" xfId="4" applyNumberFormat="1" applyFont="1"/>
    <xf numFmtId="178" fontId="89" fillId="0" borderId="0" xfId="4" applyNumberFormat="1" applyFont="1"/>
    <xf numFmtId="0" fontId="89" fillId="0" borderId="3" xfId="0" applyFont="1" applyBorder="1" applyAlignment="1">
      <alignment horizontal="left" vertical="center" wrapText="1" readingOrder="1"/>
    </xf>
    <xf numFmtId="0" fontId="89" fillId="0" borderId="7" xfId="0" applyFont="1" applyBorder="1" applyAlignment="1">
      <alignment horizontal="left" vertical="center" wrapText="1" readingOrder="1"/>
    </xf>
    <xf numFmtId="0" fontId="89" fillId="0" borderId="3" xfId="3" applyFont="1" applyBorder="1" applyAlignment="1">
      <alignment horizontal="left" vertical="center" wrapText="1" readingOrder="1"/>
    </xf>
    <xf numFmtId="9" fontId="86" fillId="0" borderId="3" xfId="2" applyFont="1" applyBorder="1" applyAlignment="1">
      <alignment horizontal="center" vertical="center" wrapText="1" readingOrder="1"/>
    </xf>
    <xf numFmtId="0" fontId="93" fillId="0" borderId="0" xfId="5" applyFont="1"/>
    <xf numFmtId="41" fontId="0" fillId="0" borderId="0" xfId="11" applyFont="1" applyBorder="1"/>
    <xf numFmtId="178" fontId="0" fillId="0" borderId="0" xfId="11" applyNumberFormat="1" applyFont="1" applyBorder="1"/>
    <xf numFmtId="178" fontId="0" fillId="0" borderId="0" xfId="0" applyNumberFormat="1"/>
    <xf numFmtId="0" fontId="94" fillId="0" borderId="0" xfId="4" applyFont="1" applyAlignment="1">
      <alignment horizontal="center" vertical="center" wrapText="1" readingOrder="1"/>
    </xf>
    <xf numFmtId="9" fontId="96" fillId="0" borderId="0" xfId="2" applyFont="1" applyFill="1" applyBorder="1" applyAlignment="1">
      <alignment horizontal="center" vertical="center" wrapText="1" readingOrder="1"/>
    </xf>
    <xf numFmtId="9" fontId="103" fillId="0" borderId="0" xfId="2" applyFont="1" applyFill="1" applyBorder="1" applyAlignment="1">
      <alignment horizontal="center" vertical="center" wrapText="1" readingOrder="1"/>
    </xf>
    <xf numFmtId="178" fontId="97" fillId="0" borderId="0" xfId="4" applyNumberFormat="1" applyFont="1" applyAlignment="1">
      <alignment horizontal="center" vertical="center" wrapText="1" readingOrder="1"/>
    </xf>
    <xf numFmtId="9" fontId="97" fillId="0" borderId="0" xfId="6" applyFont="1" applyFill="1" applyBorder="1" applyAlignment="1">
      <alignment horizontal="center" vertical="center" wrapText="1" readingOrder="1"/>
    </xf>
    <xf numFmtId="0" fontId="102" fillId="0" borderId="0" xfId="4" applyFont="1"/>
    <xf numFmtId="0" fontId="89" fillId="0" borderId="0" xfId="4" applyFont="1"/>
    <xf numFmtId="0" fontId="95" fillId="0" borderId="0" xfId="4" applyFont="1" applyAlignment="1">
      <alignment horizontal="left" vertical="center" wrapText="1" readingOrder="1"/>
    </xf>
    <xf numFmtId="178" fontId="98" fillId="0" borderId="0" xfId="4" applyNumberFormat="1" applyFont="1" applyAlignment="1">
      <alignment horizontal="right" vertical="center" wrapText="1" readingOrder="1"/>
    </xf>
    <xf numFmtId="3" fontId="98" fillId="0" borderId="0" xfId="4" applyNumberFormat="1" applyFont="1" applyAlignment="1">
      <alignment horizontal="center" vertical="center" wrapText="1" readingOrder="1"/>
    </xf>
    <xf numFmtId="9" fontId="98" fillId="0" borderId="0" xfId="2" applyFont="1" applyFill="1" applyBorder="1" applyAlignment="1">
      <alignment horizontal="center" vertical="center" wrapText="1" readingOrder="1"/>
    </xf>
    <xf numFmtId="178" fontId="96" fillId="0" borderId="0" xfId="4" applyNumberFormat="1" applyFont="1" applyAlignment="1">
      <alignment horizontal="right" vertical="center" wrapText="1" readingOrder="1"/>
    </xf>
    <xf numFmtId="3" fontId="96" fillId="0" borderId="0" xfId="4" applyNumberFormat="1" applyFont="1" applyAlignment="1">
      <alignment horizontal="center" vertical="center" wrapText="1" readingOrder="1"/>
    </xf>
    <xf numFmtId="178" fontId="103" fillId="0" borderId="0" xfId="4" applyNumberFormat="1" applyFont="1" applyAlignment="1">
      <alignment horizontal="right" vertical="center" wrapText="1" readingOrder="1"/>
    </xf>
    <xf numFmtId="3" fontId="103" fillId="0" borderId="0" xfId="4" applyNumberFormat="1" applyFont="1" applyAlignment="1">
      <alignment horizontal="center" vertical="center" wrapText="1" readingOrder="1"/>
    </xf>
    <xf numFmtId="0" fontId="48" fillId="0" borderId="0" xfId="0" applyFont="1" applyAlignment="1">
      <alignment vertical="center" wrapText="1" readingOrder="1"/>
    </xf>
    <xf numFmtId="182" fontId="47" fillId="0" borderId="3" xfId="52" applyNumberFormat="1" applyFont="1" applyBorder="1" applyAlignment="1">
      <alignment horizontal="right" vertical="center" wrapText="1" readingOrder="1"/>
    </xf>
    <xf numFmtId="0" fontId="44" fillId="0" borderId="33" xfId="0" applyFont="1" applyBorder="1" applyAlignment="1">
      <alignment horizontal="left" vertical="center" wrapText="1" readingOrder="1"/>
    </xf>
    <xf numFmtId="0" fontId="108" fillId="0" borderId="0" xfId="5" applyFont="1" applyAlignment="1">
      <alignment horizontal="left"/>
    </xf>
    <xf numFmtId="178" fontId="88" fillId="0" borderId="3" xfId="4" applyNumberFormat="1" applyFont="1" applyBorder="1" applyAlignment="1">
      <alignment horizontal="right" vertical="center" wrapText="1" readingOrder="1"/>
    </xf>
    <xf numFmtId="9" fontId="88" fillId="0" borderId="3" xfId="2" applyFont="1" applyFill="1" applyBorder="1" applyAlignment="1">
      <alignment horizontal="center" vertical="center" wrapText="1" readingOrder="1"/>
    </xf>
    <xf numFmtId="9" fontId="99" fillId="0" borderId="3" xfId="7" applyFont="1" applyFill="1" applyBorder="1" applyAlignment="1">
      <alignment horizontal="center" vertical="center" wrapText="1" readingOrder="1"/>
    </xf>
    <xf numFmtId="178" fontId="88" fillId="0" borderId="3" xfId="4" applyNumberFormat="1" applyFont="1" applyBorder="1" applyAlignment="1">
      <alignment horizontal="center" vertical="center" wrapText="1" readingOrder="1"/>
    </xf>
    <xf numFmtId="9" fontId="99" fillId="0" borderId="3" xfId="7" applyFont="1" applyBorder="1" applyAlignment="1">
      <alignment horizontal="center" vertical="center" wrapText="1"/>
    </xf>
    <xf numFmtId="9" fontId="88" fillId="0" borderId="3" xfId="2" applyFont="1" applyBorder="1" applyAlignment="1">
      <alignment horizontal="center" vertical="center" wrapText="1" readingOrder="1"/>
    </xf>
    <xf numFmtId="9" fontId="99" fillId="0" borderId="3" xfId="7" applyFont="1" applyBorder="1" applyAlignment="1">
      <alignment horizontal="center" vertical="center" wrapText="1" readingOrder="1"/>
    </xf>
    <xf numFmtId="9" fontId="99" fillId="4" borderId="3" xfId="7" applyFont="1" applyFill="1" applyBorder="1" applyAlignment="1">
      <alignment horizontal="center" vertical="center" wrapText="1"/>
    </xf>
    <xf numFmtId="0" fontId="113" fillId="0" borderId="1" xfId="0" applyFont="1" applyBorder="1" applyAlignment="1">
      <alignment horizontal="center" vertical="center" wrapText="1" readingOrder="1"/>
    </xf>
    <xf numFmtId="0" fontId="113" fillId="0" borderId="0" xfId="0" applyFont="1" applyAlignment="1">
      <alignment horizontal="center" vertical="center" wrapText="1" readingOrder="1"/>
    </xf>
    <xf numFmtId="0" fontId="114" fillId="0" borderId="1" xfId="0" applyFont="1" applyBorder="1" applyAlignment="1">
      <alignment horizontal="center" vertical="center" wrapText="1" readingOrder="1"/>
    </xf>
    <xf numFmtId="0" fontId="114" fillId="0" borderId="1" xfId="0" applyFont="1" applyBorder="1" applyAlignment="1">
      <alignment horizontal="left" vertical="center" wrapText="1" readingOrder="1"/>
    </xf>
    <xf numFmtId="0" fontId="114" fillId="0" borderId="1" xfId="0" applyFont="1" applyBorder="1" applyAlignment="1">
      <alignment vertical="center" wrapText="1" readingOrder="1"/>
    </xf>
    <xf numFmtId="185" fontId="114" fillId="0" borderId="1" xfId="0" applyNumberFormat="1" applyFont="1" applyBorder="1" applyAlignment="1">
      <alignment horizontal="right" vertical="center" wrapText="1" readingOrder="1"/>
    </xf>
    <xf numFmtId="0" fontId="113" fillId="0" borderId="1" xfId="0" applyFont="1" applyBorder="1" applyAlignment="1">
      <alignment horizontal="left" vertical="center" wrapText="1" readingOrder="1"/>
    </xf>
    <xf numFmtId="186" fontId="0" fillId="0" borderId="0" xfId="26" applyNumberFormat="1" applyFont="1" applyBorder="1"/>
    <xf numFmtId="0" fontId="115" fillId="0" borderId="1" xfId="0" applyFont="1" applyBorder="1" applyAlignment="1">
      <alignment horizontal="center" vertical="center" wrapText="1" readingOrder="1"/>
    </xf>
    <xf numFmtId="0" fontId="115" fillId="0" borderId="1" xfId="0" applyFont="1" applyBorder="1" applyAlignment="1">
      <alignment horizontal="left" vertical="center" wrapText="1" readingOrder="1"/>
    </xf>
    <xf numFmtId="0" fontId="115" fillId="0" borderId="1" xfId="0" applyFont="1" applyBorder="1" applyAlignment="1">
      <alignment vertical="center" wrapText="1" readingOrder="1"/>
    </xf>
    <xf numFmtId="172" fontId="101" fillId="0" borderId="0" xfId="6" applyNumberFormat="1" applyFont="1" applyFill="1" applyBorder="1" applyAlignment="1">
      <alignment horizontal="center" vertical="center" wrapText="1" readingOrder="1"/>
    </xf>
    <xf numFmtId="0" fontId="93" fillId="0" borderId="0" xfId="5" applyFont="1" applyAlignment="1">
      <alignment horizontal="left"/>
    </xf>
    <xf numFmtId="177" fontId="63" fillId="0" borderId="0" xfId="0" applyNumberFormat="1" applyFont="1" applyAlignment="1">
      <alignment horizontal="center"/>
    </xf>
    <xf numFmtId="0" fontId="116" fillId="0" borderId="0" xfId="0" applyFont="1"/>
    <xf numFmtId="9" fontId="46" fillId="0" borderId="3" xfId="0" applyNumberFormat="1" applyFont="1" applyBorder="1" applyAlignment="1">
      <alignment horizontal="center" vertical="center" wrapText="1" readingOrder="1"/>
    </xf>
    <xf numFmtId="0" fontId="117" fillId="0" borderId="0" xfId="0" applyFont="1" applyAlignment="1">
      <alignment horizontal="center" vertical="center"/>
    </xf>
    <xf numFmtId="9" fontId="119" fillId="0" borderId="74" xfId="0" applyNumberFormat="1" applyFont="1" applyBorder="1" applyAlignment="1">
      <alignment horizontal="center" vertical="center" wrapText="1" readingOrder="1"/>
    </xf>
    <xf numFmtId="0" fontId="121" fillId="0" borderId="0" xfId="0" applyFont="1"/>
    <xf numFmtId="0" fontId="122" fillId="0" borderId="0" xfId="0" applyFont="1"/>
    <xf numFmtId="0" fontId="123" fillId="0" borderId="0" xfId="0" applyFont="1"/>
    <xf numFmtId="0" fontId="77" fillId="0" borderId="0" xfId="0" applyFont="1"/>
    <xf numFmtId="187" fontId="77" fillId="0" borderId="0" xfId="26" applyNumberFormat="1" applyFont="1" applyBorder="1"/>
    <xf numFmtId="0" fontId="126" fillId="0" borderId="0" xfId="0" applyFont="1"/>
    <xf numFmtId="0" fontId="127" fillId="0" borderId="0" xfId="0" applyFont="1"/>
    <xf numFmtId="188" fontId="114" fillId="0" borderId="1" xfId="0" applyNumberFormat="1" applyFont="1" applyBorder="1" applyAlignment="1">
      <alignment horizontal="right" vertical="center" wrapText="1" readingOrder="1"/>
    </xf>
    <xf numFmtId="188" fontId="61" fillId="0" borderId="1" xfId="0" applyNumberFormat="1" applyFont="1" applyBorder="1" applyAlignment="1">
      <alignment horizontal="right" vertical="center" wrapText="1" readingOrder="1"/>
    </xf>
    <xf numFmtId="188" fontId="0" fillId="0" borderId="0" xfId="0" applyNumberFormat="1"/>
    <xf numFmtId="9" fontId="99" fillId="0" borderId="3" xfId="2" applyFont="1" applyBorder="1" applyAlignment="1">
      <alignment horizontal="center" vertical="center" wrapText="1" readingOrder="1"/>
    </xf>
    <xf numFmtId="0" fontId="60" fillId="0" borderId="1" xfId="0" applyFont="1" applyBorder="1" applyAlignment="1">
      <alignment horizontal="center" vertical="center" wrapText="1" readingOrder="1"/>
    </xf>
    <xf numFmtId="0" fontId="52" fillId="39" borderId="3" xfId="0" applyFont="1" applyFill="1" applyBorder="1" applyAlignment="1">
      <alignment horizontal="center"/>
    </xf>
    <xf numFmtId="0" fontId="129" fillId="0" borderId="0" xfId="0" applyFont="1"/>
    <xf numFmtId="0" fontId="130" fillId="0" borderId="1" xfId="0" applyFont="1" applyBorder="1" applyAlignment="1">
      <alignment horizontal="center" vertical="center" wrapText="1" readingOrder="1"/>
    </xf>
    <xf numFmtId="0" fontId="130" fillId="0" borderId="1" xfId="0" applyFont="1" applyBorder="1" applyAlignment="1">
      <alignment horizontal="left" vertical="center" wrapText="1" readingOrder="1"/>
    </xf>
    <xf numFmtId="0" fontId="130" fillId="0" borderId="1" xfId="0" applyFont="1" applyBorder="1" applyAlignment="1">
      <alignment vertical="center" wrapText="1" readingOrder="1"/>
    </xf>
    <xf numFmtId="1" fontId="0" fillId="0" borderId="0" xfId="0" applyNumberFormat="1"/>
    <xf numFmtId="9" fontId="42" fillId="0" borderId="0" xfId="2" applyFont="1" applyFill="1" applyBorder="1" applyAlignment="1">
      <alignment horizontal="center" vertical="center" wrapText="1" readingOrder="1"/>
    </xf>
    <xf numFmtId="0" fontId="56" fillId="0" borderId="33" xfId="0" applyFont="1" applyBorder="1" applyAlignment="1">
      <alignment horizontal="left" vertical="center" wrapText="1" readingOrder="1"/>
    </xf>
    <xf numFmtId="0" fontId="131" fillId="0" borderId="0" xfId="0" applyFont="1"/>
    <xf numFmtId="0" fontId="64" fillId="0" borderId="52" xfId="4" applyFont="1" applyBorder="1" applyAlignment="1" applyProtection="1">
      <alignment horizontal="center" vertical="center" wrapText="1" readingOrder="1"/>
      <protection locked="0"/>
    </xf>
    <xf numFmtId="0" fontId="64" fillId="0" borderId="47" xfId="4" applyFont="1" applyBorder="1" applyAlignment="1" applyProtection="1">
      <alignment horizontal="center" vertical="center" wrapText="1" readingOrder="1"/>
      <protection locked="0"/>
    </xf>
    <xf numFmtId="173" fontId="132" fillId="0" borderId="52" xfId="4" applyNumberFormat="1" applyFont="1" applyBorder="1" applyAlignment="1" applyProtection="1">
      <alignment horizontal="right" vertical="center" wrapText="1" readingOrder="1"/>
      <protection locked="0"/>
    </xf>
    <xf numFmtId="173" fontId="132" fillId="0" borderId="47" xfId="4" applyNumberFormat="1" applyFont="1" applyBorder="1" applyAlignment="1" applyProtection="1">
      <alignment horizontal="right" vertical="center" wrapText="1" readingOrder="1"/>
      <protection locked="0"/>
    </xf>
    <xf numFmtId="173" fontId="132" fillId="0" borderId="3" xfId="4" applyNumberFormat="1" applyFont="1" applyBorder="1" applyAlignment="1" applyProtection="1">
      <alignment horizontal="right" vertical="center" wrapText="1" readingOrder="1"/>
      <protection locked="0"/>
    </xf>
    <xf numFmtId="9" fontId="133" fillId="0" borderId="3" xfId="7" applyFont="1" applyBorder="1" applyAlignment="1">
      <alignment horizontal="right" vertical="center" wrapText="1" readingOrder="1"/>
    </xf>
    <xf numFmtId="173" fontId="133" fillId="0" borderId="3" xfId="1" applyNumberFormat="1" applyFont="1" applyBorder="1" applyAlignment="1">
      <alignment horizontal="right" vertical="center" wrapText="1" readingOrder="1"/>
    </xf>
    <xf numFmtId="173" fontId="50" fillId="0" borderId="3" xfId="4" applyNumberFormat="1" applyFont="1" applyBorder="1" applyAlignment="1" applyProtection="1">
      <alignment horizontal="right" vertical="center" wrapText="1" readingOrder="1"/>
      <protection locked="0"/>
    </xf>
    <xf numFmtId="9" fontId="133" fillId="0" borderId="3" xfId="4" applyNumberFormat="1" applyFont="1" applyBorder="1" applyAlignment="1">
      <alignment horizontal="right" vertical="center" wrapText="1" readingOrder="1"/>
    </xf>
    <xf numFmtId="173" fontId="64" fillId="0" borderId="3" xfId="4" applyNumberFormat="1" applyFont="1" applyBorder="1" applyAlignment="1" applyProtection="1">
      <alignment horizontal="right" vertical="center" wrapText="1" readingOrder="1"/>
      <protection locked="0"/>
    </xf>
    <xf numFmtId="173" fontId="45" fillId="0" borderId="3" xfId="1" applyNumberFormat="1" applyFont="1" applyBorder="1" applyAlignment="1">
      <alignment horizontal="right" vertical="center" wrapText="1" readingOrder="1"/>
    </xf>
    <xf numFmtId="173" fontId="43" fillId="0" borderId="3" xfId="4" applyNumberFormat="1" applyFont="1" applyBorder="1" applyAlignment="1" applyProtection="1">
      <alignment horizontal="right" vertical="center" wrapText="1" readingOrder="1"/>
      <protection locked="0"/>
    </xf>
    <xf numFmtId="3" fontId="132" fillId="0" borderId="3" xfId="4" applyNumberFormat="1" applyFont="1" applyBorder="1" applyAlignment="1" applyProtection="1">
      <alignment horizontal="center" vertical="center" wrapText="1" readingOrder="1"/>
      <protection locked="0"/>
    </xf>
    <xf numFmtId="3" fontId="132" fillId="0" borderId="33" xfId="4" applyNumberFormat="1" applyFont="1" applyBorder="1" applyAlignment="1" applyProtection="1">
      <alignment horizontal="center" vertical="center" wrapText="1" readingOrder="1"/>
      <protection locked="0"/>
    </xf>
    <xf numFmtId="9" fontId="133" fillId="0" borderId="34" xfId="7" applyFont="1" applyBorder="1" applyAlignment="1">
      <alignment horizontal="right" vertical="center" wrapText="1" readingOrder="1"/>
    </xf>
    <xf numFmtId="9" fontId="133" fillId="0" borderId="34" xfId="4" applyNumberFormat="1" applyFont="1" applyBorder="1" applyAlignment="1">
      <alignment horizontal="right" vertical="center" wrapText="1" readingOrder="1"/>
    </xf>
    <xf numFmtId="3" fontId="64" fillId="0" borderId="33" xfId="4" applyNumberFormat="1" applyFont="1" applyBorder="1" applyAlignment="1" applyProtection="1">
      <alignment horizontal="center" vertical="center" wrapText="1" readingOrder="1"/>
      <protection locked="0"/>
    </xf>
    <xf numFmtId="0" fontId="64" fillId="0" borderId="33" xfId="4" applyFont="1" applyBorder="1" applyAlignment="1" applyProtection="1">
      <alignment horizontal="center" vertical="center" wrapText="1" readingOrder="1"/>
      <protection locked="0"/>
    </xf>
    <xf numFmtId="0" fontId="64" fillId="0" borderId="31" xfId="4" applyFont="1" applyBorder="1" applyAlignment="1" applyProtection="1">
      <alignment horizontal="center" vertical="center" wrapText="1" readingOrder="1"/>
      <protection locked="0"/>
    </xf>
    <xf numFmtId="173" fontId="64" fillId="0" borderId="7" xfId="4" applyNumberFormat="1" applyFont="1" applyBorder="1" applyAlignment="1" applyProtection="1">
      <alignment horizontal="right" vertical="center" wrapText="1" readingOrder="1"/>
      <protection locked="0"/>
    </xf>
    <xf numFmtId="173" fontId="45" fillId="0" borderId="7" xfId="1" applyNumberFormat="1" applyFont="1" applyBorder="1" applyAlignment="1">
      <alignment horizontal="right" vertical="center" wrapText="1" readingOrder="1"/>
    </xf>
    <xf numFmtId="3" fontId="64" fillId="0" borderId="31" xfId="4" applyNumberFormat="1" applyFont="1" applyBorder="1" applyAlignment="1" applyProtection="1">
      <alignment horizontal="center" vertical="center" wrapText="1" readingOrder="1"/>
      <protection locked="0"/>
    </xf>
    <xf numFmtId="3" fontId="132" fillId="0" borderId="7" xfId="4" applyNumberFormat="1" applyFont="1" applyBorder="1" applyAlignment="1" applyProtection="1">
      <alignment horizontal="center" vertical="center" wrapText="1" readingOrder="1"/>
      <protection locked="0"/>
    </xf>
    <xf numFmtId="173" fontId="132" fillId="0" borderId="7" xfId="4" applyNumberFormat="1" applyFont="1" applyBorder="1" applyAlignment="1" applyProtection="1">
      <alignment horizontal="right" vertical="center" wrapText="1" readingOrder="1"/>
      <protection locked="0"/>
    </xf>
    <xf numFmtId="9" fontId="133" fillId="0" borderId="7" xfId="7" applyFont="1" applyBorder="1" applyAlignment="1">
      <alignment horizontal="center" vertical="center" wrapText="1" readingOrder="1"/>
    </xf>
    <xf numFmtId="9" fontId="133" fillId="0" borderId="3" xfId="7" applyFont="1" applyBorder="1" applyAlignment="1">
      <alignment horizontal="center" vertical="center" wrapText="1" readingOrder="1"/>
    </xf>
    <xf numFmtId="9" fontId="133" fillId="0" borderId="3" xfId="4" applyNumberFormat="1" applyFont="1" applyBorder="1" applyAlignment="1">
      <alignment horizontal="center" vertical="center" wrapText="1" readingOrder="1"/>
    </xf>
    <xf numFmtId="9" fontId="133" fillId="0" borderId="32" xfId="7" applyFont="1" applyBorder="1" applyAlignment="1">
      <alignment horizontal="center" vertical="center" wrapText="1" readingOrder="1"/>
    </xf>
    <xf numFmtId="9" fontId="133" fillId="0" borderId="34" xfId="7" applyFont="1" applyBorder="1" applyAlignment="1">
      <alignment horizontal="center" vertical="center" wrapText="1" readingOrder="1"/>
    </xf>
    <xf numFmtId="9" fontId="133" fillId="0" borderId="34" xfId="4" applyNumberFormat="1" applyFont="1" applyBorder="1" applyAlignment="1">
      <alignment horizontal="center" vertical="center" wrapText="1" readingOrder="1"/>
    </xf>
    <xf numFmtId="9" fontId="45" fillId="0" borderId="7" xfId="7" applyFont="1" applyBorder="1" applyAlignment="1">
      <alignment horizontal="center" vertical="center" wrapText="1" readingOrder="1"/>
    </xf>
    <xf numFmtId="9" fontId="45" fillId="0" borderId="3" xfId="7" applyFont="1" applyBorder="1" applyAlignment="1">
      <alignment horizontal="center" vertical="center" wrapText="1" readingOrder="1"/>
    </xf>
    <xf numFmtId="9" fontId="45" fillId="0" borderId="32" xfId="7" applyFont="1" applyBorder="1" applyAlignment="1">
      <alignment horizontal="center" vertical="center" wrapText="1" readingOrder="1"/>
    </xf>
    <xf numFmtId="9" fontId="45" fillId="0" borderId="34" xfId="7" applyFont="1" applyBorder="1" applyAlignment="1">
      <alignment horizontal="center" vertical="center" wrapText="1" readingOrder="1"/>
    </xf>
    <xf numFmtId="9" fontId="133" fillId="0" borderId="51" xfId="7" applyFont="1" applyBorder="1" applyAlignment="1">
      <alignment horizontal="center" vertical="center" wrapText="1" readingOrder="1"/>
    </xf>
    <xf numFmtId="9" fontId="133" fillId="0" borderId="49" xfId="7" applyFont="1" applyBorder="1" applyAlignment="1">
      <alignment horizontal="center" vertical="center" wrapText="1" readingOrder="1"/>
    </xf>
    <xf numFmtId="9" fontId="133" fillId="0" borderId="10" xfId="7" applyFont="1" applyBorder="1" applyAlignment="1">
      <alignment horizontal="center" vertical="center" wrapText="1" readingOrder="1"/>
    </xf>
    <xf numFmtId="9" fontId="133" fillId="0" borderId="53" xfId="7" applyFont="1" applyBorder="1" applyAlignment="1">
      <alignment horizontal="center" vertical="center" wrapText="1" readingOrder="1"/>
    </xf>
    <xf numFmtId="9" fontId="132" fillId="0" borderId="47" xfId="2" applyFont="1" applyBorder="1" applyAlignment="1" applyProtection="1">
      <alignment horizontal="center" vertical="center" wrapText="1" readingOrder="1"/>
      <protection locked="0"/>
    </xf>
    <xf numFmtId="0" fontId="64" fillId="0" borderId="37" xfId="4" applyFont="1" applyBorder="1" applyAlignment="1" applyProtection="1">
      <alignment horizontal="center" vertical="center" wrapText="1" readingOrder="1"/>
      <protection locked="0"/>
    </xf>
    <xf numFmtId="182" fontId="132" fillId="0" borderId="38" xfId="52" applyNumberFormat="1" applyFont="1" applyBorder="1" applyAlignment="1" applyProtection="1">
      <alignment horizontal="center" vertical="center" wrapText="1" readingOrder="1"/>
      <protection locked="0"/>
    </xf>
    <xf numFmtId="182" fontId="132" fillId="0" borderId="38" xfId="52" applyNumberFormat="1" applyFont="1" applyBorder="1" applyAlignment="1" applyProtection="1">
      <alignment horizontal="right" vertical="center" wrapText="1" readingOrder="1"/>
      <protection locked="0"/>
    </xf>
    <xf numFmtId="9" fontId="133" fillId="0" borderId="38" xfId="7" applyFont="1" applyBorder="1" applyAlignment="1">
      <alignment horizontal="right" vertical="center" wrapText="1" readingOrder="1"/>
    </xf>
    <xf numFmtId="173" fontId="133" fillId="0" borderId="38" xfId="1" applyNumberFormat="1" applyFont="1" applyBorder="1" applyAlignment="1">
      <alignment horizontal="right" vertical="center" wrapText="1" readingOrder="1"/>
    </xf>
    <xf numFmtId="182" fontId="133" fillId="0" borderId="38" xfId="52" applyNumberFormat="1" applyFont="1" applyBorder="1" applyAlignment="1">
      <alignment horizontal="right" vertical="center" wrapText="1" readingOrder="1"/>
    </xf>
    <xf numFmtId="9" fontId="133" fillId="0" borderId="39" xfId="7" applyFont="1" applyBorder="1" applyAlignment="1">
      <alignment horizontal="right" vertical="center" wrapText="1" readingOrder="1"/>
    </xf>
    <xf numFmtId="182" fontId="132" fillId="0" borderId="3" xfId="52" applyNumberFormat="1" applyFont="1" applyBorder="1" applyAlignment="1" applyProtection="1">
      <alignment horizontal="center" vertical="center" wrapText="1" readingOrder="1"/>
      <protection locked="0"/>
    </xf>
    <xf numFmtId="182" fontId="132" fillId="0" borderId="3" xfId="52" applyNumberFormat="1" applyFont="1" applyBorder="1" applyAlignment="1" applyProtection="1">
      <alignment horizontal="right" vertical="center" wrapText="1" readingOrder="1"/>
      <protection locked="0"/>
    </xf>
    <xf numFmtId="182" fontId="133" fillId="0" borderId="3" xfId="52" applyNumberFormat="1" applyFont="1" applyBorder="1" applyAlignment="1">
      <alignment horizontal="right" vertical="center" wrapText="1" readingOrder="1"/>
    </xf>
    <xf numFmtId="182" fontId="62" fillId="0" borderId="3" xfId="52" applyNumberFormat="1" applyFont="1" applyBorder="1" applyAlignment="1" applyProtection="1">
      <alignment horizontal="right" vertical="center" wrapText="1" readingOrder="1"/>
      <protection locked="0"/>
    </xf>
    <xf numFmtId="182" fontId="42" fillId="0" borderId="3" xfId="52" applyNumberFormat="1" applyFont="1" applyBorder="1" applyAlignment="1">
      <alignment horizontal="right" vertical="center" wrapText="1" readingOrder="1"/>
    </xf>
    <xf numFmtId="166" fontId="42" fillId="0" borderId="3" xfId="52" applyNumberFormat="1" applyFont="1" applyBorder="1" applyAlignment="1">
      <alignment horizontal="right" vertical="center" wrapText="1" readingOrder="1"/>
    </xf>
    <xf numFmtId="9" fontId="42" fillId="0" borderId="3" xfId="0" applyNumberFormat="1" applyFont="1" applyBorder="1" applyAlignment="1">
      <alignment horizontal="right" vertical="center" wrapText="1" readingOrder="1"/>
    </xf>
    <xf numFmtId="173" fontId="42" fillId="0" borderId="3" xfId="52" applyNumberFormat="1" applyFont="1" applyBorder="1" applyAlignment="1">
      <alignment horizontal="right" vertical="center" wrapText="1" readingOrder="1"/>
    </xf>
    <xf numFmtId="9" fontId="42" fillId="0" borderId="3" xfId="2" applyFont="1" applyBorder="1" applyAlignment="1">
      <alignment horizontal="right" vertical="center" wrapText="1" readingOrder="1"/>
    </xf>
    <xf numFmtId="0" fontId="56" fillId="0" borderId="31" xfId="0" applyFont="1" applyBorder="1" applyAlignment="1">
      <alignment horizontal="left" vertical="center" wrapText="1" readingOrder="1"/>
    </xf>
    <xf numFmtId="182" fontId="47" fillId="0" borderId="7" xfId="52" applyNumberFormat="1" applyFont="1" applyBorder="1" applyAlignment="1">
      <alignment horizontal="right" vertical="center" wrapText="1" readingOrder="1"/>
    </xf>
    <xf numFmtId="182" fontId="42" fillId="0" borderId="7" xfId="52" applyNumberFormat="1" applyFont="1" applyBorder="1" applyAlignment="1">
      <alignment horizontal="right" vertical="center" wrapText="1" readingOrder="1"/>
    </xf>
    <xf numFmtId="166" fontId="42" fillId="0" borderId="7" xfId="52" applyNumberFormat="1" applyFont="1" applyBorder="1" applyAlignment="1">
      <alignment horizontal="right" vertical="center" wrapText="1" readingOrder="1"/>
    </xf>
    <xf numFmtId="9" fontId="42" fillId="0" borderId="7" xfId="0" applyNumberFormat="1" applyFont="1" applyBorder="1" applyAlignment="1">
      <alignment horizontal="right" vertical="center" wrapText="1" readingOrder="1"/>
    </xf>
    <xf numFmtId="173" fontId="42" fillId="0" borderId="7" xfId="52" applyNumberFormat="1" applyFont="1" applyBorder="1" applyAlignment="1">
      <alignment horizontal="right" vertical="center" wrapText="1" readingOrder="1"/>
    </xf>
    <xf numFmtId="186" fontId="77" fillId="0" borderId="0" xfId="26" applyNumberFormat="1" applyFont="1" applyBorder="1"/>
    <xf numFmtId="188" fontId="125" fillId="5" borderId="1" xfId="0" applyNumberFormat="1" applyFont="1" applyFill="1" applyBorder="1" applyAlignment="1">
      <alignment horizontal="right" vertical="center" wrapText="1" readingOrder="1"/>
    </xf>
    <xf numFmtId="0" fontId="0" fillId="0" borderId="0" xfId="0" applyAlignment="1">
      <alignment horizontal="left"/>
    </xf>
    <xf numFmtId="9" fontId="137" fillId="42" borderId="78" xfId="0" applyNumberFormat="1" applyFont="1" applyFill="1" applyBorder="1" applyAlignment="1">
      <alignment horizontal="center" vertical="center" wrapText="1" readingOrder="1"/>
    </xf>
    <xf numFmtId="0" fontId="136" fillId="42" borderId="78" xfId="0" applyFont="1" applyFill="1" applyBorder="1" applyAlignment="1">
      <alignment horizontal="left" vertical="center" wrapText="1" readingOrder="1"/>
    </xf>
    <xf numFmtId="22" fontId="0" fillId="0" borderId="0" xfId="0" applyNumberFormat="1"/>
    <xf numFmtId="0" fontId="0" fillId="4" borderId="0" xfId="0" applyFill="1"/>
    <xf numFmtId="9" fontId="133" fillId="0" borderId="3" xfId="2" applyFont="1" applyFill="1" applyBorder="1" applyAlignment="1">
      <alignment horizontal="center" vertical="center" wrapText="1" readingOrder="1"/>
    </xf>
    <xf numFmtId="0" fontId="108" fillId="0" borderId="0" xfId="5" applyFont="1" applyAlignment="1">
      <alignment horizontal="center"/>
    </xf>
    <xf numFmtId="0" fontId="93" fillId="0" borderId="0" xfId="5" applyFont="1" applyAlignment="1">
      <alignment horizontal="center"/>
    </xf>
    <xf numFmtId="178" fontId="98" fillId="0" borderId="0" xfId="4" applyNumberFormat="1" applyFont="1" applyAlignment="1">
      <alignment horizontal="center" vertical="center" wrapText="1" readingOrder="1"/>
    </xf>
    <xf numFmtId="178" fontId="96" fillId="0" borderId="0" xfId="4" applyNumberFormat="1" applyFont="1" applyAlignment="1">
      <alignment horizontal="center" vertical="center" wrapText="1" readingOrder="1"/>
    </xf>
    <xf numFmtId="0" fontId="0" fillId="0" borderId="0" xfId="0" applyAlignment="1">
      <alignment horizontal="center"/>
    </xf>
    <xf numFmtId="178" fontId="103" fillId="0" borderId="0" xfId="4" applyNumberFormat="1" applyFont="1" applyAlignment="1">
      <alignment horizontal="center" vertical="center" wrapText="1" readingOrder="1"/>
    </xf>
    <xf numFmtId="186" fontId="0" fillId="0" borderId="0" xfId="26" applyNumberFormat="1" applyFont="1" applyBorder="1" applyAlignment="1">
      <alignment horizontal="right"/>
    </xf>
    <xf numFmtId="182" fontId="0" fillId="0" borderId="0" xfId="0" applyNumberFormat="1"/>
    <xf numFmtId="180" fontId="0" fillId="0" borderId="0" xfId="0" applyNumberFormat="1"/>
    <xf numFmtId="182" fontId="108" fillId="0" borderId="0" xfId="5" applyNumberFormat="1" applyFont="1" applyAlignment="1">
      <alignment horizontal="left"/>
    </xf>
    <xf numFmtId="0" fontId="41" fillId="0" borderId="33" xfId="0" applyFont="1" applyBorder="1" applyAlignment="1">
      <alignment vertical="center" wrapText="1" readingOrder="1"/>
    </xf>
    <xf numFmtId="173" fontId="58" fillId="0" borderId="3" xfId="52" applyNumberFormat="1" applyFont="1" applyFill="1" applyBorder="1" applyAlignment="1">
      <alignment horizontal="right" vertical="center" wrapText="1" readingOrder="1"/>
    </xf>
    <xf numFmtId="173" fontId="134" fillId="0" borderId="3" xfId="52" applyNumberFormat="1" applyFont="1" applyFill="1" applyBorder="1" applyAlignment="1">
      <alignment horizontal="right" vertical="center" wrapText="1" readingOrder="1"/>
    </xf>
    <xf numFmtId="182" fontId="134" fillId="0" borderId="3" xfId="52" applyNumberFormat="1" applyFont="1" applyFill="1" applyBorder="1" applyAlignment="1">
      <alignment horizontal="right" vertical="center" wrapText="1" readingOrder="1"/>
    </xf>
    <xf numFmtId="9" fontId="134" fillId="0" borderId="3" xfId="2" applyFont="1" applyFill="1" applyBorder="1" applyAlignment="1">
      <alignment horizontal="right" vertical="center" wrapText="1" readingOrder="1"/>
    </xf>
    <xf numFmtId="171" fontId="0" fillId="0" borderId="0" xfId="1" applyNumberFormat="1" applyFont="1"/>
    <xf numFmtId="9" fontId="52" fillId="0" borderId="3" xfId="2" applyFont="1" applyFill="1" applyBorder="1" applyAlignment="1">
      <alignment horizontal="center" vertical="center" wrapText="1" readingOrder="1"/>
    </xf>
    <xf numFmtId="165" fontId="147" fillId="4" borderId="0" xfId="0" applyNumberFormat="1" applyFont="1" applyFill="1" applyAlignment="1">
      <alignment readingOrder="1"/>
    </xf>
    <xf numFmtId="178" fontId="86" fillId="0" borderId="3" xfId="0" applyNumberFormat="1" applyFont="1" applyBorder="1" applyAlignment="1">
      <alignment vertical="center" wrapText="1" readingOrder="1"/>
    </xf>
    <xf numFmtId="178" fontId="87" fillId="0" borderId="3" xfId="0" applyNumberFormat="1" applyFont="1" applyBorder="1" applyAlignment="1">
      <alignment vertical="center" wrapText="1" readingOrder="1"/>
    </xf>
    <xf numFmtId="178" fontId="86" fillId="0" borderId="3" xfId="2" applyNumberFormat="1" applyFont="1" applyBorder="1" applyAlignment="1">
      <alignment vertical="center" wrapText="1" readingOrder="1"/>
    </xf>
    <xf numFmtId="0" fontId="145" fillId="46" borderId="25" xfId="0" applyFont="1" applyFill="1" applyBorder="1" applyAlignment="1">
      <alignment horizontal="center" vertical="center" wrapText="1" readingOrder="1"/>
    </xf>
    <xf numFmtId="9" fontId="42" fillId="0" borderId="7" xfId="2" applyFont="1" applyBorder="1" applyAlignment="1">
      <alignment horizontal="right" vertical="center" wrapText="1" readingOrder="1"/>
    </xf>
    <xf numFmtId="0" fontId="151" fillId="46" borderId="24" xfId="0" applyFont="1" applyFill="1" applyBorder="1" applyAlignment="1">
      <alignment vertical="center" wrapText="1" readingOrder="1"/>
    </xf>
    <xf numFmtId="182" fontId="144" fillId="46" borderId="25" xfId="52" applyNumberFormat="1" applyFont="1" applyFill="1" applyBorder="1" applyAlignment="1">
      <alignment horizontal="right" vertical="center" wrapText="1" readingOrder="1"/>
    </xf>
    <xf numFmtId="182" fontId="152" fillId="46" borderId="25" xfId="52" applyNumberFormat="1" applyFont="1" applyFill="1" applyBorder="1" applyAlignment="1">
      <alignment horizontal="right" vertical="center" wrapText="1" readingOrder="1"/>
    </xf>
    <xf numFmtId="173" fontId="152" fillId="46" borderId="25" xfId="52" applyNumberFormat="1" applyFont="1" applyFill="1" applyBorder="1" applyAlignment="1">
      <alignment horizontal="right" vertical="center" wrapText="1" readingOrder="1"/>
    </xf>
    <xf numFmtId="9" fontId="152" fillId="46" borderId="25" xfId="2" applyFont="1" applyFill="1" applyBorder="1" applyAlignment="1">
      <alignment horizontal="right" vertical="center" wrapText="1" readingOrder="1"/>
    </xf>
    <xf numFmtId="9" fontId="132" fillId="0" borderId="52" xfId="2" applyFont="1" applyBorder="1" applyAlignment="1" applyProtection="1">
      <alignment horizontal="right" vertical="center" wrapText="1" readingOrder="1"/>
      <protection locked="0"/>
    </xf>
    <xf numFmtId="9" fontId="132" fillId="0" borderId="47" xfId="2" applyFont="1" applyBorder="1" applyAlignment="1" applyProtection="1">
      <alignment horizontal="right" vertical="center" wrapText="1" readingOrder="1"/>
      <protection locked="0"/>
    </xf>
    <xf numFmtId="9" fontId="132" fillId="0" borderId="7" xfId="2" applyFont="1" applyBorder="1" applyAlignment="1" applyProtection="1">
      <alignment horizontal="right" vertical="center" wrapText="1" readingOrder="1"/>
      <protection locked="0"/>
    </xf>
    <xf numFmtId="9" fontId="132" fillId="0" borderId="3" xfId="2" applyFont="1" applyBorder="1" applyAlignment="1" applyProtection="1">
      <alignment horizontal="right" vertical="center" wrapText="1" readingOrder="1"/>
      <protection locked="0"/>
    </xf>
    <xf numFmtId="9" fontId="50" fillId="0" borderId="3" xfId="2" applyFont="1" applyBorder="1" applyAlignment="1" applyProtection="1">
      <alignment horizontal="right" vertical="center" wrapText="1" readingOrder="1"/>
      <protection locked="0"/>
    </xf>
    <xf numFmtId="9" fontId="132" fillId="0" borderId="38" xfId="2" applyFont="1" applyBorder="1" applyAlignment="1" applyProtection="1">
      <alignment horizontal="right" vertical="center" wrapText="1" readingOrder="1"/>
      <protection locked="0"/>
    </xf>
    <xf numFmtId="9" fontId="62" fillId="0" borderId="3" xfId="2" applyFont="1" applyBorder="1" applyAlignment="1" applyProtection="1">
      <alignment horizontal="right" vertical="center" wrapText="1" readingOrder="1"/>
      <protection locked="0"/>
    </xf>
    <xf numFmtId="0" fontId="59" fillId="40" borderId="1" xfId="0" applyFont="1" applyFill="1" applyBorder="1" applyAlignment="1">
      <alignment horizontal="center" vertical="center" wrapText="1" readingOrder="1"/>
    </xf>
    <xf numFmtId="0" fontId="130" fillId="40"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9" fontId="42" fillId="47" borderId="3" xfId="2" applyFont="1" applyFill="1" applyBorder="1" applyAlignment="1">
      <alignment horizontal="center" vertical="center" wrapText="1" readingOrder="1"/>
    </xf>
    <xf numFmtId="178" fontId="42" fillId="6" borderId="3" xfId="0" applyNumberFormat="1" applyFont="1" applyFill="1" applyBorder="1" applyAlignment="1">
      <alignment horizontal="right" vertical="center" wrapText="1" readingOrder="1"/>
    </xf>
    <xf numFmtId="0" fontId="153" fillId="46" borderId="24" xfId="0" applyFont="1" applyFill="1" applyBorder="1" applyAlignment="1">
      <alignment horizontal="center" vertical="center" wrapText="1" readingOrder="1"/>
    </xf>
    <xf numFmtId="0" fontId="61" fillId="48" borderId="0" xfId="0" applyFont="1" applyFill="1" applyAlignment="1">
      <alignment horizontal="left" vertical="center" wrapText="1" readingOrder="1"/>
    </xf>
    <xf numFmtId="0" fontId="145" fillId="46" borderId="24" xfId="0" applyFont="1" applyFill="1" applyBorder="1" applyAlignment="1">
      <alignment horizontal="center" vertical="center" wrapText="1" readingOrder="1"/>
    </xf>
    <xf numFmtId="7" fontId="0" fillId="0" borderId="0" xfId="0" applyNumberFormat="1"/>
    <xf numFmtId="9" fontId="64" fillId="0" borderId="3" xfId="2" applyFont="1" applyBorder="1" applyAlignment="1" applyProtection="1">
      <alignment horizontal="right" vertical="center" wrapText="1" readingOrder="1"/>
      <protection locked="0"/>
    </xf>
    <xf numFmtId="9" fontId="43" fillId="0" borderId="3" xfId="2" applyFont="1" applyBorder="1" applyAlignment="1" applyProtection="1">
      <alignment horizontal="right" vertical="center" wrapText="1" readingOrder="1"/>
      <protection locked="0"/>
    </xf>
    <xf numFmtId="0" fontId="138" fillId="44" borderId="78" xfId="0" applyFont="1" applyFill="1" applyBorder="1" applyAlignment="1">
      <alignment horizontal="left" vertical="center" wrapText="1" readingOrder="1"/>
    </xf>
    <xf numFmtId="9" fontId="139" fillId="44" borderId="78" xfId="0" applyNumberFormat="1" applyFont="1" applyFill="1" applyBorder="1" applyAlignment="1">
      <alignment horizontal="center" vertical="center" wrapText="1" readingOrder="1"/>
    </xf>
    <xf numFmtId="0" fontId="41" fillId="44" borderId="33" xfId="0" applyFont="1" applyFill="1" applyBorder="1" applyAlignment="1">
      <alignment horizontal="left" vertical="center" wrapText="1" readingOrder="1"/>
    </xf>
    <xf numFmtId="182" fontId="49" fillId="44" borderId="3" xfId="52" applyNumberFormat="1" applyFont="1" applyFill="1" applyBorder="1" applyAlignment="1">
      <alignment horizontal="right" vertical="center" wrapText="1" readingOrder="1"/>
    </xf>
    <xf numFmtId="9" fontId="52" fillId="44" borderId="3" xfId="2" applyFont="1" applyFill="1" applyBorder="1" applyAlignment="1">
      <alignment horizontal="right" vertical="center" wrapText="1" readingOrder="1"/>
    </xf>
    <xf numFmtId="182" fontId="52" fillId="44" borderId="3" xfId="52" applyNumberFormat="1" applyFont="1" applyFill="1" applyBorder="1" applyAlignment="1">
      <alignment horizontal="right" vertical="center" wrapText="1" readingOrder="1"/>
    </xf>
    <xf numFmtId="173" fontId="52" fillId="44" borderId="3" xfId="52" applyNumberFormat="1" applyFont="1" applyFill="1" applyBorder="1" applyAlignment="1">
      <alignment horizontal="right" vertical="center" wrapText="1" readingOrder="1"/>
    </xf>
    <xf numFmtId="0" fontId="151" fillId="46" borderId="33" xfId="0" applyFont="1" applyFill="1" applyBorder="1" applyAlignment="1">
      <alignment vertical="center" wrapText="1" readingOrder="1"/>
    </xf>
    <xf numFmtId="182" fontId="144" fillId="46" borderId="3" xfId="52" applyNumberFormat="1" applyFont="1" applyFill="1" applyBorder="1" applyAlignment="1">
      <alignment horizontal="right" vertical="center" wrapText="1" readingOrder="1"/>
    </xf>
    <xf numFmtId="182" fontId="152" fillId="46" borderId="3" xfId="52" applyNumberFormat="1" applyFont="1" applyFill="1" applyBorder="1" applyAlignment="1">
      <alignment horizontal="right" vertical="center" wrapText="1" readingOrder="1"/>
    </xf>
    <xf numFmtId="173" fontId="152" fillId="46" borderId="3" xfId="52" applyNumberFormat="1" applyFont="1" applyFill="1" applyBorder="1" applyAlignment="1">
      <alignment horizontal="right" vertical="center" wrapText="1" readingOrder="1"/>
    </xf>
    <xf numFmtId="9" fontId="152" fillId="46" borderId="3" xfId="2" applyFont="1" applyFill="1" applyBorder="1" applyAlignment="1">
      <alignment horizontal="right" vertical="center" wrapText="1" readingOrder="1"/>
    </xf>
    <xf numFmtId="0" fontId="41" fillId="44" borderId="33" xfId="0" applyFont="1" applyFill="1" applyBorder="1" applyAlignment="1">
      <alignment vertical="center" wrapText="1" readingOrder="1"/>
    </xf>
    <xf numFmtId="182" fontId="58" fillId="44" borderId="3" xfId="52" applyNumberFormat="1" applyFont="1" applyFill="1" applyBorder="1" applyAlignment="1">
      <alignment horizontal="right" vertical="center" wrapText="1" readingOrder="1"/>
    </xf>
    <xf numFmtId="182" fontId="134" fillId="44" borderId="3" xfId="52" applyNumberFormat="1" applyFont="1" applyFill="1" applyBorder="1" applyAlignment="1">
      <alignment horizontal="right" vertical="center" wrapText="1" readingOrder="1"/>
    </xf>
    <xf numFmtId="173" fontId="134" fillId="44" borderId="3" xfId="52" applyNumberFormat="1" applyFont="1" applyFill="1" applyBorder="1" applyAlignment="1">
      <alignment horizontal="right" vertical="center" wrapText="1" readingOrder="1"/>
    </xf>
    <xf numFmtId="9" fontId="134" fillId="44" borderId="3" xfId="2" applyFont="1" applyFill="1" applyBorder="1" applyAlignment="1">
      <alignment horizontal="right" vertical="center" wrapText="1" readingOrder="1"/>
    </xf>
    <xf numFmtId="9" fontId="157" fillId="45" borderId="78" xfId="0" applyNumberFormat="1" applyFont="1" applyFill="1" applyBorder="1" applyAlignment="1">
      <alignment horizontal="center" vertical="center" wrapText="1" readingOrder="1"/>
    </xf>
    <xf numFmtId="0" fontId="128" fillId="3" borderId="0" xfId="0" applyFont="1" applyFill="1"/>
    <xf numFmtId="0" fontId="129" fillId="3" borderId="0" xfId="0" applyFont="1" applyFill="1"/>
    <xf numFmtId="9" fontId="134" fillId="0" borderId="74" xfId="0" applyNumberFormat="1" applyFont="1" applyBorder="1" applyAlignment="1">
      <alignment horizontal="center" vertical="center" wrapText="1" readingOrder="1"/>
    </xf>
    <xf numFmtId="0" fontId="52" fillId="0" borderId="0" xfId="0" applyFont="1"/>
    <xf numFmtId="9" fontId="99" fillId="0" borderId="5" xfId="7" applyFont="1" applyBorder="1" applyAlignment="1">
      <alignment horizontal="center" vertical="center" wrapText="1"/>
    </xf>
    <xf numFmtId="0" fontId="83" fillId="0" borderId="0" xfId="0" applyFont="1" applyAlignment="1">
      <alignment vertical="top" wrapText="1" readingOrder="1"/>
    </xf>
    <xf numFmtId="0" fontId="89" fillId="0" borderId="0" xfId="5" applyFont="1" applyAlignment="1">
      <alignment horizontal="left"/>
    </xf>
    <xf numFmtId="180" fontId="108" fillId="0" borderId="0" xfId="5" applyNumberFormat="1" applyFont="1" applyAlignment="1">
      <alignment horizontal="left"/>
    </xf>
    <xf numFmtId="182" fontId="93" fillId="0" borderId="0" xfId="5" applyNumberFormat="1" applyFont="1" applyAlignment="1">
      <alignment horizontal="left"/>
    </xf>
    <xf numFmtId="178" fontId="88" fillId="0" borderId="3" xfId="4" applyNumberFormat="1" applyFont="1" applyBorder="1" applyAlignment="1">
      <alignment vertical="center" wrapText="1" readingOrder="1"/>
    </xf>
    <xf numFmtId="178" fontId="87" fillId="0" borderId="3" xfId="4" applyNumberFormat="1" applyFont="1" applyBorder="1" applyAlignment="1">
      <alignment vertical="center" wrapText="1" readingOrder="1"/>
    </xf>
    <xf numFmtId="178" fontId="88" fillId="0" borderId="3" xfId="0" applyNumberFormat="1" applyFont="1" applyBorder="1" applyAlignment="1">
      <alignment vertical="center" wrapText="1" readingOrder="1"/>
    </xf>
    <xf numFmtId="178" fontId="85" fillId="0" borderId="3" xfId="0" applyNumberFormat="1" applyFont="1" applyBorder="1" applyAlignment="1">
      <alignment vertical="center" wrapText="1" readingOrder="1"/>
    </xf>
    <xf numFmtId="178" fontId="86" fillId="0" borderId="38" xfId="0" applyNumberFormat="1" applyFont="1" applyBorder="1" applyAlignment="1">
      <alignment vertical="center" wrapText="1" readingOrder="1"/>
    </xf>
    <xf numFmtId="9" fontId="86" fillId="0" borderId="38" xfId="2" applyFont="1" applyBorder="1" applyAlignment="1">
      <alignment horizontal="center" vertical="center" wrapText="1" readingOrder="1"/>
    </xf>
    <xf numFmtId="178" fontId="86" fillId="0" borderId="38" xfId="2" applyNumberFormat="1" applyFont="1" applyBorder="1" applyAlignment="1">
      <alignment vertical="center" wrapText="1" readingOrder="1"/>
    </xf>
    <xf numFmtId="0" fontId="83" fillId="0" borderId="0" xfId="0" applyFont="1" applyAlignment="1">
      <alignment vertical="center" wrapText="1" readingOrder="1"/>
    </xf>
    <xf numFmtId="182" fontId="88" fillId="0" borderId="3" xfId="52" applyNumberFormat="1" applyFont="1" applyBorder="1" applyAlignment="1">
      <alignment horizontal="right" vertical="center" wrapText="1" readingOrder="1"/>
    </xf>
    <xf numFmtId="178" fontId="88" fillId="0" borderId="3" xfId="2" applyNumberFormat="1" applyFont="1" applyBorder="1" applyAlignment="1">
      <alignment horizontal="right" vertical="center" wrapText="1" readingOrder="1"/>
    </xf>
    <xf numFmtId="0" fontId="89" fillId="4" borderId="3" xfId="0" applyFont="1" applyFill="1" applyBorder="1" applyAlignment="1">
      <alignment horizontal="left" vertical="center" wrapText="1" readingOrder="1"/>
    </xf>
    <xf numFmtId="0" fontId="42" fillId="0" borderId="33" xfId="0" applyFont="1" applyBorder="1" applyAlignment="1">
      <alignment horizontal="left" vertical="center" wrapText="1" readingOrder="1"/>
    </xf>
    <xf numFmtId="9" fontId="46" fillId="0" borderId="34" xfId="0" applyNumberFormat="1" applyFont="1" applyBorder="1" applyAlignment="1">
      <alignment horizontal="center" vertical="center" wrapText="1" readingOrder="1"/>
    </xf>
    <xf numFmtId="0" fontId="89" fillId="4" borderId="7" xfId="0" applyFont="1" applyFill="1" applyBorder="1" applyAlignment="1">
      <alignment horizontal="left" vertical="center" wrapText="1" readingOrder="1"/>
    </xf>
    <xf numFmtId="0" fontId="42" fillId="0" borderId="60" xfId="0" applyFont="1" applyBorder="1" applyAlignment="1">
      <alignment horizontal="left" vertical="center" wrapText="1" readingOrder="1"/>
    </xf>
    <xf numFmtId="9" fontId="46" fillId="0" borderId="5" xfId="0" applyNumberFormat="1" applyFont="1" applyBorder="1" applyAlignment="1">
      <alignment horizontal="center" vertical="center" wrapText="1" readingOrder="1"/>
    </xf>
    <xf numFmtId="9" fontId="46" fillId="0" borderId="35" xfId="0" applyNumberFormat="1" applyFont="1" applyBorder="1" applyAlignment="1">
      <alignment horizontal="center" vertical="center" wrapText="1" readingOrder="1"/>
    </xf>
    <xf numFmtId="0" fontId="42" fillId="0" borderId="31" xfId="0" applyFont="1" applyBorder="1" applyAlignment="1">
      <alignment horizontal="left" vertical="center" wrapText="1" readingOrder="1"/>
    </xf>
    <xf numFmtId="9" fontId="46" fillId="0" borderId="7" xfId="0" applyNumberFormat="1" applyFont="1" applyBorder="1" applyAlignment="1">
      <alignment horizontal="center" vertical="center" wrapText="1" readingOrder="1"/>
    </xf>
    <xf numFmtId="9" fontId="46" fillId="0" borderId="32" xfId="0" applyNumberFormat="1" applyFont="1" applyBorder="1" applyAlignment="1">
      <alignment horizontal="center" vertical="center" wrapText="1" readingOrder="1"/>
    </xf>
    <xf numFmtId="178" fontId="46" fillId="0" borderId="7" xfId="52" applyNumberFormat="1" applyFont="1" applyBorder="1" applyAlignment="1">
      <alignment horizontal="right" vertical="center" wrapText="1" readingOrder="1"/>
    </xf>
    <xf numFmtId="178" fontId="46" fillId="0" borderId="3" xfId="52" applyNumberFormat="1" applyFont="1" applyBorder="1" applyAlignment="1">
      <alignment horizontal="right" vertical="center" wrapText="1" readingOrder="1"/>
    </xf>
    <xf numFmtId="178" fontId="46" fillId="0" borderId="3" xfId="52" applyNumberFormat="1" applyFont="1" applyBorder="1" applyAlignment="1">
      <alignment vertical="center" wrapText="1" readingOrder="1"/>
    </xf>
    <xf numFmtId="178" fontId="46" fillId="0" borderId="5" xfId="52" applyNumberFormat="1" applyFont="1" applyBorder="1" applyAlignment="1">
      <alignment horizontal="right" vertical="center" wrapText="1" readingOrder="1"/>
    </xf>
    <xf numFmtId="178" fontId="46" fillId="0" borderId="7" xfId="52" applyNumberFormat="1" applyFont="1" applyBorder="1" applyAlignment="1">
      <alignment horizontal="center" vertical="center" wrapText="1" readingOrder="1"/>
    </xf>
    <xf numFmtId="178" fontId="46" fillId="0" borderId="3" xfId="52" applyNumberFormat="1" applyFont="1" applyBorder="1" applyAlignment="1">
      <alignment horizontal="center" vertical="center" wrapText="1" readingOrder="1"/>
    </xf>
    <xf numFmtId="178" fontId="46" fillId="0" borderId="5" xfId="52" applyNumberFormat="1" applyFont="1" applyBorder="1" applyAlignment="1">
      <alignment horizontal="center" vertical="center" wrapText="1" readingOrder="1"/>
    </xf>
    <xf numFmtId="9" fontId="99" fillId="4" borderId="5" xfId="7" applyFont="1" applyFill="1" applyBorder="1" applyAlignment="1">
      <alignment horizontal="center" vertical="center" wrapText="1"/>
    </xf>
    <xf numFmtId="0" fontId="143" fillId="0" borderId="0" xfId="5" applyFont="1" applyAlignment="1">
      <alignment horizontal="left"/>
    </xf>
    <xf numFmtId="0" fontId="89" fillId="0" borderId="38" xfId="0" applyFont="1" applyBorder="1" applyAlignment="1">
      <alignment horizontal="left" vertical="center" wrapText="1" readingOrder="1"/>
    </xf>
    <xf numFmtId="0" fontId="89" fillId="4" borderId="63" xfId="0" applyFont="1" applyFill="1" applyBorder="1" applyAlignment="1">
      <alignment horizontal="left" vertical="center" wrapText="1" readingOrder="1"/>
    </xf>
    <xf numFmtId="9" fontId="134" fillId="0" borderId="0" xfId="0" applyNumberFormat="1" applyFont="1" applyAlignment="1">
      <alignment horizontal="center" vertical="center" wrapText="1" readingOrder="1"/>
    </xf>
    <xf numFmtId="9" fontId="119" fillId="0" borderId="0" xfId="0" applyNumberFormat="1" applyFont="1" applyAlignment="1">
      <alignment horizontal="center" vertical="center" wrapText="1" readingOrder="1"/>
    </xf>
    <xf numFmtId="0" fontId="47" fillId="42" borderId="78" xfId="0" applyFont="1" applyFill="1" applyBorder="1" applyAlignment="1">
      <alignment horizontal="left" vertical="center" wrapText="1" readingOrder="1"/>
    </xf>
    <xf numFmtId="43" fontId="0" fillId="0" borderId="0" xfId="1" applyFont="1"/>
    <xf numFmtId="9" fontId="46" fillId="0" borderId="7" xfId="2" applyFont="1" applyBorder="1" applyAlignment="1">
      <alignment horizontal="right" vertical="center" wrapText="1" readingOrder="1"/>
    </xf>
    <xf numFmtId="9" fontId="46" fillId="0" borderId="3" xfId="2" applyFont="1" applyBorder="1" applyAlignment="1">
      <alignment horizontal="right" vertical="center" wrapText="1" readingOrder="1"/>
    </xf>
    <xf numFmtId="9" fontId="46" fillId="0" borderId="5" xfId="2" applyFont="1" applyBorder="1" applyAlignment="1">
      <alignment horizontal="right" vertical="center" wrapText="1" readingOrder="1"/>
    </xf>
    <xf numFmtId="178" fontId="160" fillId="0" borderId="0" xfId="4" applyNumberFormat="1" applyFont="1" applyAlignment="1">
      <alignment horizontal="center" vertical="center" wrapText="1" readingOrder="1"/>
    </xf>
    <xf numFmtId="9" fontId="112" fillId="0" borderId="3" xfId="7" applyFont="1" applyFill="1" applyBorder="1" applyAlignment="1">
      <alignment horizontal="center" vertical="center" wrapText="1" readingOrder="1"/>
    </xf>
    <xf numFmtId="178" fontId="108" fillId="0" borderId="0" xfId="5" applyNumberFormat="1" applyFont="1" applyAlignment="1">
      <alignment horizontal="left"/>
    </xf>
    <xf numFmtId="5" fontId="88" fillId="0" borderId="3" xfId="52" applyNumberFormat="1" applyFont="1" applyBorder="1" applyAlignment="1">
      <alignment horizontal="right" vertical="center" wrapText="1" readingOrder="1"/>
    </xf>
    <xf numFmtId="0" fontId="89" fillId="4" borderId="38" xfId="0" applyFont="1" applyFill="1" applyBorder="1" applyAlignment="1">
      <alignment horizontal="left" vertical="center" wrapText="1" readingOrder="1"/>
    </xf>
    <xf numFmtId="172" fontId="42" fillId="0" borderId="3" xfId="2" applyNumberFormat="1" applyFont="1" applyFill="1" applyBorder="1" applyAlignment="1">
      <alignment horizontal="center" vertical="center" wrapText="1" readingOrder="1"/>
    </xf>
    <xf numFmtId="9" fontId="120" fillId="0" borderId="77" xfId="7" applyFont="1" applyFill="1" applyBorder="1" applyAlignment="1">
      <alignment horizontal="center" vertical="center" wrapText="1" readingOrder="1"/>
    </xf>
    <xf numFmtId="178" fontId="99" fillId="2" borderId="3" xfId="0" applyNumberFormat="1" applyFont="1" applyFill="1" applyBorder="1" applyAlignment="1">
      <alignment vertical="center" wrapText="1" readingOrder="1"/>
    </xf>
    <xf numFmtId="9" fontId="99" fillId="2" borderId="3" xfId="2" applyFont="1" applyFill="1" applyBorder="1" applyAlignment="1">
      <alignment horizontal="center" vertical="center" wrapText="1" readingOrder="1"/>
    </xf>
    <xf numFmtId="178" fontId="99" fillId="2" borderId="3" xfId="2" applyNumberFormat="1" applyFont="1" applyFill="1" applyBorder="1" applyAlignment="1">
      <alignment vertical="center" wrapText="1" readingOrder="1"/>
    </xf>
    <xf numFmtId="178" fontId="150" fillId="51" borderId="3" xfId="0" applyNumberFormat="1" applyFont="1" applyFill="1" applyBorder="1" applyAlignment="1">
      <alignment vertical="center" wrapText="1" readingOrder="1"/>
    </xf>
    <xf numFmtId="9" fontId="150" fillId="51" borderId="3" xfId="2" applyFont="1" applyFill="1" applyBorder="1" applyAlignment="1">
      <alignment horizontal="center" vertical="center" wrapText="1" readingOrder="1"/>
    </xf>
    <xf numFmtId="178" fontId="150" fillId="51" borderId="3" xfId="2" applyNumberFormat="1" applyFont="1" applyFill="1" applyBorder="1" applyAlignment="1">
      <alignment vertical="center" wrapText="1" readingOrder="1"/>
    </xf>
    <xf numFmtId="0" fontId="150" fillId="50" borderId="3" xfId="4" applyFont="1" applyFill="1" applyBorder="1" applyAlignment="1">
      <alignment horizontal="left" vertical="center" wrapText="1" readingOrder="1"/>
    </xf>
    <xf numFmtId="9" fontId="99" fillId="51" borderId="3" xfId="7" applyFont="1" applyFill="1" applyBorder="1" applyAlignment="1">
      <alignment horizontal="center" vertical="center" wrapText="1" readingOrder="1"/>
    </xf>
    <xf numFmtId="0" fontId="150" fillId="51" borderId="3" xfId="0" applyFont="1" applyFill="1" applyBorder="1" applyAlignment="1">
      <alignment horizontal="center" vertical="center" wrapText="1" readingOrder="1"/>
    </xf>
    <xf numFmtId="3" fontId="110" fillId="51" borderId="3" xfId="4" applyNumberFormat="1" applyFont="1" applyFill="1" applyBorder="1" applyAlignment="1">
      <alignment horizontal="right" vertical="center" wrapText="1" readingOrder="1"/>
    </xf>
    <xf numFmtId="182" fontId="110" fillId="51" borderId="3" xfId="52" applyNumberFormat="1" applyFont="1" applyFill="1" applyBorder="1" applyAlignment="1">
      <alignment horizontal="right" vertical="center" wrapText="1" readingOrder="1"/>
    </xf>
    <xf numFmtId="178" fontId="110" fillId="51" borderId="3" xfId="4" applyNumberFormat="1" applyFont="1" applyFill="1" applyBorder="1" applyAlignment="1">
      <alignment horizontal="right" vertical="center" wrapText="1" readingOrder="1"/>
    </xf>
    <xf numFmtId="5" fontId="110" fillId="51" borderId="3" xfId="52" applyNumberFormat="1" applyFont="1" applyFill="1" applyBorder="1" applyAlignment="1">
      <alignment horizontal="right" vertical="center" wrapText="1" readingOrder="1"/>
    </xf>
    <xf numFmtId="9" fontId="110" fillId="51" borderId="3" xfId="2" applyFont="1" applyFill="1" applyBorder="1" applyAlignment="1">
      <alignment horizontal="center" vertical="center" wrapText="1" readingOrder="1"/>
    </xf>
    <xf numFmtId="0" fontId="92" fillId="51" borderId="3" xfId="0" applyFont="1" applyFill="1" applyBorder="1" applyAlignment="1">
      <alignment horizontal="left" vertical="center" wrapText="1" readingOrder="1"/>
    </xf>
    <xf numFmtId="0" fontId="95" fillId="0" borderId="31" xfId="0" applyFont="1" applyBorder="1" applyAlignment="1">
      <alignment horizontal="left" vertical="center" wrapText="1" readingOrder="1"/>
    </xf>
    <xf numFmtId="0" fontId="95" fillId="0" borderId="60" xfId="0" applyFont="1" applyBorder="1" applyAlignment="1">
      <alignment horizontal="left" vertical="center" wrapText="1" readingOrder="1"/>
    </xf>
    <xf numFmtId="9" fontId="110" fillId="51"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50" fillId="52" borderId="3" xfId="0" applyFont="1" applyFill="1" applyBorder="1" applyAlignment="1">
      <alignment horizontal="center" vertical="center" wrapText="1" readingOrder="1"/>
    </xf>
    <xf numFmtId="9" fontId="99" fillId="4" borderId="7" xfId="7" applyFont="1" applyFill="1" applyBorder="1" applyAlignment="1">
      <alignment horizontal="center" vertical="center" wrapText="1"/>
    </xf>
    <xf numFmtId="9" fontId="99" fillId="0" borderId="7" xfId="7" applyFont="1" applyBorder="1" applyAlignment="1">
      <alignment horizontal="center" vertical="center" wrapText="1"/>
    </xf>
    <xf numFmtId="0" fontId="150" fillId="50" borderId="3" xfId="0" applyFont="1" applyFill="1" applyBorder="1" applyAlignment="1">
      <alignment vertical="center" wrapText="1"/>
    </xf>
    <xf numFmtId="9" fontId="120" fillId="43" borderId="3" xfId="7" applyFont="1" applyFill="1" applyBorder="1" applyAlignment="1">
      <alignment horizontal="center" vertical="center" wrapText="1" readingOrder="1"/>
    </xf>
    <xf numFmtId="0" fontId="148" fillId="50" borderId="3" xfId="4" applyFont="1" applyFill="1" applyBorder="1" applyAlignment="1">
      <alignment horizontal="center" vertical="center" wrapText="1" readingOrder="1"/>
    </xf>
    <xf numFmtId="3" fontId="148" fillId="50" borderId="3" xfId="4" applyNumberFormat="1" applyFont="1" applyFill="1" applyBorder="1" applyAlignment="1">
      <alignment horizontal="center" vertical="center" wrapText="1" readingOrder="1"/>
    </xf>
    <xf numFmtId="172" fontId="110" fillId="51" borderId="3" xfId="6" applyNumberFormat="1" applyFont="1" applyFill="1" applyBorder="1" applyAlignment="1">
      <alignment horizontal="center" vertical="center" wrapText="1" readingOrder="1"/>
    </xf>
    <xf numFmtId="0" fontId="110" fillId="49" borderId="3" xfId="4" applyFont="1" applyFill="1" applyBorder="1" applyAlignment="1">
      <alignment horizontal="center" vertical="center" wrapText="1" readingOrder="1"/>
    </xf>
    <xf numFmtId="178" fontId="110" fillId="49" borderId="3" xfId="4" applyNumberFormat="1" applyFont="1" applyFill="1" applyBorder="1" applyAlignment="1">
      <alignment vertical="center" wrapText="1" readingOrder="1"/>
    </xf>
    <xf numFmtId="9" fontId="110" fillId="49" borderId="3" xfId="2" applyFont="1" applyFill="1" applyBorder="1" applyAlignment="1">
      <alignment horizontal="center" vertical="center" wrapText="1" readingOrder="1"/>
    </xf>
    <xf numFmtId="9" fontId="150" fillId="49" borderId="3" xfId="2" applyFont="1" applyFill="1" applyBorder="1" applyAlignment="1">
      <alignment horizontal="center" vertical="center" wrapText="1" readingOrder="1"/>
    </xf>
    <xf numFmtId="9" fontId="110" fillId="49" borderId="3" xfId="6" applyFont="1" applyFill="1" applyBorder="1" applyAlignment="1">
      <alignment horizontal="center" vertical="center" wrapText="1" readingOrder="1"/>
    </xf>
    <xf numFmtId="172" fontId="110" fillId="49" borderId="3" xfId="6" applyNumberFormat="1" applyFont="1" applyFill="1" applyBorder="1" applyAlignment="1">
      <alignment horizontal="center" vertical="center" wrapText="1" readingOrder="1"/>
    </xf>
    <xf numFmtId="178" fontId="110" fillId="49" borderId="3" xfId="4" applyNumberFormat="1" applyFont="1" applyFill="1" applyBorder="1" applyAlignment="1">
      <alignment horizontal="right" vertical="center" wrapText="1" readingOrder="1"/>
    </xf>
    <xf numFmtId="178" fontId="110" fillId="52" borderId="3" xfId="4" applyNumberFormat="1" applyFont="1" applyFill="1" applyBorder="1" applyAlignment="1">
      <alignment vertical="center" wrapText="1" readingOrder="1"/>
    </xf>
    <xf numFmtId="182" fontId="110" fillId="52" borderId="3" xfId="52" applyNumberFormat="1" applyFont="1" applyFill="1" applyBorder="1" applyAlignment="1">
      <alignment vertical="center" wrapText="1" readingOrder="1"/>
    </xf>
    <xf numFmtId="182" fontId="110" fillId="52" borderId="3" xfId="52" applyNumberFormat="1" applyFont="1" applyFill="1" applyBorder="1" applyAlignment="1">
      <alignment horizontal="right" vertical="center" wrapText="1" readingOrder="1"/>
    </xf>
    <xf numFmtId="9" fontId="110" fillId="52" borderId="3" xfId="2" applyFont="1" applyFill="1" applyBorder="1" applyAlignment="1">
      <alignment horizontal="center" vertical="center" wrapText="1" readingOrder="1"/>
    </xf>
    <xf numFmtId="9" fontId="110" fillId="52" borderId="3" xfId="6" applyFont="1" applyFill="1" applyBorder="1" applyAlignment="1">
      <alignment horizontal="center" vertical="center" wrapText="1" readingOrder="1"/>
    </xf>
    <xf numFmtId="172" fontId="110" fillId="52" borderId="3" xfId="6" applyNumberFormat="1" applyFont="1" applyFill="1" applyBorder="1" applyAlignment="1">
      <alignment horizontal="center" vertical="center" wrapText="1" readingOrder="1"/>
    </xf>
    <xf numFmtId="178" fontId="110" fillId="52" borderId="3" xfId="4" applyNumberFormat="1" applyFont="1" applyFill="1" applyBorder="1" applyAlignment="1">
      <alignment horizontal="right" vertical="center" wrapText="1" readingOrder="1"/>
    </xf>
    <xf numFmtId="9" fontId="99" fillId="4" borderId="10" xfId="7" applyFont="1" applyFill="1" applyBorder="1" applyAlignment="1">
      <alignment horizontal="center" vertical="center" wrapText="1"/>
    </xf>
    <xf numFmtId="182" fontId="110" fillId="51" borderId="3" xfId="52" applyNumberFormat="1" applyFont="1" applyFill="1" applyBorder="1" applyAlignment="1">
      <alignment horizontal="center" vertical="center" wrapText="1" readingOrder="1"/>
    </xf>
    <xf numFmtId="6" fontId="161" fillId="0" borderId="3" xfId="0" applyNumberFormat="1" applyFont="1" applyBorder="1" applyAlignment="1">
      <alignment horizontal="right" vertical="center" wrapText="1" readingOrder="1"/>
    </xf>
    <xf numFmtId="6" fontId="162" fillId="51" borderId="3" xfId="0" applyNumberFormat="1" applyFont="1" applyFill="1" applyBorder="1" applyAlignment="1">
      <alignment horizontal="right" vertical="center" wrapText="1" readingOrder="1"/>
    </xf>
    <xf numFmtId="0" fontId="92" fillId="51" borderId="6" xfId="0" applyFont="1" applyFill="1" applyBorder="1" applyAlignment="1">
      <alignment horizontal="left" vertical="center" wrapText="1" readingOrder="1"/>
    </xf>
    <xf numFmtId="0" fontId="86" fillId="0" borderId="37" xfId="0" applyFont="1" applyBorder="1" applyAlignment="1">
      <alignment horizontal="left" vertical="center" wrapText="1" readingOrder="1"/>
    </xf>
    <xf numFmtId="0" fontId="86" fillId="0" borderId="33" xfId="0" applyFont="1" applyBorder="1" applyAlignment="1">
      <alignment horizontal="left" vertical="center" wrapText="1" readingOrder="1"/>
    </xf>
    <xf numFmtId="0" fontId="99" fillId="2" borderId="33" xfId="0" applyFont="1" applyFill="1" applyBorder="1" applyAlignment="1">
      <alignment horizontal="center" vertical="center" wrapText="1" readingOrder="1"/>
    </xf>
    <xf numFmtId="0" fontId="150" fillId="51" borderId="33" xfId="0" applyFont="1" applyFill="1" applyBorder="1" applyAlignment="1">
      <alignment horizontal="center" vertical="center" wrapText="1" readingOrder="1"/>
    </xf>
    <xf numFmtId="0" fontId="150" fillId="52" borderId="40" xfId="0" applyFont="1" applyFill="1" applyBorder="1" applyAlignment="1">
      <alignment horizontal="center" vertical="center" wrapText="1" readingOrder="1"/>
    </xf>
    <xf numFmtId="178" fontId="150" fillId="52" borderId="41" xfId="0" applyNumberFormat="1" applyFont="1" applyFill="1" applyBorder="1" applyAlignment="1">
      <alignment vertical="center" wrapText="1" readingOrder="1"/>
    </xf>
    <xf numFmtId="9" fontId="150" fillId="52" borderId="41" xfId="2" applyFont="1" applyFill="1" applyBorder="1" applyAlignment="1">
      <alignment horizontal="center" vertical="center" wrapText="1" readingOrder="1"/>
    </xf>
    <xf numFmtId="178" fontId="150" fillId="52" borderId="41" xfId="2" applyNumberFormat="1" applyFont="1" applyFill="1" applyBorder="1" applyAlignment="1">
      <alignment vertical="center" wrapText="1" readingOrder="1"/>
    </xf>
    <xf numFmtId="9" fontId="86" fillId="0" borderId="4" xfId="2" applyFont="1" applyBorder="1" applyAlignment="1">
      <alignment horizontal="center" vertical="center" wrapText="1" readingOrder="1"/>
    </xf>
    <xf numFmtId="9" fontId="86" fillId="0" borderId="76" xfId="2" applyFont="1" applyBorder="1" applyAlignment="1">
      <alignment horizontal="center" vertical="center" wrapText="1" readingOrder="1"/>
    </xf>
    <xf numFmtId="178" fontId="110" fillId="51" borderId="3" xfId="6" applyNumberFormat="1" applyFont="1" applyFill="1" applyBorder="1" applyAlignment="1">
      <alignment horizontal="right" vertical="center" wrapText="1" readingOrder="1"/>
    </xf>
    <xf numFmtId="178" fontId="110" fillId="52" borderId="3" xfId="6" applyNumberFormat="1" applyFont="1" applyFill="1" applyBorder="1" applyAlignment="1">
      <alignment horizontal="right" vertical="center" wrapText="1" readingOrder="1"/>
    </xf>
    <xf numFmtId="0" fontId="152" fillId="50" borderId="74" xfId="0" applyFont="1" applyFill="1" applyBorder="1" applyAlignment="1">
      <alignment horizontal="left" vertical="center" wrapText="1" readingOrder="1"/>
    </xf>
    <xf numFmtId="0" fontId="152" fillId="50" borderId="74" xfId="0" applyFont="1" applyFill="1" applyBorder="1" applyAlignment="1">
      <alignment horizontal="center" vertical="center" wrapText="1" readingOrder="1"/>
    </xf>
    <xf numFmtId="0" fontId="134" fillId="51" borderId="74" xfId="0" applyFont="1" applyFill="1" applyBorder="1" applyAlignment="1">
      <alignment horizontal="left" vertical="center" wrapText="1" readingOrder="1"/>
    </xf>
    <xf numFmtId="0" fontId="145" fillId="50" borderId="46" xfId="4" applyFont="1" applyFill="1" applyBorder="1" applyAlignment="1" applyProtection="1">
      <alignment horizontal="center" vertical="center" wrapText="1" readingOrder="1"/>
      <protection locked="0"/>
    </xf>
    <xf numFmtId="175" fontId="145" fillId="50" borderId="46" xfId="4" applyNumberFormat="1" applyFont="1" applyFill="1" applyBorder="1" applyAlignment="1" applyProtection="1">
      <alignment horizontal="center" vertical="center" wrapText="1" readingOrder="1"/>
      <protection locked="0"/>
    </xf>
    <xf numFmtId="175" fontId="145" fillId="50" borderId="22" xfId="4" applyNumberFormat="1" applyFont="1" applyFill="1" applyBorder="1" applyAlignment="1" applyProtection="1">
      <alignment horizontal="center" vertical="center" wrapText="1" readingOrder="1"/>
      <protection locked="0"/>
    </xf>
    <xf numFmtId="0" fontId="145" fillId="50" borderId="46" xfId="0" applyFont="1" applyFill="1" applyBorder="1" applyAlignment="1">
      <alignment horizontal="center" vertical="center" wrapText="1"/>
    </xf>
    <xf numFmtId="0" fontId="145" fillId="50" borderId="28" xfId="4" applyFont="1" applyFill="1" applyBorder="1" applyAlignment="1">
      <alignment horizontal="center" vertical="center" wrapText="1" readingOrder="1"/>
    </xf>
    <xf numFmtId="0" fontId="145" fillId="50" borderId="23" xfId="4" applyFont="1" applyFill="1" applyBorder="1" applyAlignment="1">
      <alignment horizontal="center" vertical="center" wrapText="1" readingOrder="1"/>
    </xf>
    <xf numFmtId="0" fontId="51" fillId="49" borderId="47" xfId="4" applyFont="1" applyFill="1" applyBorder="1" applyAlignment="1" applyProtection="1">
      <alignment horizontal="center" vertical="center" wrapText="1" readingOrder="1"/>
      <protection locked="0"/>
    </xf>
    <xf numFmtId="173" fontId="53" fillId="49" borderId="47" xfId="4" applyNumberFormat="1" applyFont="1" applyFill="1" applyBorder="1" applyAlignment="1" applyProtection="1">
      <alignment horizontal="right" vertical="center" wrapText="1" readingOrder="1"/>
      <protection locked="0"/>
    </xf>
    <xf numFmtId="9" fontId="53" fillId="49" borderId="47" xfId="2" applyFont="1" applyFill="1" applyBorder="1" applyAlignment="1" applyProtection="1">
      <alignment horizontal="right" vertical="center" wrapText="1" readingOrder="1"/>
      <protection locked="0"/>
    </xf>
    <xf numFmtId="9" fontId="53" fillId="49" borderId="47" xfId="2" applyFont="1" applyFill="1" applyBorder="1" applyAlignment="1" applyProtection="1">
      <alignment horizontal="center" vertical="center" wrapText="1" readingOrder="1"/>
      <protection locked="0"/>
    </xf>
    <xf numFmtId="0" fontId="51" fillId="49" borderId="58" xfId="4" applyFont="1" applyFill="1" applyBorder="1" applyAlignment="1" applyProtection="1">
      <alignment horizontal="center" vertical="center" wrapText="1" readingOrder="1"/>
      <protection locked="0"/>
    </xf>
    <xf numFmtId="173" fontId="53" fillId="49" borderId="58" xfId="4" applyNumberFormat="1" applyFont="1" applyFill="1" applyBorder="1" applyAlignment="1" applyProtection="1">
      <alignment horizontal="right" vertical="center" wrapText="1" readingOrder="1"/>
      <protection locked="0"/>
    </xf>
    <xf numFmtId="9" fontId="53" fillId="49" borderId="58" xfId="2" applyFont="1" applyFill="1" applyBorder="1" applyAlignment="1" applyProtection="1">
      <alignment horizontal="right" vertical="center" wrapText="1" readingOrder="1"/>
      <protection locked="0"/>
    </xf>
    <xf numFmtId="9" fontId="53" fillId="49" borderId="58" xfId="2" applyFont="1" applyFill="1" applyBorder="1" applyAlignment="1" applyProtection="1">
      <alignment horizontal="center" vertical="center" wrapText="1" readingOrder="1"/>
      <protection locked="0"/>
    </xf>
    <xf numFmtId="0" fontId="151" fillId="50" borderId="46" xfId="4" applyFont="1" applyFill="1" applyBorder="1" applyAlignment="1" applyProtection="1">
      <alignment horizontal="center" vertical="center" wrapText="1" readingOrder="1"/>
      <protection locked="0"/>
    </xf>
    <xf numFmtId="173" fontId="152" fillId="50" borderId="46" xfId="4" applyNumberFormat="1" applyFont="1" applyFill="1" applyBorder="1" applyAlignment="1" applyProtection="1">
      <alignment horizontal="right" vertical="center" wrapText="1" readingOrder="1"/>
      <protection locked="0"/>
    </xf>
    <xf numFmtId="9" fontId="152" fillId="50" borderId="46" xfId="2" applyFont="1" applyFill="1" applyBorder="1" applyAlignment="1" applyProtection="1">
      <alignment horizontal="right" vertical="center" wrapText="1" readingOrder="1"/>
      <protection locked="0"/>
    </xf>
    <xf numFmtId="9" fontId="152" fillId="50" borderId="46" xfId="2" applyFont="1" applyFill="1" applyBorder="1" applyAlignment="1" applyProtection="1">
      <alignment horizontal="center" vertical="center" wrapText="1" readingOrder="1"/>
      <protection locked="0"/>
    </xf>
    <xf numFmtId="0" fontId="151" fillId="50" borderId="24" xfId="4" applyFont="1" applyFill="1" applyBorder="1" applyAlignment="1" applyProtection="1">
      <alignment horizontal="center" vertical="center" wrapText="1" readingOrder="1"/>
      <protection locked="0"/>
    </xf>
    <xf numFmtId="175" fontId="151" fillId="50" borderId="25" xfId="4" applyNumberFormat="1" applyFont="1" applyFill="1" applyBorder="1" applyAlignment="1" applyProtection="1">
      <alignment horizontal="center" vertical="center" wrapText="1" readingOrder="1"/>
      <protection locked="0"/>
    </xf>
    <xf numFmtId="0" fontId="151" fillId="50" borderId="25" xfId="0" applyFont="1" applyFill="1" applyBorder="1" applyAlignment="1">
      <alignment horizontal="center" vertical="center" wrapText="1"/>
    </xf>
    <xf numFmtId="0" fontId="151" fillId="50" borderId="25" xfId="4" applyFont="1" applyFill="1" applyBorder="1" applyAlignment="1" applyProtection="1">
      <alignment horizontal="center" vertical="center" wrapText="1" readingOrder="1"/>
      <protection locked="0"/>
    </xf>
    <xf numFmtId="0" fontId="151" fillId="50" borderId="25" xfId="4" applyFont="1" applyFill="1" applyBorder="1" applyAlignment="1">
      <alignment horizontal="center" vertical="center" wrapText="1"/>
    </xf>
    <xf numFmtId="0" fontId="151" fillId="50" borderId="26" xfId="0" applyFont="1" applyFill="1" applyBorder="1" applyAlignment="1">
      <alignment horizontal="center" vertical="center" wrapText="1"/>
    </xf>
    <xf numFmtId="0" fontId="51" fillId="49" borderId="33" xfId="4" applyFont="1" applyFill="1" applyBorder="1" applyAlignment="1" applyProtection="1">
      <alignment horizontal="center" vertical="center" wrapText="1" readingOrder="1"/>
      <protection locked="0"/>
    </xf>
    <xf numFmtId="173" fontId="43" fillId="49" borderId="3" xfId="4" applyNumberFormat="1" applyFont="1" applyFill="1" applyBorder="1" applyAlignment="1">
      <alignment horizontal="right" vertical="center" wrapText="1" readingOrder="1"/>
    </xf>
    <xf numFmtId="173" fontId="43" fillId="49" borderId="3" xfId="1" applyNumberFormat="1" applyFont="1" applyFill="1" applyBorder="1" applyAlignment="1">
      <alignment horizontal="right" vertical="center" wrapText="1" readingOrder="1"/>
    </xf>
    <xf numFmtId="9" fontId="43" fillId="49" borderId="3" xfId="2" applyFont="1" applyFill="1" applyBorder="1" applyAlignment="1">
      <alignment horizontal="right" vertical="center" wrapText="1" readingOrder="1"/>
    </xf>
    <xf numFmtId="9" fontId="43" fillId="49" borderId="3" xfId="4" applyNumberFormat="1" applyFont="1" applyFill="1" applyBorder="1" applyAlignment="1">
      <alignment horizontal="center" vertical="center" wrapText="1" readingOrder="1"/>
    </xf>
    <xf numFmtId="9" fontId="43" fillId="49" borderId="34" xfId="4" applyNumberFormat="1" applyFont="1" applyFill="1" applyBorder="1" applyAlignment="1">
      <alignment horizontal="center" vertical="center" wrapText="1" readingOrder="1"/>
    </xf>
    <xf numFmtId="0" fontId="51" fillId="49" borderId="60" xfId="4" applyFont="1" applyFill="1" applyBorder="1" applyAlignment="1" applyProtection="1">
      <alignment horizontal="center" vertical="center" wrapText="1" readingOrder="1"/>
      <protection locked="0"/>
    </xf>
    <xf numFmtId="173" fontId="51" fillId="49" borderId="5" xfId="4" applyNumberFormat="1" applyFont="1" applyFill="1" applyBorder="1" applyAlignment="1" applyProtection="1">
      <alignment horizontal="right" vertical="center" wrapText="1" readingOrder="1"/>
      <protection locked="0"/>
    </xf>
    <xf numFmtId="173" fontId="43" fillId="49" borderId="5" xfId="1" applyNumberFormat="1" applyFont="1" applyFill="1" applyBorder="1" applyAlignment="1">
      <alignment horizontal="right" vertical="center" wrapText="1" readingOrder="1"/>
    </xf>
    <xf numFmtId="9" fontId="51" fillId="49" borderId="5" xfId="2" applyFont="1" applyFill="1" applyBorder="1" applyAlignment="1" applyProtection="1">
      <alignment horizontal="right" vertical="center" wrapText="1" readingOrder="1"/>
      <protection locked="0"/>
    </xf>
    <xf numFmtId="9" fontId="43" fillId="49" borderId="5" xfId="4" applyNumberFormat="1" applyFont="1" applyFill="1" applyBorder="1" applyAlignment="1">
      <alignment horizontal="center" vertical="center" wrapText="1" readingOrder="1"/>
    </xf>
    <xf numFmtId="9" fontId="43" fillId="49" borderId="35" xfId="4" applyNumberFormat="1" applyFont="1" applyFill="1" applyBorder="1" applyAlignment="1">
      <alignment horizontal="center" vertical="center" wrapText="1" readingOrder="1"/>
    </xf>
    <xf numFmtId="173" fontId="151" fillId="50" borderId="25" xfId="4" applyNumberFormat="1" applyFont="1" applyFill="1" applyBorder="1" applyAlignment="1" applyProtection="1">
      <alignment horizontal="right" vertical="center" wrapText="1" readingOrder="1"/>
      <protection locked="0"/>
    </xf>
    <xf numFmtId="9" fontId="151" fillId="50" borderId="25" xfId="2" applyFont="1" applyFill="1" applyBorder="1" applyAlignment="1" applyProtection="1">
      <alignment horizontal="right" vertical="center" wrapText="1" readingOrder="1"/>
      <protection locked="0"/>
    </xf>
    <xf numFmtId="9" fontId="151" fillId="50" borderId="25" xfId="4" applyNumberFormat="1" applyFont="1" applyFill="1" applyBorder="1" applyAlignment="1">
      <alignment horizontal="center" vertical="center" wrapText="1" readingOrder="1"/>
    </xf>
    <xf numFmtId="9" fontId="151" fillId="50" borderId="26" xfId="4" applyNumberFormat="1" applyFont="1" applyFill="1" applyBorder="1" applyAlignment="1">
      <alignment horizontal="center" vertical="center" wrapText="1" readingOrder="1"/>
    </xf>
    <xf numFmtId="175" fontId="151" fillId="50" borderId="24" xfId="4" applyNumberFormat="1" applyFont="1" applyFill="1" applyBorder="1" applyAlignment="1" applyProtection="1">
      <alignment horizontal="center" vertical="center" wrapText="1" readingOrder="1"/>
      <protection locked="0"/>
    </xf>
    <xf numFmtId="3" fontId="152" fillId="50" borderId="24" xfId="4" applyNumberFormat="1" applyFont="1" applyFill="1" applyBorder="1" applyAlignment="1" applyProtection="1">
      <alignment horizontal="center" vertical="center" wrapText="1" readingOrder="1"/>
      <protection locked="0"/>
    </xf>
    <xf numFmtId="3" fontId="152" fillId="50" borderId="25" xfId="4" applyNumberFormat="1" applyFont="1" applyFill="1" applyBorder="1" applyAlignment="1" applyProtection="1">
      <alignment horizontal="center" vertical="center" wrapText="1" readingOrder="1"/>
      <protection locked="0"/>
    </xf>
    <xf numFmtId="173" fontId="152" fillId="50" borderId="25" xfId="4" applyNumberFormat="1" applyFont="1" applyFill="1" applyBorder="1" applyAlignment="1" applyProtection="1">
      <alignment horizontal="right" vertical="center" wrapText="1" readingOrder="1"/>
      <protection locked="0"/>
    </xf>
    <xf numFmtId="9" fontId="152" fillId="50" borderId="25" xfId="2" applyFont="1" applyFill="1" applyBorder="1" applyAlignment="1" applyProtection="1">
      <alignment horizontal="right" vertical="center" wrapText="1" readingOrder="1"/>
      <protection locked="0"/>
    </xf>
    <xf numFmtId="9" fontId="152" fillId="50" borderId="25" xfId="4" applyNumberFormat="1" applyFont="1" applyFill="1" applyBorder="1" applyAlignment="1">
      <alignment horizontal="center" vertical="center" wrapText="1" readingOrder="1"/>
    </xf>
    <xf numFmtId="9" fontId="152" fillId="50" borderId="26" xfId="2" applyFont="1" applyFill="1" applyBorder="1" applyAlignment="1" applyProtection="1">
      <alignment horizontal="center" vertical="center" wrapText="1" readingOrder="1"/>
      <protection locked="0"/>
    </xf>
    <xf numFmtId="3" fontId="53" fillId="49" borderId="33" xfId="4" applyNumberFormat="1" applyFont="1" applyFill="1" applyBorder="1" applyAlignment="1" applyProtection="1">
      <alignment horizontal="center" vertical="center" wrapText="1" readingOrder="1"/>
      <protection locked="0"/>
    </xf>
    <xf numFmtId="3" fontId="53" fillId="49" borderId="3" xfId="4" applyNumberFormat="1" applyFont="1" applyFill="1" applyBorder="1" applyAlignment="1" applyProtection="1">
      <alignment horizontal="center" vertical="center" wrapText="1" readingOrder="1"/>
      <protection locked="0"/>
    </xf>
    <xf numFmtId="173" fontId="53" fillId="49" borderId="3" xfId="4" applyNumberFormat="1" applyFont="1" applyFill="1" applyBorder="1" applyAlignment="1" applyProtection="1">
      <alignment horizontal="right" vertical="center" wrapText="1" readingOrder="1"/>
      <protection locked="0"/>
    </xf>
    <xf numFmtId="9" fontId="53" fillId="49" borderId="3" xfId="2" applyFont="1" applyFill="1" applyBorder="1" applyAlignment="1" applyProtection="1">
      <alignment horizontal="right" vertical="center" wrapText="1" readingOrder="1"/>
      <protection locked="0"/>
    </xf>
    <xf numFmtId="9" fontId="50" fillId="49" borderId="3" xfId="4" applyNumberFormat="1" applyFont="1" applyFill="1" applyBorder="1" applyAlignment="1">
      <alignment horizontal="center" vertical="center" wrapText="1" readingOrder="1"/>
    </xf>
    <xf numFmtId="9" fontId="50" fillId="49" borderId="34" xfId="4" applyNumberFormat="1" applyFont="1" applyFill="1" applyBorder="1" applyAlignment="1">
      <alignment horizontal="center" vertical="center" wrapText="1" readingOrder="1"/>
    </xf>
    <xf numFmtId="3" fontId="53" fillId="49" borderId="60" xfId="4" applyNumberFormat="1" applyFont="1" applyFill="1" applyBorder="1" applyAlignment="1" applyProtection="1">
      <alignment horizontal="center" vertical="center" wrapText="1" readingOrder="1"/>
      <protection locked="0"/>
    </xf>
    <xf numFmtId="3" fontId="53" fillId="49" borderId="5" xfId="4" applyNumberFormat="1" applyFont="1" applyFill="1" applyBorder="1" applyAlignment="1" applyProtection="1">
      <alignment horizontal="center" vertical="center" wrapText="1" readingOrder="1"/>
      <protection locked="0"/>
    </xf>
    <xf numFmtId="173" fontId="53" fillId="49" borderId="5" xfId="4" applyNumberFormat="1" applyFont="1" applyFill="1" applyBorder="1" applyAlignment="1" applyProtection="1">
      <alignment horizontal="right" vertical="center" wrapText="1" readingOrder="1"/>
      <protection locked="0"/>
    </xf>
    <xf numFmtId="9" fontId="53" fillId="49" borderId="5" xfId="2" applyFont="1" applyFill="1" applyBorder="1" applyAlignment="1" applyProtection="1">
      <alignment horizontal="right" vertical="center" wrapText="1" readingOrder="1"/>
      <protection locked="0"/>
    </xf>
    <xf numFmtId="9" fontId="53" fillId="49" borderId="5" xfId="2" applyFont="1" applyFill="1" applyBorder="1" applyAlignment="1" applyProtection="1">
      <alignment horizontal="center" vertical="center" wrapText="1" readingOrder="1"/>
      <protection locked="0"/>
    </xf>
    <xf numFmtId="9" fontId="53" fillId="49" borderId="35" xfId="2" applyFont="1" applyFill="1" applyBorder="1" applyAlignment="1" applyProtection="1">
      <alignment horizontal="center" vertical="center" wrapText="1" readingOrder="1"/>
      <protection locked="0"/>
    </xf>
    <xf numFmtId="0" fontId="151" fillId="50" borderId="42" xfId="4" applyFont="1" applyFill="1" applyBorder="1" applyAlignment="1" applyProtection="1">
      <alignment horizontal="center" vertical="center" wrapText="1" readingOrder="1"/>
      <protection locked="0"/>
    </xf>
    <xf numFmtId="175" fontId="151" fillId="50" borderId="43" xfId="4" applyNumberFormat="1" applyFont="1" applyFill="1" applyBorder="1" applyAlignment="1" applyProtection="1">
      <alignment horizontal="center" vertical="center" wrapText="1" readingOrder="1"/>
      <protection locked="0"/>
    </xf>
    <xf numFmtId="0" fontId="151" fillId="50" borderId="43" xfId="0" applyFont="1" applyFill="1" applyBorder="1" applyAlignment="1">
      <alignment horizontal="center" vertical="center" wrapText="1"/>
    </xf>
    <xf numFmtId="0" fontId="151" fillId="50" borderId="43" xfId="4" applyFont="1" applyFill="1" applyBorder="1" applyAlignment="1" applyProtection="1">
      <alignment horizontal="center" vertical="center" wrapText="1" readingOrder="1"/>
      <protection locked="0"/>
    </xf>
    <xf numFmtId="0" fontId="151" fillId="50" borderId="43" xfId="4" applyFont="1" applyFill="1" applyBorder="1" applyAlignment="1">
      <alignment horizontal="center" vertical="center" wrapText="1"/>
    </xf>
    <xf numFmtId="0" fontId="151" fillId="50" borderId="77" xfId="0" applyFont="1" applyFill="1" applyBorder="1" applyAlignment="1">
      <alignment horizontal="center" vertical="center" wrapText="1"/>
    </xf>
    <xf numFmtId="182" fontId="152" fillId="50" borderId="25" xfId="52" applyNumberFormat="1" applyFont="1" applyFill="1" applyBorder="1" applyAlignment="1" applyProtection="1">
      <alignment horizontal="center" vertical="center" wrapText="1" readingOrder="1"/>
      <protection locked="0"/>
    </xf>
    <xf numFmtId="182" fontId="152" fillId="50" borderId="25" xfId="52" applyNumberFormat="1" applyFont="1" applyFill="1" applyBorder="1" applyAlignment="1" applyProtection="1">
      <alignment horizontal="right" vertical="center" wrapText="1" readingOrder="1"/>
      <protection locked="0"/>
    </xf>
    <xf numFmtId="173" fontId="152" fillId="50" borderId="25" xfId="1" applyNumberFormat="1" applyFont="1" applyFill="1" applyBorder="1" applyAlignment="1">
      <alignment horizontal="right" vertical="center" wrapText="1" readingOrder="1"/>
    </xf>
    <xf numFmtId="182" fontId="152" fillId="50" borderId="25" xfId="52" applyNumberFormat="1" applyFont="1" applyFill="1" applyBorder="1" applyAlignment="1">
      <alignment horizontal="right" vertical="center" wrapText="1" readingOrder="1"/>
    </xf>
    <xf numFmtId="9" fontId="152" fillId="50" borderId="25" xfId="4" applyNumberFormat="1" applyFont="1" applyFill="1" applyBorder="1" applyAlignment="1">
      <alignment horizontal="right" vertical="center" wrapText="1" readingOrder="1"/>
    </xf>
    <xf numFmtId="9" fontId="152" fillId="50" borderId="26" xfId="2" applyFont="1" applyFill="1" applyBorder="1" applyAlignment="1" applyProtection="1">
      <alignment horizontal="right" vertical="center" wrapText="1" readingOrder="1"/>
      <protection locked="0"/>
    </xf>
    <xf numFmtId="182" fontId="53" fillId="49" borderId="3" xfId="52" applyNumberFormat="1" applyFont="1" applyFill="1" applyBorder="1" applyAlignment="1" applyProtection="1">
      <alignment horizontal="center" vertical="center" wrapText="1" readingOrder="1"/>
      <protection locked="0"/>
    </xf>
    <xf numFmtId="182" fontId="53" fillId="49" borderId="3" xfId="52" applyNumberFormat="1" applyFont="1" applyFill="1" applyBorder="1" applyAlignment="1" applyProtection="1">
      <alignment horizontal="right" vertical="center" wrapText="1" readingOrder="1"/>
      <protection locked="0"/>
    </xf>
    <xf numFmtId="173" fontId="50" fillId="49" borderId="3" xfId="1" applyNumberFormat="1" applyFont="1" applyFill="1" applyBorder="1" applyAlignment="1">
      <alignment horizontal="right" vertical="center" wrapText="1" readingOrder="1"/>
    </xf>
    <xf numFmtId="182" fontId="50" fillId="49" borderId="3" xfId="52" applyNumberFormat="1" applyFont="1" applyFill="1" applyBorder="1" applyAlignment="1">
      <alignment horizontal="right" vertical="center" wrapText="1" readingOrder="1"/>
    </xf>
    <xf numFmtId="9" fontId="50" fillId="49" borderId="3" xfId="4" applyNumberFormat="1" applyFont="1" applyFill="1" applyBorder="1" applyAlignment="1">
      <alignment horizontal="right" vertical="center" wrapText="1" readingOrder="1"/>
    </xf>
    <xf numFmtId="9" fontId="53" fillId="49" borderId="34" xfId="2" applyFont="1" applyFill="1" applyBorder="1" applyAlignment="1" applyProtection="1">
      <alignment horizontal="right" vertical="center" wrapText="1" readingOrder="1"/>
      <protection locked="0"/>
    </xf>
    <xf numFmtId="182" fontId="53" fillId="49" borderId="5" xfId="52" applyNumberFormat="1" applyFont="1" applyFill="1" applyBorder="1" applyAlignment="1" applyProtection="1">
      <alignment horizontal="center" vertical="center" wrapText="1" readingOrder="1"/>
      <protection locked="0"/>
    </xf>
    <xf numFmtId="182" fontId="53" fillId="49" borderId="5" xfId="52" applyNumberFormat="1" applyFont="1" applyFill="1" applyBorder="1" applyAlignment="1" applyProtection="1">
      <alignment horizontal="right" vertical="center" wrapText="1" readingOrder="1"/>
      <protection locked="0"/>
    </xf>
    <xf numFmtId="173" fontId="50" fillId="49" borderId="5" xfId="1" applyNumberFormat="1" applyFont="1" applyFill="1" applyBorder="1" applyAlignment="1">
      <alignment horizontal="right" vertical="center" wrapText="1" readingOrder="1"/>
    </xf>
    <xf numFmtId="182" fontId="50" fillId="49" borderId="5" xfId="52" applyNumberFormat="1" applyFont="1" applyFill="1" applyBorder="1" applyAlignment="1">
      <alignment horizontal="right" vertical="center" wrapText="1" readingOrder="1"/>
    </xf>
    <xf numFmtId="9" fontId="53" fillId="49" borderId="35" xfId="2" applyFont="1" applyFill="1" applyBorder="1" applyAlignment="1" applyProtection="1">
      <alignment horizontal="right" vertical="center" wrapText="1" readingOrder="1"/>
      <protection locked="0"/>
    </xf>
    <xf numFmtId="0" fontId="165" fillId="0" borderId="0" xfId="0" applyFont="1"/>
    <xf numFmtId="9" fontId="120" fillId="52" borderId="3" xfId="7" applyFont="1" applyFill="1" applyBorder="1" applyAlignment="1">
      <alignment horizontal="center" vertical="center" wrapText="1" readingOrder="1"/>
    </xf>
    <xf numFmtId="0" fontId="134" fillId="51" borderId="74" xfId="0" applyFont="1" applyFill="1" applyBorder="1" applyAlignment="1">
      <alignment horizontal="center" vertical="center" wrapText="1" readingOrder="1"/>
    </xf>
    <xf numFmtId="9" fontId="112" fillId="43" borderId="3" xfId="7" applyFont="1" applyFill="1" applyBorder="1" applyAlignment="1">
      <alignment horizontal="center" vertical="center" wrapText="1" readingOrder="1"/>
    </xf>
    <xf numFmtId="0" fontId="148" fillId="50" borderId="24" xfId="0" applyFont="1" applyFill="1" applyBorder="1" applyAlignment="1">
      <alignment horizontal="center" vertical="center" wrapText="1" readingOrder="1"/>
    </xf>
    <xf numFmtId="0" fontId="148" fillId="50" borderId="25" xfId="0" applyFont="1" applyFill="1" applyBorder="1" applyAlignment="1">
      <alignment horizontal="center" vertical="center" wrapText="1" readingOrder="1"/>
    </xf>
    <xf numFmtId="9" fontId="148" fillId="50" borderId="25" xfId="2" applyFont="1" applyFill="1" applyBorder="1" applyAlignment="1">
      <alignment horizontal="center" vertical="center" wrapText="1" readingOrder="1"/>
    </xf>
    <xf numFmtId="0" fontId="149" fillId="51" borderId="33" xfId="0" applyFont="1" applyFill="1" applyBorder="1" applyAlignment="1">
      <alignment horizontal="left" vertical="center" wrapText="1" readingOrder="1"/>
    </xf>
    <xf numFmtId="0" fontId="148" fillId="50" borderId="85" xfId="0" applyFont="1" applyFill="1" applyBorder="1" applyAlignment="1">
      <alignment horizontal="center" vertical="center" wrapText="1" readingOrder="1"/>
    </xf>
    <xf numFmtId="0" fontId="148" fillId="50" borderId="13" xfId="0" applyFont="1" applyFill="1" applyBorder="1" applyAlignment="1">
      <alignment horizontal="center" vertical="center" wrapText="1" readingOrder="1"/>
    </xf>
    <xf numFmtId="0" fontId="148" fillId="50" borderId="30" xfId="0" applyFont="1" applyFill="1" applyBorder="1" applyAlignment="1">
      <alignment horizontal="center" vertical="center" wrapText="1" readingOrder="1"/>
    </xf>
    <xf numFmtId="9" fontId="148" fillId="50" borderId="30" xfId="2" applyFont="1" applyFill="1" applyBorder="1" applyAlignment="1">
      <alignment horizontal="center" vertical="center" wrapText="1" readingOrder="1"/>
    </xf>
    <xf numFmtId="15" fontId="106" fillId="0" borderId="0" xfId="0" applyNumberFormat="1" applyFont="1" applyAlignment="1">
      <alignment vertical="center" wrapText="1" readingOrder="1"/>
    </xf>
    <xf numFmtId="0" fontId="89" fillId="0" borderId="51" xfId="0" applyFont="1" applyBorder="1" applyAlignment="1">
      <alignment horizontal="left" vertical="center" wrapText="1" readingOrder="1"/>
    </xf>
    <xf numFmtId="0" fontId="89" fillId="0" borderId="10" xfId="0" applyFont="1" applyBorder="1" applyAlignment="1">
      <alignment horizontal="left" vertical="center" wrapText="1" readingOrder="1"/>
    </xf>
    <xf numFmtId="0" fontId="89" fillId="0" borderId="50" xfId="0" applyFont="1" applyBorder="1" applyAlignment="1">
      <alignment horizontal="left" vertical="center" wrapText="1" readingOrder="1"/>
    </xf>
    <xf numFmtId="0" fontId="89" fillId="4" borderId="30" xfId="0" applyFont="1" applyFill="1" applyBorder="1" applyAlignment="1">
      <alignment horizontal="left" vertical="center" wrapText="1" readingOrder="1"/>
    </xf>
    <xf numFmtId="0" fontId="89" fillId="0" borderId="85" xfId="0" applyFont="1" applyBorder="1" applyAlignment="1">
      <alignment horizontal="left" vertical="center" wrapText="1" readingOrder="1"/>
    </xf>
    <xf numFmtId="0" fontId="89" fillId="0" borderId="5" xfId="0" applyFont="1" applyBorder="1" applyAlignment="1">
      <alignment horizontal="left" vertical="center" wrapText="1" readingOrder="1"/>
    </xf>
    <xf numFmtId="180" fontId="92" fillId="51" borderId="3" xfId="0" applyNumberFormat="1" applyFont="1" applyFill="1" applyBorder="1" applyAlignment="1">
      <alignment horizontal="left" vertical="center" wrapText="1" readingOrder="1"/>
    </xf>
    <xf numFmtId="9" fontId="99" fillId="4" borderId="51" xfId="7" applyFont="1" applyFill="1" applyBorder="1" applyAlignment="1">
      <alignment horizontal="center" vertical="center" wrapText="1"/>
    </xf>
    <xf numFmtId="9" fontId="112" fillId="43" borderId="7" xfId="7" applyFont="1" applyFill="1" applyBorder="1" applyAlignment="1">
      <alignment horizontal="center" vertical="center" wrapText="1" readingOrder="1"/>
    </xf>
    <xf numFmtId="178" fontId="137" fillId="42" borderId="78" xfId="0" applyNumberFormat="1" applyFont="1" applyFill="1" applyBorder="1" applyAlignment="1">
      <alignment horizontal="center" vertical="center" wrapText="1" readingOrder="1"/>
    </xf>
    <xf numFmtId="178" fontId="137" fillId="42" borderId="78" xfId="52" applyNumberFormat="1" applyFont="1" applyFill="1" applyBorder="1" applyAlignment="1">
      <alignment horizontal="center" vertical="center" wrapText="1" readingOrder="1"/>
    </xf>
    <xf numFmtId="178" fontId="139" fillId="44" borderId="78" xfId="0" applyNumberFormat="1" applyFont="1" applyFill="1" applyBorder="1" applyAlignment="1">
      <alignment horizontal="center" vertical="center" wrapText="1" readingOrder="1"/>
    </xf>
    <xf numFmtId="178" fontId="139" fillId="44" borderId="78" xfId="52" applyNumberFormat="1" applyFont="1" applyFill="1" applyBorder="1" applyAlignment="1">
      <alignment horizontal="center" vertical="center" wrapText="1" readingOrder="1"/>
    </xf>
    <xf numFmtId="178" fontId="142" fillId="42" borderId="78" xfId="52" applyNumberFormat="1" applyFont="1" applyFill="1" applyBorder="1" applyAlignment="1">
      <alignment horizontal="center" vertical="center" wrapText="1" readingOrder="1"/>
    </xf>
    <xf numFmtId="178" fontId="139" fillId="42" borderId="78" xfId="52" applyNumberFormat="1" applyFont="1" applyFill="1" applyBorder="1" applyAlignment="1">
      <alignment horizontal="center" vertical="center" wrapText="1" readingOrder="1"/>
    </xf>
    <xf numFmtId="178" fontId="157" fillId="45" borderId="78" xfId="52" applyNumberFormat="1" applyFont="1" applyFill="1" applyBorder="1" applyAlignment="1">
      <alignment horizontal="center" vertical="center" wrapText="1" readingOrder="1"/>
    </xf>
    <xf numFmtId="178" fontId="148" fillId="50" borderId="30" xfId="0" applyNumberFormat="1" applyFont="1" applyFill="1" applyBorder="1" applyAlignment="1">
      <alignment horizontal="center" vertical="center" wrapText="1" readingOrder="1"/>
    </xf>
    <xf numFmtId="0" fontId="148" fillId="50" borderId="38" xfId="0" applyFont="1" applyFill="1" applyBorder="1" applyAlignment="1">
      <alignment horizontal="center" vertical="center" wrapText="1" readingOrder="1"/>
    </xf>
    <xf numFmtId="0" fontId="148" fillId="50" borderId="88" xfId="0" applyFont="1" applyFill="1" applyBorder="1" applyAlignment="1">
      <alignment horizontal="center" vertical="center" wrapText="1" readingOrder="1"/>
    </xf>
    <xf numFmtId="0" fontId="135" fillId="46" borderId="84" xfId="0" applyFont="1" applyFill="1" applyBorder="1" applyAlignment="1">
      <alignment horizontal="center" vertical="center" wrapText="1" readingOrder="1"/>
    </xf>
    <xf numFmtId="178" fontId="137" fillId="0" borderId="78" xfId="52" applyNumberFormat="1" applyFont="1" applyFill="1" applyBorder="1" applyAlignment="1">
      <alignment horizontal="center" vertical="center" wrapText="1" readingOrder="1"/>
    </xf>
    <xf numFmtId="178" fontId="157" fillId="45" borderId="78" xfId="0" applyNumberFormat="1" applyFont="1" applyFill="1" applyBorder="1" applyAlignment="1">
      <alignment horizontal="center" vertical="center" wrapText="1" readingOrder="1"/>
    </xf>
    <xf numFmtId="0" fontId="141" fillId="46" borderId="84" xfId="0" applyFont="1" applyFill="1" applyBorder="1" applyAlignment="1">
      <alignment horizontal="center" vertical="center" wrapText="1" readingOrder="1"/>
    </xf>
    <xf numFmtId="15" fontId="107" fillId="0" borderId="16" xfId="0" applyNumberFormat="1" applyFont="1" applyBorder="1" applyAlignment="1">
      <alignment horizontal="center" vertical="center" wrapText="1" readingOrder="1"/>
    </xf>
    <xf numFmtId="15" fontId="107" fillId="0" borderId="0" xfId="0" applyNumberFormat="1" applyFont="1" applyAlignment="1">
      <alignment vertical="center" readingOrder="1"/>
    </xf>
    <xf numFmtId="178" fontId="107" fillId="0" borderId="0" xfId="0" applyNumberFormat="1" applyFont="1" applyAlignment="1">
      <alignment vertical="center" readingOrder="1"/>
    </xf>
    <xf numFmtId="15" fontId="167" fillId="0" borderId="0" xfId="0" applyNumberFormat="1" applyFont="1" applyAlignment="1">
      <alignment vertical="center" readingOrder="1"/>
    </xf>
    <xf numFmtId="0" fontId="100" fillId="0" borderId="3" xfId="0" applyFont="1" applyBorder="1" applyAlignment="1">
      <alignment horizontal="left" vertical="center" readingOrder="1"/>
    </xf>
    <xf numFmtId="178" fontId="100" fillId="0" borderId="3" xfId="0" applyNumberFormat="1" applyFont="1" applyBorder="1" applyAlignment="1">
      <alignment horizontal="right" vertical="center" readingOrder="1"/>
    </xf>
    <xf numFmtId="180" fontId="100" fillId="0" borderId="3" xfId="0" applyNumberFormat="1" applyFont="1" applyBorder="1" applyAlignment="1">
      <alignment horizontal="right" vertical="center" readingOrder="1"/>
    </xf>
    <xf numFmtId="9" fontId="100" fillId="0" borderId="3" xfId="2" applyFont="1" applyFill="1" applyBorder="1" applyAlignment="1">
      <alignment horizontal="center" vertical="center" readingOrder="1"/>
    </xf>
    <xf numFmtId="9" fontId="100" fillId="0" borderId="3" xfId="2" applyFont="1" applyBorder="1" applyAlignment="1">
      <alignment horizontal="center" vertical="center" readingOrder="1"/>
    </xf>
    <xf numFmtId="0" fontId="100" fillId="4" borderId="3" xfId="0" applyFont="1" applyFill="1" applyBorder="1" applyAlignment="1">
      <alignment horizontal="left" vertical="center" readingOrder="1"/>
    </xf>
    <xf numFmtId="0" fontId="89" fillId="4" borderId="3" xfId="0" applyFont="1" applyFill="1" applyBorder="1" applyAlignment="1">
      <alignment horizontal="left" vertical="center" readingOrder="1"/>
    </xf>
    <xf numFmtId="178" fontId="92" fillId="49" borderId="3" xfId="0" applyNumberFormat="1" applyFont="1" applyFill="1" applyBorder="1" applyAlignment="1">
      <alignment horizontal="right" vertical="center" readingOrder="1"/>
    </xf>
    <xf numFmtId="180" fontId="92" fillId="49" borderId="3" xfId="0" applyNumberFormat="1" applyFont="1" applyFill="1" applyBorder="1" applyAlignment="1">
      <alignment horizontal="right" vertical="center" readingOrder="1"/>
    </xf>
    <xf numFmtId="9" fontId="92" fillId="49" borderId="3" xfId="2" applyFont="1" applyFill="1" applyBorder="1" applyAlignment="1">
      <alignment horizontal="center" vertical="center" readingOrder="1"/>
    </xf>
    <xf numFmtId="178" fontId="149" fillId="50" borderId="41" xfId="0" applyNumberFormat="1" applyFont="1" applyFill="1" applyBorder="1" applyAlignment="1">
      <alignment horizontal="right" vertical="center" readingOrder="1"/>
    </xf>
    <xf numFmtId="180" fontId="149" fillId="50" borderId="41" xfId="0" applyNumberFormat="1" applyFont="1" applyFill="1" applyBorder="1" applyAlignment="1">
      <alignment horizontal="right" vertical="center" readingOrder="1"/>
    </xf>
    <xf numFmtId="9" fontId="149" fillId="50" borderId="41" xfId="2" applyFont="1" applyFill="1" applyBorder="1" applyAlignment="1">
      <alignment horizontal="center" vertical="center" readingOrder="1"/>
    </xf>
    <xf numFmtId="0" fontId="100" fillId="0" borderId="7" xfId="0" applyFont="1" applyBorder="1" applyAlignment="1">
      <alignment horizontal="left" vertical="center" readingOrder="1"/>
    </xf>
    <xf numFmtId="178" fontId="100" fillId="0" borderId="7" xfId="0" applyNumberFormat="1" applyFont="1" applyBorder="1" applyAlignment="1">
      <alignment horizontal="right" vertical="center" readingOrder="1"/>
    </xf>
    <xf numFmtId="180" fontId="100" fillId="0" borderId="7" xfId="0" applyNumberFormat="1" applyFont="1" applyBorder="1" applyAlignment="1">
      <alignment horizontal="right" vertical="center" readingOrder="1"/>
    </xf>
    <xf numFmtId="9" fontId="100" fillId="0" borderId="7" xfId="2" applyFont="1" applyFill="1" applyBorder="1" applyAlignment="1">
      <alignment horizontal="center" vertical="center" readingOrder="1"/>
    </xf>
    <xf numFmtId="9" fontId="100" fillId="0" borderId="11" xfId="2" applyFont="1" applyFill="1" applyBorder="1" applyAlignment="1">
      <alignment horizontal="center" vertical="center" readingOrder="1"/>
    </xf>
    <xf numFmtId="9" fontId="100" fillId="0" borderId="4" xfId="2" applyFont="1" applyFill="1" applyBorder="1" applyAlignment="1">
      <alignment horizontal="center" vertical="center" readingOrder="1"/>
    </xf>
    <xf numFmtId="178" fontId="92" fillId="51" borderId="3" xfId="0" applyNumberFormat="1" applyFont="1" applyFill="1" applyBorder="1" applyAlignment="1">
      <alignment horizontal="right" vertical="center" readingOrder="1"/>
    </xf>
    <xf numFmtId="180" fontId="92" fillId="51" borderId="3" xfId="0" applyNumberFormat="1" applyFont="1" applyFill="1" applyBorder="1" applyAlignment="1">
      <alignment horizontal="right" vertical="center" readingOrder="1"/>
    </xf>
    <xf numFmtId="9" fontId="92" fillId="51" borderId="3" xfId="2" applyFont="1" applyFill="1" applyBorder="1" applyAlignment="1">
      <alignment horizontal="center" vertical="center" readingOrder="1"/>
    </xf>
    <xf numFmtId="9" fontId="92" fillId="51" borderId="4" xfId="2" applyFont="1" applyFill="1" applyBorder="1" applyAlignment="1">
      <alignment horizontal="center" vertical="center" readingOrder="1"/>
    </xf>
    <xf numFmtId="178" fontId="92" fillId="51" borderId="5" xfId="0" applyNumberFormat="1" applyFont="1" applyFill="1" applyBorder="1" applyAlignment="1">
      <alignment horizontal="right" vertical="center" readingOrder="1"/>
    </xf>
    <xf numFmtId="180" fontId="92" fillId="51" borderId="5" xfId="0" applyNumberFormat="1" applyFont="1" applyFill="1" applyBorder="1" applyAlignment="1">
      <alignment horizontal="right" vertical="center" readingOrder="1"/>
    </xf>
    <xf numFmtId="9" fontId="92" fillId="51" borderId="5" xfId="2" applyFont="1" applyFill="1" applyBorder="1" applyAlignment="1">
      <alignment horizontal="center" vertical="center" readingOrder="1"/>
    </xf>
    <xf numFmtId="0" fontId="149" fillId="50" borderId="25" xfId="0" applyFont="1" applyFill="1" applyBorder="1" applyAlignment="1">
      <alignment horizontal="center" vertical="center" readingOrder="1"/>
    </xf>
    <xf numFmtId="178" fontId="149" fillId="50" borderId="25" xfId="0" applyNumberFormat="1" applyFont="1" applyFill="1" applyBorder="1" applyAlignment="1">
      <alignment horizontal="right" vertical="center" readingOrder="1"/>
    </xf>
    <xf numFmtId="180" fontId="149" fillId="50" borderId="25" xfId="0" applyNumberFormat="1" applyFont="1" applyFill="1" applyBorder="1" applyAlignment="1">
      <alignment horizontal="right" vertical="center" readingOrder="1"/>
    </xf>
    <xf numFmtId="9" fontId="149" fillId="50" borderId="25" xfId="2" applyFont="1" applyFill="1" applyBorder="1" applyAlignment="1">
      <alignment horizontal="center" vertical="center" readingOrder="1"/>
    </xf>
    <xf numFmtId="9" fontId="149" fillId="50" borderId="27" xfId="2" applyFont="1" applyFill="1" applyBorder="1" applyAlignment="1">
      <alignment horizontal="center" vertical="center" readingOrder="1"/>
    </xf>
    <xf numFmtId="0" fontId="100" fillId="4" borderId="38" xfId="0" applyFont="1" applyFill="1" applyBorder="1" applyAlignment="1">
      <alignment horizontal="left" vertical="center" readingOrder="1"/>
    </xf>
    <xf numFmtId="178" fontId="100" fillId="4" borderId="38" xfId="0" applyNumberFormat="1" applyFont="1" applyFill="1" applyBorder="1" applyAlignment="1">
      <alignment horizontal="right" vertical="center" readingOrder="1"/>
    </xf>
    <xf numFmtId="180" fontId="100" fillId="4" borderId="38" xfId="0" applyNumberFormat="1" applyFont="1" applyFill="1" applyBorder="1" applyAlignment="1">
      <alignment horizontal="right" vertical="center" readingOrder="1"/>
    </xf>
    <xf numFmtId="180" fontId="100" fillId="0" borderId="38" xfId="0" applyNumberFormat="1" applyFont="1" applyBorder="1" applyAlignment="1">
      <alignment horizontal="right" vertical="center" readingOrder="1"/>
    </xf>
    <xf numFmtId="9" fontId="100" fillId="4" borderId="38" xfId="2" applyFont="1" applyFill="1" applyBorder="1" applyAlignment="1">
      <alignment horizontal="center" vertical="center" readingOrder="1"/>
    </xf>
    <xf numFmtId="0" fontId="89" fillId="4" borderId="7" xfId="0" applyFont="1" applyFill="1" applyBorder="1" applyAlignment="1">
      <alignment horizontal="left" vertical="center" readingOrder="1"/>
    </xf>
    <xf numFmtId="178" fontId="100" fillId="4" borderId="7" xfId="0" applyNumberFormat="1" applyFont="1" applyFill="1" applyBorder="1" applyAlignment="1">
      <alignment horizontal="right" vertical="center" readingOrder="1"/>
    </xf>
    <xf numFmtId="180" fontId="100" fillId="4" borderId="7" xfId="0" applyNumberFormat="1" applyFont="1" applyFill="1" applyBorder="1" applyAlignment="1">
      <alignment horizontal="right" vertical="center" readingOrder="1"/>
    </xf>
    <xf numFmtId="9" fontId="100" fillId="4" borderId="7" xfId="2" applyFont="1" applyFill="1" applyBorder="1" applyAlignment="1">
      <alignment horizontal="center" vertical="center" readingOrder="1"/>
    </xf>
    <xf numFmtId="0" fontId="100" fillId="4" borderId="7" xfId="0" applyFont="1" applyFill="1" applyBorder="1" applyAlignment="1">
      <alignment horizontal="left" vertical="center" readingOrder="1"/>
    </xf>
    <xf numFmtId="9" fontId="100" fillId="0" borderId="7" xfId="2" applyFont="1" applyBorder="1" applyAlignment="1">
      <alignment horizontal="center" vertical="center" readingOrder="1"/>
    </xf>
    <xf numFmtId="9" fontId="100" fillId="0" borderId="11" xfId="2" applyFont="1" applyBorder="1" applyAlignment="1">
      <alignment horizontal="center" vertical="center" readingOrder="1"/>
    </xf>
    <xf numFmtId="178" fontId="92" fillId="51" borderId="6" xfId="0" applyNumberFormat="1" applyFont="1" applyFill="1" applyBorder="1" applyAlignment="1">
      <alignment horizontal="right" vertical="center" readingOrder="1"/>
    </xf>
    <xf numFmtId="180" fontId="92" fillId="51" borderId="6" xfId="0" applyNumberFormat="1" applyFont="1" applyFill="1" applyBorder="1" applyAlignment="1">
      <alignment horizontal="right" vertical="center" readingOrder="1"/>
    </xf>
    <xf numFmtId="9" fontId="92" fillId="51" borderId="6" xfId="2" applyFont="1" applyFill="1" applyBorder="1" applyAlignment="1">
      <alignment horizontal="center" vertical="center" readingOrder="1"/>
    </xf>
    <xf numFmtId="0" fontId="100" fillId="0" borderId="51" xfId="0" applyFont="1" applyBorder="1" applyAlignment="1">
      <alignment horizontal="left" vertical="center" readingOrder="1"/>
    </xf>
    <xf numFmtId="0" fontId="100" fillId="0" borderId="10" xfId="0" applyFont="1" applyBorder="1" applyAlignment="1">
      <alignment horizontal="left" vertical="center" readingOrder="1"/>
    </xf>
    <xf numFmtId="0" fontId="100" fillId="0" borderId="50" xfId="0" applyFont="1" applyBorder="1" applyAlignment="1">
      <alignment horizontal="left" vertical="center" readingOrder="1"/>
    </xf>
    <xf numFmtId="0" fontId="100" fillId="4" borderId="63" xfId="0" applyFont="1" applyFill="1" applyBorder="1" applyAlignment="1">
      <alignment horizontal="left" vertical="center" readingOrder="1"/>
    </xf>
    <xf numFmtId="178" fontId="100" fillId="0" borderId="38" xfId="0" applyNumberFormat="1" applyFont="1" applyBorder="1" applyAlignment="1">
      <alignment horizontal="right" vertical="center" readingOrder="1"/>
    </xf>
    <xf numFmtId="9" fontId="100" fillId="0" borderId="38" xfId="2" applyFont="1" applyFill="1" applyBorder="1" applyAlignment="1">
      <alignment horizontal="center" vertical="center" readingOrder="1"/>
    </xf>
    <xf numFmtId="9" fontId="100" fillId="0" borderId="38" xfId="2" applyFont="1" applyBorder="1" applyAlignment="1">
      <alignment horizontal="center" vertical="center" readingOrder="1"/>
    </xf>
    <xf numFmtId="9" fontId="100" fillId="0" borderId="4" xfId="2" applyFont="1" applyBorder="1" applyAlignment="1">
      <alignment horizontal="center" vertical="center" readingOrder="1"/>
    </xf>
    <xf numFmtId="0" fontId="124" fillId="0" borderId="0" xfId="0" applyFont="1" applyAlignment="1">
      <alignment horizontal="left" vertical="top" readingOrder="1"/>
    </xf>
    <xf numFmtId="178" fontId="124" fillId="0" borderId="0" xfId="0" applyNumberFormat="1" applyFont="1" applyAlignment="1">
      <alignment horizontal="left" vertical="top" readingOrder="1"/>
    </xf>
    <xf numFmtId="0" fontId="109" fillId="0" borderId="0" xfId="0" applyFont="1" applyAlignment="1">
      <alignment horizontal="left" vertical="top" readingOrder="1"/>
    </xf>
    <xf numFmtId="180" fontId="100" fillId="0" borderId="5" xfId="0" applyNumberFormat="1" applyFont="1" applyBorder="1" applyAlignment="1">
      <alignment horizontal="right" vertical="center" readingOrder="1"/>
    </xf>
    <xf numFmtId="9" fontId="92" fillId="0" borderId="5" xfId="2" applyFont="1" applyFill="1" applyBorder="1" applyAlignment="1">
      <alignment horizontal="center" vertical="center" readingOrder="1"/>
    </xf>
    <xf numFmtId="43" fontId="0" fillId="0" borderId="0" xfId="1" applyFont="1" applyAlignment="1"/>
    <xf numFmtId="180" fontId="104" fillId="0" borderId="38" xfId="0" applyNumberFormat="1" applyFont="1" applyBorder="1" applyAlignment="1">
      <alignment horizontal="right" vertical="center" readingOrder="1"/>
    </xf>
    <xf numFmtId="0" fontId="100" fillId="0" borderId="5" xfId="0" applyFont="1" applyBorder="1" applyAlignment="1">
      <alignment horizontal="left" vertical="center" readingOrder="1"/>
    </xf>
    <xf numFmtId="9" fontId="149" fillId="50" borderId="26" xfId="2" applyFont="1" applyFill="1" applyBorder="1" applyAlignment="1">
      <alignment horizontal="center" vertical="center" readingOrder="1"/>
    </xf>
    <xf numFmtId="9" fontId="100" fillId="0" borderId="76" xfId="2" applyFont="1" applyFill="1" applyBorder="1" applyAlignment="1">
      <alignment horizontal="center" vertical="center" readingOrder="1"/>
    </xf>
    <xf numFmtId="0" fontId="100" fillId="0" borderId="3" xfId="3" applyFont="1" applyBorder="1" applyAlignment="1">
      <alignment horizontal="left" vertical="center" readingOrder="1"/>
    </xf>
    <xf numFmtId="0" fontId="89" fillId="4" borderId="7" xfId="0" applyFont="1" applyFill="1" applyBorder="1" applyAlignment="1">
      <alignment horizontal="center" vertical="center" readingOrder="1"/>
    </xf>
    <xf numFmtId="180" fontId="100" fillId="0" borderId="7" xfId="0" applyNumberFormat="1" applyFont="1" applyBorder="1" applyAlignment="1">
      <alignment horizontal="center" vertical="center" readingOrder="1"/>
    </xf>
    <xf numFmtId="9" fontId="100" fillId="0" borderId="32" xfId="2" applyFont="1" applyBorder="1" applyAlignment="1">
      <alignment horizontal="center" vertical="center" readingOrder="1"/>
    </xf>
    <xf numFmtId="180" fontId="149" fillId="50" borderId="25" xfId="0" applyNumberFormat="1" applyFont="1" applyFill="1" applyBorder="1" applyAlignment="1">
      <alignment horizontal="center" vertical="center" readingOrder="1"/>
    </xf>
    <xf numFmtId="9" fontId="100" fillId="0" borderId="3" xfId="2" applyFont="1" applyBorder="1" applyAlignment="1">
      <alignment vertical="center" readingOrder="1"/>
    </xf>
    <xf numFmtId="9" fontId="92" fillId="49" borderId="3" xfId="2" applyFont="1" applyFill="1" applyBorder="1" applyAlignment="1">
      <alignment vertical="center" readingOrder="1"/>
    </xf>
    <xf numFmtId="9" fontId="92" fillId="51" borderId="3" xfId="2" applyFont="1" applyFill="1" applyBorder="1" applyAlignment="1">
      <alignment vertical="center" readingOrder="1"/>
    </xf>
    <xf numFmtId="178" fontId="100" fillId="4" borderId="3" xfId="0" applyNumberFormat="1" applyFont="1" applyFill="1" applyBorder="1" applyAlignment="1">
      <alignment horizontal="right" vertical="center" readingOrder="1"/>
    </xf>
    <xf numFmtId="180" fontId="100" fillId="4" borderId="3" xfId="0" applyNumberFormat="1" applyFont="1" applyFill="1" applyBorder="1" applyAlignment="1">
      <alignment horizontal="right" vertical="center" readingOrder="1"/>
    </xf>
    <xf numFmtId="9" fontId="100" fillId="4" borderId="3" xfId="2" applyFont="1" applyFill="1" applyBorder="1" applyAlignment="1">
      <alignment vertical="center" readingOrder="1"/>
    </xf>
    <xf numFmtId="9" fontId="149" fillId="50" borderId="25" xfId="2" applyFont="1" applyFill="1" applyBorder="1" applyAlignment="1">
      <alignment vertical="center" readingOrder="1"/>
    </xf>
    <xf numFmtId="180" fontId="92" fillId="51" borderId="3" xfId="2" applyNumberFormat="1" applyFont="1" applyFill="1" applyBorder="1" applyAlignment="1">
      <alignment horizontal="right" vertical="center" readingOrder="1"/>
    </xf>
    <xf numFmtId="178" fontId="149" fillId="50" borderId="43" xfId="0" applyNumberFormat="1" applyFont="1" applyFill="1" applyBorder="1" applyAlignment="1">
      <alignment horizontal="right" vertical="center" readingOrder="1"/>
    </xf>
    <xf numFmtId="180" fontId="149" fillId="50" borderId="43" xfId="0" applyNumberFormat="1" applyFont="1" applyFill="1" applyBorder="1" applyAlignment="1">
      <alignment horizontal="right" vertical="center" readingOrder="1"/>
    </xf>
    <xf numFmtId="9" fontId="149" fillId="50" borderId="43" xfId="2" applyFont="1" applyFill="1" applyBorder="1" applyAlignment="1">
      <alignment horizontal="center" vertical="center" readingOrder="1"/>
    </xf>
    <xf numFmtId="9" fontId="149" fillId="50" borderId="61" xfId="2" applyFont="1" applyFill="1" applyBorder="1" applyAlignment="1">
      <alignment horizontal="center" vertical="center" readingOrder="1"/>
    </xf>
    <xf numFmtId="0" fontId="83" fillId="0" borderId="0" xfId="0" applyFont="1" applyAlignment="1">
      <alignment horizontal="left" vertical="top" readingOrder="1"/>
    </xf>
    <xf numFmtId="0" fontId="168" fillId="0" borderId="0" xfId="0" applyFont="1" applyAlignment="1">
      <alignment horizontal="left" vertical="top" readingOrder="1"/>
    </xf>
    <xf numFmtId="9" fontId="149" fillId="50" borderId="3" xfId="2" applyFont="1" applyFill="1" applyBorder="1" applyAlignment="1">
      <alignment horizontal="center" vertical="center" readingOrder="1"/>
    </xf>
    <xf numFmtId="178" fontId="149" fillId="50" borderId="3" xfId="0" applyNumberFormat="1" applyFont="1" applyFill="1" applyBorder="1" applyAlignment="1">
      <alignment horizontal="right" vertical="center" readingOrder="1"/>
    </xf>
    <xf numFmtId="180" fontId="149" fillId="50" borderId="3" xfId="0" applyNumberFormat="1" applyFont="1" applyFill="1" applyBorder="1" applyAlignment="1">
      <alignment horizontal="right" vertical="center" readingOrder="1"/>
    </xf>
    <xf numFmtId="0" fontId="100" fillId="4" borderId="30" xfId="0" applyFont="1" applyFill="1" applyBorder="1" applyAlignment="1">
      <alignment horizontal="left" vertical="center" readingOrder="1"/>
    </xf>
    <xf numFmtId="178" fontId="100" fillId="0" borderId="30" xfId="0" applyNumberFormat="1" applyFont="1" applyBorder="1" applyAlignment="1">
      <alignment horizontal="right" vertical="center" readingOrder="1"/>
    </xf>
    <xf numFmtId="180" fontId="100" fillId="0" borderId="30" xfId="0" applyNumberFormat="1" applyFont="1" applyBorder="1" applyAlignment="1">
      <alignment horizontal="right" vertical="center" readingOrder="1"/>
    </xf>
    <xf numFmtId="9" fontId="100" fillId="0" borderId="30" xfId="2" applyFont="1" applyFill="1" applyBorder="1" applyAlignment="1">
      <alignment horizontal="center" vertical="center" readingOrder="1"/>
    </xf>
    <xf numFmtId="9" fontId="100" fillId="0" borderId="30" xfId="2" applyFont="1" applyBorder="1" applyAlignment="1">
      <alignment horizontal="center" vertical="center" readingOrder="1"/>
    </xf>
    <xf numFmtId="9" fontId="100" fillId="0" borderId="14" xfId="2" applyFont="1" applyBorder="1" applyAlignment="1">
      <alignment horizontal="center" vertical="center" readingOrder="1"/>
    </xf>
    <xf numFmtId="0" fontId="100" fillId="0" borderId="29" xfId="0" applyFont="1" applyBorder="1" applyAlignment="1">
      <alignment horizontal="left" vertical="center" readingOrder="1"/>
    </xf>
    <xf numFmtId="178" fontId="100" fillId="4" borderId="30" xfId="0" applyNumberFormat="1" applyFont="1" applyFill="1" applyBorder="1" applyAlignment="1">
      <alignment horizontal="right" vertical="center" readingOrder="1"/>
    </xf>
    <xf numFmtId="180" fontId="100" fillId="4" borderId="30" xfId="0" applyNumberFormat="1" applyFont="1" applyFill="1" applyBorder="1" applyAlignment="1">
      <alignment horizontal="right" vertical="center" readingOrder="1"/>
    </xf>
    <xf numFmtId="9" fontId="100" fillId="0" borderId="88" xfId="2" applyFont="1" applyFill="1" applyBorder="1" applyAlignment="1">
      <alignment horizontal="center" vertical="center" readingOrder="1"/>
    </xf>
    <xf numFmtId="178" fontId="149" fillId="50" borderId="28" xfId="0" applyNumberFormat="1" applyFont="1" applyFill="1" applyBorder="1" applyAlignment="1">
      <alignment horizontal="right" vertical="center" readingOrder="1"/>
    </xf>
    <xf numFmtId="180" fontId="124" fillId="0" borderId="0" xfId="0" applyNumberFormat="1" applyFont="1" applyAlignment="1">
      <alignment horizontal="left" vertical="top" readingOrder="1"/>
    </xf>
    <xf numFmtId="9" fontId="124" fillId="0" borderId="0" xfId="2" applyFont="1" applyBorder="1" applyAlignment="1">
      <alignment horizontal="center" vertical="top" readingOrder="1"/>
    </xf>
    <xf numFmtId="0" fontId="124" fillId="0" borderId="0" xfId="0" applyFont="1" applyAlignment="1">
      <alignment horizontal="center" vertical="top" readingOrder="1"/>
    </xf>
    <xf numFmtId="178" fontId="95" fillId="0" borderId="7" xfId="0" applyNumberFormat="1" applyFont="1" applyBorder="1" applyAlignment="1">
      <alignment horizontal="right" vertical="center" readingOrder="1"/>
    </xf>
    <xf numFmtId="180" fontId="95" fillId="0" borderId="7" xfId="0" applyNumberFormat="1" applyFont="1" applyBorder="1" applyAlignment="1">
      <alignment horizontal="right" vertical="center" readingOrder="1"/>
    </xf>
    <xf numFmtId="9" fontId="95" fillId="0" borderId="7" xfId="2" applyFont="1" applyFill="1" applyBorder="1" applyAlignment="1">
      <alignment horizontal="center" vertical="center" readingOrder="1"/>
    </xf>
    <xf numFmtId="9" fontId="95" fillId="0" borderId="11" xfId="2" applyFont="1" applyFill="1" applyBorder="1" applyAlignment="1">
      <alignment horizontal="center" vertical="center" readingOrder="1"/>
    </xf>
    <xf numFmtId="178" fontId="95" fillId="0" borderId="5" xfId="0" applyNumberFormat="1" applyFont="1" applyBorder="1" applyAlignment="1">
      <alignment horizontal="right" vertical="center" readingOrder="1"/>
    </xf>
    <xf numFmtId="180" fontId="95" fillId="0" borderId="5" xfId="0" applyNumberFormat="1" applyFont="1" applyBorder="1" applyAlignment="1">
      <alignment horizontal="right" vertical="center" readingOrder="1"/>
    </xf>
    <xf numFmtId="9" fontId="95" fillId="0" borderId="5" xfId="2" applyFont="1" applyFill="1" applyBorder="1" applyAlignment="1">
      <alignment horizontal="center" vertical="center" readingOrder="1"/>
    </xf>
    <xf numFmtId="9" fontId="95" fillId="0" borderId="8" xfId="2" applyFont="1" applyFill="1" applyBorder="1" applyAlignment="1">
      <alignment horizontal="center" vertical="center" readingOrder="1"/>
    </xf>
    <xf numFmtId="0" fontId="89" fillId="0" borderId="3" xfId="0" applyFont="1" applyBorder="1" applyAlignment="1">
      <alignment vertical="center" wrapText="1" readingOrder="1"/>
    </xf>
    <xf numFmtId="0" fontId="89" fillId="4" borderId="3" xfId="0" applyFont="1" applyFill="1" applyBorder="1" applyAlignment="1">
      <alignment vertical="center" wrapText="1" readingOrder="1"/>
    </xf>
    <xf numFmtId="0" fontId="148" fillId="50" borderId="28" xfId="0" applyFont="1" applyFill="1" applyBorder="1" applyAlignment="1">
      <alignment vertical="center" wrapText="1" readingOrder="1"/>
    </xf>
    <xf numFmtId="0" fontId="89" fillId="0" borderId="7" xfId="0" applyFont="1" applyBorder="1" applyAlignment="1">
      <alignment vertical="center" wrapText="1" readingOrder="1"/>
    </xf>
    <xf numFmtId="0" fontId="89" fillId="4" borderId="38" xfId="0" applyFont="1" applyFill="1" applyBorder="1" applyAlignment="1">
      <alignment vertical="center" wrapText="1" readingOrder="1"/>
    </xf>
    <xf numFmtId="0" fontId="89" fillId="4" borderId="7" xfId="0" applyFont="1" applyFill="1" applyBorder="1" applyAlignment="1">
      <alignment vertical="center" wrapText="1" readingOrder="1"/>
    </xf>
    <xf numFmtId="0" fontId="89" fillId="0" borderId="51" xfId="0" applyFont="1" applyBorder="1" applyAlignment="1">
      <alignment vertical="center" wrapText="1" readingOrder="1"/>
    </xf>
    <xf numFmtId="0" fontId="89" fillId="0" borderId="10" xfId="0" applyFont="1" applyBorder="1" applyAlignment="1">
      <alignment vertical="center" wrapText="1" readingOrder="1"/>
    </xf>
    <xf numFmtId="0" fontId="89" fillId="0" borderId="50" xfId="0" applyFont="1" applyBorder="1" applyAlignment="1">
      <alignment vertical="center" wrapText="1" readingOrder="1"/>
    </xf>
    <xf numFmtId="0" fontId="89" fillId="4" borderId="63" xfId="0" applyFont="1" applyFill="1" applyBorder="1" applyAlignment="1">
      <alignment vertical="center" wrapText="1" readingOrder="1"/>
    </xf>
    <xf numFmtId="0" fontId="166" fillId="0" borderId="0" xfId="0" applyFont="1" applyAlignment="1">
      <alignment vertical="center" wrapText="1" readingOrder="1"/>
    </xf>
    <xf numFmtId="0" fontId="89" fillId="0" borderId="5" xfId="0" applyFont="1" applyBorder="1" applyAlignment="1">
      <alignment vertical="center" wrapText="1" readingOrder="1"/>
    </xf>
    <xf numFmtId="0" fontId="89" fillId="0" borderId="3" xfId="3" applyFont="1" applyBorder="1" applyAlignment="1">
      <alignment vertical="center" wrapText="1" readingOrder="1"/>
    </xf>
    <xf numFmtId="0" fontId="89" fillId="4" borderId="30" xfId="0" applyFont="1" applyFill="1" applyBorder="1" applyAlignment="1">
      <alignment vertical="center" wrapText="1" readingOrder="1"/>
    </xf>
    <xf numFmtId="0" fontId="89" fillId="0" borderId="85" xfId="0" applyFont="1" applyBorder="1" applyAlignment="1">
      <alignment vertical="center" wrapText="1" readingOrder="1"/>
    </xf>
    <xf numFmtId="0" fontId="131" fillId="0" borderId="0" xfId="0" applyFont="1" applyAlignment="1">
      <alignment vertical="center" wrapText="1"/>
    </xf>
    <xf numFmtId="0" fontId="124" fillId="0" borderId="0" xfId="0" applyFont="1" applyAlignment="1">
      <alignment horizontal="center" vertical="center" wrapText="1" readingOrder="1"/>
    </xf>
    <xf numFmtId="0" fontId="83" fillId="0" borderId="0" xfId="0" applyFont="1" applyAlignment="1">
      <alignment horizontal="center" vertical="center" wrapText="1" readingOrder="1"/>
    </xf>
    <xf numFmtId="0" fontId="0" fillId="0" borderId="0" xfId="0" applyAlignment="1">
      <alignment horizontal="center" vertical="center" wrapText="1"/>
    </xf>
    <xf numFmtId="15" fontId="107" fillId="0" borderId="0" xfId="0" applyNumberFormat="1" applyFont="1" applyAlignment="1">
      <alignment horizontal="left" vertical="center" wrapText="1" readingOrder="1"/>
    </xf>
    <xf numFmtId="0" fontId="149" fillId="50" borderId="25" xfId="0" applyFont="1" applyFill="1" applyBorder="1" applyAlignment="1">
      <alignment horizontal="left" vertical="center" wrapText="1" readingOrder="1"/>
    </xf>
    <xf numFmtId="0" fontId="124" fillId="0" borderId="0" xfId="0" applyFont="1" applyAlignment="1">
      <alignment horizontal="left" vertical="center" wrapText="1" readingOrder="1"/>
    </xf>
    <xf numFmtId="0" fontId="83" fillId="0" borderId="0" xfId="0" applyFont="1" applyAlignment="1">
      <alignment horizontal="left" vertical="center" wrapText="1" readingOrder="1"/>
    </xf>
    <xf numFmtId="0" fontId="149" fillId="50" borderId="24" xfId="0" applyFont="1" applyFill="1" applyBorder="1" applyAlignment="1">
      <alignment horizontal="left" vertical="center" wrapText="1" readingOrder="1"/>
    </xf>
    <xf numFmtId="0" fontId="150" fillId="50" borderId="24" xfId="0" applyFont="1" applyFill="1" applyBorder="1" applyAlignment="1">
      <alignment horizontal="left" vertical="center" wrapText="1" readingOrder="1"/>
    </xf>
    <xf numFmtId="0" fontId="0" fillId="0" borderId="0" xfId="0" applyAlignment="1">
      <alignment horizontal="left" vertical="center" wrapText="1"/>
    </xf>
    <xf numFmtId="0" fontId="93" fillId="49" borderId="3" xfId="0" applyFont="1" applyFill="1" applyBorder="1" applyAlignment="1">
      <alignment horizontal="left" vertical="center" wrapText="1" readingOrder="1"/>
    </xf>
    <xf numFmtId="15" fontId="169" fillId="0" borderId="0" xfId="0" applyNumberFormat="1" applyFont="1" applyAlignment="1">
      <alignment vertical="center" readingOrder="1"/>
    </xf>
    <xf numFmtId="0" fontId="104" fillId="0" borderId="0" xfId="0" applyFont="1" applyAlignment="1">
      <alignment horizontal="left" vertical="top" readingOrder="1"/>
    </xf>
    <xf numFmtId="0" fontId="170" fillId="0" borderId="0" xfId="0" applyFont="1" applyAlignment="1">
      <alignment horizontal="left" vertical="top" readingOrder="1"/>
    </xf>
    <xf numFmtId="0" fontId="1" fillId="0" borderId="0" xfId="0" applyFont="1"/>
    <xf numFmtId="0" fontId="152" fillId="50" borderId="24" xfId="0" applyFont="1" applyFill="1" applyBorder="1" applyAlignment="1">
      <alignment horizontal="center" vertical="center" wrapText="1" readingOrder="1"/>
    </xf>
    <xf numFmtId="0" fontId="153" fillId="50" borderId="25" xfId="0" applyFont="1" applyFill="1" applyBorder="1" applyAlignment="1">
      <alignment horizontal="left" vertical="center" wrapText="1" readingOrder="1"/>
    </xf>
    <xf numFmtId="178" fontId="154" fillId="50" borderId="25" xfId="52" applyNumberFormat="1" applyFont="1" applyFill="1" applyBorder="1" applyAlignment="1">
      <alignment horizontal="right" vertical="center" wrapText="1" readingOrder="1"/>
    </xf>
    <xf numFmtId="9" fontId="154" fillId="50" borderId="25" xfId="2" applyFont="1" applyFill="1" applyBorder="1" applyAlignment="1">
      <alignment horizontal="right" vertical="center" wrapText="1" readingOrder="1"/>
    </xf>
    <xf numFmtId="178" fontId="154" fillId="50" borderId="25" xfId="52" applyNumberFormat="1" applyFont="1" applyFill="1" applyBorder="1" applyAlignment="1">
      <alignment horizontal="center" vertical="center" wrapText="1" readingOrder="1"/>
    </xf>
    <xf numFmtId="9" fontId="154" fillId="50" borderId="25" xfId="0" applyNumberFormat="1" applyFont="1" applyFill="1" applyBorder="1" applyAlignment="1">
      <alignment horizontal="center" vertical="center" wrapText="1" readingOrder="1"/>
    </xf>
    <xf numFmtId="9" fontId="154" fillId="50" borderId="26" xfId="0" applyNumberFormat="1" applyFont="1" applyFill="1" applyBorder="1" applyAlignment="1">
      <alignment horizontal="center" vertical="center" wrapText="1" readingOrder="1"/>
    </xf>
    <xf numFmtId="0" fontId="151" fillId="50" borderId="24" xfId="0" applyFont="1" applyFill="1" applyBorder="1" applyAlignment="1">
      <alignment horizontal="center" vertical="center" wrapText="1" readingOrder="1"/>
    </xf>
    <xf numFmtId="0" fontId="151" fillId="50" borderId="25" xfId="0" applyFont="1" applyFill="1" applyBorder="1" applyAlignment="1">
      <alignment horizontal="center" vertical="center" wrapText="1" readingOrder="1"/>
    </xf>
    <xf numFmtId="0" fontId="151" fillId="50" borderId="26" xfId="0" applyFont="1" applyFill="1" applyBorder="1" applyAlignment="1">
      <alignment horizontal="center" vertical="center" wrapText="1" readingOrder="1"/>
    </xf>
    <xf numFmtId="0" fontId="152" fillId="46" borderId="0" xfId="0" applyFont="1" applyFill="1" applyAlignment="1">
      <alignment horizontal="left" vertical="center" wrapText="1" readingOrder="1"/>
    </xf>
    <xf numFmtId="172" fontId="150" fillId="52" borderId="87" xfId="2" applyNumberFormat="1" applyFont="1" applyFill="1" applyBorder="1" applyAlignment="1">
      <alignment horizontal="center" vertical="center" wrapText="1" readingOrder="1"/>
    </xf>
    <xf numFmtId="172" fontId="86" fillId="0" borderId="38" xfId="2" applyNumberFormat="1" applyFont="1" applyBorder="1" applyAlignment="1">
      <alignment horizontal="center" vertical="center" wrapText="1" readingOrder="1"/>
    </xf>
    <xf numFmtId="172" fontId="86" fillId="0" borderId="3" xfId="2" applyNumberFormat="1" applyFont="1" applyBorder="1" applyAlignment="1">
      <alignment horizontal="center" vertical="center" wrapText="1" readingOrder="1"/>
    </xf>
    <xf numFmtId="172" fontId="99" fillId="2" borderId="4" xfId="2" applyNumberFormat="1" applyFont="1" applyFill="1" applyBorder="1" applyAlignment="1">
      <alignment horizontal="center" vertical="center" wrapText="1" readingOrder="1"/>
    </xf>
    <xf numFmtId="172" fontId="86" fillId="0" borderId="11" xfId="2" applyNumberFormat="1" applyFont="1" applyBorder="1" applyAlignment="1">
      <alignment horizontal="center" vertical="center" wrapText="1" readingOrder="1"/>
    </xf>
    <xf numFmtId="172" fontId="150" fillId="51" borderId="4" xfId="2" applyNumberFormat="1" applyFont="1" applyFill="1" applyBorder="1" applyAlignment="1">
      <alignment horizontal="center" vertical="center" wrapText="1" readingOrder="1"/>
    </xf>
    <xf numFmtId="172" fontId="86" fillId="0" borderId="4" xfId="2" applyNumberFormat="1" applyFont="1" applyBorder="1" applyAlignment="1">
      <alignment horizontal="center" vertical="center" wrapText="1" readingOrder="1"/>
    </xf>
    <xf numFmtId="172" fontId="88" fillId="0" borderId="3" xfId="2" applyNumberFormat="1" applyFont="1" applyFill="1" applyBorder="1" applyAlignment="1">
      <alignment horizontal="center" vertical="center" wrapText="1" readingOrder="1"/>
    </xf>
    <xf numFmtId="172" fontId="88" fillId="0" borderId="3" xfId="2" applyNumberFormat="1" applyFont="1" applyBorder="1" applyAlignment="1">
      <alignment horizontal="center" vertical="center" wrapText="1" readingOrder="1"/>
    </xf>
    <xf numFmtId="172" fontId="88" fillId="4" borderId="3" xfId="7" applyNumberFormat="1" applyFont="1" applyFill="1" applyBorder="1" applyAlignment="1">
      <alignment horizontal="center" vertical="center" wrapText="1"/>
    </xf>
    <xf numFmtId="0" fontId="148" fillId="50" borderId="3" xfId="0" applyFont="1" applyFill="1" applyBorder="1" applyAlignment="1">
      <alignment horizontal="center" vertical="center" wrapText="1" readingOrder="1"/>
    </xf>
    <xf numFmtId="9" fontId="100" fillId="4" borderId="3" xfId="2" applyFont="1" applyFill="1" applyBorder="1" applyAlignment="1">
      <alignment horizontal="center" vertical="center" readingOrder="1"/>
    </xf>
    <xf numFmtId="180" fontId="92" fillId="51" borderId="3" xfId="0" applyNumberFormat="1" applyFont="1" applyFill="1" applyBorder="1" applyAlignment="1">
      <alignment horizontal="center" vertical="center" readingOrder="1"/>
    </xf>
    <xf numFmtId="178" fontId="148" fillId="50" borderId="3" xfId="0" applyNumberFormat="1" applyFont="1" applyFill="1" applyBorder="1" applyAlignment="1">
      <alignment horizontal="center" vertical="center" wrapText="1" readingOrder="1"/>
    </xf>
    <xf numFmtId="9" fontId="148" fillId="50" borderId="3" xfId="2" applyFont="1" applyFill="1" applyBorder="1" applyAlignment="1">
      <alignment horizontal="center" vertical="center" wrapText="1" readingOrder="1"/>
    </xf>
    <xf numFmtId="0" fontId="148" fillId="50" borderId="24" xfId="0" applyFont="1" applyFill="1" applyBorder="1" applyAlignment="1">
      <alignment horizontal="center" vertical="center" readingOrder="1"/>
    </xf>
    <xf numFmtId="0" fontId="148" fillId="50" borderId="25" xfId="0" applyFont="1" applyFill="1" applyBorder="1" applyAlignment="1">
      <alignment horizontal="center" vertical="center" readingOrder="1"/>
    </xf>
    <xf numFmtId="9" fontId="148" fillId="50" borderId="25" xfId="2" applyFont="1" applyFill="1" applyBorder="1" applyAlignment="1">
      <alignment horizontal="center" vertical="center" readingOrder="1"/>
    </xf>
    <xf numFmtId="180" fontId="95" fillId="49" borderId="34" xfId="0" applyNumberFormat="1" applyFont="1" applyFill="1" applyBorder="1" applyAlignment="1">
      <alignment horizontal="right" vertical="center" readingOrder="1"/>
    </xf>
    <xf numFmtId="180" fontId="104" fillId="0" borderId="7" xfId="0" applyNumberFormat="1" applyFont="1" applyBorder="1" applyAlignment="1">
      <alignment horizontal="right" vertical="center" readingOrder="1"/>
    </xf>
    <xf numFmtId="180" fontId="104" fillId="0" borderId="3" xfId="0" applyNumberFormat="1" applyFont="1" applyBorder="1" applyAlignment="1">
      <alignment horizontal="right" vertical="center" readingOrder="1"/>
    </xf>
    <xf numFmtId="180" fontId="95" fillId="49" borderId="3" xfId="0" applyNumberFormat="1" applyFont="1" applyFill="1" applyBorder="1" applyAlignment="1">
      <alignment horizontal="right" vertical="center" readingOrder="1"/>
    </xf>
    <xf numFmtId="180" fontId="95" fillId="51" borderId="3" xfId="0" applyNumberFormat="1" applyFont="1" applyFill="1" applyBorder="1" applyAlignment="1">
      <alignment horizontal="right" vertical="center" readingOrder="1"/>
    </xf>
    <xf numFmtId="180" fontId="95" fillId="51" borderId="5" xfId="0" applyNumberFormat="1" applyFont="1" applyFill="1" applyBorder="1" applyAlignment="1">
      <alignment horizontal="right" vertical="center" readingOrder="1"/>
    </xf>
    <xf numFmtId="180" fontId="149" fillId="50" borderId="26" xfId="0" applyNumberFormat="1" applyFont="1" applyFill="1" applyBorder="1" applyAlignment="1">
      <alignment horizontal="right" vertical="center" readingOrder="1"/>
    </xf>
    <xf numFmtId="0" fontId="174" fillId="0" borderId="0" xfId="0" applyFont="1"/>
    <xf numFmtId="180" fontId="100" fillId="0" borderId="34" xfId="0" applyNumberFormat="1" applyFont="1" applyBorder="1" applyAlignment="1">
      <alignment horizontal="right" vertical="center" readingOrder="1"/>
    </xf>
    <xf numFmtId="180" fontId="92" fillId="51" borderId="34" xfId="0" applyNumberFormat="1" applyFont="1" applyFill="1" applyBorder="1" applyAlignment="1">
      <alignment horizontal="right" vertical="center" readingOrder="1"/>
    </xf>
    <xf numFmtId="180" fontId="100" fillId="0" borderId="32" xfId="0" applyNumberFormat="1" applyFont="1" applyBorder="1" applyAlignment="1">
      <alignment horizontal="right" vertical="center" readingOrder="1"/>
    </xf>
    <xf numFmtId="180" fontId="92" fillId="51" borderId="59" xfId="0" applyNumberFormat="1" applyFont="1" applyFill="1" applyBorder="1" applyAlignment="1">
      <alignment horizontal="right" vertical="center" readingOrder="1"/>
    </xf>
    <xf numFmtId="0" fontId="92" fillId="51" borderId="5" xfId="0" applyFont="1" applyFill="1" applyBorder="1" applyAlignment="1">
      <alignment horizontal="left" vertical="center" wrapText="1" readingOrder="1"/>
    </xf>
    <xf numFmtId="178" fontId="149" fillId="50" borderId="24" xfId="0" applyNumberFormat="1" applyFont="1" applyFill="1" applyBorder="1" applyAlignment="1">
      <alignment horizontal="right" vertical="center" readingOrder="1"/>
    </xf>
    <xf numFmtId="178" fontId="149" fillId="50" borderId="26" xfId="0" applyNumberFormat="1" applyFont="1" applyFill="1" applyBorder="1" applyAlignment="1">
      <alignment horizontal="right" vertical="center" readingOrder="1"/>
    </xf>
    <xf numFmtId="0" fontId="148" fillId="50" borderId="39" xfId="0" applyFont="1" applyFill="1" applyBorder="1" applyAlignment="1">
      <alignment horizontal="center" vertical="center" wrapText="1" readingOrder="1"/>
    </xf>
    <xf numFmtId="0" fontId="148" fillId="50" borderId="21" xfId="0" applyFont="1" applyFill="1" applyBorder="1" applyAlignment="1">
      <alignment horizontal="center" vertical="center" wrapText="1" readingOrder="1"/>
    </xf>
    <xf numFmtId="0" fontId="148" fillId="50" borderId="28" xfId="0" applyFont="1" applyFill="1" applyBorder="1" applyAlignment="1">
      <alignment horizontal="center" vertical="center" wrapText="1" readingOrder="1"/>
    </xf>
    <xf numFmtId="178" fontId="148" fillId="50" borderId="25" xfId="0" applyNumberFormat="1" applyFont="1" applyFill="1" applyBorder="1" applyAlignment="1">
      <alignment horizontal="center" vertical="center" wrapText="1" readingOrder="1"/>
    </xf>
    <xf numFmtId="0" fontId="148" fillId="50" borderId="26" xfId="0" applyFont="1" applyFill="1" applyBorder="1" applyAlignment="1">
      <alignment horizontal="center" vertical="center" wrapText="1" readingOrder="1"/>
    </xf>
    <xf numFmtId="180" fontId="100" fillId="0" borderId="51" xfId="0" applyNumberFormat="1" applyFont="1" applyBorder="1" applyAlignment="1">
      <alignment horizontal="right" vertical="center" readingOrder="1"/>
    </xf>
    <xf numFmtId="180" fontId="92" fillId="51" borderId="10" xfId="0" applyNumberFormat="1" applyFont="1" applyFill="1" applyBorder="1" applyAlignment="1">
      <alignment horizontal="right" vertical="center" readingOrder="1"/>
    </xf>
    <xf numFmtId="180" fontId="92" fillId="51" borderId="12" xfId="0" applyNumberFormat="1" applyFont="1" applyFill="1" applyBorder="1" applyAlignment="1">
      <alignment horizontal="right" vertical="center" readingOrder="1"/>
    </xf>
    <xf numFmtId="180" fontId="149" fillId="50" borderId="23" xfId="0" applyNumberFormat="1" applyFont="1" applyFill="1" applyBorder="1" applyAlignment="1">
      <alignment horizontal="right" vertical="center" readingOrder="1"/>
    </xf>
    <xf numFmtId="9" fontId="92" fillId="51" borderId="5" xfId="2" applyFont="1" applyFill="1" applyBorder="1" applyAlignment="1">
      <alignment vertical="center" readingOrder="1"/>
    </xf>
    <xf numFmtId="180" fontId="92" fillId="51" borderId="5" xfId="0" applyNumberFormat="1" applyFont="1" applyFill="1" applyBorder="1" applyAlignment="1">
      <alignment horizontal="left" vertical="center" wrapText="1" readingOrder="1"/>
    </xf>
    <xf numFmtId="180" fontId="92" fillId="51" borderId="5" xfId="2" applyNumberFormat="1" applyFont="1" applyFill="1" applyBorder="1" applyAlignment="1">
      <alignment horizontal="right" vertical="center" readingOrder="1"/>
    </xf>
    <xf numFmtId="9" fontId="92" fillId="51" borderId="8" xfId="2" applyFont="1" applyFill="1" applyBorder="1" applyAlignment="1">
      <alignment horizontal="center" vertical="center" readingOrder="1"/>
    </xf>
    <xf numFmtId="0" fontId="148" fillId="50" borderId="27" xfId="0" applyFont="1" applyFill="1" applyBorder="1" applyAlignment="1">
      <alignment horizontal="center" vertical="center" readingOrder="1"/>
    </xf>
    <xf numFmtId="0" fontId="108" fillId="4" borderId="30" xfId="0" applyFont="1" applyFill="1" applyBorder="1" applyAlignment="1">
      <alignment horizontal="left" vertical="center" wrapText="1" readingOrder="1"/>
    </xf>
    <xf numFmtId="0" fontId="59" fillId="3" borderId="0" xfId="0" applyFont="1" applyFill="1" applyAlignment="1">
      <alignment horizontal="center" vertical="center" wrapText="1" readingOrder="1"/>
    </xf>
    <xf numFmtId="0" fontId="155" fillId="46" borderId="21" xfId="0" applyFont="1" applyFill="1" applyBorder="1" applyAlignment="1">
      <alignment horizontal="center" vertical="center" wrapText="1" readingOrder="1"/>
    </xf>
    <xf numFmtId="0" fontId="155" fillId="46" borderId="22" xfId="0" applyFont="1" applyFill="1" applyBorder="1" applyAlignment="1">
      <alignment horizontal="center" vertical="center" wrapText="1" readingOrder="1"/>
    </xf>
    <xf numFmtId="177" fontId="159" fillId="0" borderId="0" xfId="0" applyNumberFormat="1" applyFont="1" applyAlignment="1">
      <alignment horizontal="center"/>
    </xf>
    <xf numFmtId="177" fontId="84" fillId="0" borderId="0" xfId="0" applyNumberFormat="1" applyFont="1" applyAlignment="1">
      <alignment horizontal="center" wrapText="1"/>
    </xf>
    <xf numFmtId="0" fontId="110" fillId="50" borderId="62" xfId="0" applyFont="1" applyFill="1" applyBorder="1" applyAlignment="1">
      <alignment horizontal="center" vertical="center" wrapText="1" readingOrder="1"/>
    </xf>
    <xf numFmtId="0" fontId="110" fillId="50" borderId="0" xfId="0" applyFont="1" applyFill="1" applyAlignment="1">
      <alignment horizontal="center" vertical="center" wrapText="1" readingOrder="1"/>
    </xf>
    <xf numFmtId="0" fontId="158" fillId="0" borderId="18" xfId="0" applyFont="1" applyBorder="1" applyAlignment="1">
      <alignment horizontal="left" vertical="center" wrapText="1" readingOrder="1"/>
    </xf>
    <xf numFmtId="0" fontId="158" fillId="0" borderId="19" xfId="0" applyFont="1" applyBorder="1" applyAlignment="1">
      <alignment horizontal="left" vertical="center" wrapText="1" readingOrder="1"/>
    </xf>
    <xf numFmtId="177" fontId="84" fillId="0" borderId="16" xfId="0" applyNumberFormat="1" applyFont="1" applyBorder="1" applyAlignment="1">
      <alignment horizontal="center" wrapText="1"/>
    </xf>
    <xf numFmtId="0" fontId="83" fillId="0" borderId="14" xfId="0" applyFont="1" applyBorder="1" applyAlignment="1">
      <alignment horizontal="left" vertical="top" readingOrder="1"/>
    </xf>
    <xf numFmtId="0" fontId="173" fillId="0" borderId="14" xfId="0" applyFont="1" applyBorder="1" applyAlignment="1">
      <alignment horizontal="left" vertical="top" readingOrder="1"/>
    </xf>
    <xf numFmtId="0" fontId="92" fillId="4" borderId="36" xfId="0" applyFont="1" applyFill="1" applyBorder="1" applyAlignment="1">
      <alignment horizontal="center" vertical="center" wrapText="1" readingOrder="1"/>
    </xf>
    <xf numFmtId="0" fontId="92" fillId="4" borderId="54" xfId="0" applyFont="1" applyFill="1" applyBorder="1" applyAlignment="1">
      <alignment horizontal="center" vertical="center" wrapText="1" readingOrder="1"/>
    </xf>
    <xf numFmtId="0" fontId="149" fillId="4" borderId="55" xfId="0" applyFont="1" applyFill="1" applyBorder="1" applyAlignment="1">
      <alignment horizontal="center" vertical="center" wrapText="1" readingOrder="1"/>
    </xf>
    <xf numFmtId="0" fontId="92" fillId="0" borderId="36" xfId="0" applyFont="1" applyBorder="1" applyAlignment="1">
      <alignment horizontal="center" vertical="center" wrapText="1" readingOrder="1"/>
    </xf>
    <xf numFmtId="0" fontId="92" fillId="0" borderId="55" xfId="0" applyFont="1" applyBorder="1" applyAlignment="1">
      <alignment horizontal="center" vertical="center" wrapText="1" readingOrder="1"/>
    </xf>
    <xf numFmtId="0" fontId="92" fillId="0" borderId="37" xfId="0" applyFont="1" applyBorder="1" applyAlignment="1">
      <alignment horizontal="center" vertical="center" wrapText="1" readingOrder="1"/>
    </xf>
    <xf numFmtId="0" fontId="92" fillId="0" borderId="45" xfId="0" applyFont="1" applyBorder="1" applyAlignment="1">
      <alignment horizontal="center" vertical="center" wrapText="1" readingOrder="1"/>
    </xf>
    <xf numFmtId="0" fontId="124" fillId="0" borderId="22" xfId="0" applyFont="1" applyBorder="1" applyAlignment="1">
      <alignment horizontal="left" vertical="top" readingOrder="1"/>
    </xf>
    <xf numFmtId="0" fontId="172" fillId="0" borderId="22" xfId="0" applyFont="1" applyBorder="1" applyAlignment="1">
      <alignment horizontal="left" vertical="top" readingOrder="1"/>
    </xf>
    <xf numFmtId="0" fontId="92" fillId="4" borderId="31" xfId="0" applyFont="1" applyFill="1" applyBorder="1" applyAlignment="1">
      <alignment horizontal="center" vertical="center" wrapText="1" readingOrder="1"/>
    </xf>
    <xf numFmtId="0" fontId="92" fillId="4" borderId="33" xfId="0" applyFont="1" applyFill="1" applyBorder="1" applyAlignment="1">
      <alignment horizontal="center" vertical="center" wrapText="1" readingOrder="1"/>
    </xf>
    <xf numFmtId="0" fontId="92" fillId="4" borderId="45" xfId="0" applyFont="1" applyFill="1" applyBorder="1" applyAlignment="1">
      <alignment horizontal="center" vertical="center" wrapText="1" readingOrder="1"/>
    </xf>
    <xf numFmtId="0" fontId="124" fillId="0" borderId="0" xfId="0" applyFont="1" applyAlignment="1">
      <alignment horizontal="left" vertical="top" readingOrder="1"/>
    </xf>
    <xf numFmtId="0" fontId="172" fillId="0" borderId="0" xfId="0" applyFont="1" applyAlignment="1">
      <alignment horizontal="left" vertical="top" readingOrder="1"/>
    </xf>
    <xf numFmtId="0" fontId="124" fillId="0" borderId="14" xfId="0" applyFont="1" applyBorder="1" applyAlignment="1">
      <alignment horizontal="left" vertical="top" readingOrder="1"/>
    </xf>
    <xf numFmtId="0" fontId="172" fillId="0" borderId="14" xfId="0" applyFont="1" applyBorder="1" applyAlignment="1">
      <alignment horizontal="left" vertical="top" readingOrder="1"/>
    </xf>
    <xf numFmtId="0" fontId="92" fillId="0" borderId="33" xfId="0" applyFont="1" applyBorder="1" applyAlignment="1">
      <alignment horizontal="center" vertical="center" wrapText="1" readingOrder="1"/>
    </xf>
    <xf numFmtId="0" fontId="92" fillId="0" borderId="54" xfId="0" applyFont="1" applyBorder="1" applyAlignment="1">
      <alignment horizontal="center" vertical="center" wrapText="1" readingOrder="1"/>
    </xf>
    <xf numFmtId="0" fontId="149" fillId="50" borderId="21" xfId="0" applyFont="1" applyFill="1" applyBorder="1" applyAlignment="1">
      <alignment horizontal="center" vertical="center" readingOrder="1"/>
    </xf>
    <xf numFmtId="0" fontId="149" fillId="50" borderId="28" xfId="0" applyFont="1" applyFill="1" applyBorder="1" applyAlignment="1">
      <alignment horizontal="center" vertical="center" readingOrder="1"/>
    </xf>
    <xf numFmtId="0" fontId="156" fillId="0" borderId="13" xfId="0" applyFont="1" applyBorder="1" applyAlignment="1">
      <alignment horizontal="center" vertical="center" readingOrder="1"/>
    </xf>
    <xf numFmtId="0" fontId="156" fillId="0" borderId="14" xfId="0" applyFont="1" applyBorder="1" applyAlignment="1">
      <alignment horizontal="center" vertical="center" readingOrder="1"/>
    </xf>
    <xf numFmtId="0" fontId="156" fillId="0" borderId="15" xfId="0" applyFont="1" applyBorder="1" applyAlignment="1">
      <alignment horizontal="center" vertical="center" readingOrder="1"/>
    </xf>
    <xf numFmtId="0" fontId="156" fillId="0" borderId="16" xfId="0" applyFont="1" applyBorder="1" applyAlignment="1">
      <alignment horizontal="center" vertical="center" readingOrder="1"/>
    </xf>
    <xf numFmtId="0" fontId="156" fillId="0" borderId="0" xfId="0" applyFont="1" applyAlignment="1">
      <alignment horizontal="center" vertical="center" readingOrder="1"/>
    </xf>
    <xf numFmtId="0" fontId="156" fillId="0" borderId="17" xfId="0" applyFont="1" applyBorder="1" applyAlignment="1">
      <alignment horizontal="center" vertical="center" readingOrder="1"/>
    </xf>
    <xf numFmtId="0" fontId="156" fillId="0" borderId="18" xfId="0" applyFont="1" applyBorder="1" applyAlignment="1">
      <alignment horizontal="center" vertical="center" readingOrder="1"/>
    </xf>
    <xf numFmtId="0" fontId="156" fillId="0" borderId="19" xfId="0" applyFont="1" applyBorder="1" applyAlignment="1">
      <alignment horizontal="center" vertical="center" readingOrder="1"/>
    </xf>
    <xf numFmtId="0" fontId="156" fillId="0" borderId="20" xfId="0" applyFont="1" applyBorder="1" applyAlignment="1">
      <alignment horizontal="center" vertical="center" readingOrder="1"/>
    </xf>
    <xf numFmtId="0" fontId="93" fillId="0" borderId="31" xfId="0" applyFont="1" applyBorder="1" applyAlignment="1">
      <alignment horizontal="center" vertical="center" wrapText="1" readingOrder="1"/>
    </xf>
    <xf numFmtId="0" fontId="93" fillId="0" borderId="45" xfId="0" applyFont="1" applyBorder="1" applyAlignment="1">
      <alignment horizontal="center" vertical="center" wrapText="1" readingOrder="1"/>
    </xf>
    <xf numFmtId="180" fontId="92" fillId="51" borderId="8" xfId="0" applyNumberFormat="1" applyFont="1" applyFill="1" applyBorder="1" applyAlignment="1">
      <alignment horizontal="center" vertical="center" readingOrder="1"/>
    </xf>
    <xf numFmtId="180" fontId="92" fillId="51" borderId="50" xfId="0" applyNumberFormat="1" applyFont="1" applyFill="1" applyBorder="1" applyAlignment="1">
      <alignment horizontal="center" vertical="center" readingOrder="1"/>
    </xf>
    <xf numFmtId="180" fontId="92" fillId="51" borderId="4" xfId="0" applyNumberFormat="1" applyFont="1" applyFill="1" applyBorder="1" applyAlignment="1">
      <alignment horizontal="center" vertical="center" readingOrder="1"/>
    </xf>
    <xf numFmtId="180" fontId="92" fillId="51" borderId="10" xfId="0" applyNumberFormat="1" applyFont="1" applyFill="1" applyBorder="1" applyAlignment="1">
      <alignment horizontal="center" vertical="center" readingOrder="1"/>
    </xf>
    <xf numFmtId="0" fontId="149" fillId="50" borderId="22" xfId="0" applyFont="1" applyFill="1" applyBorder="1" applyAlignment="1">
      <alignment horizontal="center" vertical="center" readingOrder="1"/>
    </xf>
    <xf numFmtId="15" fontId="107" fillId="0" borderId="16" xfId="0" applyNumberFormat="1" applyFont="1" applyBorder="1" applyAlignment="1">
      <alignment horizontal="center" vertical="center" readingOrder="1"/>
    </xf>
    <xf numFmtId="15" fontId="107" fillId="0" borderId="0" xfId="0" applyNumberFormat="1" applyFont="1" applyAlignment="1">
      <alignment horizontal="center" vertical="center" readingOrder="1"/>
    </xf>
    <xf numFmtId="15" fontId="171" fillId="0" borderId="0" xfId="0" applyNumberFormat="1" applyFont="1" applyAlignment="1">
      <alignment horizontal="center" vertical="center" readingOrder="1"/>
    </xf>
    <xf numFmtId="177" fontId="107" fillId="0" borderId="16" xfId="0" applyNumberFormat="1" applyFont="1" applyBorder="1" applyAlignment="1">
      <alignment horizontal="center" vertical="center" readingOrder="1"/>
    </xf>
    <xf numFmtId="177" fontId="107" fillId="0" borderId="0" xfId="0" applyNumberFormat="1" applyFont="1" applyAlignment="1">
      <alignment horizontal="center" vertical="center" readingOrder="1"/>
    </xf>
    <xf numFmtId="177" fontId="171" fillId="0" borderId="0" xfId="0" applyNumberFormat="1" applyFont="1" applyAlignment="1">
      <alignment horizontal="center" vertical="center" readingOrder="1"/>
    </xf>
    <xf numFmtId="177" fontId="106" fillId="0" borderId="16" xfId="0" applyNumberFormat="1" applyFont="1" applyBorder="1" applyAlignment="1">
      <alignment horizontal="center" vertical="center" readingOrder="1"/>
    </xf>
    <xf numFmtId="177" fontId="106" fillId="0" borderId="0" xfId="0" applyNumberFormat="1" applyFont="1" applyAlignment="1">
      <alignment horizontal="center" vertical="center" readingOrder="1"/>
    </xf>
    <xf numFmtId="177" fontId="148" fillId="0" borderId="0" xfId="0" applyNumberFormat="1" applyFont="1" applyAlignment="1">
      <alignment horizontal="center" vertical="center" readingOrder="1"/>
    </xf>
    <xf numFmtId="0" fontId="124" fillId="0" borderId="19" xfId="0" applyFont="1" applyBorder="1" applyAlignment="1">
      <alignment horizontal="left" vertical="top" readingOrder="1"/>
    </xf>
    <xf numFmtId="0" fontId="172" fillId="0" borderId="19" xfId="0" applyFont="1" applyBorder="1" applyAlignment="1">
      <alignment horizontal="left" vertical="top" readingOrder="1"/>
    </xf>
    <xf numFmtId="0" fontId="92" fillId="0" borderId="31" xfId="0" applyFont="1" applyBorder="1" applyAlignment="1">
      <alignment horizontal="center" vertical="center" wrapText="1" readingOrder="1"/>
    </xf>
    <xf numFmtId="0" fontId="92" fillId="0" borderId="86" xfId="0" applyFont="1" applyBorder="1" applyAlignment="1">
      <alignment horizontal="center" vertical="center" wrapText="1" readingOrder="1"/>
    </xf>
    <xf numFmtId="0" fontId="92" fillId="0" borderId="44" xfId="0" applyFont="1" applyBorder="1" applyAlignment="1">
      <alignment horizontal="center" vertical="center" wrapText="1" readingOrder="1"/>
    </xf>
    <xf numFmtId="0" fontId="149" fillId="0" borderId="45" xfId="0" applyFont="1" applyBorder="1" applyAlignment="1">
      <alignment horizontal="center" vertical="center" wrapText="1" readingOrder="1"/>
    </xf>
    <xf numFmtId="0" fontId="92" fillId="0" borderId="0" xfId="0" applyFont="1" applyAlignment="1">
      <alignment horizontal="center" vertical="center" wrapText="1" readingOrder="1"/>
    </xf>
    <xf numFmtId="0" fontId="92" fillId="0" borderId="16" xfId="0" applyFont="1" applyBorder="1" applyAlignment="1">
      <alignment horizontal="center" vertical="center" wrapText="1" readingOrder="1"/>
    </xf>
    <xf numFmtId="0" fontId="92" fillId="0" borderId="48" xfId="0" applyFont="1" applyBorder="1" applyAlignment="1">
      <alignment horizontal="center" vertical="center" wrapText="1" readingOrder="1"/>
    </xf>
    <xf numFmtId="0" fontId="92" fillId="4" borderId="37" xfId="0" applyFont="1" applyFill="1" applyBorder="1" applyAlignment="1">
      <alignment horizontal="center" vertical="center" wrapText="1" readingOrder="1"/>
    </xf>
    <xf numFmtId="0" fontId="149" fillId="4" borderId="45" xfId="0" applyFont="1" applyFill="1" applyBorder="1" applyAlignment="1">
      <alignment horizontal="center" vertical="center" wrapText="1" readingOrder="1"/>
    </xf>
    <xf numFmtId="0" fontId="149" fillId="0" borderId="55" xfId="0" applyFont="1" applyBorder="1" applyAlignment="1">
      <alignment horizontal="center" vertical="center" wrapText="1" readingOrder="1"/>
    </xf>
    <xf numFmtId="0" fontId="92" fillId="4" borderId="55" xfId="0" applyFont="1" applyFill="1" applyBorder="1" applyAlignment="1">
      <alignment horizontal="center" vertical="center" wrapText="1" readingOrder="1"/>
    </xf>
    <xf numFmtId="0" fontId="166" fillId="0" borderId="0" xfId="0" applyFont="1" applyAlignment="1">
      <alignment horizontal="left" vertical="top" readingOrder="1"/>
    </xf>
    <xf numFmtId="180" fontId="92" fillId="51" borderId="73" xfId="0" applyNumberFormat="1" applyFont="1" applyFill="1" applyBorder="1" applyAlignment="1">
      <alignment horizontal="center" vertical="center" readingOrder="1"/>
    </xf>
    <xf numFmtId="180" fontId="92" fillId="51" borderId="44" xfId="0" applyNumberFormat="1" applyFont="1" applyFill="1" applyBorder="1" applyAlignment="1">
      <alignment horizontal="center" vertical="center" readingOrder="1"/>
    </xf>
    <xf numFmtId="178" fontId="92" fillId="51" borderId="45" xfId="0" applyNumberFormat="1" applyFont="1" applyFill="1" applyBorder="1" applyAlignment="1">
      <alignment horizontal="center" vertical="center" readingOrder="1"/>
    </xf>
    <xf numFmtId="178" fontId="92" fillId="51" borderId="57" xfId="0" applyNumberFormat="1" applyFont="1" applyFill="1" applyBorder="1" applyAlignment="1">
      <alignment horizontal="center" vertical="center" readingOrder="1"/>
    </xf>
    <xf numFmtId="0" fontId="92" fillId="0" borderId="13" xfId="0" applyFont="1" applyBorder="1" applyAlignment="1">
      <alignment horizontal="center" vertical="center" wrapText="1" readingOrder="1"/>
    </xf>
    <xf numFmtId="0" fontId="149" fillId="0" borderId="18" xfId="0" applyFont="1" applyBorder="1" applyAlignment="1">
      <alignment horizontal="center" vertical="center" wrapText="1" readingOrder="1"/>
    </xf>
    <xf numFmtId="0" fontId="149" fillId="50" borderId="87" xfId="0" applyFont="1" applyFill="1" applyBorder="1" applyAlignment="1">
      <alignment horizontal="center" vertical="center" readingOrder="1"/>
    </xf>
    <xf numFmtId="0" fontId="149" fillId="50" borderId="89" xfId="0" applyFont="1" applyFill="1" applyBorder="1" applyAlignment="1">
      <alignment horizontal="center" vertical="center" readingOrder="1"/>
    </xf>
    <xf numFmtId="0" fontId="149" fillId="50" borderId="57" xfId="0" applyFont="1" applyFill="1" applyBorder="1" applyAlignment="1">
      <alignment horizontal="center" vertical="center" readingOrder="1"/>
    </xf>
    <xf numFmtId="180" fontId="92" fillId="51" borderId="5" xfId="0" applyNumberFormat="1" applyFont="1" applyFill="1" applyBorder="1" applyAlignment="1">
      <alignment horizontal="center" vertical="center" readingOrder="1"/>
    </xf>
    <xf numFmtId="0" fontId="92" fillId="51" borderId="4" xfId="0" applyFont="1" applyFill="1" applyBorder="1" applyAlignment="1">
      <alignment horizontal="center" vertical="center" wrapText="1" readingOrder="1"/>
    </xf>
    <xf numFmtId="0" fontId="92" fillId="51" borderId="9" xfId="0" applyFont="1" applyFill="1" applyBorder="1" applyAlignment="1">
      <alignment horizontal="center" vertical="center" wrapText="1" readingOrder="1"/>
    </xf>
    <xf numFmtId="0" fontId="92" fillId="51" borderId="10" xfId="0" applyFont="1" applyFill="1" applyBorder="1" applyAlignment="1">
      <alignment horizontal="center" vertical="center" wrapText="1" readingOrder="1"/>
    </xf>
    <xf numFmtId="0" fontId="92" fillId="51" borderId="8" xfId="0" applyFont="1" applyFill="1" applyBorder="1" applyAlignment="1">
      <alignment horizontal="center" vertical="center" wrapText="1" readingOrder="1"/>
    </xf>
    <xf numFmtId="0" fontId="92" fillId="51" borderId="56" xfId="0" applyFont="1" applyFill="1" applyBorder="1" applyAlignment="1">
      <alignment horizontal="center" vertical="center" wrapText="1" readingOrder="1"/>
    </xf>
    <xf numFmtId="0" fontId="92" fillId="51" borderId="50" xfId="0" applyFont="1" applyFill="1" applyBorder="1" applyAlignment="1">
      <alignment horizontal="center" vertical="center" wrapText="1" readingOrder="1"/>
    </xf>
    <xf numFmtId="180" fontId="92" fillId="51" borderId="3" xfId="0" applyNumberFormat="1" applyFont="1" applyFill="1" applyBorder="1" applyAlignment="1">
      <alignment horizontal="center" vertical="center" readingOrder="1"/>
    </xf>
    <xf numFmtId="0" fontId="92" fillId="49" borderId="4" xfId="0" applyFont="1" applyFill="1" applyBorder="1" applyAlignment="1">
      <alignment horizontal="center" vertical="center" wrapText="1" readingOrder="1"/>
    </xf>
    <xf numFmtId="0" fontId="92" fillId="49" borderId="9" xfId="0" applyFont="1" applyFill="1" applyBorder="1" applyAlignment="1">
      <alignment horizontal="center" vertical="center" wrapText="1" readingOrder="1"/>
    </xf>
    <xf numFmtId="0" fontId="92" fillId="49" borderId="10" xfId="0" applyFont="1" applyFill="1" applyBorder="1" applyAlignment="1">
      <alignment horizontal="center" vertical="center" wrapText="1" readingOrder="1"/>
    </xf>
    <xf numFmtId="0" fontId="92" fillId="49" borderId="62" xfId="0" applyFont="1" applyFill="1" applyBorder="1" applyAlignment="1">
      <alignment horizontal="center" vertical="center" wrapText="1" readingOrder="1"/>
    </xf>
    <xf numFmtId="0" fontId="92" fillId="49" borderId="0" xfId="0" applyFont="1" applyFill="1" applyAlignment="1">
      <alignment horizontal="center" vertical="center" wrapText="1" readingOrder="1"/>
    </xf>
    <xf numFmtId="0" fontId="92" fillId="49" borderId="12" xfId="0" applyFont="1" applyFill="1" applyBorder="1" applyAlignment="1">
      <alignment horizontal="center" vertical="center" wrapText="1" readingOrder="1"/>
    </xf>
    <xf numFmtId="0" fontId="92" fillId="49" borderId="8" xfId="0" applyFont="1" applyFill="1" applyBorder="1" applyAlignment="1">
      <alignment horizontal="center" vertical="center" wrapText="1" readingOrder="1"/>
    </xf>
    <xf numFmtId="0" fontId="92" fillId="49" borderId="56" xfId="0" applyFont="1" applyFill="1" applyBorder="1" applyAlignment="1">
      <alignment horizontal="center" vertical="center" wrapText="1" readingOrder="1"/>
    </xf>
    <xf numFmtId="0" fontId="92" fillId="49" borderId="50" xfId="0" applyFont="1" applyFill="1" applyBorder="1" applyAlignment="1">
      <alignment horizontal="center" vertical="center" wrapText="1" readingOrder="1"/>
    </xf>
    <xf numFmtId="0" fontId="92" fillId="49" borderId="11" xfId="0" applyFont="1" applyFill="1" applyBorder="1" applyAlignment="1">
      <alignment horizontal="center" vertical="center" wrapText="1" readingOrder="1"/>
    </xf>
    <xf numFmtId="0" fontId="92" fillId="49" borderId="2" xfId="0" applyFont="1" applyFill="1" applyBorder="1" applyAlignment="1">
      <alignment horizontal="center" vertical="center" wrapText="1" readingOrder="1"/>
    </xf>
    <xf numFmtId="0" fontId="92" fillId="49" borderId="51" xfId="0" applyFont="1" applyFill="1" applyBorder="1" applyAlignment="1">
      <alignment horizontal="center" vertical="center" wrapText="1" readingOrder="1"/>
    </xf>
    <xf numFmtId="0" fontId="92" fillId="0" borderId="18" xfId="0" applyFont="1" applyBorder="1" applyAlignment="1">
      <alignment horizontal="center" vertical="center" wrapText="1" readingOrder="1"/>
    </xf>
    <xf numFmtId="0" fontId="83" fillId="0" borderId="0" xfId="0" applyFont="1" applyAlignment="1">
      <alignment horizontal="left" vertical="top" readingOrder="1"/>
    </xf>
    <xf numFmtId="0" fontId="124" fillId="0" borderId="21" xfId="0" applyFont="1" applyBorder="1" applyAlignment="1">
      <alignment horizontal="left" vertical="top" readingOrder="1"/>
    </xf>
    <xf numFmtId="0" fontId="124" fillId="0" borderId="20" xfId="0" applyFont="1" applyBorder="1" applyAlignment="1">
      <alignment horizontal="left" vertical="top" readingOrder="1"/>
    </xf>
    <xf numFmtId="180" fontId="92" fillId="51" borderId="87" xfId="0" applyNumberFormat="1" applyFont="1" applyFill="1" applyBorder="1" applyAlignment="1">
      <alignment horizontal="center" vertical="center" readingOrder="1"/>
    </xf>
    <xf numFmtId="180" fontId="92" fillId="51" borderId="57" xfId="0" applyNumberFormat="1" applyFont="1" applyFill="1" applyBorder="1" applyAlignment="1">
      <alignment horizontal="center" vertical="center" readingOrder="1"/>
    </xf>
    <xf numFmtId="180" fontId="92" fillId="49" borderId="4" xfId="0" applyNumberFormat="1" applyFont="1" applyFill="1" applyBorder="1" applyAlignment="1">
      <alignment horizontal="center" vertical="center" readingOrder="1"/>
    </xf>
    <xf numFmtId="180" fontId="92" fillId="49" borderId="10" xfId="0" applyNumberFormat="1" applyFont="1" applyFill="1" applyBorder="1" applyAlignment="1">
      <alignment horizontal="center" vertical="center" readingOrder="1"/>
    </xf>
    <xf numFmtId="0" fontId="93" fillId="0" borderId="33" xfId="0" applyFont="1" applyBorder="1" applyAlignment="1">
      <alignment horizontal="center" vertical="center" wrapText="1" readingOrder="1"/>
    </xf>
    <xf numFmtId="0" fontId="83" fillId="0" borderId="22" xfId="0" applyFont="1" applyBorder="1" applyAlignment="1">
      <alignment horizontal="left" vertical="top" readingOrder="1"/>
    </xf>
    <xf numFmtId="0" fontId="173" fillId="0" borderId="22" xfId="0" applyFont="1" applyBorder="1" applyAlignment="1">
      <alignment horizontal="left" vertical="top" readingOrder="1"/>
    </xf>
    <xf numFmtId="0" fontId="149" fillId="50" borderId="4" xfId="0" applyFont="1" applyFill="1" applyBorder="1" applyAlignment="1">
      <alignment horizontal="center" vertical="center" readingOrder="1"/>
    </xf>
    <xf numFmtId="0" fontId="149" fillId="50" borderId="9" xfId="0" applyFont="1" applyFill="1" applyBorder="1" applyAlignment="1">
      <alignment horizontal="center" vertical="center" readingOrder="1"/>
    </xf>
    <xf numFmtId="0" fontId="149" fillId="50" borderId="10" xfId="0" applyFont="1" applyFill="1" applyBorder="1" applyAlignment="1">
      <alignment horizontal="center" vertical="center" readingOrder="1"/>
    </xf>
    <xf numFmtId="0" fontId="149" fillId="50" borderId="18" xfId="0" applyFont="1" applyFill="1" applyBorder="1" applyAlignment="1">
      <alignment horizontal="center" vertical="center" readingOrder="1"/>
    </xf>
    <xf numFmtId="0" fontId="149" fillId="50" borderId="19" xfId="0" applyFont="1" applyFill="1" applyBorder="1" applyAlignment="1">
      <alignment horizontal="center" vertical="center" readingOrder="1"/>
    </xf>
    <xf numFmtId="0" fontId="149" fillId="50" borderId="75" xfId="0" applyFont="1" applyFill="1" applyBorder="1" applyAlignment="1">
      <alignment horizontal="center" vertical="center" readingOrder="1"/>
    </xf>
    <xf numFmtId="0" fontId="149" fillId="50" borderId="23" xfId="0" applyFont="1" applyFill="1" applyBorder="1" applyAlignment="1">
      <alignment horizontal="center" vertical="center" readingOrder="1"/>
    </xf>
    <xf numFmtId="0" fontId="100" fillId="0" borderId="73" xfId="0" applyFont="1" applyBorder="1" applyAlignment="1">
      <alignment horizontal="center" vertical="center" wrapText="1"/>
    </xf>
    <xf numFmtId="0" fontId="100" fillId="0" borderId="50" xfId="0" applyFont="1" applyBorder="1" applyAlignment="1">
      <alignment horizontal="center" vertical="center" wrapText="1"/>
    </xf>
    <xf numFmtId="178" fontId="92" fillId="51" borderId="8" xfId="0" applyNumberFormat="1" applyFont="1" applyFill="1" applyBorder="1" applyAlignment="1">
      <alignment horizontal="center" vertical="center" readingOrder="1"/>
    </xf>
    <xf numFmtId="178" fontId="92" fillId="51" borderId="50" xfId="0" applyNumberFormat="1" applyFont="1" applyFill="1" applyBorder="1" applyAlignment="1">
      <alignment horizontal="center" vertical="center" readingOrder="1"/>
    </xf>
    <xf numFmtId="0" fontId="90" fillId="0" borderId="16" xfId="4" applyFont="1" applyBorder="1" applyAlignment="1">
      <alignment horizontal="center" vertical="center"/>
    </xf>
    <xf numFmtId="0" fontId="90" fillId="0" borderId="0" xfId="4" applyFont="1" applyAlignment="1">
      <alignment horizontal="center" vertical="center"/>
    </xf>
    <xf numFmtId="0" fontId="0" fillId="0" borderId="0" xfId="0" applyAlignment="1">
      <alignment horizontal="center"/>
    </xf>
    <xf numFmtId="0" fontId="89" fillId="0" borderId="48" xfId="5" applyFont="1" applyBorder="1" applyAlignment="1">
      <alignment horizontal="left"/>
    </xf>
    <xf numFmtId="0" fontId="89" fillId="0" borderId="2" xfId="5" applyFont="1" applyBorder="1" applyAlignment="1">
      <alignment horizontal="left"/>
    </xf>
    <xf numFmtId="0" fontId="148" fillId="50" borderId="3" xfId="4" applyFont="1" applyFill="1" applyBorder="1" applyAlignment="1">
      <alignment horizontal="center" vertical="center" wrapText="1" readingOrder="1"/>
    </xf>
    <xf numFmtId="9" fontId="99" fillId="0" borderId="3" xfId="2" applyFont="1" applyBorder="1" applyAlignment="1">
      <alignment horizontal="center" vertical="center" wrapText="1" readingOrder="1"/>
    </xf>
    <xf numFmtId="9" fontId="110" fillId="51" borderId="3" xfId="6" applyFont="1" applyFill="1" applyBorder="1" applyAlignment="1">
      <alignment horizontal="center" vertical="center" wrapText="1" readingOrder="1"/>
    </xf>
    <xf numFmtId="9" fontId="91" fillId="0" borderId="3" xfId="7" applyFont="1" applyBorder="1" applyAlignment="1">
      <alignment horizontal="center" vertical="center" wrapText="1"/>
    </xf>
    <xf numFmtId="9" fontId="91" fillId="0" borderId="4" xfId="7" applyFont="1" applyBorder="1" applyAlignment="1">
      <alignment horizontal="center" vertical="center" wrapText="1"/>
    </xf>
    <xf numFmtId="9" fontId="91" fillId="0" borderId="9" xfId="7" applyFont="1" applyBorder="1" applyAlignment="1">
      <alignment horizontal="center" vertical="center" wrapText="1"/>
    </xf>
    <xf numFmtId="9" fontId="91" fillId="0" borderId="10" xfId="7" applyFont="1" applyBorder="1" applyAlignment="1">
      <alignment horizontal="center" vertical="center" wrapText="1"/>
    </xf>
    <xf numFmtId="3" fontId="97" fillId="49" borderId="4" xfId="4" applyNumberFormat="1" applyFont="1" applyFill="1" applyBorder="1" applyAlignment="1">
      <alignment horizontal="center" vertical="center" wrapText="1" readingOrder="1"/>
    </xf>
    <xf numFmtId="3" fontId="97" fillId="49" borderId="9" xfId="4" applyNumberFormat="1" applyFont="1" applyFill="1" applyBorder="1" applyAlignment="1">
      <alignment horizontal="center" vertical="center" wrapText="1" readingOrder="1"/>
    </xf>
    <xf numFmtId="3" fontId="97" fillId="49" borderId="10" xfId="4" applyNumberFormat="1" applyFont="1" applyFill="1" applyBorder="1" applyAlignment="1">
      <alignment horizontal="center" vertical="center" wrapText="1" readingOrder="1"/>
    </xf>
    <xf numFmtId="0" fontId="83" fillId="0" borderId="0" xfId="0" applyFont="1" applyAlignment="1">
      <alignment horizontal="left" vertical="top" wrapText="1" readingOrder="1"/>
    </xf>
    <xf numFmtId="3" fontId="148" fillId="50" borderId="4" xfId="4" applyNumberFormat="1" applyFont="1" applyFill="1" applyBorder="1" applyAlignment="1">
      <alignment horizontal="center" vertical="center" wrapText="1" readingOrder="1"/>
    </xf>
    <xf numFmtId="3" fontId="148" fillId="50" borderId="10" xfId="4" applyNumberFormat="1" applyFont="1" applyFill="1" applyBorder="1" applyAlignment="1">
      <alignment horizontal="center" vertical="center" wrapText="1" readingOrder="1"/>
    </xf>
    <xf numFmtId="3" fontId="97" fillId="49" borderId="3" xfId="4" applyNumberFormat="1" applyFont="1" applyFill="1" applyBorder="1" applyAlignment="1">
      <alignment horizontal="center" vertical="center" wrapText="1" readingOrder="1"/>
    </xf>
    <xf numFmtId="3" fontId="97" fillId="49" borderId="11" xfId="4" applyNumberFormat="1" applyFont="1" applyFill="1" applyBorder="1" applyAlignment="1">
      <alignment horizontal="center" vertical="center" wrapText="1" readingOrder="1"/>
    </xf>
    <xf numFmtId="3" fontId="97" fillId="49" borderId="2" xfId="4" applyNumberFormat="1" applyFont="1" applyFill="1" applyBorder="1" applyAlignment="1">
      <alignment horizontal="center" vertical="center" wrapText="1" readingOrder="1"/>
    </xf>
    <xf numFmtId="0" fontId="148" fillId="50" borderId="4" xfId="4" applyFont="1" applyFill="1" applyBorder="1" applyAlignment="1">
      <alignment horizontal="center" vertical="center" wrapText="1" readingOrder="1"/>
    </xf>
    <xf numFmtId="0" fontId="148" fillId="50" borderId="10" xfId="4" applyFont="1" applyFill="1" applyBorder="1" applyAlignment="1">
      <alignment horizontal="center" vertical="center" wrapText="1" readingOrder="1"/>
    </xf>
    <xf numFmtId="9" fontId="99" fillId="4" borderId="50" xfId="7" applyFont="1" applyFill="1" applyBorder="1" applyAlignment="1">
      <alignment horizontal="center" vertical="center" wrapText="1"/>
    </xf>
    <xf numFmtId="9" fontId="99" fillId="4" borderId="5" xfId="7" applyFont="1" applyFill="1" applyBorder="1" applyAlignment="1">
      <alignment horizontal="center" vertical="center" wrapText="1"/>
    </xf>
    <xf numFmtId="9" fontId="99" fillId="0" borderId="3" xfId="7" applyFont="1" applyFill="1" applyBorder="1" applyAlignment="1">
      <alignment horizontal="center" vertical="center" wrapText="1" readingOrder="1"/>
    </xf>
    <xf numFmtId="0" fontId="118" fillId="0" borderId="0" xfId="0" applyFont="1" applyAlignment="1">
      <alignment horizontal="center" vertical="center"/>
    </xf>
    <xf numFmtId="0" fontId="84" fillId="0" borderId="62" xfId="0" applyFont="1" applyBorder="1" applyAlignment="1">
      <alignment horizontal="justify" vertical="justify" wrapText="1"/>
    </xf>
    <xf numFmtId="0" fontId="84" fillId="0" borderId="0" xfId="0" applyFont="1" applyAlignment="1">
      <alignment horizontal="justify" vertical="justify" wrapText="1"/>
    </xf>
    <xf numFmtId="0" fontId="84" fillId="0" borderId="12" xfId="0" applyFont="1" applyBorder="1" applyAlignment="1">
      <alignment horizontal="justify" vertical="justify" wrapText="1"/>
    </xf>
    <xf numFmtId="0" fontId="84" fillId="0" borderId="11" xfId="0" applyFont="1" applyBorder="1" applyAlignment="1">
      <alignment horizontal="justify" vertical="justify" wrapText="1"/>
    </xf>
    <xf numFmtId="0" fontId="84" fillId="0" borderId="2" xfId="0" applyFont="1" applyBorder="1" applyAlignment="1">
      <alignment horizontal="justify" vertical="justify" wrapText="1"/>
    </xf>
    <xf numFmtId="0" fontId="84" fillId="0" borderId="51" xfId="0" applyFont="1" applyBorder="1" applyAlignment="1">
      <alignment horizontal="justify" vertical="justify" wrapText="1"/>
    </xf>
    <xf numFmtId="0" fontId="163" fillId="50" borderId="8" xfId="0" applyFont="1" applyFill="1" applyBorder="1" applyAlignment="1">
      <alignment horizontal="center" vertical="center"/>
    </xf>
    <xf numFmtId="0" fontId="163" fillId="50" borderId="56" xfId="0" applyFont="1" applyFill="1" applyBorder="1" applyAlignment="1">
      <alignment horizontal="center" vertical="center"/>
    </xf>
    <xf numFmtId="0" fontId="163" fillId="50" borderId="50" xfId="0" applyFont="1" applyFill="1" applyBorder="1" applyAlignment="1">
      <alignment horizontal="center" vertical="center"/>
    </xf>
    <xf numFmtId="0" fontId="146" fillId="0" borderId="8" xfId="0" applyFont="1" applyBorder="1" applyAlignment="1">
      <alignment horizontal="center"/>
    </xf>
    <xf numFmtId="0" fontId="146" fillId="0" borderId="56" xfId="0" applyFont="1" applyBorder="1" applyAlignment="1">
      <alignment horizontal="center"/>
    </xf>
    <xf numFmtId="0" fontId="146" fillId="0" borderId="50" xfId="0" applyFont="1" applyBorder="1" applyAlignment="1">
      <alignment horizontal="center"/>
    </xf>
    <xf numFmtId="0" fontId="146" fillId="0" borderId="62" xfId="0" applyFont="1" applyBorder="1" applyAlignment="1">
      <alignment horizontal="center"/>
    </xf>
    <xf numFmtId="0" fontId="146" fillId="0" borderId="0" xfId="0" applyFont="1" applyAlignment="1">
      <alignment horizontal="center"/>
    </xf>
    <xf numFmtId="0" fontId="146" fillId="0" borderId="12" xfId="0" applyFont="1" applyBorder="1" applyAlignment="1">
      <alignment horizontal="center"/>
    </xf>
    <xf numFmtId="0" fontId="153" fillId="46" borderId="3" xfId="0" applyFont="1" applyFill="1" applyBorder="1" applyAlignment="1">
      <alignment horizontal="center" vertical="center" wrapText="1" readingOrder="1"/>
    </xf>
    <xf numFmtId="0" fontId="128" fillId="3" borderId="62" xfId="0" applyFont="1" applyFill="1" applyBorder="1" applyAlignment="1">
      <alignment horizontal="center"/>
    </xf>
    <xf numFmtId="0" fontId="128" fillId="3" borderId="0" xfId="0" applyFont="1" applyFill="1" applyAlignment="1">
      <alignment horizontal="center"/>
    </xf>
    <xf numFmtId="0" fontId="155" fillId="50" borderId="21" xfId="0" applyFont="1" applyFill="1" applyBorder="1" applyAlignment="1">
      <alignment horizontal="center" vertical="center" wrapText="1" readingOrder="1"/>
    </xf>
    <xf numFmtId="0" fontId="155" fillId="50" borderId="22" xfId="0" applyFont="1" applyFill="1" applyBorder="1" applyAlignment="1">
      <alignment horizontal="center" vertical="center" wrapText="1" readingOrder="1"/>
    </xf>
    <xf numFmtId="0" fontId="52" fillId="0" borderId="7" xfId="0" applyFont="1" applyBorder="1" applyAlignment="1">
      <alignment horizontal="center" vertical="center" wrapText="1" readingOrder="1"/>
    </xf>
    <xf numFmtId="0" fontId="52" fillId="0" borderId="3" xfId="0" applyFont="1" applyBorder="1" applyAlignment="1">
      <alignment horizontal="center" vertical="center" wrapText="1" readingOrder="1"/>
    </xf>
    <xf numFmtId="0" fontId="52" fillId="0" borderId="5" xfId="0" applyFont="1" applyBorder="1" applyAlignment="1">
      <alignment horizontal="center" vertical="center" wrapText="1" readingOrder="1"/>
    </xf>
    <xf numFmtId="0" fontId="56" fillId="0" borderId="14" xfId="0" applyFont="1" applyBorder="1" applyAlignment="1">
      <alignment horizontal="left" vertical="center" wrapText="1" readingOrder="1"/>
    </xf>
    <xf numFmtId="14" fontId="135" fillId="41" borderId="21" xfId="0" applyNumberFormat="1" applyFont="1" applyFill="1" applyBorder="1" applyAlignment="1">
      <alignment horizontal="center" vertical="center" wrapText="1" readingOrder="1"/>
    </xf>
    <xf numFmtId="14" fontId="135" fillId="41" borderId="22" xfId="0" applyNumberFormat="1" applyFont="1" applyFill="1" applyBorder="1" applyAlignment="1">
      <alignment horizontal="center" vertical="center" wrapText="1" readingOrder="1"/>
    </xf>
    <xf numFmtId="14" fontId="135" fillId="41" borderId="23" xfId="0" applyNumberFormat="1" applyFont="1" applyFill="1" applyBorder="1" applyAlignment="1">
      <alignment horizontal="center" vertical="center" wrapText="1" readingOrder="1"/>
    </xf>
    <xf numFmtId="0" fontId="44" fillId="42" borderId="79" xfId="0" applyFont="1" applyFill="1" applyBorder="1" applyAlignment="1">
      <alignment horizontal="left" wrapText="1" readingOrder="1"/>
    </xf>
    <xf numFmtId="0" fontId="140" fillId="42" borderId="79" xfId="0" applyFont="1" applyFill="1" applyBorder="1" applyAlignment="1">
      <alignment horizontal="left" wrapText="1" readingOrder="1"/>
    </xf>
    <xf numFmtId="0" fontId="135" fillId="46" borderId="82" xfId="0" applyFont="1" applyFill="1" applyBorder="1" applyAlignment="1">
      <alignment horizontal="center" vertical="center" wrapText="1" readingOrder="1"/>
    </xf>
    <xf numFmtId="0" fontId="135" fillId="46" borderId="83" xfId="0" applyFont="1" applyFill="1" applyBorder="1" applyAlignment="1">
      <alignment horizontal="center" vertical="center" wrapText="1" readingOrder="1"/>
    </xf>
    <xf numFmtId="0" fontId="135" fillId="46" borderId="84" xfId="0" applyFont="1" applyFill="1" applyBorder="1" applyAlignment="1">
      <alignment horizontal="center" vertical="center" wrapText="1" readingOrder="1"/>
    </xf>
    <xf numFmtId="0" fontId="144" fillId="45" borderId="80" xfId="0" applyFont="1" applyFill="1" applyBorder="1" applyAlignment="1">
      <alignment horizontal="center" wrapText="1" readingOrder="1"/>
    </xf>
    <xf numFmtId="0" fontId="144" fillId="45" borderId="81" xfId="0" applyFont="1" applyFill="1" applyBorder="1" applyAlignment="1">
      <alignment horizontal="center" wrapText="1" readingOrder="1"/>
    </xf>
    <xf numFmtId="0" fontId="154" fillId="50" borderId="21" xfId="4" applyFont="1" applyFill="1" applyBorder="1" applyAlignment="1">
      <alignment horizontal="center" vertical="center"/>
    </xf>
    <xf numFmtId="0" fontId="154" fillId="50" borderId="22" xfId="4" applyFont="1" applyFill="1" applyBorder="1" applyAlignment="1">
      <alignment horizontal="center" vertical="center"/>
    </xf>
    <xf numFmtId="0" fontId="154" fillId="50" borderId="23" xfId="4" applyFont="1" applyFill="1" applyBorder="1" applyAlignment="1">
      <alignment horizontal="center" vertical="center"/>
    </xf>
    <xf numFmtId="0" fontId="155" fillId="50" borderId="21" xfId="4" applyFont="1" applyFill="1" applyBorder="1" applyAlignment="1">
      <alignment horizontal="center" vertical="center"/>
    </xf>
    <xf numFmtId="0" fontId="155" fillId="50" borderId="22" xfId="4" applyFont="1" applyFill="1" applyBorder="1" applyAlignment="1">
      <alignment horizontal="center" vertical="center"/>
    </xf>
    <xf numFmtId="0" fontId="155" fillId="50" borderId="23" xfId="4" applyFont="1" applyFill="1" applyBorder="1" applyAlignment="1">
      <alignment horizontal="center" vertical="center"/>
    </xf>
    <xf numFmtId="9" fontId="120" fillId="53" borderId="32" xfId="7" applyFont="1" applyFill="1" applyBorder="1" applyAlignment="1">
      <alignment horizontal="center" vertical="center" wrapText="1" readingOrder="1"/>
    </xf>
    <xf numFmtId="9" fontId="112" fillId="53" borderId="3" xfId="7" applyFont="1" applyFill="1" applyBorder="1" applyAlignment="1">
      <alignment horizontal="center" vertical="center" wrapText="1" readingOrder="1"/>
    </xf>
    <xf numFmtId="178" fontId="86" fillId="0" borderId="3" xfId="0" applyNumberFormat="1" applyFont="1" applyFill="1" applyBorder="1" applyAlignment="1">
      <alignment vertical="center" wrapText="1" readingOrder="1"/>
    </xf>
    <xf numFmtId="9" fontId="120" fillId="0" borderId="3" xfId="7" applyFont="1" applyFill="1" applyBorder="1" applyAlignment="1">
      <alignment horizontal="center" vertical="center" wrapText="1" readingOrder="1"/>
    </xf>
    <xf numFmtId="9" fontId="111" fillId="3" borderId="3" xfId="7" applyFont="1" applyFill="1" applyBorder="1" applyAlignment="1">
      <alignment horizontal="center" vertical="center" wrapText="1" readingOrder="1"/>
    </xf>
    <xf numFmtId="9" fontId="112" fillId="49" borderId="3" xfId="7" applyFont="1" applyFill="1" applyBorder="1" applyAlignment="1">
      <alignment horizontal="center" vertical="center" wrapText="1" readingOrder="1"/>
    </xf>
    <xf numFmtId="9" fontId="111" fillId="53" borderId="35" xfId="7" applyFont="1" applyFill="1" applyBorder="1" applyAlignment="1">
      <alignment horizontal="center" vertical="center" wrapText="1" readingOrder="1"/>
    </xf>
    <xf numFmtId="9" fontId="111" fillId="53" borderId="26" xfId="7" applyFont="1" applyFill="1" applyBorder="1" applyAlignment="1">
      <alignment horizontal="center" vertical="center" wrapText="1" readingOrder="1"/>
    </xf>
    <xf numFmtId="9" fontId="120" fillId="53" borderId="3" xfId="7" applyFont="1" applyFill="1" applyBorder="1" applyAlignment="1">
      <alignment horizontal="center" vertical="center" wrapText="1" readingOrder="1"/>
    </xf>
    <xf numFmtId="9" fontId="120" fillId="0" borderId="3" xfId="2" applyFont="1" applyFill="1" applyBorder="1" applyAlignment="1">
      <alignment horizontal="center" vertical="center" wrapText="1" readingOrder="1"/>
    </xf>
    <xf numFmtId="9" fontId="112" fillId="52" borderId="3" xfId="7" applyFont="1" applyFill="1" applyBorder="1" applyAlignment="1">
      <alignment horizontal="center" vertical="center" wrapText="1" readingOrder="1"/>
    </xf>
    <xf numFmtId="9" fontId="111" fillId="0" borderId="3" xfId="2" applyFont="1" applyFill="1" applyBorder="1" applyAlignment="1">
      <alignment horizontal="center" vertical="center" wrapText="1" readingOrder="1"/>
    </xf>
    <xf numFmtId="9" fontId="111" fillId="51" borderId="3" xfId="7" applyFont="1" applyFill="1" applyBorder="1" applyAlignment="1">
      <alignment horizontal="center" vertical="center" wrapText="1" readingOrder="1"/>
    </xf>
    <xf numFmtId="9" fontId="111" fillId="43" borderId="7" xfId="7" applyFont="1" applyFill="1" applyBorder="1" applyAlignment="1">
      <alignment horizontal="center" vertical="center" wrapText="1" readingOrder="1"/>
    </xf>
    <xf numFmtId="0" fontId="175" fillId="50" borderId="24" xfId="0" applyFont="1" applyFill="1" applyBorder="1" applyAlignment="1">
      <alignment horizontal="center" vertical="center" wrapText="1" readingOrder="1"/>
    </xf>
    <xf numFmtId="0" fontId="175" fillId="50" borderId="25" xfId="0" applyFont="1" applyFill="1" applyBorder="1" applyAlignment="1">
      <alignment horizontal="center" vertical="center" wrapText="1" readingOrder="1"/>
    </xf>
    <xf numFmtId="9" fontId="175" fillId="50" borderId="25" xfId="2" applyFont="1" applyFill="1" applyBorder="1" applyAlignment="1">
      <alignment horizontal="center" vertical="center" wrapText="1" readingOrder="1"/>
    </xf>
    <xf numFmtId="0" fontId="175" fillId="50" borderId="27" xfId="0" applyFont="1" applyFill="1" applyBorder="1" applyAlignment="1">
      <alignment horizontal="center" vertical="center" wrapText="1" readingOrder="1"/>
    </xf>
    <xf numFmtId="0" fontId="89" fillId="0" borderId="38" xfId="0" applyFont="1" applyFill="1" applyBorder="1" applyAlignment="1">
      <alignment horizontal="left" vertical="center" wrapText="1" readingOrder="1"/>
    </xf>
  </cellXfs>
  <cellStyles count="578">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28">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2264045207284E-2"/>
          <c:y val="2.7295290692892028E-2"/>
          <c:w val="0.9071093444929722"/>
          <c:h val="0.77660416494483597"/>
        </c:manualLayout>
      </c:layout>
      <c:barChart>
        <c:barDir val="col"/>
        <c:grouping val="clustered"/>
        <c:varyColors val="0"/>
        <c:ser>
          <c:idx val="0"/>
          <c:order val="0"/>
          <c:tx>
            <c:strRef>
              <c:f>'ALERTAS DIRECCIONES'!$C$7</c:f>
              <c:strCache>
                <c:ptCount val="1"/>
                <c:pt idx="0">
                  <c:v>APROPIACIÓN VIGENTE</c:v>
                </c:pt>
              </c:strCache>
            </c:strRef>
          </c:tx>
          <c:spPr>
            <a:solidFill>
              <a:srgbClr val="C00000"/>
            </a:solidFill>
            <a:ln>
              <a:noFill/>
            </a:ln>
            <a:effectLst/>
          </c:spPr>
          <c:invertIfNegative val="0"/>
          <c:dLbls>
            <c:dLbl>
              <c:idx val="0"/>
              <c:layout>
                <c:manualLayout>
                  <c:x val="6.2500309304807697E-2"/>
                  <c:y val="6.23706184659576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C7-4452-9F84-61882F7AFD9F}"/>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C7-4452-9F84-61882F7AFD9F}"/>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C7-4452-9F84-61882F7AFD9F}"/>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C7-4452-9F84-61882F7AFD9F}"/>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DIRECCIONES'!$C$8,'ALERTAS DIRECCIONES'!$C$9,'ALERTAS DIRECCIONES'!$C$10,'ALERTAS DIRECCIONES'!$C$11,'ALERTAS DIRECCIONES'!$C$13)</c:f>
              <c:numCache>
                <c:formatCode>"$"\ #,##0</c:formatCode>
                <c:ptCount val="5"/>
                <c:pt idx="0">
                  <c:v>79753.796608999997</c:v>
                </c:pt>
                <c:pt idx="1">
                  <c:v>234877.55766200001</c:v>
                </c:pt>
                <c:pt idx="2">
                  <c:v>92408.660040000002</c:v>
                </c:pt>
                <c:pt idx="3">
                  <c:v>72451.799999999988</c:v>
                </c:pt>
                <c:pt idx="4">
                  <c:v>74000</c:v>
                </c:pt>
              </c:numCache>
            </c:numRef>
          </c:val>
          <c:extLst>
            <c:ext xmlns:c16="http://schemas.microsoft.com/office/drawing/2014/chart" uri="{C3380CC4-5D6E-409C-BE32-E72D297353CC}">
              <c16:uniqueId val="{00000004-07C7-4452-9F84-61882F7AFD9F}"/>
            </c:ext>
          </c:extLst>
        </c:ser>
        <c:ser>
          <c:idx val="1"/>
          <c:order val="1"/>
          <c:tx>
            <c:strRef>
              <c:f>'ALERTAS DIRECCIONES'!$I$7</c:f>
              <c:strCache>
                <c:ptCount val="1"/>
                <c:pt idx="0">
                  <c:v>COMPROMISO</c:v>
                </c:pt>
              </c:strCache>
            </c:strRef>
          </c:tx>
          <c:spPr>
            <a:solidFill>
              <a:schemeClr val="bg1">
                <a:lumMod val="85000"/>
              </a:schemeClr>
            </a:solidFill>
            <a:ln>
              <a:noFill/>
            </a:ln>
            <a:effectLst/>
          </c:spPr>
          <c:invertIfNegative val="0"/>
          <c:dLbls>
            <c:dLbl>
              <c:idx val="0"/>
              <c:layout>
                <c:manualLayout>
                  <c:x val="6.2850736923122943E-2"/>
                  <c:y val="-7.1029716764401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C7-4452-9F84-61882F7AFD9F}"/>
                </c:ext>
              </c:extLst>
            </c:dLbl>
            <c:dLbl>
              <c:idx val="1"/>
              <c:layout>
                <c:manualLayout>
                  <c:x val="-4.2021723103161058E-17"/>
                  <c:y val="7.96432294713250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C7-4452-9F84-61882F7AFD9F}"/>
                </c:ext>
              </c:extLst>
            </c:dLbl>
            <c:dLbl>
              <c:idx val="2"/>
              <c:layout>
                <c:manualLayout>
                  <c:x val="5.1900757578792599E-3"/>
                  <c:y val="-1.30315493735342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C7-4452-9F84-61882F7AFD9F}"/>
                </c:ext>
              </c:extLst>
            </c:dLbl>
            <c:dLbl>
              <c:idx val="3"/>
              <c:layout>
                <c:manualLayout>
                  <c:x val="5.6864952454254117E-2"/>
                  <c:y val="8.0149389464706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C7-4452-9F84-61882F7AFD9F}"/>
                </c:ext>
              </c:extLst>
            </c:dLbl>
            <c:dLbl>
              <c:idx val="4"/>
              <c:layout>
                <c:manualLayout>
                  <c:x val="4.8134529784120153E-2"/>
                  <c:y val="-5.4926365152637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C7-4452-9F84-61882F7AFD9F}"/>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DIRECCIONES'!$I$8,'ALERTAS DIRECCIONES'!$I$9,'ALERTAS DIRECCIONES'!$I$10,'ALERTAS DIRECCIONES'!$I$11,'ALERTAS DIRECCIONES'!$I$13)</c:f>
              <c:numCache>
                <c:formatCode>"$"\ #,##0</c:formatCode>
                <c:ptCount val="5"/>
                <c:pt idx="0">
                  <c:v>5809.0712500000009</c:v>
                </c:pt>
                <c:pt idx="1">
                  <c:v>9020.5095527000012</c:v>
                </c:pt>
                <c:pt idx="2">
                  <c:v>10354.4984996</c:v>
                </c:pt>
                <c:pt idx="3">
                  <c:v>13672.188147880001</c:v>
                </c:pt>
                <c:pt idx="4">
                  <c:v>2209.174133</c:v>
                </c:pt>
              </c:numCache>
            </c:numRef>
          </c:val>
          <c:extLst>
            <c:ext xmlns:c16="http://schemas.microsoft.com/office/drawing/2014/chart" uri="{C3380CC4-5D6E-409C-BE32-E72D297353CC}">
              <c16:uniqueId val="{0000000A-07C7-4452-9F84-61882F7AFD9F}"/>
            </c:ext>
          </c:extLst>
        </c:ser>
        <c:ser>
          <c:idx val="2"/>
          <c:order val="2"/>
          <c:tx>
            <c:strRef>
              <c:f>'ALERTAS DIRECCIONES'!$O$7</c:f>
              <c:strCache>
                <c:ptCount val="1"/>
                <c:pt idx="0">
                  <c:v>OBLIGACIÓN</c:v>
                </c:pt>
              </c:strCache>
            </c:strRef>
          </c:tx>
          <c:spPr>
            <a:solidFill>
              <a:schemeClr val="bg1">
                <a:lumMod val="65000"/>
              </a:schemeClr>
            </a:solidFill>
            <a:ln>
              <a:noFill/>
            </a:ln>
            <a:effectLst/>
          </c:spPr>
          <c:invertIfNegative val="0"/>
          <c:dLbls>
            <c:dLbl>
              <c:idx val="0"/>
              <c:layout>
                <c:manualLayout>
                  <c:x val="3.4381806988657252E-3"/>
                  <c:y val="3.570213734921469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C7-4452-9F84-61882F7AFD9F}"/>
                </c:ext>
              </c:extLst>
            </c:dLbl>
            <c:dLbl>
              <c:idx val="1"/>
              <c:layout>
                <c:manualLayout>
                  <c:x val="-4.2021723103161058E-17"/>
                  <c:y val="4.6687410379742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C7-4452-9F84-61882F7AFD9F}"/>
                </c:ext>
              </c:extLst>
            </c:dLbl>
            <c:dLbl>
              <c:idx val="2"/>
              <c:layout>
                <c:manualLayout>
                  <c:x val="-5.1572710482985964E-2"/>
                  <c:y val="2.1970546061055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C7-4452-9F84-61882F7AFD9F}"/>
                </c:ext>
              </c:extLst>
            </c:dLbl>
            <c:dLbl>
              <c:idx val="3"/>
              <c:layout>
                <c:manualLayout>
                  <c:x val="-5.0426650250030555E-2"/>
                  <c:y val="3.84484556068465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C7-4452-9F84-61882F7AFD9F}"/>
                </c:ext>
              </c:extLst>
            </c:dLbl>
            <c:dLbl>
              <c:idx val="4"/>
              <c:layout>
                <c:manualLayout>
                  <c:x val="-6.3033312812538295E-2"/>
                  <c:y val="8.23895477289579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C7-4452-9F84-61882F7AFD9F}"/>
                </c:ext>
              </c:extLst>
            </c:dLbl>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DIRECCIONES'!$O$8,'ALERTAS DIRECCIONES'!$O$9,'ALERTAS DIRECCIONES'!$O$10,'ALERTAS DIRECCIONES'!$O$11,'ALERTAS DIRECCIONES'!$O$13)</c:f>
              <c:numCache>
                <c:formatCode>"$"\ #,##0</c:formatCode>
                <c:ptCount val="5"/>
                <c:pt idx="0">
                  <c:v>391.27584000000002</c:v>
                </c:pt>
                <c:pt idx="1">
                  <c:v>967.62188966999997</c:v>
                </c:pt>
                <c:pt idx="2">
                  <c:v>840.76332099999991</c:v>
                </c:pt>
                <c:pt idx="3">
                  <c:v>3314.71331805</c:v>
                </c:pt>
                <c:pt idx="4">
                  <c:v>232.204341</c:v>
                </c:pt>
              </c:numCache>
            </c:numRef>
          </c:val>
          <c:extLst>
            <c:ext xmlns:c16="http://schemas.microsoft.com/office/drawing/2014/chart" uri="{C3380CC4-5D6E-409C-BE32-E72D297353CC}">
              <c16:uniqueId val="{00000010-07C7-4452-9F84-61882F7AFD9F}"/>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088184509213981E-2"/>
          <c:y val="6.4754523239453993E-2"/>
          <c:w val="0.83100941329702216"/>
          <c:h val="0.67052763788441427"/>
        </c:manualLayout>
      </c:layout>
      <c:barChart>
        <c:barDir val="col"/>
        <c:grouping val="clustered"/>
        <c:varyColors val="0"/>
        <c:ser>
          <c:idx val="0"/>
          <c:order val="0"/>
          <c:tx>
            <c:strRef>
              <c:f>'ALERTAS DIRECCIONES'!$C$32</c:f>
              <c:strCache>
                <c:ptCount val="1"/>
                <c:pt idx="0">
                  <c:v>APROPIACIÓN VIGENTE</c:v>
                </c:pt>
              </c:strCache>
            </c:strRef>
          </c:tx>
          <c:spPr>
            <a:solidFill>
              <a:srgbClr val="C00000"/>
            </a:solidFill>
            <a:ln>
              <a:noFill/>
            </a:ln>
            <a:effectLst/>
          </c:spPr>
          <c:invertIfNegative val="0"/>
          <c:dLbls>
            <c:dLbl>
              <c:idx val="0"/>
              <c:layout>
                <c:manualLayout>
                  <c:x val="1.1460602329552208E-3"/>
                  <c:y val="5.4926365152637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FE-458B-82D5-F8886F38F70B}"/>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FE-458B-82D5-F8886F38F70B}"/>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FE-458B-82D5-F8886F38F70B}"/>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E-458B-82D5-F8886F38F70B}"/>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DIRECCIONES'!$C$33:$C$37</c:f>
              <c:numCache>
                <c:formatCode>"$"\ #,##0</c:formatCode>
                <c:ptCount val="5"/>
                <c:pt idx="0">
                  <c:v>13845.493998</c:v>
                </c:pt>
                <c:pt idx="1">
                  <c:v>10010.239439000001</c:v>
                </c:pt>
                <c:pt idx="2">
                  <c:v>6152.953305</c:v>
                </c:pt>
                <c:pt idx="3">
                  <c:v>10674.472636999999</c:v>
                </c:pt>
                <c:pt idx="4">
                  <c:v>4500</c:v>
                </c:pt>
              </c:numCache>
            </c:numRef>
          </c:val>
          <c:extLst>
            <c:ext xmlns:c16="http://schemas.microsoft.com/office/drawing/2014/chart" uri="{C3380CC4-5D6E-409C-BE32-E72D297353CC}">
              <c16:uniqueId val="{00000004-22FE-458B-82D5-F8886F38F70B}"/>
            </c:ext>
          </c:extLst>
        </c:ser>
        <c:ser>
          <c:idx val="1"/>
          <c:order val="1"/>
          <c:tx>
            <c:strRef>
              <c:f>'ALERTAS DIRECCIONES'!$I$32</c:f>
              <c:strCache>
                <c:ptCount val="1"/>
                <c:pt idx="0">
                  <c:v>COMPROMISO</c:v>
                </c:pt>
              </c:strCache>
            </c:strRef>
          </c:tx>
          <c:spPr>
            <a:solidFill>
              <a:sysClr val="window" lastClr="FFFFFF">
                <a:lumMod val="75000"/>
              </a:sysClr>
            </a:solidFill>
            <a:ln>
              <a:noFill/>
            </a:ln>
            <a:effectLst/>
          </c:spPr>
          <c:invertIfNegative val="0"/>
          <c:dLbls>
            <c:dLbl>
              <c:idx val="0"/>
              <c:layout>
                <c:manualLayout>
                  <c:x val="1.2604592083472329E-2"/>
                  <c:y val="0.114113133118634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FE-458B-82D5-F8886F38F70B}"/>
                </c:ext>
              </c:extLst>
            </c:dLbl>
            <c:dLbl>
              <c:idx val="1"/>
              <c:layout>
                <c:manualLayout>
                  <c:x val="5.1211262270000245E-2"/>
                  <c:y val="7.9390052357991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FE-458B-82D5-F8886F38F70B}"/>
                </c:ext>
              </c:extLst>
            </c:dLbl>
            <c:dLbl>
              <c:idx val="2"/>
              <c:layout>
                <c:manualLayout>
                  <c:x val="-5.836139857147133E-2"/>
                  <c:y val="5.6402867473563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FE-458B-82D5-F8886F38F70B}"/>
                </c:ext>
              </c:extLst>
            </c:dLbl>
            <c:dLbl>
              <c:idx val="3"/>
              <c:layout>
                <c:manualLayout>
                  <c:x val="6.7340075274774605E-2"/>
                  <c:y val="-3.26998187824548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FE-458B-82D5-F8886F38F70B}"/>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DIRECCIONES'!$I$33:$I$37</c:f>
              <c:numCache>
                <c:formatCode>"$"\ #,##0</c:formatCode>
                <c:ptCount val="5"/>
                <c:pt idx="0">
                  <c:v>4155.2147303299998</c:v>
                </c:pt>
                <c:pt idx="1">
                  <c:v>1315.584177</c:v>
                </c:pt>
                <c:pt idx="2">
                  <c:v>4158.3575889999993</c:v>
                </c:pt>
                <c:pt idx="3">
                  <c:v>1252.441288</c:v>
                </c:pt>
                <c:pt idx="4">
                  <c:v>0</c:v>
                </c:pt>
              </c:numCache>
            </c:numRef>
          </c:val>
          <c:extLst>
            <c:ext xmlns:c16="http://schemas.microsoft.com/office/drawing/2014/chart" uri="{C3380CC4-5D6E-409C-BE32-E72D297353CC}">
              <c16:uniqueId val="{00000011-22FE-458B-82D5-F8886F38F70B}"/>
            </c:ext>
          </c:extLst>
        </c:ser>
        <c:ser>
          <c:idx val="2"/>
          <c:order val="2"/>
          <c:tx>
            <c:strRef>
              <c:f>'ALERTAS DIRECCIONES'!$O$32</c:f>
              <c:strCache>
                <c:ptCount val="1"/>
                <c:pt idx="0">
                  <c:v>OBLIGACIÓN</c:v>
                </c:pt>
              </c:strCache>
            </c:strRef>
          </c:tx>
          <c:spPr>
            <a:solidFill>
              <a:sysClr val="window" lastClr="FFFFFF">
                <a:lumMod val="50000"/>
              </a:sysClr>
            </a:solidFill>
            <a:ln>
              <a:noFill/>
            </a:ln>
            <a:effectLst/>
          </c:spPr>
          <c:invertIfNegative val="0"/>
          <c:dLbls>
            <c:dLbl>
              <c:idx val="0"/>
              <c:layout>
                <c:manualLayout>
                  <c:x val="0"/>
                  <c:y val="0.162767154105736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FE-458B-82D5-F8886F38F70B}"/>
                </c:ext>
              </c:extLst>
            </c:dLbl>
            <c:dLbl>
              <c:idx val="1"/>
              <c:layout>
                <c:manualLayout>
                  <c:x val="-5.8937666980211065E-2"/>
                  <c:y val="7.07397325430088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FE-458B-82D5-F8886F38F70B}"/>
                </c:ext>
              </c:extLst>
            </c:dLbl>
            <c:dLbl>
              <c:idx val="2"/>
              <c:layout>
                <c:manualLayout>
                  <c:x val="-4.4893383516516408E-3"/>
                  <c:y val="8.8633077458457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2FE-458B-82D5-F8886F38F70B}"/>
                </c:ext>
              </c:extLst>
            </c:dLbl>
            <c:dLbl>
              <c:idx val="3"/>
              <c:layout>
                <c:manualLayout>
                  <c:x val="-8.8290320915815484E-2"/>
                  <c:y val="2.6858508320744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FE-458B-82D5-F8886F38F7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DIRECCIONES'!$O$33:$O$37</c:f>
              <c:numCache>
                <c:formatCode>"$"\ #,##0</c:formatCode>
                <c:ptCount val="5"/>
                <c:pt idx="0">
                  <c:v>354.95553807000005</c:v>
                </c:pt>
                <c:pt idx="1">
                  <c:v>170.34565717000001</c:v>
                </c:pt>
                <c:pt idx="2">
                  <c:v>545.83421700000008</c:v>
                </c:pt>
                <c:pt idx="3">
                  <c:v>64.743409999999997</c:v>
                </c:pt>
                <c:pt idx="4">
                  <c:v>0</c:v>
                </c:pt>
              </c:numCache>
            </c:numRef>
          </c:val>
          <c:extLst>
            <c:ext xmlns:c16="http://schemas.microsoft.com/office/drawing/2014/chart" uri="{C3380CC4-5D6E-409C-BE32-E72D297353CC}">
              <c16:uniqueId val="{00000012-22FE-458B-82D5-F8886F38F70B}"/>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05932552959396E-2"/>
          <c:y val="8.1400273683738256E-2"/>
          <c:w val="0.85557174021601146"/>
          <c:h val="0.6740353593957501"/>
        </c:manualLayout>
      </c:layout>
      <c:barChart>
        <c:barDir val="col"/>
        <c:grouping val="clustered"/>
        <c:varyColors val="0"/>
        <c:ser>
          <c:idx val="0"/>
          <c:order val="0"/>
          <c:tx>
            <c:strRef>
              <c:f>'ALERTAS DIRECCIONES'!$C$42</c:f>
              <c:strCache>
                <c:ptCount val="1"/>
                <c:pt idx="0">
                  <c:v>APROPIACIÓN VIGENTE</c:v>
                </c:pt>
              </c:strCache>
            </c:strRef>
          </c:tx>
          <c:spPr>
            <a:solidFill>
              <a:srgbClr val="C00000"/>
            </a:solidFill>
            <a:ln>
              <a:noFill/>
            </a:ln>
            <a:effectLst/>
          </c:spPr>
          <c:invertIfNegative val="0"/>
          <c:dLbls>
            <c:dLbl>
              <c:idx val="0"/>
              <c:layout>
                <c:manualLayout>
                  <c:x val="5.6353568505535792E-3"/>
                  <c:y val="-3.236386807354504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362888890407592E-2"/>
                      <c:h val="9.7617354233905468E-2"/>
                    </c:manualLayout>
                  </c15:layout>
                </c:ext>
                <c:ext xmlns:c16="http://schemas.microsoft.com/office/drawing/2014/chart" uri="{C3380CC4-5D6E-409C-BE32-E72D297353CC}">
                  <c16:uniqueId val="{00000000-DB77-4193-A3E7-4136607B0BF0}"/>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77-4193-A3E7-4136607B0BF0}"/>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77-4193-A3E7-4136607B0BF0}"/>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77-4193-A3E7-4136607B0BF0}"/>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DIRECCIONES'!$C$43:$C$45</c:f>
              <c:numCache>
                <c:formatCode>"$"\ #,##0</c:formatCode>
                <c:ptCount val="3"/>
                <c:pt idx="0">
                  <c:v>451</c:v>
                </c:pt>
                <c:pt idx="1">
                  <c:v>36439.515568999996</c:v>
                </c:pt>
                <c:pt idx="2">
                  <c:v>47157.641624000004</c:v>
                </c:pt>
              </c:numCache>
            </c:numRef>
          </c:val>
          <c:extLst>
            <c:ext xmlns:c16="http://schemas.microsoft.com/office/drawing/2014/chart" uri="{C3380CC4-5D6E-409C-BE32-E72D297353CC}">
              <c16:uniqueId val="{00000004-DB77-4193-A3E7-4136607B0BF0}"/>
            </c:ext>
          </c:extLst>
        </c:ser>
        <c:ser>
          <c:idx val="1"/>
          <c:order val="1"/>
          <c:tx>
            <c:strRef>
              <c:f>'ALERTAS DIRECCIONES'!$I$42</c:f>
              <c:strCache>
                <c:ptCount val="1"/>
                <c:pt idx="0">
                  <c:v>COMPROMISO</c:v>
                </c:pt>
              </c:strCache>
            </c:strRef>
          </c:tx>
          <c:spPr>
            <a:solidFill>
              <a:sysClr val="window" lastClr="FFFFFF">
                <a:lumMod val="65000"/>
              </a:sysClr>
            </a:solidFill>
            <a:ln>
              <a:noFill/>
            </a:ln>
            <a:effectLst/>
          </c:spPr>
          <c:invertIfNegative val="0"/>
          <c:dLbls>
            <c:dLbl>
              <c:idx val="0"/>
              <c:layout>
                <c:manualLayout>
                  <c:x val="9.3527882326075784E-2"/>
                  <c:y val="-4.5659569887424881E-2"/>
                </c:manualLayout>
              </c:layout>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7751539041807876E-2"/>
                      <c:h val="6.442023794946497E-2"/>
                    </c:manualLayout>
                  </c15:layout>
                </c:ext>
                <c:ext xmlns:c16="http://schemas.microsoft.com/office/drawing/2014/chart" uri="{C3380CC4-5D6E-409C-BE32-E72D297353CC}">
                  <c16:uniqueId val="{00000014-DB77-4193-A3E7-4136607B0BF0}"/>
                </c:ext>
              </c:extLst>
            </c:dLbl>
            <c:dLbl>
              <c:idx val="1"/>
              <c:layout>
                <c:manualLayout>
                  <c:x val="0"/>
                  <c:y val="8.05755249622340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B77-4193-A3E7-4136607B0BF0}"/>
                </c:ext>
              </c:extLst>
            </c:dLbl>
            <c:dLbl>
              <c:idx val="2"/>
              <c:layout>
                <c:manualLayout>
                  <c:x val="8.2433397804319741E-2"/>
                  <c:y val="5.2336406667115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B77-4193-A3E7-4136607B0BF0}"/>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DIRECCIONES'!$I$43:$I$45</c:f>
              <c:numCache>
                <c:formatCode>"$"\ #,##0</c:formatCode>
                <c:ptCount val="3"/>
                <c:pt idx="0">
                  <c:v>385.39938599999999</c:v>
                </c:pt>
                <c:pt idx="1">
                  <c:v>23136.572783989999</c:v>
                </c:pt>
                <c:pt idx="2">
                  <c:v>8120.407655</c:v>
                </c:pt>
              </c:numCache>
            </c:numRef>
          </c:val>
          <c:extLst>
            <c:ext xmlns:c16="http://schemas.microsoft.com/office/drawing/2014/chart" uri="{C3380CC4-5D6E-409C-BE32-E72D297353CC}">
              <c16:uniqueId val="{00000011-DB77-4193-A3E7-4136607B0BF0}"/>
            </c:ext>
          </c:extLst>
        </c:ser>
        <c:ser>
          <c:idx val="2"/>
          <c:order val="2"/>
          <c:tx>
            <c:strRef>
              <c:f>'ALERTAS DIRECCIONES'!$O$42</c:f>
              <c:strCache>
                <c:ptCount val="1"/>
                <c:pt idx="0">
                  <c:v>OBLIGACIÓN</c:v>
                </c:pt>
              </c:strCache>
            </c:strRef>
          </c:tx>
          <c:spPr>
            <a:solidFill>
              <a:sysClr val="window" lastClr="FFFFFF">
                <a:lumMod val="50000"/>
              </a:sysClr>
            </a:solidFill>
            <a:ln>
              <a:noFill/>
            </a:ln>
            <a:effectLst/>
          </c:spPr>
          <c:invertIfNegative val="0"/>
          <c:dLbls>
            <c:dLbl>
              <c:idx val="0"/>
              <c:layout>
                <c:manualLayout>
                  <c:x val="-7.7066975036686511E-2"/>
                  <c:y val="-2.4172446004352772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1765754572939022E-2"/>
                      <c:h val="3.2190027964571301E-2"/>
                    </c:manualLayout>
                  </c15:layout>
                </c:ext>
                <c:ext xmlns:c16="http://schemas.microsoft.com/office/drawing/2014/chart" uri="{C3380CC4-5D6E-409C-BE32-E72D297353CC}">
                  <c16:uniqueId val="{00000013-DB77-4193-A3E7-4136607B0BF0}"/>
                </c:ext>
              </c:extLst>
            </c:dLbl>
            <c:dLbl>
              <c:idx val="1"/>
              <c:layout>
                <c:manualLayout>
                  <c:x val="-8.0714008537058596E-2"/>
                  <c:y val="9.43311573232833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B77-4193-A3E7-4136607B0BF0}"/>
                </c:ext>
              </c:extLst>
            </c:dLbl>
            <c:dLbl>
              <c:idx val="2"/>
              <c:layout>
                <c:manualLayout>
                  <c:x val="-4.4893383516517501E-3"/>
                  <c:y val="0.102062331618829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B77-4193-A3E7-4136607B0BF0}"/>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DIRECCIONES'!$O$43:$O$45</c:f>
              <c:numCache>
                <c:formatCode>"$"#,##0_);[Red]\("$"#,##0\)</c:formatCode>
                <c:ptCount val="3"/>
                <c:pt idx="0">
                  <c:v>58.491098999999998</c:v>
                </c:pt>
                <c:pt idx="1">
                  <c:v>4920.8002483599994</c:v>
                </c:pt>
                <c:pt idx="2">
                  <c:v>7957.4935619999997</c:v>
                </c:pt>
              </c:numCache>
            </c:numRef>
          </c:val>
          <c:extLst>
            <c:ext xmlns:c16="http://schemas.microsoft.com/office/drawing/2014/chart" uri="{C3380CC4-5D6E-409C-BE32-E72D297353CC}">
              <c16:uniqueId val="{00000012-DB77-4193-A3E7-4136607B0BF0}"/>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294394817807938E-2"/>
          <c:y val="0.15475554740633771"/>
          <c:w val="0.91395498441428069"/>
          <c:h val="0.68600911210234894"/>
        </c:manualLayout>
      </c:layout>
      <c:barChart>
        <c:barDir val="col"/>
        <c:grouping val="clustered"/>
        <c:varyColors val="0"/>
        <c:ser>
          <c:idx val="0"/>
          <c:order val="0"/>
          <c:tx>
            <c:strRef>
              <c:f>'ALERTAS DIRECCIONES'!$C$22</c:f>
              <c:strCache>
                <c:ptCount val="1"/>
                <c:pt idx="0">
                  <c:v>APROPIACIÓN VIGENTE</c:v>
                </c:pt>
              </c:strCache>
            </c:strRef>
          </c:tx>
          <c:spPr>
            <a:solidFill>
              <a:srgbClr val="C00000"/>
            </a:solidFill>
            <a:ln>
              <a:noFill/>
            </a:ln>
            <a:effectLst/>
          </c:spPr>
          <c:invertIfNegative val="0"/>
          <c:dLbls>
            <c:dLbl>
              <c:idx val="0"/>
              <c:layout>
                <c:manualLayout>
                  <c:x val="-2.2883810604934435E-3"/>
                  <c:y val="0.1210416108166465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B-46D8-AE63-A6794466F798}"/>
                </c:ext>
              </c:extLst>
            </c:dLbl>
            <c:dLbl>
              <c:idx val="1"/>
              <c:layout>
                <c:manualLayout>
                  <c:x val="4.5767621209868445E-3"/>
                  <c:y val="7.98359560705540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9B-46D8-AE63-A6794466F798}"/>
                </c:ext>
              </c:extLst>
            </c:dLbl>
            <c:dLbl>
              <c:idx val="2"/>
              <c:layout>
                <c:manualLayout>
                  <c:x val="0"/>
                  <c:y val="-2.5613612404732991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8972102185694365E-2"/>
                      <c:h val="3.1261514780970334E-2"/>
                    </c:manualLayout>
                  </c15:layout>
                </c:ext>
                <c:ext xmlns:c16="http://schemas.microsoft.com/office/drawing/2014/chart" uri="{C3380CC4-5D6E-409C-BE32-E72D297353CC}">
                  <c16:uniqueId val="{00000011-AF9B-46D8-AE63-A6794466F798}"/>
                </c:ext>
              </c:extLst>
            </c:dLbl>
            <c:dLbl>
              <c:idx val="3"/>
              <c:layout>
                <c:manualLayout>
                  <c:x val="-1.6945780813293673E-16"/>
                  <c:y val="-5.37885860499392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9B-46D8-AE63-A6794466F798}"/>
                </c:ext>
              </c:extLst>
            </c:dLbl>
            <c:dLbl>
              <c:idx val="4"/>
              <c:layout>
                <c:manualLayout>
                  <c:x val="0"/>
                  <c:y val="-5.63499472904126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F9B-46D8-AE63-A6794466F79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DIRECCIONES'!$C$23:$C$27</c:f>
              <c:numCache>
                <c:formatCode>"$"\ #,##0</c:formatCode>
                <c:ptCount val="5"/>
                <c:pt idx="0">
                  <c:v>527031.22673600004</c:v>
                </c:pt>
                <c:pt idx="1">
                  <c:v>134274.9</c:v>
                </c:pt>
                <c:pt idx="2">
                  <c:v>42800</c:v>
                </c:pt>
                <c:pt idx="3">
                  <c:v>38785.800000000003</c:v>
                </c:pt>
                <c:pt idx="4">
                  <c:v>4500</c:v>
                </c:pt>
              </c:numCache>
            </c:numRef>
          </c:val>
          <c:extLst>
            <c:ext xmlns:c16="http://schemas.microsoft.com/office/drawing/2014/chart" uri="{C3380CC4-5D6E-409C-BE32-E72D297353CC}">
              <c16:uniqueId val="{00000002-AF9B-46D8-AE63-A6794466F798}"/>
            </c:ext>
          </c:extLst>
        </c:ser>
        <c:ser>
          <c:idx val="1"/>
          <c:order val="1"/>
          <c:tx>
            <c:strRef>
              <c:f>'ALERTAS DIRECCIONES'!$I$22</c:f>
              <c:strCache>
                <c:ptCount val="1"/>
                <c:pt idx="0">
                  <c:v>COMPROMISO</c:v>
                </c:pt>
              </c:strCache>
            </c:strRef>
          </c:tx>
          <c:spPr>
            <a:solidFill>
              <a:sysClr val="window" lastClr="FFFFFF">
                <a:lumMod val="65000"/>
              </a:sysClr>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1A-AF9B-46D8-AE63-A6794466F798}"/>
              </c:ext>
            </c:extLst>
          </c:dPt>
          <c:dLbls>
            <c:dLbl>
              <c:idx val="0"/>
              <c:layout>
                <c:manualLayout>
                  <c:x val="8.171603677221629E-3"/>
                  <c:y val="0.128056132713579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F9B-46D8-AE63-A6794466F798}"/>
                </c:ext>
              </c:extLst>
            </c:dLbl>
            <c:dLbl>
              <c:idx val="1"/>
              <c:layout>
                <c:manualLayout>
                  <c:x val="1.8183408141188712E-2"/>
                  <c:y val="-7.02801038759044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F9B-46D8-AE63-A6794466F798}"/>
                </c:ext>
              </c:extLst>
            </c:dLbl>
            <c:dLbl>
              <c:idx val="2"/>
              <c:layout>
                <c:manualLayout>
                  <c:x val="-3.2597406427363074E-3"/>
                  <c:y val="3.0448668696562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9B-46D8-AE63-A6794466F798}"/>
                </c:ext>
              </c:extLst>
            </c:dLbl>
            <c:spPr>
              <a:solidFill>
                <a:sysClr val="window" lastClr="FFFFFF">
                  <a:lumMod val="8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DIRECCIONES'!$I$23:$I$27</c:f>
              <c:numCache>
                <c:formatCode>"$"\ #,##0</c:formatCode>
                <c:ptCount val="5"/>
                <c:pt idx="0">
                  <c:v>238896.76312079999</c:v>
                </c:pt>
                <c:pt idx="1">
                  <c:v>10041.228356000001</c:v>
                </c:pt>
                <c:pt idx="2">
                  <c:v>5431.5939900000003</c:v>
                </c:pt>
                <c:pt idx="3">
                  <c:v>6913.3788199999999</c:v>
                </c:pt>
                <c:pt idx="4">
                  <c:v>2096.3257239999998</c:v>
                </c:pt>
              </c:numCache>
            </c:numRef>
          </c:val>
          <c:extLst>
            <c:ext xmlns:c16="http://schemas.microsoft.com/office/drawing/2014/chart" uri="{C3380CC4-5D6E-409C-BE32-E72D297353CC}">
              <c16:uniqueId val="{0000000F-AF9B-46D8-AE63-A6794466F798}"/>
            </c:ext>
          </c:extLst>
        </c:ser>
        <c:ser>
          <c:idx val="2"/>
          <c:order val="2"/>
          <c:tx>
            <c:strRef>
              <c:f>'ALERTAS DIRECCIONES'!$O$22</c:f>
              <c:strCache>
                <c:ptCount val="1"/>
                <c:pt idx="0">
                  <c:v>OBLIGACIÓN</c:v>
                </c:pt>
              </c:strCache>
            </c:strRef>
          </c:tx>
          <c:spPr>
            <a:solidFill>
              <a:sysClr val="window" lastClr="FFFFFF">
                <a:lumMod val="50000"/>
              </a:sysClr>
            </a:solidFill>
            <a:ln>
              <a:noFill/>
            </a:ln>
            <a:effectLst/>
          </c:spPr>
          <c:invertIfNegative val="0"/>
          <c:dLbls>
            <c:dLbl>
              <c:idx val="0"/>
              <c:layout>
                <c:manualLayout>
                  <c:x val="-2.1182226016617091E-17"/>
                  <c:y val="5.89113085308858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F9B-46D8-AE63-A6794466F798}"/>
                </c:ext>
              </c:extLst>
            </c:dLbl>
            <c:dLbl>
              <c:idx val="1"/>
              <c:layout>
                <c:manualLayout>
                  <c:x val="-8.8782650891825451E-2"/>
                  <c:y val="-1.96554320962451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9B-46D8-AE63-A6794466F798}"/>
                </c:ext>
              </c:extLst>
            </c:dLbl>
            <c:dLbl>
              <c:idx val="2"/>
              <c:layout>
                <c:manualLayout>
                  <c:x val="-9.6016267305476327E-2"/>
                  <c:y val="-1.1669929600601633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5576744173576857E-2"/>
                      <c:h val="2.7273712289681288E-2"/>
                    </c:manualLayout>
                  </c15:layout>
                </c:ext>
                <c:ext xmlns:c16="http://schemas.microsoft.com/office/drawing/2014/chart" uri="{C3380CC4-5D6E-409C-BE32-E72D297353CC}">
                  <c16:uniqueId val="{00000012-AF9B-46D8-AE63-A6794466F798}"/>
                </c:ext>
              </c:extLst>
            </c:dLbl>
            <c:dLbl>
              <c:idx val="3"/>
              <c:layout>
                <c:manualLayout>
                  <c:x val="-7.2271936385888427E-2"/>
                  <c:y val="-5.958230916892429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9B-46D8-AE63-A6794466F798}"/>
                </c:ext>
              </c:extLst>
            </c:dLbl>
            <c:dLbl>
              <c:idx val="4"/>
              <c:layout>
                <c:manualLayout>
                  <c:x val="-6.7611280459197037E-2"/>
                  <c:y val="-8.5470104643674827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50712208645121E-2"/>
                      <c:h val="6.6557072674692394E-2"/>
                    </c:manualLayout>
                  </c15:layout>
                </c:ext>
                <c:ext xmlns:c16="http://schemas.microsoft.com/office/drawing/2014/chart" uri="{C3380CC4-5D6E-409C-BE32-E72D297353CC}">
                  <c16:uniqueId val="{00000016-AF9B-46D8-AE63-A6794466F79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DIRECCIONES'!$O$23:$O$27</c:f>
              <c:numCache>
                <c:formatCode>"$"\ #,##0</c:formatCode>
                <c:ptCount val="5"/>
                <c:pt idx="0">
                  <c:v>4461.5182134500001</c:v>
                </c:pt>
                <c:pt idx="1">
                  <c:v>1082.0015720000001</c:v>
                </c:pt>
                <c:pt idx="2">
                  <c:v>486.07202900000004</c:v>
                </c:pt>
                <c:pt idx="3">
                  <c:v>859.25893800000006</c:v>
                </c:pt>
                <c:pt idx="4">
                  <c:v>265.90146054000002</c:v>
                </c:pt>
              </c:numCache>
            </c:numRef>
          </c:val>
          <c:extLst>
            <c:ext xmlns:c16="http://schemas.microsoft.com/office/drawing/2014/chart" uri="{C3380CC4-5D6E-409C-BE32-E72D297353CC}">
              <c16:uniqueId val="{00000010-AF9B-46D8-AE63-A6794466F798}"/>
            </c:ext>
          </c:extLst>
        </c:ser>
        <c:dLbls>
          <c:dLblPos val="outEnd"/>
          <c:showLegendKey val="0"/>
          <c:showVal val="1"/>
          <c:showCatName val="0"/>
          <c:showSerName val="0"/>
          <c:showPercent val="0"/>
          <c:showBubbleSize val="0"/>
        </c:dLbls>
        <c:gapWidth val="219"/>
        <c:overlap val="100"/>
        <c:axId val="49186384"/>
        <c:axId val="108156544"/>
      </c:barChart>
      <c:catAx>
        <c:axId val="4918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156544"/>
        <c:crosses val="autoZero"/>
        <c:auto val="1"/>
        <c:lblAlgn val="ctr"/>
        <c:lblOffset val="100"/>
        <c:noMultiLvlLbl val="0"/>
      </c:catAx>
      <c:valAx>
        <c:axId val="108156544"/>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8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102658</xdr:colOff>
      <xdr:row>1</xdr:row>
      <xdr:rowOff>41274</xdr:rowOff>
    </xdr:from>
    <xdr:to>
      <xdr:col>1</xdr:col>
      <xdr:colOff>804333</xdr:colOff>
      <xdr:row>3</xdr:row>
      <xdr:rowOff>371475</xdr:rowOff>
    </xdr:to>
    <xdr:pic>
      <xdr:nvPicPr>
        <xdr:cNvPr id="4" name="Imagen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11227" t="20346" r="60761" b="574"/>
        <a:stretch/>
      </xdr:blipFill>
      <xdr:spPr bwMode="auto">
        <a:xfrm>
          <a:off x="102658" y="231774"/>
          <a:ext cx="3111500" cy="10350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1148291</xdr:colOff>
      <xdr:row>0</xdr:row>
      <xdr:rowOff>40697</xdr:rowOff>
    </xdr:from>
    <xdr:to>
      <xdr:col>13</xdr:col>
      <xdr:colOff>862445</xdr:colOff>
      <xdr:row>3</xdr:row>
      <xdr:rowOff>106506</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1478586" y="40697"/>
          <a:ext cx="2017473" cy="9576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xdr:colOff>
      <xdr:row>0</xdr:row>
      <xdr:rowOff>74085</xdr:rowOff>
    </xdr:from>
    <xdr:to>
      <xdr:col>1</xdr:col>
      <xdr:colOff>903181</xdr:colOff>
      <xdr:row>4</xdr:row>
      <xdr:rowOff>10848</xdr:rowOff>
    </xdr:to>
    <xdr:pic>
      <xdr:nvPicPr>
        <xdr:cNvPr id="3" name="Imagen 2">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1"/>
        <a:srcRect l="11227" t="20346" r="60761" b="574"/>
        <a:stretch/>
      </xdr:blipFill>
      <xdr:spPr bwMode="auto">
        <a:xfrm>
          <a:off x="84666" y="74085"/>
          <a:ext cx="3051598" cy="11115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264583</xdr:colOff>
      <xdr:row>0</xdr:row>
      <xdr:rowOff>137585</xdr:rowOff>
    </xdr:from>
    <xdr:to>
      <xdr:col>17</xdr:col>
      <xdr:colOff>752245</xdr:colOff>
      <xdr:row>4</xdr:row>
      <xdr:rowOff>34396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20288250" y="137585"/>
          <a:ext cx="2500367" cy="107156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400051</xdr:colOff>
      <xdr:row>3</xdr:row>
      <xdr:rowOff>266700</xdr:rowOff>
    </xdr:from>
    <xdr:to>
      <xdr:col>35</xdr:col>
      <xdr:colOff>352425</xdr:colOff>
      <xdr:row>13</xdr:row>
      <xdr:rowOff>85724</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73314</xdr:colOff>
      <xdr:row>0</xdr:row>
      <xdr:rowOff>0</xdr:rowOff>
    </xdr:from>
    <xdr:to>
      <xdr:col>0</xdr:col>
      <xdr:colOff>2415117</xdr:colOff>
      <xdr:row>3</xdr:row>
      <xdr:rowOff>326157</xdr:rowOff>
    </xdr:to>
    <xdr:pic>
      <xdr:nvPicPr>
        <xdr:cNvPr id="7" name="Imagen 6">
          <a:extLst>
            <a:ext uri="{FF2B5EF4-FFF2-40B4-BE49-F238E27FC236}">
              <a16:creationId xmlns:a16="http://schemas.microsoft.com/office/drawing/2014/main" id="{00000000-0008-0000-0D00-000007000000}"/>
            </a:ext>
          </a:extLst>
        </xdr:cNvPr>
        <xdr:cNvPicPr/>
      </xdr:nvPicPr>
      <xdr:blipFill rotWithShape="1">
        <a:blip xmlns:r="http://schemas.openxmlformats.org/officeDocument/2006/relationships" r:embed="rId2"/>
        <a:srcRect l="11227" t="20346" r="60761" b="574"/>
        <a:stretch/>
      </xdr:blipFill>
      <xdr:spPr bwMode="auto">
        <a:xfrm>
          <a:off x="73314" y="0"/>
          <a:ext cx="2341803" cy="10691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840703</xdr:colOff>
      <xdr:row>0</xdr:row>
      <xdr:rowOff>0</xdr:rowOff>
    </xdr:from>
    <xdr:to>
      <xdr:col>18</xdr:col>
      <xdr:colOff>758485</xdr:colOff>
      <xdr:row>3</xdr:row>
      <xdr:rowOff>228600</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2898" t="18933" r="12636" b="-21"/>
        <a:stretch/>
      </xdr:blipFill>
      <xdr:spPr bwMode="auto">
        <a:xfrm>
          <a:off x="16715703" y="0"/>
          <a:ext cx="1960365" cy="980017"/>
        </a:xfrm>
        <a:prstGeom prst="rect">
          <a:avLst/>
        </a:prstGeom>
        <a:ln>
          <a:noFill/>
        </a:ln>
        <a:extLst>
          <a:ext uri="{53640926-AAD7-44D8-BBD7-CCE9431645EC}">
            <a14:shadowObscured xmlns:a14="http://schemas.microsoft.com/office/drawing/2010/main"/>
          </a:ext>
        </a:extLst>
      </xdr:spPr>
    </xdr:pic>
    <xdr:clientData/>
  </xdr:twoCellAnchor>
  <xdr:twoCellAnchor>
    <xdr:from>
      <xdr:col>21</xdr:col>
      <xdr:colOff>581026</xdr:colOff>
      <xdr:row>30</xdr:row>
      <xdr:rowOff>257176</xdr:rowOff>
    </xdr:from>
    <xdr:to>
      <xdr:col>33</xdr:col>
      <xdr:colOff>561975</xdr:colOff>
      <xdr:row>37</xdr:row>
      <xdr:rowOff>295275</xdr:rowOff>
    </xdr:to>
    <xdr:graphicFrame macro="">
      <xdr:nvGraphicFramePr>
        <xdr:cNvPr id="17" name="Gráfico 16">
          <a:extLst>
            <a:ext uri="{FF2B5EF4-FFF2-40B4-BE49-F238E27FC236}">
              <a16:creationId xmlns:a16="http://schemas.microsoft.com/office/drawing/2014/main" id="{9C89B9A3-F69D-49CD-97E9-D9CE6C54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361950</xdr:colOff>
      <xdr:row>42</xdr:row>
      <xdr:rowOff>276225</xdr:rowOff>
    </xdr:from>
    <xdr:to>
      <xdr:col>34</xdr:col>
      <xdr:colOff>9525</xdr:colOff>
      <xdr:row>49</xdr:row>
      <xdr:rowOff>47625</xdr:rowOff>
    </xdr:to>
    <xdr:graphicFrame macro="">
      <xdr:nvGraphicFramePr>
        <xdr:cNvPr id="18" name="Gráfico 17">
          <a:extLst>
            <a:ext uri="{FF2B5EF4-FFF2-40B4-BE49-F238E27FC236}">
              <a16:creationId xmlns:a16="http://schemas.microsoft.com/office/drawing/2014/main" id="{5877D4B2-4C9C-4113-A48E-C1B078E36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314325</xdr:colOff>
      <xdr:row>22</xdr:row>
      <xdr:rowOff>523875</xdr:rowOff>
    </xdr:from>
    <xdr:to>
      <xdr:col>36</xdr:col>
      <xdr:colOff>250031</xdr:colOff>
      <xdr:row>27</xdr:row>
      <xdr:rowOff>428625</xdr:rowOff>
    </xdr:to>
    <xdr:graphicFrame macro="">
      <xdr:nvGraphicFramePr>
        <xdr:cNvPr id="19" name="Gráfico 18">
          <a:extLst>
            <a:ext uri="{FF2B5EF4-FFF2-40B4-BE49-F238E27FC236}">
              <a16:creationId xmlns:a16="http://schemas.microsoft.com/office/drawing/2014/main" id="{1B55291D-AA7D-4B48-97CD-7B7615D35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0.40292</cdr:x>
      <cdr:y>0.04918</cdr:y>
    </cdr:from>
    <cdr:to>
      <cdr:x>0.72615</cdr:x>
      <cdr:y>0.13378</cdr:y>
    </cdr:to>
    <cdr:sp macro="" textlink="">
      <cdr:nvSpPr>
        <cdr:cNvPr id="2" name="Rectángulo 1">
          <a:extLst xmlns:a="http://schemas.openxmlformats.org/drawingml/2006/main">
            <a:ext uri="{FF2B5EF4-FFF2-40B4-BE49-F238E27FC236}">
              <a16:creationId xmlns:a16="http://schemas.microsoft.com/office/drawing/2014/main" id="{91442208-005C-4847-B139-47F961A969F2}"/>
            </a:ext>
          </a:extLst>
        </cdr:cNvPr>
        <cdr:cNvSpPr/>
      </cdr:nvSpPr>
      <cdr:spPr>
        <a:xfrm xmlns:a="http://schemas.openxmlformats.org/drawingml/2006/main">
          <a:off x="3419475" y="164611"/>
          <a:ext cx="2743200" cy="283201"/>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pPr rtl="0"/>
          <a:r>
            <a:rPr lang="es-CO" sz="1100" b="0" i="0" baseline="0">
              <a:solidFill>
                <a:sysClr val="windowText" lastClr="000000"/>
              </a:solidFill>
              <a:effectLst/>
              <a:latin typeface="+mn-lt"/>
              <a:ea typeface="+mn-ea"/>
              <a:cs typeface="+mn-cs"/>
            </a:rPr>
            <a:t>DESPACHO</a:t>
          </a:r>
          <a:r>
            <a:rPr lang="es-CO" sz="1100" b="0" i="0" baseline="0">
              <a:solidFill>
                <a:schemeClr val="lt1"/>
              </a:solidFill>
              <a:effectLst/>
              <a:latin typeface="+mn-lt"/>
              <a:ea typeface="+mn-ea"/>
              <a:cs typeface="+mn-cs"/>
            </a:rPr>
            <a:t> </a:t>
          </a:r>
          <a:r>
            <a:rPr lang="es-CO" sz="1100" b="0" i="0" baseline="0">
              <a:solidFill>
                <a:sysClr val="windowText" lastClr="000000"/>
              </a:solidFill>
              <a:effectLst/>
              <a:latin typeface="+mn-lt"/>
              <a:ea typeface="+mn-ea"/>
              <a:cs typeface="+mn-cs"/>
            </a:rPr>
            <a:t>DEL MINISTRO</a:t>
          </a:r>
          <a:endParaRPr lang="es-CO">
            <a:solidFill>
              <a:sysClr val="windowText" lastClr="000000"/>
            </a:solidFill>
            <a:effectLst/>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1" zoomScale="140" zoomScaleNormal="140" workbookViewId="0">
      <selection activeCell="V53" sqref="V53"/>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55" t="s">
        <v>0</v>
      </c>
      <c r="B1" s="55">
        <v>2024</v>
      </c>
      <c r="C1" s="56" t="s">
        <v>1</v>
      </c>
      <c r="D1" s="56" t="s">
        <v>1</v>
      </c>
      <c r="E1" s="56" t="s">
        <v>1</v>
      </c>
      <c r="F1" s="56" t="s">
        <v>1</v>
      </c>
      <c r="G1" s="56" t="s">
        <v>1</v>
      </c>
      <c r="H1" s="56" t="s">
        <v>1</v>
      </c>
      <c r="I1" s="56" t="s">
        <v>1</v>
      </c>
      <c r="J1" s="56" t="s">
        <v>1</v>
      </c>
      <c r="K1" s="56" t="s">
        <v>1</v>
      </c>
      <c r="L1" s="56" t="s">
        <v>1</v>
      </c>
      <c r="M1" s="56" t="s">
        <v>1</v>
      </c>
      <c r="N1" s="56" t="s">
        <v>1</v>
      </c>
      <c r="O1" s="56" t="s">
        <v>1</v>
      </c>
      <c r="P1" s="56" t="s">
        <v>1</v>
      </c>
      <c r="Q1" s="664" t="s">
        <v>324</v>
      </c>
      <c r="R1" s="664"/>
      <c r="S1" s="664"/>
      <c r="T1" s="56" t="s">
        <v>1</v>
      </c>
      <c r="U1" s="56" t="s">
        <v>1</v>
      </c>
      <c r="V1" s="56" t="s">
        <v>1</v>
      </c>
      <c r="W1" s="56" t="s">
        <v>1</v>
      </c>
      <c r="X1" s="56" t="s">
        <v>1</v>
      </c>
      <c r="Y1" s="56" t="s">
        <v>1</v>
      </c>
      <c r="Z1" s="56" t="s">
        <v>1</v>
      </c>
      <c r="AA1" s="56" t="s">
        <v>1</v>
      </c>
    </row>
    <row r="2" spans="1:27" ht="14.25" customHeight="1" x14ac:dyDescent="0.25">
      <c r="A2" s="55" t="s">
        <v>2</v>
      </c>
      <c r="B2" s="55" t="s">
        <v>3</v>
      </c>
      <c r="C2" s="56" t="s">
        <v>1</v>
      </c>
      <c r="D2" s="56" t="s">
        <v>1</v>
      </c>
      <c r="E2" s="56" t="s">
        <v>1</v>
      </c>
      <c r="F2" s="56" t="s">
        <v>1</v>
      </c>
      <c r="G2" s="56" t="s">
        <v>1</v>
      </c>
      <c r="H2" s="56" t="s">
        <v>1</v>
      </c>
      <c r="I2" s="56" t="s">
        <v>1</v>
      </c>
      <c r="J2" s="56" t="s">
        <v>1</v>
      </c>
      <c r="K2" s="56" t="s">
        <v>1</v>
      </c>
      <c r="L2" s="56" t="s">
        <v>1</v>
      </c>
      <c r="M2" s="56" t="s">
        <v>1</v>
      </c>
      <c r="N2" s="56" t="s">
        <v>1</v>
      </c>
      <c r="O2" s="56" t="s">
        <v>1</v>
      </c>
      <c r="P2" s="56" t="s">
        <v>1</v>
      </c>
      <c r="Q2" s="56" t="s">
        <v>1</v>
      </c>
      <c r="R2" s="56" t="s">
        <v>1</v>
      </c>
      <c r="S2" s="56" t="s">
        <v>1</v>
      </c>
      <c r="T2" s="56" t="s">
        <v>1</v>
      </c>
      <c r="U2" s="56" t="s">
        <v>1</v>
      </c>
      <c r="V2" s="56" t="s">
        <v>1</v>
      </c>
      <c r="W2" s="56" t="s">
        <v>1</v>
      </c>
      <c r="X2" s="56" t="s">
        <v>1</v>
      </c>
      <c r="Y2" s="56" t="s">
        <v>1</v>
      </c>
      <c r="Z2" s="56" t="s">
        <v>1</v>
      </c>
      <c r="AA2" s="56" t="s">
        <v>1</v>
      </c>
    </row>
    <row r="3" spans="1:27" ht="20.25" customHeight="1" x14ac:dyDescent="0.25">
      <c r="A3" s="55" t="s">
        <v>4</v>
      </c>
      <c r="B3" s="198" t="e">
        <f>+#REF!</f>
        <v>#REF!</v>
      </c>
      <c r="C3" s="56" t="s">
        <v>1</v>
      </c>
      <c r="D3" s="56" t="s">
        <v>1</v>
      </c>
      <c r="E3" s="56" t="s">
        <v>1</v>
      </c>
      <c r="F3" s="56" t="s">
        <v>1</v>
      </c>
      <c r="G3" s="56" t="s">
        <v>1</v>
      </c>
      <c r="H3" s="56" t="s">
        <v>1</v>
      </c>
      <c r="I3" s="56" t="s">
        <v>1</v>
      </c>
      <c r="J3" s="56" t="s">
        <v>1</v>
      </c>
      <c r="K3" s="56" t="s">
        <v>1</v>
      </c>
      <c r="L3" s="56" t="s">
        <v>1</v>
      </c>
      <c r="M3" s="56" t="s">
        <v>1</v>
      </c>
      <c r="N3" s="56" t="s">
        <v>1</v>
      </c>
      <c r="O3" s="56" t="s">
        <v>1</v>
      </c>
      <c r="P3" s="56" t="s">
        <v>1</v>
      </c>
      <c r="Q3" s="80">
        <v>1000000</v>
      </c>
      <c r="R3" s="56" t="s">
        <v>1</v>
      </c>
      <c r="S3" s="56" t="s">
        <v>1</v>
      </c>
      <c r="T3" s="56" t="s">
        <v>1</v>
      </c>
      <c r="U3" s="56" t="s">
        <v>1</v>
      </c>
      <c r="V3" s="56" t="s">
        <v>1</v>
      </c>
      <c r="W3" s="56" t="s">
        <v>1</v>
      </c>
      <c r="X3" s="56" t="s">
        <v>1</v>
      </c>
      <c r="Y3" s="56" t="s">
        <v>1</v>
      </c>
      <c r="Z3" s="56" t="s">
        <v>1</v>
      </c>
      <c r="AA3" s="56" t="s">
        <v>1</v>
      </c>
    </row>
    <row r="4" spans="1:27" ht="37.5" customHeight="1" x14ac:dyDescent="0.25">
      <c r="A4" s="55" t="s">
        <v>5</v>
      </c>
      <c r="B4" s="55" t="s">
        <v>6</v>
      </c>
      <c r="C4" s="55" t="s">
        <v>7</v>
      </c>
      <c r="D4" s="55" t="s">
        <v>8</v>
      </c>
      <c r="E4" s="55" t="s">
        <v>9</v>
      </c>
      <c r="F4" s="55" t="s">
        <v>10</v>
      </c>
      <c r="G4" s="55" t="s">
        <v>11</v>
      </c>
      <c r="H4" s="55" t="s">
        <v>12</v>
      </c>
      <c r="I4" s="55" t="s">
        <v>13</v>
      </c>
      <c r="J4" s="55" t="s">
        <v>14</v>
      </c>
      <c r="K4" s="55" t="s">
        <v>15</v>
      </c>
      <c r="L4" s="55" t="s">
        <v>179</v>
      </c>
      <c r="M4" s="55" t="s">
        <v>16</v>
      </c>
      <c r="N4" s="55" t="s">
        <v>17</v>
      </c>
      <c r="O4" s="55" t="s">
        <v>18</v>
      </c>
      <c r="P4" s="55" t="s">
        <v>19</v>
      </c>
      <c r="Q4" s="55" t="s">
        <v>20</v>
      </c>
      <c r="R4" s="55" t="s">
        <v>21</v>
      </c>
      <c r="S4" s="55" t="s">
        <v>22</v>
      </c>
      <c r="T4" s="55" t="s">
        <v>95</v>
      </c>
      <c r="U4" s="55" t="s">
        <v>23</v>
      </c>
      <c r="V4" s="55" t="s">
        <v>24</v>
      </c>
      <c r="W4" s="55" t="s">
        <v>180</v>
      </c>
      <c r="X4" s="55" t="s">
        <v>25</v>
      </c>
      <c r="Y4" s="55" t="s">
        <v>26</v>
      </c>
      <c r="Z4" s="55" t="s">
        <v>27</v>
      </c>
      <c r="AA4" s="55" t="s">
        <v>28</v>
      </c>
    </row>
    <row r="5" spans="1:27" ht="63.75" hidden="1" customHeight="1" x14ac:dyDescent="0.25">
      <c r="A5" s="57" t="s">
        <v>57</v>
      </c>
      <c r="B5" s="58" t="s">
        <v>58</v>
      </c>
      <c r="C5" s="59" t="s">
        <v>99</v>
      </c>
      <c r="D5" s="57" t="s">
        <v>29</v>
      </c>
      <c r="E5" s="57" t="s">
        <v>181</v>
      </c>
      <c r="F5" s="57" t="s">
        <v>181</v>
      </c>
      <c r="G5" s="57" t="s">
        <v>181</v>
      </c>
      <c r="H5" s="57"/>
      <c r="I5" s="57"/>
      <c r="J5" s="57"/>
      <c r="K5" s="57"/>
      <c r="L5" s="57"/>
      <c r="M5" s="57" t="s">
        <v>30</v>
      </c>
      <c r="N5" s="57" t="s">
        <v>31</v>
      </c>
      <c r="O5" s="57" t="s">
        <v>32</v>
      </c>
      <c r="P5" s="58" t="s">
        <v>100</v>
      </c>
      <c r="Q5" s="60">
        <v>23550.499999</v>
      </c>
      <c r="R5" s="60">
        <v>9.9999999999999995E-7</v>
      </c>
      <c r="S5" s="60">
        <v>0</v>
      </c>
      <c r="T5" s="60">
        <v>23550.5</v>
      </c>
      <c r="U5" s="60">
        <v>0</v>
      </c>
      <c r="V5" s="60">
        <v>13079.841163499999</v>
      </c>
      <c r="W5" s="60">
        <v>10470.658836500001</v>
      </c>
      <c r="X5" s="60">
        <v>1484.369794</v>
      </c>
      <c r="Y5" s="60">
        <v>1444.5872139999999</v>
      </c>
      <c r="Z5" s="60">
        <v>1444.5872139999999</v>
      </c>
      <c r="AA5" s="60">
        <v>1444.5872139999999</v>
      </c>
    </row>
    <row r="6" spans="1:27" ht="63.75" hidden="1" customHeight="1" x14ac:dyDescent="0.25">
      <c r="A6" s="57" t="s">
        <v>57</v>
      </c>
      <c r="B6" s="58" t="s">
        <v>58</v>
      </c>
      <c r="C6" s="59" t="s">
        <v>101</v>
      </c>
      <c r="D6" s="57" t="s">
        <v>29</v>
      </c>
      <c r="E6" s="57" t="s">
        <v>181</v>
      </c>
      <c r="F6" s="57" t="s">
        <v>181</v>
      </c>
      <c r="G6" s="57" t="s">
        <v>182</v>
      </c>
      <c r="H6" s="57"/>
      <c r="I6" s="57"/>
      <c r="J6" s="57"/>
      <c r="K6" s="57"/>
      <c r="L6" s="57"/>
      <c r="M6" s="57" t="s">
        <v>30</v>
      </c>
      <c r="N6" s="57" t="s">
        <v>31</v>
      </c>
      <c r="O6" s="57" t="s">
        <v>32</v>
      </c>
      <c r="P6" s="58" t="s">
        <v>102</v>
      </c>
      <c r="Q6" s="60">
        <v>7317.1</v>
      </c>
      <c r="R6" s="60">
        <v>0</v>
      </c>
      <c r="S6" s="60">
        <v>0</v>
      </c>
      <c r="T6" s="60">
        <v>7317.1</v>
      </c>
      <c r="U6" s="60">
        <v>0</v>
      </c>
      <c r="V6" s="60">
        <v>760.72953199999995</v>
      </c>
      <c r="W6" s="60">
        <v>6556.3704680000001</v>
      </c>
      <c r="X6" s="60">
        <v>0</v>
      </c>
      <c r="Y6" s="60">
        <v>0</v>
      </c>
      <c r="Z6" s="60">
        <v>0</v>
      </c>
      <c r="AA6" s="60">
        <v>0</v>
      </c>
    </row>
    <row r="7" spans="1:27" ht="63.75" hidden="1" customHeight="1" x14ac:dyDescent="0.25">
      <c r="A7" s="57" t="s">
        <v>57</v>
      </c>
      <c r="B7" s="58" t="s">
        <v>58</v>
      </c>
      <c r="C7" s="59" t="s">
        <v>103</v>
      </c>
      <c r="D7" s="57" t="s">
        <v>29</v>
      </c>
      <c r="E7" s="57" t="s">
        <v>181</v>
      </c>
      <c r="F7" s="57" t="s">
        <v>181</v>
      </c>
      <c r="G7" s="57" t="s">
        <v>183</v>
      </c>
      <c r="H7" s="57"/>
      <c r="I7" s="57"/>
      <c r="J7" s="57"/>
      <c r="K7" s="57"/>
      <c r="L7" s="57"/>
      <c r="M7" s="57" t="s">
        <v>30</v>
      </c>
      <c r="N7" s="57" t="s">
        <v>31</v>
      </c>
      <c r="O7" s="57" t="s">
        <v>32</v>
      </c>
      <c r="P7" s="58" t="s">
        <v>104</v>
      </c>
      <c r="Q7" s="60">
        <v>3836.2</v>
      </c>
      <c r="R7" s="60">
        <v>0</v>
      </c>
      <c r="S7" s="60">
        <v>0</v>
      </c>
      <c r="T7" s="60">
        <v>3836.2</v>
      </c>
      <c r="U7" s="60">
        <v>0</v>
      </c>
      <c r="V7" s="60">
        <v>1963.1513445000001</v>
      </c>
      <c r="W7" s="60">
        <v>1873.0486555</v>
      </c>
      <c r="X7" s="60">
        <v>214.901128</v>
      </c>
      <c r="Y7" s="60">
        <v>162.82080999999999</v>
      </c>
      <c r="Z7" s="60">
        <v>162.82080999999999</v>
      </c>
      <c r="AA7" s="60">
        <v>162.82080999999999</v>
      </c>
    </row>
    <row r="8" spans="1:27" ht="63.75" hidden="1" customHeight="1" x14ac:dyDescent="0.25">
      <c r="A8" s="57" t="s">
        <v>57</v>
      </c>
      <c r="B8" s="58" t="s">
        <v>58</v>
      </c>
      <c r="C8" s="59" t="s">
        <v>105</v>
      </c>
      <c r="D8" s="57" t="s">
        <v>29</v>
      </c>
      <c r="E8" s="57" t="s">
        <v>182</v>
      </c>
      <c r="F8" s="57" t="s">
        <v>181</v>
      </c>
      <c r="G8" s="57"/>
      <c r="H8" s="57"/>
      <c r="I8" s="57"/>
      <c r="J8" s="57"/>
      <c r="K8" s="57"/>
      <c r="L8" s="57"/>
      <c r="M8" s="57" t="s">
        <v>30</v>
      </c>
      <c r="N8" s="57" t="s">
        <v>31</v>
      </c>
      <c r="O8" s="57" t="s">
        <v>32</v>
      </c>
      <c r="P8" s="58" t="s">
        <v>106</v>
      </c>
      <c r="Q8" s="60">
        <v>20.2</v>
      </c>
      <c r="R8" s="60">
        <v>7</v>
      </c>
      <c r="S8" s="60">
        <v>7</v>
      </c>
      <c r="T8" s="60">
        <v>20.2</v>
      </c>
      <c r="U8" s="60">
        <v>0</v>
      </c>
      <c r="V8" s="60">
        <v>20.2</v>
      </c>
      <c r="W8" s="60">
        <v>0</v>
      </c>
      <c r="X8" s="60">
        <v>0</v>
      </c>
      <c r="Y8" s="60">
        <v>0</v>
      </c>
      <c r="Z8" s="60">
        <v>0</v>
      </c>
      <c r="AA8" s="60">
        <v>0</v>
      </c>
    </row>
    <row r="9" spans="1:27" ht="63.75" hidden="1" customHeight="1" x14ac:dyDescent="0.25">
      <c r="A9" s="57" t="s">
        <v>57</v>
      </c>
      <c r="B9" s="58" t="s">
        <v>58</v>
      </c>
      <c r="C9" s="59" t="s">
        <v>107</v>
      </c>
      <c r="D9" s="57" t="s">
        <v>29</v>
      </c>
      <c r="E9" s="57" t="s">
        <v>182</v>
      </c>
      <c r="F9" s="57" t="s">
        <v>182</v>
      </c>
      <c r="G9" s="57"/>
      <c r="H9" s="57"/>
      <c r="I9" s="57"/>
      <c r="J9" s="57"/>
      <c r="K9" s="57"/>
      <c r="L9" s="57"/>
      <c r="M9" s="57" t="s">
        <v>30</v>
      </c>
      <c r="N9" s="57" t="s">
        <v>31</v>
      </c>
      <c r="O9" s="57" t="s">
        <v>32</v>
      </c>
      <c r="P9" s="58" t="s">
        <v>108</v>
      </c>
      <c r="Q9" s="60">
        <v>7599.3999990000002</v>
      </c>
      <c r="R9" s="60">
        <v>19.000001000000001</v>
      </c>
      <c r="S9" s="60">
        <v>19</v>
      </c>
      <c r="T9" s="60">
        <v>7599.4</v>
      </c>
      <c r="U9" s="60">
        <v>0</v>
      </c>
      <c r="V9" s="60">
        <v>5966.0640716300004</v>
      </c>
      <c r="W9" s="60">
        <v>1633.3359283699999</v>
      </c>
      <c r="X9" s="60">
        <v>3019.15741063</v>
      </c>
      <c r="Y9" s="60">
        <v>449.402264</v>
      </c>
      <c r="Z9" s="60">
        <v>449.402264</v>
      </c>
      <c r="AA9" s="60">
        <v>432</v>
      </c>
    </row>
    <row r="10" spans="1:27" ht="63.75" hidden="1" customHeight="1" x14ac:dyDescent="0.25">
      <c r="A10" s="57" t="s">
        <v>57</v>
      </c>
      <c r="B10" s="58" t="s">
        <v>58</v>
      </c>
      <c r="C10" s="59" t="s">
        <v>110</v>
      </c>
      <c r="D10" s="57" t="s">
        <v>29</v>
      </c>
      <c r="E10" s="57" t="s">
        <v>183</v>
      </c>
      <c r="F10" s="57" t="s">
        <v>183</v>
      </c>
      <c r="G10" s="57" t="s">
        <v>181</v>
      </c>
      <c r="H10" s="57" t="s">
        <v>184</v>
      </c>
      <c r="I10" s="57"/>
      <c r="J10" s="57"/>
      <c r="K10" s="57"/>
      <c r="L10" s="57"/>
      <c r="M10" s="57" t="s">
        <v>30</v>
      </c>
      <c r="N10" s="57" t="s">
        <v>31</v>
      </c>
      <c r="O10" s="57" t="s">
        <v>32</v>
      </c>
      <c r="P10" s="58" t="s">
        <v>33</v>
      </c>
      <c r="Q10" s="60">
        <v>554.1</v>
      </c>
      <c r="R10" s="60">
        <v>0</v>
      </c>
      <c r="S10" s="60">
        <v>0</v>
      </c>
      <c r="T10" s="60">
        <v>554.1</v>
      </c>
      <c r="U10" s="60">
        <v>0</v>
      </c>
      <c r="V10" s="60">
        <v>373.097734</v>
      </c>
      <c r="W10" s="60">
        <v>181.00226599999999</v>
      </c>
      <c r="X10" s="60">
        <v>190.7534</v>
      </c>
      <c r="Y10" s="60">
        <v>0</v>
      </c>
      <c r="Z10" s="60">
        <v>0</v>
      </c>
      <c r="AA10" s="60">
        <v>0</v>
      </c>
    </row>
    <row r="11" spans="1:27" ht="63.75" hidden="1" customHeight="1" x14ac:dyDescent="0.25">
      <c r="A11" s="57" t="s">
        <v>57</v>
      </c>
      <c r="B11" s="58" t="s">
        <v>58</v>
      </c>
      <c r="C11" s="59" t="s">
        <v>114</v>
      </c>
      <c r="D11" s="57" t="s">
        <v>29</v>
      </c>
      <c r="E11" s="57" t="s">
        <v>183</v>
      </c>
      <c r="F11" s="57" t="s">
        <v>183</v>
      </c>
      <c r="G11" s="57" t="s">
        <v>181</v>
      </c>
      <c r="H11" s="57" t="s">
        <v>186</v>
      </c>
      <c r="I11" s="57"/>
      <c r="J11" s="57"/>
      <c r="K11" s="57"/>
      <c r="L11" s="57"/>
      <c r="M11" s="57" t="s">
        <v>30</v>
      </c>
      <c r="N11" s="57" t="s">
        <v>31</v>
      </c>
      <c r="O11" s="57" t="s">
        <v>32</v>
      </c>
      <c r="P11" s="58" t="s">
        <v>36</v>
      </c>
      <c r="Q11" s="60">
        <v>6604.4</v>
      </c>
      <c r="R11" s="60">
        <v>0</v>
      </c>
      <c r="S11" s="60">
        <v>0</v>
      </c>
      <c r="T11" s="60">
        <v>6604.4</v>
      </c>
      <c r="U11" s="60">
        <v>0</v>
      </c>
      <c r="V11" s="60">
        <v>2165.4143779999999</v>
      </c>
      <c r="W11" s="60">
        <v>4438.9856220000001</v>
      </c>
      <c r="X11" s="60">
        <v>802.63182600000005</v>
      </c>
      <c r="Y11" s="60">
        <v>0</v>
      </c>
      <c r="Z11" s="60">
        <v>0</v>
      </c>
      <c r="AA11" s="60">
        <v>0</v>
      </c>
    </row>
    <row r="12" spans="1:27" ht="63.75" hidden="1" customHeight="1" x14ac:dyDescent="0.25">
      <c r="A12" s="57" t="s">
        <v>57</v>
      </c>
      <c r="B12" s="58" t="s">
        <v>58</v>
      </c>
      <c r="C12" s="59" t="s">
        <v>258</v>
      </c>
      <c r="D12" s="57" t="s">
        <v>29</v>
      </c>
      <c r="E12" s="57" t="s">
        <v>183</v>
      </c>
      <c r="F12" s="57" t="s">
        <v>183</v>
      </c>
      <c r="G12" s="57" t="s">
        <v>181</v>
      </c>
      <c r="H12" s="57" t="s">
        <v>259</v>
      </c>
      <c r="I12" s="57"/>
      <c r="J12" s="57"/>
      <c r="K12" s="57"/>
      <c r="L12" s="57"/>
      <c r="M12" s="57" t="s">
        <v>30</v>
      </c>
      <c r="N12" s="57" t="s">
        <v>31</v>
      </c>
      <c r="O12" s="57" t="s">
        <v>32</v>
      </c>
      <c r="P12" s="58" t="s">
        <v>260</v>
      </c>
      <c r="Q12" s="60">
        <v>1400</v>
      </c>
      <c r="R12" s="60">
        <v>0</v>
      </c>
      <c r="S12" s="60">
        <v>0</v>
      </c>
      <c r="T12" s="60">
        <v>1400</v>
      </c>
      <c r="U12" s="60">
        <v>0</v>
      </c>
      <c r="V12" s="60">
        <v>1167.040197</v>
      </c>
      <c r="W12" s="60">
        <v>232.95980299999999</v>
      </c>
      <c r="X12" s="60">
        <v>277.34826299999997</v>
      </c>
      <c r="Y12" s="60">
        <v>0</v>
      </c>
      <c r="Z12" s="60">
        <v>0</v>
      </c>
      <c r="AA12" s="60">
        <v>0</v>
      </c>
    </row>
    <row r="13" spans="1:27" ht="63.75" hidden="1" customHeight="1" x14ac:dyDescent="0.25">
      <c r="A13" s="57" t="s">
        <v>57</v>
      </c>
      <c r="B13" s="58" t="s">
        <v>58</v>
      </c>
      <c r="C13" s="59" t="s">
        <v>118</v>
      </c>
      <c r="D13" s="57" t="s">
        <v>29</v>
      </c>
      <c r="E13" s="57" t="s">
        <v>183</v>
      </c>
      <c r="F13" s="57" t="s">
        <v>183</v>
      </c>
      <c r="G13" s="57" t="s">
        <v>182</v>
      </c>
      <c r="H13" s="57" t="s">
        <v>188</v>
      </c>
      <c r="I13" s="57"/>
      <c r="J13" s="57"/>
      <c r="K13" s="57"/>
      <c r="L13" s="57"/>
      <c r="M13" s="57" t="s">
        <v>30</v>
      </c>
      <c r="N13" s="57" t="s">
        <v>31</v>
      </c>
      <c r="O13" s="57" t="s">
        <v>32</v>
      </c>
      <c r="P13" s="58" t="s">
        <v>119</v>
      </c>
      <c r="Q13" s="60">
        <v>5735.9</v>
      </c>
      <c r="R13" s="60">
        <v>0</v>
      </c>
      <c r="S13" s="60">
        <v>0</v>
      </c>
      <c r="T13" s="60">
        <v>5735.9</v>
      </c>
      <c r="U13" s="60">
        <v>0</v>
      </c>
      <c r="V13" s="60">
        <v>0</v>
      </c>
      <c r="W13" s="60">
        <v>5735.9</v>
      </c>
      <c r="X13" s="60">
        <v>0</v>
      </c>
      <c r="Y13" s="60">
        <v>0</v>
      </c>
      <c r="Z13" s="60">
        <v>0</v>
      </c>
      <c r="AA13" s="60">
        <v>0</v>
      </c>
    </row>
    <row r="14" spans="1:27" ht="63.75" hidden="1" customHeight="1" x14ac:dyDescent="0.25">
      <c r="A14" s="57" t="s">
        <v>57</v>
      </c>
      <c r="B14" s="58" t="s">
        <v>58</v>
      </c>
      <c r="C14" s="59" t="s">
        <v>120</v>
      </c>
      <c r="D14" s="57" t="s">
        <v>29</v>
      </c>
      <c r="E14" s="57" t="s">
        <v>183</v>
      </c>
      <c r="F14" s="57" t="s">
        <v>183</v>
      </c>
      <c r="G14" s="57" t="s">
        <v>182</v>
      </c>
      <c r="H14" s="57" t="s">
        <v>189</v>
      </c>
      <c r="I14" s="57"/>
      <c r="J14" s="57"/>
      <c r="K14" s="57"/>
      <c r="L14" s="57"/>
      <c r="M14" s="57" t="s">
        <v>30</v>
      </c>
      <c r="N14" s="57" t="s">
        <v>31</v>
      </c>
      <c r="O14" s="57" t="s">
        <v>32</v>
      </c>
      <c r="P14" s="58" t="s">
        <v>121</v>
      </c>
      <c r="Q14" s="60">
        <v>4082.1</v>
      </c>
      <c r="R14" s="60">
        <v>0</v>
      </c>
      <c r="S14" s="60">
        <v>0</v>
      </c>
      <c r="T14" s="60">
        <v>4082.1</v>
      </c>
      <c r="U14" s="60">
        <v>0</v>
      </c>
      <c r="V14" s="60">
        <v>4082.1</v>
      </c>
      <c r="W14" s="60">
        <v>0</v>
      </c>
      <c r="X14" s="60">
        <v>4082.1</v>
      </c>
      <c r="Y14" s="60">
        <v>340.17500000000001</v>
      </c>
      <c r="Z14" s="60">
        <v>340.17500000000001</v>
      </c>
      <c r="AA14" s="60">
        <v>336.88463100000001</v>
      </c>
    </row>
    <row r="15" spans="1:27" ht="63.75" hidden="1" customHeight="1" x14ac:dyDescent="0.25">
      <c r="A15" s="57" t="s">
        <v>57</v>
      </c>
      <c r="B15" s="58" t="s">
        <v>58</v>
      </c>
      <c r="C15" s="59" t="s">
        <v>122</v>
      </c>
      <c r="D15" s="57" t="s">
        <v>29</v>
      </c>
      <c r="E15" s="57" t="s">
        <v>183</v>
      </c>
      <c r="F15" s="57" t="s">
        <v>183</v>
      </c>
      <c r="G15" s="57" t="s">
        <v>182</v>
      </c>
      <c r="H15" s="57" t="s">
        <v>190</v>
      </c>
      <c r="I15" s="57"/>
      <c r="J15" s="57"/>
      <c r="K15" s="57"/>
      <c r="L15" s="57"/>
      <c r="M15" s="57" t="s">
        <v>30</v>
      </c>
      <c r="N15" s="57" t="s">
        <v>31</v>
      </c>
      <c r="O15" s="57" t="s">
        <v>32</v>
      </c>
      <c r="P15" s="58" t="s">
        <v>123</v>
      </c>
      <c r="Q15" s="60">
        <v>2900.4</v>
      </c>
      <c r="R15" s="60">
        <v>0</v>
      </c>
      <c r="S15" s="60">
        <v>0</v>
      </c>
      <c r="T15" s="60">
        <v>2900.4</v>
      </c>
      <c r="U15" s="60">
        <v>0</v>
      </c>
      <c r="V15" s="60">
        <v>0</v>
      </c>
      <c r="W15" s="60">
        <v>2900.4</v>
      </c>
      <c r="X15" s="60">
        <v>0</v>
      </c>
      <c r="Y15" s="60">
        <v>0</v>
      </c>
      <c r="Z15" s="60">
        <v>0</v>
      </c>
      <c r="AA15" s="60">
        <v>0</v>
      </c>
    </row>
    <row r="16" spans="1:27" ht="63.75" hidden="1" customHeight="1" x14ac:dyDescent="0.25">
      <c r="A16" s="57" t="s">
        <v>57</v>
      </c>
      <c r="B16" s="58" t="s">
        <v>58</v>
      </c>
      <c r="C16" s="59" t="s">
        <v>124</v>
      </c>
      <c r="D16" s="57" t="s">
        <v>29</v>
      </c>
      <c r="E16" s="57" t="s">
        <v>183</v>
      </c>
      <c r="F16" s="57" t="s">
        <v>183</v>
      </c>
      <c r="G16" s="57" t="s">
        <v>182</v>
      </c>
      <c r="H16" s="57" t="s">
        <v>191</v>
      </c>
      <c r="I16" s="57"/>
      <c r="J16" s="57"/>
      <c r="K16" s="57"/>
      <c r="L16" s="57"/>
      <c r="M16" s="57" t="s">
        <v>30</v>
      </c>
      <c r="N16" s="57" t="s">
        <v>31</v>
      </c>
      <c r="O16" s="57" t="s">
        <v>32</v>
      </c>
      <c r="P16" s="58" t="s">
        <v>125</v>
      </c>
      <c r="Q16" s="60">
        <v>2257.8000000000002</v>
      </c>
      <c r="R16" s="60">
        <v>0</v>
      </c>
      <c r="S16" s="60">
        <v>0</v>
      </c>
      <c r="T16" s="60">
        <v>2257.8000000000002</v>
      </c>
      <c r="U16" s="60">
        <v>0</v>
      </c>
      <c r="V16" s="60">
        <v>0</v>
      </c>
      <c r="W16" s="60">
        <v>2257.8000000000002</v>
      </c>
      <c r="X16" s="60">
        <v>0</v>
      </c>
      <c r="Y16" s="60">
        <v>0</v>
      </c>
      <c r="Z16" s="60">
        <v>0</v>
      </c>
      <c r="AA16" s="60">
        <v>0</v>
      </c>
    </row>
    <row r="17" spans="1:27" ht="63.75" hidden="1" customHeight="1" x14ac:dyDescent="0.25">
      <c r="A17" s="57" t="s">
        <v>57</v>
      </c>
      <c r="B17" s="58" t="s">
        <v>58</v>
      </c>
      <c r="C17" s="59" t="s">
        <v>126</v>
      </c>
      <c r="D17" s="57" t="s">
        <v>29</v>
      </c>
      <c r="E17" s="57" t="s">
        <v>183</v>
      </c>
      <c r="F17" s="57" t="s">
        <v>183</v>
      </c>
      <c r="G17" s="57" t="s">
        <v>182</v>
      </c>
      <c r="H17" s="57" t="s">
        <v>192</v>
      </c>
      <c r="I17" s="57"/>
      <c r="J17" s="57"/>
      <c r="K17" s="57"/>
      <c r="L17" s="57"/>
      <c r="M17" s="57" t="s">
        <v>30</v>
      </c>
      <c r="N17" s="57" t="s">
        <v>31</v>
      </c>
      <c r="O17" s="57" t="s">
        <v>32</v>
      </c>
      <c r="P17" s="58" t="s">
        <v>127</v>
      </c>
      <c r="Q17" s="60">
        <v>2897</v>
      </c>
      <c r="R17" s="60">
        <v>0</v>
      </c>
      <c r="S17" s="60">
        <v>0</v>
      </c>
      <c r="T17" s="60">
        <v>2897</v>
      </c>
      <c r="U17" s="60">
        <v>0</v>
      </c>
      <c r="V17" s="60">
        <v>0</v>
      </c>
      <c r="W17" s="60">
        <v>2897</v>
      </c>
      <c r="X17" s="60">
        <v>0</v>
      </c>
      <c r="Y17" s="60">
        <v>0</v>
      </c>
      <c r="Z17" s="60">
        <v>0</v>
      </c>
      <c r="AA17" s="60">
        <v>0</v>
      </c>
    </row>
    <row r="18" spans="1:27" ht="63.75" hidden="1" customHeight="1" x14ac:dyDescent="0.25">
      <c r="A18" s="57" t="s">
        <v>57</v>
      </c>
      <c r="B18" s="58" t="s">
        <v>58</v>
      </c>
      <c r="C18" s="59" t="s">
        <v>128</v>
      </c>
      <c r="D18" s="57" t="s">
        <v>29</v>
      </c>
      <c r="E18" s="57" t="s">
        <v>183</v>
      </c>
      <c r="F18" s="57" t="s">
        <v>183</v>
      </c>
      <c r="G18" s="57" t="s">
        <v>182</v>
      </c>
      <c r="H18" s="57" t="s">
        <v>193</v>
      </c>
      <c r="I18" s="57"/>
      <c r="J18" s="57"/>
      <c r="K18" s="57"/>
      <c r="L18" s="57"/>
      <c r="M18" s="57" t="s">
        <v>30</v>
      </c>
      <c r="N18" s="57" t="s">
        <v>31</v>
      </c>
      <c r="O18" s="57" t="s">
        <v>32</v>
      </c>
      <c r="P18" s="58" t="s">
        <v>129</v>
      </c>
      <c r="Q18" s="60">
        <v>4585.3</v>
      </c>
      <c r="R18" s="60">
        <v>0</v>
      </c>
      <c r="S18" s="60">
        <v>0</v>
      </c>
      <c r="T18" s="60">
        <v>4585.3</v>
      </c>
      <c r="U18" s="60">
        <v>0</v>
      </c>
      <c r="V18" s="60">
        <v>0</v>
      </c>
      <c r="W18" s="60">
        <v>4585.3</v>
      </c>
      <c r="X18" s="60">
        <v>0</v>
      </c>
      <c r="Y18" s="60">
        <v>0</v>
      </c>
      <c r="Z18" s="60">
        <v>0</v>
      </c>
      <c r="AA18" s="60">
        <v>0</v>
      </c>
    </row>
    <row r="19" spans="1:27" s="69" customFormat="1" ht="33.75" x14ac:dyDescent="0.25">
      <c r="A19" s="87" t="s">
        <v>57</v>
      </c>
      <c r="B19" s="88" t="s">
        <v>58</v>
      </c>
      <c r="C19" s="89" t="s">
        <v>131</v>
      </c>
      <c r="D19" s="87" t="s">
        <v>29</v>
      </c>
      <c r="E19" s="87" t="s">
        <v>183</v>
      </c>
      <c r="F19" s="87" t="s">
        <v>194</v>
      </c>
      <c r="G19" s="87" t="s">
        <v>181</v>
      </c>
      <c r="H19" s="87" t="s">
        <v>195</v>
      </c>
      <c r="I19" s="87"/>
      <c r="J19" s="87"/>
      <c r="K19" s="87"/>
      <c r="L19" s="87"/>
      <c r="M19" s="87" t="s">
        <v>30</v>
      </c>
      <c r="N19" s="87" t="s">
        <v>31</v>
      </c>
      <c r="O19" s="87" t="s">
        <v>32</v>
      </c>
      <c r="P19" s="199" t="s">
        <v>275</v>
      </c>
      <c r="Q19" s="80" t="e">
        <f>+#REF!/$Q$3</f>
        <v>#REF!</v>
      </c>
      <c r="R19" s="80" t="e">
        <f>+#REF!/$Q$3</f>
        <v>#REF!</v>
      </c>
      <c r="S19" s="80" t="e">
        <f>+#REF!/$Q$3</f>
        <v>#REF!</v>
      </c>
      <c r="T19" s="80" t="e">
        <f>+#REF!/$Q$3</f>
        <v>#REF!</v>
      </c>
      <c r="U19" s="80" t="e">
        <f>+#REF!/$Q$3</f>
        <v>#REF!</v>
      </c>
      <c r="V19" s="80" t="e">
        <f>+#REF!/$Q$3</f>
        <v>#REF!</v>
      </c>
      <c r="W19" s="80" t="e">
        <f>+#REF!/$Q$3</f>
        <v>#REF!</v>
      </c>
      <c r="X19" s="80" t="e">
        <f>+#REF!/$Q$3</f>
        <v>#REF!</v>
      </c>
      <c r="Y19" s="80" t="e">
        <f>+#REF!/$Q$3</f>
        <v>#REF!</v>
      </c>
      <c r="Z19" s="80" t="e">
        <f>+#REF!/$Q$3</f>
        <v>#REF!</v>
      </c>
      <c r="AA19" s="80" t="e">
        <f>+#REF!/$Q$3</f>
        <v>#REF!</v>
      </c>
    </row>
    <row r="20" spans="1:27" ht="63.75" hidden="1" customHeight="1" x14ac:dyDescent="0.25">
      <c r="A20" s="57" t="s">
        <v>57</v>
      </c>
      <c r="B20" s="58" t="s">
        <v>58</v>
      </c>
      <c r="C20" s="59" t="s">
        <v>132</v>
      </c>
      <c r="D20" s="57" t="s">
        <v>29</v>
      </c>
      <c r="E20" s="57" t="s">
        <v>183</v>
      </c>
      <c r="F20" s="57" t="s">
        <v>196</v>
      </c>
      <c r="G20" s="57" t="s">
        <v>181</v>
      </c>
      <c r="H20" s="57" t="s">
        <v>197</v>
      </c>
      <c r="I20" s="57"/>
      <c r="J20" s="57"/>
      <c r="K20" s="57"/>
      <c r="L20" s="57"/>
      <c r="M20" s="57" t="s">
        <v>30</v>
      </c>
      <c r="N20" s="57" t="s">
        <v>31</v>
      </c>
      <c r="O20" s="57" t="s">
        <v>32</v>
      </c>
      <c r="P20" s="58" t="s">
        <v>133</v>
      </c>
      <c r="Q20" s="80">
        <v>9.9999999999999989E-277</v>
      </c>
      <c r="R20" s="80">
        <v>9.9999999999999989E-277</v>
      </c>
      <c r="S20" s="80">
        <v>9.9999999999999989E-277</v>
      </c>
      <c r="T20" s="80">
        <v>9.9999999999999989E-277</v>
      </c>
      <c r="U20" s="80">
        <v>9.9999999999999989E-277</v>
      </c>
      <c r="V20" s="80">
        <v>9.9999999999999989E-277</v>
      </c>
      <c r="W20" s="80">
        <v>9.9999999999999989E-277</v>
      </c>
      <c r="X20" s="80">
        <v>9.9999999999999989E-277</v>
      </c>
      <c r="Y20" s="80">
        <v>9.9999999999999989E-277</v>
      </c>
      <c r="Z20" s="80">
        <v>9.9999999999999989E-277</v>
      </c>
      <c r="AA20" s="80">
        <v>9.9999999999999989E-277</v>
      </c>
    </row>
    <row r="21" spans="1:27" ht="63.75" hidden="1" customHeight="1" x14ac:dyDescent="0.25">
      <c r="A21" s="57" t="s">
        <v>57</v>
      </c>
      <c r="B21" s="58" t="s">
        <v>58</v>
      </c>
      <c r="C21" s="59" t="s">
        <v>134</v>
      </c>
      <c r="D21" s="57" t="s">
        <v>29</v>
      </c>
      <c r="E21" s="57" t="s">
        <v>183</v>
      </c>
      <c r="F21" s="57" t="s">
        <v>196</v>
      </c>
      <c r="G21" s="57" t="s">
        <v>181</v>
      </c>
      <c r="H21" s="57" t="s">
        <v>195</v>
      </c>
      <c r="I21" s="57"/>
      <c r="J21" s="57"/>
      <c r="K21" s="57"/>
      <c r="L21" s="57"/>
      <c r="M21" s="57" t="s">
        <v>30</v>
      </c>
      <c r="N21" s="57" t="s">
        <v>31</v>
      </c>
      <c r="O21" s="57" t="s">
        <v>32</v>
      </c>
      <c r="P21" s="58" t="s">
        <v>135</v>
      </c>
      <c r="Q21" s="80">
        <v>9.9999999999999989E-277</v>
      </c>
      <c r="R21" s="80">
        <v>9.9999999999999989E-277</v>
      </c>
      <c r="S21" s="80">
        <v>9.9999999999999989E-277</v>
      </c>
      <c r="T21" s="80">
        <v>9.9999999999999989E-277</v>
      </c>
      <c r="U21" s="80">
        <v>9.9999999999999989E-277</v>
      </c>
      <c r="V21" s="80">
        <v>9.9999999999999989E-277</v>
      </c>
      <c r="W21" s="80">
        <v>9.9999999999999989E-277</v>
      </c>
      <c r="X21" s="80">
        <v>9.9999999999999989E-277</v>
      </c>
      <c r="Y21" s="80">
        <v>9.9999999999999989E-277</v>
      </c>
      <c r="Z21" s="80">
        <v>9.9999999999999989E-277</v>
      </c>
      <c r="AA21" s="80">
        <v>9.9999999999999989E-277</v>
      </c>
    </row>
    <row r="22" spans="1:27" ht="63.75" hidden="1" customHeight="1" x14ac:dyDescent="0.25">
      <c r="A22" s="57" t="s">
        <v>57</v>
      </c>
      <c r="B22" s="58" t="s">
        <v>58</v>
      </c>
      <c r="C22" s="59" t="s">
        <v>136</v>
      </c>
      <c r="D22" s="57" t="s">
        <v>29</v>
      </c>
      <c r="E22" s="57" t="s">
        <v>183</v>
      </c>
      <c r="F22" s="57" t="s">
        <v>196</v>
      </c>
      <c r="G22" s="57" t="s">
        <v>181</v>
      </c>
      <c r="H22" s="57" t="s">
        <v>198</v>
      </c>
      <c r="I22" s="57"/>
      <c r="J22" s="57"/>
      <c r="K22" s="57"/>
      <c r="L22" s="57"/>
      <c r="M22" s="57" t="s">
        <v>30</v>
      </c>
      <c r="N22" s="57" t="s">
        <v>31</v>
      </c>
      <c r="O22" s="57" t="s">
        <v>32</v>
      </c>
      <c r="P22" s="58" t="s">
        <v>34</v>
      </c>
      <c r="Q22" s="80">
        <v>9.9999999999999989E-277</v>
      </c>
      <c r="R22" s="80">
        <v>9.9999999999999989E-277</v>
      </c>
      <c r="S22" s="80">
        <v>9.9999999999999989E-277</v>
      </c>
      <c r="T22" s="80">
        <v>9.9999999999999989E-277</v>
      </c>
      <c r="U22" s="80">
        <v>9.9999999999999989E-277</v>
      </c>
      <c r="V22" s="80">
        <v>9.9999999999999989E-277</v>
      </c>
      <c r="W22" s="80">
        <v>9.9999999999999989E-277</v>
      </c>
      <c r="X22" s="80">
        <v>9.9999999999999989E-277</v>
      </c>
      <c r="Y22" s="80">
        <v>9.9999999999999989E-277</v>
      </c>
      <c r="Z22" s="80">
        <v>9.9999999999999989E-277</v>
      </c>
      <c r="AA22" s="80">
        <v>9.9999999999999989E-277</v>
      </c>
    </row>
    <row r="23" spans="1:27" ht="63.75" hidden="1" customHeight="1" x14ac:dyDescent="0.25">
      <c r="A23" s="57" t="s">
        <v>57</v>
      </c>
      <c r="B23" s="58" t="s">
        <v>58</v>
      </c>
      <c r="C23" s="59" t="s">
        <v>137</v>
      </c>
      <c r="D23" s="57" t="s">
        <v>29</v>
      </c>
      <c r="E23" s="57" t="s">
        <v>183</v>
      </c>
      <c r="F23" s="57" t="s">
        <v>196</v>
      </c>
      <c r="G23" s="57" t="s">
        <v>181</v>
      </c>
      <c r="H23" s="57" t="s">
        <v>188</v>
      </c>
      <c r="I23" s="57"/>
      <c r="J23" s="57"/>
      <c r="K23" s="57"/>
      <c r="L23" s="57"/>
      <c r="M23" s="57" t="s">
        <v>30</v>
      </c>
      <c r="N23" s="57" t="s">
        <v>31</v>
      </c>
      <c r="O23" s="57" t="s">
        <v>32</v>
      </c>
      <c r="P23" s="58" t="s">
        <v>37</v>
      </c>
      <c r="Q23" s="80">
        <v>9.9999999999999989E-277</v>
      </c>
      <c r="R23" s="80">
        <v>9.9999999999999989E-277</v>
      </c>
      <c r="S23" s="80">
        <v>9.9999999999999989E-277</v>
      </c>
      <c r="T23" s="80">
        <v>9.9999999999999989E-277</v>
      </c>
      <c r="U23" s="80">
        <v>9.9999999999999989E-277</v>
      </c>
      <c r="V23" s="80">
        <v>9.9999999999999989E-277</v>
      </c>
      <c r="W23" s="80">
        <v>9.9999999999999989E-277</v>
      </c>
      <c r="X23" s="80">
        <v>9.9999999999999989E-277</v>
      </c>
      <c r="Y23" s="80">
        <v>9.9999999999999989E-277</v>
      </c>
      <c r="Z23" s="80">
        <v>9.9999999999999989E-277</v>
      </c>
      <c r="AA23" s="80">
        <v>9.9999999999999989E-277</v>
      </c>
    </row>
    <row r="24" spans="1:27" ht="63.75" hidden="1" customHeight="1" x14ac:dyDescent="0.25">
      <c r="A24" s="57" t="s">
        <v>57</v>
      </c>
      <c r="B24" s="58" t="s">
        <v>58</v>
      </c>
      <c r="C24" s="59" t="s">
        <v>138</v>
      </c>
      <c r="D24" s="57" t="s">
        <v>29</v>
      </c>
      <c r="E24" s="57" t="s">
        <v>183</v>
      </c>
      <c r="F24" s="57" t="s">
        <v>31</v>
      </c>
      <c r="G24" s="57" t="s">
        <v>181</v>
      </c>
      <c r="H24" s="57" t="s">
        <v>197</v>
      </c>
      <c r="I24" s="57"/>
      <c r="J24" s="57"/>
      <c r="K24" s="57"/>
      <c r="L24" s="57"/>
      <c r="M24" s="57" t="s">
        <v>30</v>
      </c>
      <c r="N24" s="57" t="s">
        <v>31</v>
      </c>
      <c r="O24" s="57" t="s">
        <v>32</v>
      </c>
      <c r="P24" s="58" t="s">
        <v>139</v>
      </c>
      <c r="Q24" s="80">
        <v>9.9999999999999989E-277</v>
      </c>
      <c r="R24" s="80">
        <v>9.9999999999999989E-277</v>
      </c>
      <c r="S24" s="80">
        <v>9.9999999999999989E-277</v>
      </c>
      <c r="T24" s="80">
        <v>9.9999999999999989E-277</v>
      </c>
      <c r="U24" s="80">
        <v>9.9999999999999989E-277</v>
      </c>
      <c r="V24" s="80">
        <v>9.9999999999999989E-277</v>
      </c>
      <c r="W24" s="80">
        <v>9.9999999999999989E-277</v>
      </c>
      <c r="X24" s="80">
        <v>9.9999999999999989E-277</v>
      </c>
      <c r="Y24" s="80">
        <v>9.9999999999999989E-277</v>
      </c>
      <c r="Z24" s="80">
        <v>9.9999999999999989E-277</v>
      </c>
      <c r="AA24" s="80">
        <v>9.9999999999999989E-277</v>
      </c>
    </row>
    <row r="25" spans="1:27" ht="63.75" hidden="1" customHeight="1" x14ac:dyDescent="0.25">
      <c r="A25" s="57" t="s">
        <v>57</v>
      </c>
      <c r="B25" s="58" t="s">
        <v>58</v>
      </c>
      <c r="C25" s="59" t="s">
        <v>140</v>
      </c>
      <c r="D25" s="57" t="s">
        <v>29</v>
      </c>
      <c r="E25" s="57" t="s">
        <v>183</v>
      </c>
      <c r="F25" s="57" t="s">
        <v>31</v>
      </c>
      <c r="G25" s="57" t="s">
        <v>181</v>
      </c>
      <c r="H25" s="57" t="s">
        <v>200</v>
      </c>
      <c r="I25" s="57"/>
      <c r="J25" s="57"/>
      <c r="K25" s="57"/>
      <c r="L25" s="57"/>
      <c r="M25" s="57" t="s">
        <v>30</v>
      </c>
      <c r="N25" s="57" t="s">
        <v>31</v>
      </c>
      <c r="O25" s="57" t="s">
        <v>32</v>
      </c>
      <c r="P25" s="58" t="s">
        <v>141</v>
      </c>
      <c r="Q25" s="80">
        <v>9.9999999999999989E-277</v>
      </c>
      <c r="R25" s="80">
        <v>9.9999999999999989E-277</v>
      </c>
      <c r="S25" s="80">
        <v>9.9999999999999989E-277</v>
      </c>
      <c r="T25" s="80">
        <v>9.9999999999999989E-277</v>
      </c>
      <c r="U25" s="80">
        <v>9.9999999999999989E-277</v>
      </c>
      <c r="V25" s="80">
        <v>9.9999999999999989E-277</v>
      </c>
      <c r="W25" s="80">
        <v>9.9999999999999989E-277</v>
      </c>
      <c r="X25" s="80">
        <v>9.9999999999999989E-277</v>
      </c>
      <c r="Y25" s="80">
        <v>9.9999999999999989E-277</v>
      </c>
      <c r="Z25" s="80">
        <v>9.9999999999999989E-277</v>
      </c>
      <c r="AA25" s="80">
        <v>9.9999999999999989E-277</v>
      </c>
    </row>
    <row r="26" spans="1:27" ht="63.75" hidden="1" customHeight="1" x14ac:dyDescent="0.25">
      <c r="A26" s="57" t="s">
        <v>57</v>
      </c>
      <c r="B26" s="58" t="s">
        <v>58</v>
      </c>
      <c r="C26" s="59" t="s">
        <v>142</v>
      </c>
      <c r="D26" s="57" t="s">
        <v>29</v>
      </c>
      <c r="E26" s="57" t="s">
        <v>183</v>
      </c>
      <c r="F26" s="57" t="s">
        <v>199</v>
      </c>
      <c r="G26" s="57" t="s">
        <v>201</v>
      </c>
      <c r="H26" s="57" t="s">
        <v>197</v>
      </c>
      <c r="I26" s="57"/>
      <c r="J26" s="57"/>
      <c r="K26" s="57"/>
      <c r="L26" s="57"/>
      <c r="M26" s="57" t="s">
        <v>30</v>
      </c>
      <c r="N26" s="57" t="s">
        <v>31</v>
      </c>
      <c r="O26" s="57" t="s">
        <v>32</v>
      </c>
      <c r="P26" s="58" t="s">
        <v>83</v>
      </c>
      <c r="Q26" s="80">
        <v>9.9999999999999989E-277</v>
      </c>
      <c r="R26" s="80">
        <v>9.9999999999999989E-277</v>
      </c>
      <c r="S26" s="80">
        <v>9.9999999999999989E-277</v>
      </c>
      <c r="T26" s="80">
        <v>9.9999999999999989E-277</v>
      </c>
      <c r="U26" s="80">
        <v>9.9999999999999989E-277</v>
      </c>
      <c r="V26" s="80">
        <v>9.9999999999999989E-277</v>
      </c>
      <c r="W26" s="80">
        <v>9.9999999999999989E-277</v>
      </c>
      <c r="X26" s="80">
        <v>9.9999999999999989E-277</v>
      </c>
      <c r="Y26" s="80">
        <v>9.9999999999999989E-277</v>
      </c>
      <c r="Z26" s="80">
        <v>9.9999999999999989E-277</v>
      </c>
      <c r="AA26" s="80">
        <v>9.9999999999999989E-277</v>
      </c>
    </row>
    <row r="27" spans="1:27" ht="63.75" hidden="1" customHeight="1" x14ac:dyDescent="0.25">
      <c r="A27" s="57" t="s">
        <v>57</v>
      </c>
      <c r="B27" s="58" t="s">
        <v>58</v>
      </c>
      <c r="C27" s="59" t="s">
        <v>143</v>
      </c>
      <c r="D27" s="57" t="s">
        <v>29</v>
      </c>
      <c r="E27" s="57" t="s">
        <v>201</v>
      </c>
      <c r="F27" s="57" t="s">
        <v>181</v>
      </c>
      <c r="G27" s="57"/>
      <c r="H27" s="57"/>
      <c r="I27" s="57"/>
      <c r="J27" s="57"/>
      <c r="K27" s="57"/>
      <c r="L27" s="57"/>
      <c r="M27" s="57" t="s">
        <v>30</v>
      </c>
      <c r="N27" s="57" t="s">
        <v>31</v>
      </c>
      <c r="O27" s="57" t="s">
        <v>32</v>
      </c>
      <c r="P27" s="58" t="s">
        <v>144</v>
      </c>
      <c r="Q27" s="80">
        <v>9.9999999999999989E-277</v>
      </c>
      <c r="R27" s="80">
        <v>9.9999999999999989E-277</v>
      </c>
      <c r="S27" s="80">
        <v>9.9999999999999989E-277</v>
      </c>
      <c r="T27" s="80">
        <v>9.9999999999999989E-277</v>
      </c>
      <c r="U27" s="80">
        <v>9.9999999999999989E-277</v>
      </c>
      <c r="V27" s="80">
        <v>9.9999999999999989E-277</v>
      </c>
      <c r="W27" s="80">
        <v>9.9999999999999989E-277</v>
      </c>
      <c r="X27" s="80">
        <v>9.9999999999999989E-277</v>
      </c>
      <c r="Y27" s="80">
        <v>9.9999999999999989E-277</v>
      </c>
      <c r="Z27" s="80">
        <v>9.9999999999999989E-277</v>
      </c>
      <c r="AA27" s="80">
        <v>9.9999999999999989E-277</v>
      </c>
    </row>
    <row r="28" spans="1:27" ht="63.75" hidden="1" customHeight="1" x14ac:dyDescent="0.25">
      <c r="A28" s="57" t="s">
        <v>57</v>
      </c>
      <c r="B28" s="58" t="s">
        <v>58</v>
      </c>
      <c r="C28" s="59" t="s">
        <v>145</v>
      </c>
      <c r="D28" s="57" t="s">
        <v>29</v>
      </c>
      <c r="E28" s="57" t="s">
        <v>201</v>
      </c>
      <c r="F28" s="57" t="s">
        <v>194</v>
      </c>
      <c r="G28" s="57" t="s">
        <v>181</v>
      </c>
      <c r="H28" s="57"/>
      <c r="I28" s="57"/>
      <c r="J28" s="57"/>
      <c r="K28" s="57"/>
      <c r="L28" s="57"/>
      <c r="M28" s="57" t="s">
        <v>30</v>
      </c>
      <c r="N28" s="57" t="s">
        <v>199</v>
      </c>
      <c r="O28" s="57" t="s">
        <v>202</v>
      </c>
      <c r="P28" s="58" t="s">
        <v>146</v>
      </c>
      <c r="Q28" s="80">
        <v>9.9999999999999989E-277</v>
      </c>
      <c r="R28" s="80">
        <v>9.9999999999999989E-277</v>
      </c>
      <c r="S28" s="80">
        <v>9.9999999999999989E-277</v>
      </c>
      <c r="T28" s="80">
        <v>9.9999999999999989E-277</v>
      </c>
      <c r="U28" s="80">
        <v>9.9999999999999989E-277</v>
      </c>
      <c r="V28" s="80">
        <v>9.9999999999999989E-277</v>
      </c>
      <c r="W28" s="80">
        <v>9.9999999999999989E-277</v>
      </c>
      <c r="X28" s="80">
        <v>9.9999999999999989E-277</v>
      </c>
      <c r="Y28" s="80">
        <v>9.9999999999999989E-277</v>
      </c>
      <c r="Z28" s="80">
        <v>9.9999999999999989E-277</v>
      </c>
      <c r="AA28" s="80">
        <v>9.9999999999999989E-277</v>
      </c>
    </row>
    <row r="29" spans="1:27" ht="63.75" hidden="1" customHeight="1" x14ac:dyDescent="0.25">
      <c r="A29" s="57" t="s">
        <v>57</v>
      </c>
      <c r="B29" s="58" t="s">
        <v>58</v>
      </c>
      <c r="C29" s="59" t="s">
        <v>147</v>
      </c>
      <c r="D29" s="57" t="s">
        <v>203</v>
      </c>
      <c r="E29" s="57" t="s">
        <v>204</v>
      </c>
      <c r="F29" s="57" t="s">
        <v>205</v>
      </c>
      <c r="G29" s="57" t="s">
        <v>206</v>
      </c>
      <c r="H29" s="57"/>
      <c r="I29" s="57"/>
      <c r="J29" s="57"/>
      <c r="K29" s="57"/>
      <c r="L29" s="57"/>
      <c r="M29" s="57" t="s">
        <v>30</v>
      </c>
      <c r="N29" s="57" t="s">
        <v>199</v>
      </c>
      <c r="O29" s="57" t="s">
        <v>32</v>
      </c>
      <c r="P29" s="58" t="s">
        <v>148</v>
      </c>
      <c r="Q29" s="80">
        <v>9.9999999999999989E-277</v>
      </c>
      <c r="R29" s="80">
        <v>9.9999999999999989E-277</v>
      </c>
      <c r="S29" s="80">
        <v>9.9999999999999989E-277</v>
      </c>
      <c r="T29" s="80">
        <v>9.9999999999999989E-277</v>
      </c>
      <c r="U29" s="80">
        <v>9.9999999999999989E-277</v>
      </c>
      <c r="V29" s="80">
        <v>9.9999999999999989E-277</v>
      </c>
      <c r="W29" s="80">
        <v>9.9999999999999989E-277</v>
      </c>
      <c r="X29" s="80">
        <v>9.9999999999999989E-277</v>
      </c>
      <c r="Y29" s="80">
        <v>9.9999999999999989E-277</v>
      </c>
      <c r="Z29" s="80">
        <v>9.9999999999999989E-277</v>
      </c>
      <c r="AA29" s="80">
        <v>9.9999999999999989E-277</v>
      </c>
    </row>
    <row r="30" spans="1:27" ht="63.75" hidden="1" customHeight="1" x14ac:dyDescent="0.25">
      <c r="A30" s="57" t="s">
        <v>57</v>
      </c>
      <c r="B30" s="58" t="s">
        <v>58</v>
      </c>
      <c r="C30" s="59" t="s">
        <v>219</v>
      </c>
      <c r="D30" s="57" t="s">
        <v>203</v>
      </c>
      <c r="E30" s="57" t="s">
        <v>204</v>
      </c>
      <c r="F30" s="57" t="s">
        <v>205</v>
      </c>
      <c r="G30" s="57" t="s">
        <v>220</v>
      </c>
      <c r="H30" s="57"/>
      <c r="I30" s="57"/>
      <c r="J30" s="57"/>
      <c r="K30" s="57"/>
      <c r="L30" s="57"/>
      <c r="M30" s="57" t="s">
        <v>30</v>
      </c>
      <c r="N30" s="57" t="s">
        <v>199</v>
      </c>
      <c r="O30" s="57" t="s">
        <v>32</v>
      </c>
      <c r="P30" s="58" t="s">
        <v>254</v>
      </c>
      <c r="Q30" s="80">
        <v>9.9999999999999989E-277</v>
      </c>
      <c r="R30" s="80">
        <v>9.9999999999999989E-277</v>
      </c>
      <c r="S30" s="80">
        <v>9.9999999999999989E-277</v>
      </c>
      <c r="T30" s="80">
        <v>9.9999999999999989E-277</v>
      </c>
      <c r="U30" s="80">
        <v>9.9999999999999989E-277</v>
      </c>
      <c r="V30" s="80">
        <v>9.9999999999999989E-277</v>
      </c>
      <c r="W30" s="80">
        <v>9.9999999999999989E-277</v>
      </c>
      <c r="X30" s="80">
        <v>9.9999999999999989E-277</v>
      </c>
      <c r="Y30" s="80">
        <v>9.9999999999999989E-277</v>
      </c>
      <c r="Z30" s="80">
        <v>9.9999999999999989E-277</v>
      </c>
      <c r="AA30" s="80">
        <v>9.9999999999999989E-277</v>
      </c>
    </row>
    <row r="31" spans="1:27" ht="63.75" hidden="1" customHeight="1" x14ac:dyDescent="0.25">
      <c r="A31" s="57" t="s">
        <v>57</v>
      </c>
      <c r="B31" s="58" t="s">
        <v>58</v>
      </c>
      <c r="C31" s="59" t="s">
        <v>221</v>
      </c>
      <c r="D31" s="57" t="s">
        <v>203</v>
      </c>
      <c r="E31" s="57" t="s">
        <v>204</v>
      </c>
      <c r="F31" s="57" t="s">
        <v>205</v>
      </c>
      <c r="G31" s="57" t="s">
        <v>222</v>
      </c>
      <c r="H31" s="57"/>
      <c r="I31" s="57"/>
      <c r="J31" s="57"/>
      <c r="K31" s="57"/>
      <c r="L31" s="57"/>
      <c r="M31" s="57" t="s">
        <v>30</v>
      </c>
      <c r="N31" s="57" t="s">
        <v>199</v>
      </c>
      <c r="O31" s="57" t="s">
        <v>32</v>
      </c>
      <c r="P31" s="58" t="s">
        <v>223</v>
      </c>
      <c r="Q31" s="80">
        <v>9.9999999999999989E-277</v>
      </c>
      <c r="R31" s="80">
        <v>9.9999999999999989E-277</v>
      </c>
      <c r="S31" s="80">
        <v>9.9999999999999989E-277</v>
      </c>
      <c r="T31" s="80">
        <v>9.9999999999999989E-277</v>
      </c>
      <c r="U31" s="80">
        <v>9.9999999999999989E-277</v>
      </c>
      <c r="V31" s="80">
        <v>9.9999999999999989E-277</v>
      </c>
      <c r="W31" s="80">
        <v>9.9999999999999989E-277</v>
      </c>
      <c r="X31" s="80">
        <v>9.9999999999999989E-277</v>
      </c>
      <c r="Y31" s="80">
        <v>9.9999999999999989E-277</v>
      </c>
      <c r="Z31" s="80">
        <v>9.9999999999999989E-277</v>
      </c>
      <c r="AA31" s="80">
        <v>9.9999999999999989E-277</v>
      </c>
    </row>
    <row r="32" spans="1:27" ht="63.75" hidden="1" customHeight="1" x14ac:dyDescent="0.25">
      <c r="A32" s="57" t="s">
        <v>57</v>
      </c>
      <c r="B32" s="58" t="s">
        <v>58</v>
      </c>
      <c r="C32" s="59" t="s">
        <v>150</v>
      </c>
      <c r="D32" s="57" t="s">
        <v>203</v>
      </c>
      <c r="E32" s="57" t="s">
        <v>207</v>
      </c>
      <c r="F32" s="57" t="s">
        <v>205</v>
      </c>
      <c r="G32" s="57" t="s">
        <v>31</v>
      </c>
      <c r="H32" s="57"/>
      <c r="I32" s="57"/>
      <c r="J32" s="57"/>
      <c r="K32" s="57"/>
      <c r="L32" s="57"/>
      <c r="M32" s="57" t="s">
        <v>30</v>
      </c>
      <c r="N32" s="57" t="s">
        <v>185</v>
      </c>
      <c r="O32" s="57" t="s">
        <v>32</v>
      </c>
      <c r="P32" s="58" t="s">
        <v>151</v>
      </c>
      <c r="Q32" s="80">
        <v>9.9999999999999989E-277</v>
      </c>
      <c r="R32" s="80">
        <v>9.9999999999999989E-277</v>
      </c>
      <c r="S32" s="80">
        <v>9.9999999999999989E-277</v>
      </c>
      <c r="T32" s="80">
        <v>9.9999999999999989E-277</v>
      </c>
      <c r="U32" s="80">
        <v>9.9999999999999989E-277</v>
      </c>
      <c r="V32" s="80">
        <v>9.9999999999999989E-277</v>
      </c>
      <c r="W32" s="80">
        <v>9.9999999999999989E-277</v>
      </c>
      <c r="X32" s="80">
        <v>9.9999999999999989E-277</v>
      </c>
      <c r="Y32" s="80">
        <v>9.9999999999999989E-277</v>
      </c>
      <c r="Z32" s="80">
        <v>9.9999999999999989E-277</v>
      </c>
      <c r="AA32" s="80">
        <v>9.9999999999999989E-277</v>
      </c>
    </row>
    <row r="33" spans="1:27" ht="63.75" hidden="1" customHeight="1" x14ac:dyDescent="0.25">
      <c r="A33" s="57" t="s">
        <v>57</v>
      </c>
      <c r="B33" s="58" t="s">
        <v>58</v>
      </c>
      <c r="C33" s="59" t="s">
        <v>152</v>
      </c>
      <c r="D33" s="57" t="s">
        <v>203</v>
      </c>
      <c r="E33" s="57" t="s">
        <v>207</v>
      </c>
      <c r="F33" s="57" t="s">
        <v>205</v>
      </c>
      <c r="G33" s="57" t="s">
        <v>199</v>
      </c>
      <c r="H33" s="57"/>
      <c r="I33" s="57"/>
      <c r="J33" s="57"/>
      <c r="K33" s="57"/>
      <c r="L33" s="57"/>
      <c r="M33" s="57" t="s">
        <v>30</v>
      </c>
      <c r="N33" s="57" t="s">
        <v>199</v>
      </c>
      <c r="O33" s="57" t="s">
        <v>32</v>
      </c>
      <c r="P33" s="58" t="s">
        <v>153</v>
      </c>
      <c r="Q33" s="80">
        <v>9.9999999999999989E-277</v>
      </c>
      <c r="R33" s="80">
        <v>9.9999999999999989E-277</v>
      </c>
      <c r="S33" s="80">
        <v>9.9999999999999989E-277</v>
      </c>
      <c r="T33" s="80">
        <v>9.9999999999999989E-277</v>
      </c>
      <c r="U33" s="80">
        <v>9.9999999999999989E-277</v>
      </c>
      <c r="V33" s="80">
        <v>9.9999999999999989E-277</v>
      </c>
      <c r="W33" s="80">
        <v>9.9999999999999989E-277</v>
      </c>
      <c r="X33" s="80">
        <v>9.9999999999999989E-277</v>
      </c>
      <c r="Y33" s="80">
        <v>9.9999999999999989E-277</v>
      </c>
      <c r="Z33" s="80">
        <v>9.9999999999999989E-277</v>
      </c>
      <c r="AA33" s="80">
        <v>9.9999999999999989E-277</v>
      </c>
    </row>
    <row r="34" spans="1:27" ht="63.75" hidden="1" customHeight="1" x14ac:dyDescent="0.25">
      <c r="A34" s="57" t="s">
        <v>57</v>
      </c>
      <c r="B34" s="58" t="s">
        <v>58</v>
      </c>
      <c r="C34" s="59" t="s">
        <v>154</v>
      </c>
      <c r="D34" s="57" t="s">
        <v>203</v>
      </c>
      <c r="E34" s="57" t="s">
        <v>207</v>
      </c>
      <c r="F34" s="57" t="s">
        <v>205</v>
      </c>
      <c r="G34" s="57" t="s">
        <v>210</v>
      </c>
      <c r="H34" s="57"/>
      <c r="I34" s="57"/>
      <c r="J34" s="57"/>
      <c r="K34" s="57"/>
      <c r="L34" s="57"/>
      <c r="M34" s="57" t="s">
        <v>30</v>
      </c>
      <c r="N34" s="57" t="s">
        <v>185</v>
      </c>
      <c r="O34" s="57" t="s">
        <v>32</v>
      </c>
      <c r="P34" s="58" t="s">
        <v>155</v>
      </c>
      <c r="Q34" s="80">
        <v>9.9999999999999989E-277</v>
      </c>
      <c r="R34" s="80">
        <v>9.9999999999999989E-277</v>
      </c>
      <c r="S34" s="80">
        <v>9.9999999999999989E-277</v>
      </c>
      <c r="T34" s="80">
        <v>9.9999999999999989E-277</v>
      </c>
      <c r="U34" s="80">
        <v>9.9999999999999989E-277</v>
      </c>
      <c r="V34" s="80">
        <v>9.9999999999999989E-277</v>
      </c>
      <c r="W34" s="80">
        <v>9.9999999999999989E-277</v>
      </c>
      <c r="X34" s="80">
        <v>9.9999999999999989E-277</v>
      </c>
      <c r="Y34" s="80">
        <v>9.9999999999999989E-277</v>
      </c>
      <c r="Z34" s="80">
        <v>9.9999999999999989E-277</v>
      </c>
      <c r="AA34" s="80">
        <v>9.9999999999999989E-277</v>
      </c>
    </row>
    <row r="35" spans="1:27" ht="63.75" hidden="1" customHeight="1" x14ac:dyDescent="0.25">
      <c r="A35" s="57" t="s">
        <v>57</v>
      </c>
      <c r="B35" s="58" t="s">
        <v>58</v>
      </c>
      <c r="C35" s="59" t="s">
        <v>156</v>
      </c>
      <c r="D35" s="57" t="s">
        <v>203</v>
      </c>
      <c r="E35" s="57" t="s">
        <v>211</v>
      </c>
      <c r="F35" s="57" t="s">
        <v>205</v>
      </c>
      <c r="G35" s="57" t="s">
        <v>212</v>
      </c>
      <c r="H35" s="57"/>
      <c r="I35" s="57"/>
      <c r="J35" s="57"/>
      <c r="K35" s="57"/>
      <c r="L35" s="57"/>
      <c r="M35" s="57" t="s">
        <v>30</v>
      </c>
      <c r="N35" s="57" t="s">
        <v>199</v>
      </c>
      <c r="O35" s="57" t="s">
        <v>32</v>
      </c>
      <c r="P35" s="58" t="s">
        <v>157</v>
      </c>
      <c r="Q35" s="80">
        <v>9.9999999999999989E-277</v>
      </c>
      <c r="R35" s="80">
        <v>9.9999999999999989E-277</v>
      </c>
      <c r="S35" s="80">
        <v>9.9999999999999989E-277</v>
      </c>
      <c r="T35" s="80">
        <v>9.9999999999999989E-277</v>
      </c>
      <c r="U35" s="80">
        <v>9.9999999999999989E-277</v>
      </c>
      <c r="V35" s="80">
        <v>9.9999999999999989E-277</v>
      </c>
      <c r="W35" s="80">
        <v>9.9999999999999989E-277</v>
      </c>
      <c r="X35" s="80">
        <v>9.9999999999999989E-277</v>
      </c>
      <c r="Y35" s="80">
        <v>9.9999999999999989E-277</v>
      </c>
      <c r="Z35" s="80">
        <v>9.9999999999999989E-277</v>
      </c>
      <c r="AA35" s="80">
        <v>9.9999999999999989E-277</v>
      </c>
    </row>
    <row r="36" spans="1:27" ht="63.75" hidden="1" customHeight="1" x14ac:dyDescent="0.25">
      <c r="A36" s="57" t="s">
        <v>57</v>
      </c>
      <c r="B36" s="58" t="s">
        <v>58</v>
      </c>
      <c r="C36" s="59" t="s">
        <v>158</v>
      </c>
      <c r="D36" s="57" t="s">
        <v>203</v>
      </c>
      <c r="E36" s="57" t="s">
        <v>213</v>
      </c>
      <c r="F36" s="57" t="s">
        <v>205</v>
      </c>
      <c r="G36" s="57" t="s">
        <v>214</v>
      </c>
      <c r="H36" s="57"/>
      <c r="I36" s="57"/>
      <c r="J36" s="57"/>
      <c r="K36" s="57"/>
      <c r="L36" s="57"/>
      <c r="M36" s="57" t="s">
        <v>30</v>
      </c>
      <c r="N36" s="57" t="s">
        <v>199</v>
      </c>
      <c r="O36" s="57" t="s">
        <v>32</v>
      </c>
      <c r="P36" s="58" t="s">
        <v>159</v>
      </c>
      <c r="Q36" s="80">
        <v>9.9999999999999989E-277</v>
      </c>
      <c r="R36" s="80">
        <v>9.9999999999999989E-277</v>
      </c>
      <c r="S36" s="80">
        <v>9.9999999999999989E-277</v>
      </c>
      <c r="T36" s="80">
        <v>9.9999999999999989E-277</v>
      </c>
      <c r="U36" s="80">
        <v>9.9999999999999989E-277</v>
      </c>
      <c r="V36" s="80">
        <v>9.9999999999999989E-277</v>
      </c>
      <c r="W36" s="80">
        <v>9.9999999999999989E-277</v>
      </c>
      <c r="X36" s="80">
        <v>9.9999999999999989E-277</v>
      </c>
      <c r="Y36" s="80">
        <v>9.9999999999999989E-277</v>
      </c>
      <c r="Z36" s="80">
        <v>9.9999999999999989E-277</v>
      </c>
      <c r="AA36" s="80">
        <v>9.9999999999999989E-277</v>
      </c>
    </row>
    <row r="37" spans="1:27" ht="63.75" hidden="1" customHeight="1" x14ac:dyDescent="0.25">
      <c r="A37" s="57" t="s">
        <v>57</v>
      </c>
      <c r="B37" s="58" t="s">
        <v>58</v>
      </c>
      <c r="C37" s="59" t="s">
        <v>224</v>
      </c>
      <c r="D37" s="57" t="s">
        <v>203</v>
      </c>
      <c r="E37" s="57" t="s">
        <v>213</v>
      </c>
      <c r="F37" s="57" t="s">
        <v>205</v>
      </c>
      <c r="G37" s="57" t="s">
        <v>217</v>
      </c>
      <c r="H37" s="57"/>
      <c r="I37" s="57"/>
      <c r="J37" s="57"/>
      <c r="K37" s="57"/>
      <c r="L37" s="57"/>
      <c r="M37" s="57" t="s">
        <v>30</v>
      </c>
      <c r="N37" s="57" t="s">
        <v>199</v>
      </c>
      <c r="O37" s="57" t="s">
        <v>32</v>
      </c>
      <c r="P37" s="58" t="s">
        <v>225</v>
      </c>
      <c r="Q37" s="80">
        <v>9.9999999999999989E-277</v>
      </c>
      <c r="R37" s="80">
        <v>9.9999999999999989E-277</v>
      </c>
      <c r="S37" s="80">
        <v>9.9999999999999989E-277</v>
      </c>
      <c r="T37" s="80">
        <v>9.9999999999999989E-277</v>
      </c>
      <c r="U37" s="80">
        <v>9.9999999999999989E-277</v>
      </c>
      <c r="V37" s="80">
        <v>9.9999999999999989E-277</v>
      </c>
      <c r="W37" s="80">
        <v>9.9999999999999989E-277</v>
      </c>
      <c r="X37" s="80">
        <v>9.9999999999999989E-277</v>
      </c>
      <c r="Y37" s="80">
        <v>9.9999999999999989E-277</v>
      </c>
      <c r="Z37" s="80">
        <v>9.9999999999999989E-277</v>
      </c>
      <c r="AA37" s="80">
        <v>9.9999999999999989E-277</v>
      </c>
    </row>
    <row r="38" spans="1:27" ht="63.75" hidden="1" customHeight="1" x14ac:dyDescent="0.25">
      <c r="A38" s="57" t="s">
        <v>57</v>
      </c>
      <c r="B38" s="58" t="s">
        <v>58</v>
      </c>
      <c r="C38" s="59" t="s">
        <v>224</v>
      </c>
      <c r="D38" s="57" t="s">
        <v>203</v>
      </c>
      <c r="E38" s="57" t="s">
        <v>213</v>
      </c>
      <c r="F38" s="57" t="s">
        <v>205</v>
      </c>
      <c r="G38" s="57" t="s">
        <v>217</v>
      </c>
      <c r="H38" s="57"/>
      <c r="I38" s="57"/>
      <c r="J38" s="57"/>
      <c r="K38" s="57"/>
      <c r="L38" s="57"/>
      <c r="M38" s="57" t="s">
        <v>30</v>
      </c>
      <c r="N38" s="57" t="s">
        <v>185</v>
      </c>
      <c r="O38" s="57" t="s">
        <v>32</v>
      </c>
      <c r="P38" s="58" t="s">
        <v>225</v>
      </c>
      <c r="Q38" s="80">
        <v>9.9999999999999989E-277</v>
      </c>
      <c r="R38" s="80">
        <v>9.9999999999999989E-277</v>
      </c>
      <c r="S38" s="80">
        <v>9.9999999999999989E-277</v>
      </c>
      <c r="T38" s="80">
        <v>9.9999999999999989E-277</v>
      </c>
      <c r="U38" s="80">
        <v>9.9999999999999989E-277</v>
      </c>
      <c r="V38" s="80">
        <v>9.9999999999999989E-277</v>
      </c>
      <c r="W38" s="80">
        <v>9.9999999999999989E-277</v>
      </c>
      <c r="X38" s="80">
        <v>9.9999999999999989E-277</v>
      </c>
      <c r="Y38" s="80">
        <v>9.9999999999999989E-277</v>
      </c>
      <c r="Z38" s="80">
        <v>9.9999999999999989E-277</v>
      </c>
      <c r="AA38" s="80">
        <v>9.9999999999999989E-277</v>
      </c>
    </row>
    <row r="39" spans="1:27" ht="63.75" hidden="1" customHeight="1" x14ac:dyDescent="0.25">
      <c r="A39" s="57" t="s">
        <v>57</v>
      </c>
      <c r="B39" s="58" t="s">
        <v>58</v>
      </c>
      <c r="C39" s="59" t="s">
        <v>160</v>
      </c>
      <c r="D39" s="57" t="s">
        <v>203</v>
      </c>
      <c r="E39" s="57" t="s">
        <v>215</v>
      </c>
      <c r="F39" s="57" t="s">
        <v>205</v>
      </c>
      <c r="G39" s="57" t="s">
        <v>216</v>
      </c>
      <c r="H39" s="57"/>
      <c r="I39" s="57"/>
      <c r="J39" s="57"/>
      <c r="K39" s="57"/>
      <c r="L39" s="57"/>
      <c r="M39" s="57" t="s">
        <v>30</v>
      </c>
      <c r="N39" s="57" t="s">
        <v>199</v>
      </c>
      <c r="O39" s="57" t="s">
        <v>32</v>
      </c>
      <c r="P39" s="58" t="s">
        <v>161</v>
      </c>
      <c r="Q39" s="80">
        <v>9.9999999999999989E-277</v>
      </c>
      <c r="R39" s="80">
        <v>9.9999999999999989E-277</v>
      </c>
      <c r="S39" s="80">
        <v>9.9999999999999989E-277</v>
      </c>
      <c r="T39" s="80">
        <v>9.9999999999999989E-277</v>
      </c>
      <c r="U39" s="80">
        <v>9.9999999999999989E-277</v>
      </c>
      <c r="V39" s="80">
        <v>9.9999999999999989E-277</v>
      </c>
      <c r="W39" s="80">
        <v>9.9999999999999989E-277</v>
      </c>
      <c r="X39" s="80">
        <v>9.9999999999999989E-277</v>
      </c>
      <c r="Y39" s="80">
        <v>9.9999999999999989E-277</v>
      </c>
      <c r="Z39" s="80">
        <v>9.9999999999999989E-277</v>
      </c>
      <c r="AA39" s="80">
        <v>9.9999999999999989E-277</v>
      </c>
    </row>
    <row r="40" spans="1:27" ht="63.75" hidden="1" customHeight="1" x14ac:dyDescent="0.25">
      <c r="A40" s="57" t="s">
        <v>57</v>
      </c>
      <c r="B40" s="58" t="s">
        <v>58</v>
      </c>
      <c r="C40" s="59" t="s">
        <v>162</v>
      </c>
      <c r="D40" s="57" t="s">
        <v>203</v>
      </c>
      <c r="E40" s="57" t="s">
        <v>215</v>
      </c>
      <c r="F40" s="57" t="s">
        <v>205</v>
      </c>
      <c r="G40" s="57" t="s">
        <v>208</v>
      </c>
      <c r="H40" s="57"/>
      <c r="I40" s="57"/>
      <c r="J40" s="57"/>
      <c r="K40" s="57"/>
      <c r="L40" s="57"/>
      <c r="M40" s="57" t="s">
        <v>30</v>
      </c>
      <c r="N40" s="57" t="s">
        <v>199</v>
      </c>
      <c r="O40" s="57" t="s">
        <v>32</v>
      </c>
      <c r="P40" s="58" t="s">
        <v>163</v>
      </c>
      <c r="Q40" s="80">
        <v>9.9999999999999989E-277</v>
      </c>
      <c r="R40" s="80">
        <v>9.9999999999999989E-277</v>
      </c>
      <c r="S40" s="80">
        <v>9.9999999999999989E-277</v>
      </c>
      <c r="T40" s="80">
        <v>9.9999999999999989E-277</v>
      </c>
      <c r="U40" s="80">
        <v>9.9999999999999989E-277</v>
      </c>
      <c r="V40" s="80">
        <v>9.9999999999999989E-277</v>
      </c>
      <c r="W40" s="80">
        <v>9.9999999999999989E-277</v>
      </c>
      <c r="X40" s="80">
        <v>9.9999999999999989E-277</v>
      </c>
      <c r="Y40" s="80">
        <v>9.9999999999999989E-277</v>
      </c>
      <c r="Z40" s="80">
        <v>9.9999999999999989E-277</v>
      </c>
      <c r="AA40" s="80">
        <v>9.9999999999999989E-277</v>
      </c>
    </row>
    <row r="41" spans="1:27" ht="63.75" hidden="1" customHeight="1" x14ac:dyDescent="0.25">
      <c r="A41" s="57" t="s">
        <v>57</v>
      </c>
      <c r="B41" s="58" t="s">
        <v>58</v>
      </c>
      <c r="C41" s="59" t="s">
        <v>164</v>
      </c>
      <c r="D41" s="57" t="s">
        <v>203</v>
      </c>
      <c r="E41" s="57" t="s">
        <v>215</v>
      </c>
      <c r="F41" s="57" t="s">
        <v>205</v>
      </c>
      <c r="G41" s="57" t="s">
        <v>209</v>
      </c>
      <c r="H41" s="57"/>
      <c r="I41" s="57"/>
      <c r="J41" s="57"/>
      <c r="K41" s="57"/>
      <c r="L41" s="57"/>
      <c r="M41" s="57" t="s">
        <v>30</v>
      </c>
      <c r="N41" s="57" t="s">
        <v>199</v>
      </c>
      <c r="O41" s="57" t="s">
        <v>32</v>
      </c>
      <c r="P41" s="58" t="s">
        <v>165</v>
      </c>
      <c r="Q41" s="80">
        <v>9.9999999999999989E-277</v>
      </c>
      <c r="R41" s="80">
        <v>9.9999999999999989E-277</v>
      </c>
      <c r="S41" s="80">
        <v>9.9999999999999989E-277</v>
      </c>
      <c r="T41" s="80">
        <v>9.9999999999999989E-277</v>
      </c>
      <c r="U41" s="80">
        <v>9.9999999999999989E-277</v>
      </c>
      <c r="V41" s="80">
        <v>9.9999999999999989E-277</v>
      </c>
      <c r="W41" s="80">
        <v>9.9999999999999989E-277</v>
      </c>
      <c r="X41" s="80">
        <v>9.9999999999999989E-277</v>
      </c>
      <c r="Y41" s="80">
        <v>9.9999999999999989E-277</v>
      </c>
      <c r="Z41" s="80">
        <v>9.9999999999999989E-277</v>
      </c>
      <c r="AA41" s="80">
        <v>9.9999999999999989E-277</v>
      </c>
    </row>
    <row r="42" spans="1:27" ht="63.75" hidden="1" customHeight="1" x14ac:dyDescent="0.25">
      <c r="A42" s="57" t="s">
        <v>57</v>
      </c>
      <c r="B42" s="58" t="s">
        <v>58</v>
      </c>
      <c r="C42" s="59" t="s">
        <v>226</v>
      </c>
      <c r="D42" s="57" t="s">
        <v>203</v>
      </c>
      <c r="E42" s="57" t="s">
        <v>215</v>
      </c>
      <c r="F42" s="57" t="s">
        <v>205</v>
      </c>
      <c r="G42" s="57" t="s">
        <v>199</v>
      </c>
      <c r="H42" s="57"/>
      <c r="I42" s="57"/>
      <c r="J42" s="57"/>
      <c r="K42" s="57"/>
      <c r="L42" s="57"/>
      <c r="M42" s="57" t="s">
        <v>30</v>
      </c>
      <c r="N42" s="57" t="s">
        <v>199</v>
      </c>
      <c r="O42" s="57" t="s">
        <v>32</v>
      </c>
      <c r="P42" s="58" t="s">
        <v>227</v>
      </c>
      <c r="Q42" s="80">
        <v>9.9999999999999989E-277</v>
      </c>
      <c r="R42" s="80">
        <v>9.9999999999999989E-277</v>
      </c>
      <c r="S42" s="80">
        <v>9.9999999999999989E-277</v>
      </c>
      <c r="T42" s="80">
        <v>9.9999999999999989E-277</v>
      </c>
      <c r="U42" s="80">
        <v>9.9999999999999989E-277</v>
      </c>
      <c r="V42" s="80">
        <v>9.9999999999999989E-277</v>
      </c>
      <c r="W42" s="80">
        <v>9.9999999999999989E-277</v>
      </c>
      <c r="X42" s="80">
        <v>9.9999999999999989E-277</v>
      </c>
      <c r="Y42" s="80">
        <v>9.9999999999999989E-277</v>
      </c>
      <c r="Z42" s="80">
        <v>9.9999999999999989E-277</v>
      </c>
      <c r="AA42" s="80">
        <v>9.9999999999999989E-277</v>
      </c>
    </row>
    <row r="43" spans="1:27" ht="63.75" hidden="1" customHeight="1" x14ac:dyDescent="0.25">
      <c r="A43" s="57" t="s">
        <v>57</v>
      </c>
      <c r="B43" s="58" t="s">
        <v>58</v>
      </c>
      <c r="C43" s="59" t="s">
        <v>261</v>
      </c>
      <c r="D43" s="57" t="s">
        <v>203</v>
      </c>
      <c r="E43" s="57" t="s">
        <v>215</v>
      </c>
      <c r="F43" s="57" t="s">
        <v>205</v>
      </c>
      <c r="G43" s="57" t="s">
        <v>210</v>
      </c>
      <c r="H43" s="57" t="s">
        <v>1</v>
      </c>
      <c r="I43" s="57" t="s">
        <v>1</v>
      </c>
      <c r="J43" s="57" t="s">
        <v>1</v>
      </c>
      <c r="K43" s="57" t="s">
        <v>1</v>
      </c>
      <c r="L43" s="57" t="s">
        <v>1</v>
      </c>
      <c r="M43" s="57" t="s">
        <v>30</v>
      </c>
      <c r="N43" s="57" t="s">
        <v>199</v>
      </c>
      <c r="O43" s="57" t="s">
        <v>32</v>
      </c>
      <c r="P43" s="58" t="s">
        <v>262</v>
      </c>
      <c r="Q43" s="80">
        <v>9.9999999999999989E-277</v>
      </c>
      <c r="R43" s="80">
        <v>9.9999999999999989E-277</v>
      </c>
      <c r="S43" s="80">
        <v>9.9999999999999989E-277</v>
      </c>
      <c r="T43" s="80">
        <v>9.9999999999999989E-277</v>
      </c>
      <c r="U43" s="80">
        <v>9.9999999999999989E-277</v>
      </c>
      <c r="V43" s="80">
        <v>9.9999999999999989E-277</v>
      </c>
      <c r="W43" s="80">
        <v>9.9999999999999989E-277</v>
      </c>
      <c r="X43" s="80">
        <v>9.9999999999999989E-277</v>
      </c>
      <c r="Y43" s="80">
        <v>9.9999999999999989E-277</v>
      </c>
      <c r="Z43" s="80">
        <v>9.9999999999999989E-277</v>
      </c>
      <c r="AA43" s="80">
        <v>9.9999999999999989E-277</v>
      </c>
    </row>
    <row r="44" spans="1:27" s="69" customFormat="1" ht="33.75" x14ac:dyDescent="0.25">
      <c r="A44" s="87" t="s">
        <v>55</v>
      </c>
      <c r="B44" s="88" t="s">
        <v>56</v>
      </c>
      <c r="C44" s="89" t="s">
        <v>131</v>
      </c>
      <c r="D44" s="87" t="s">
        <v>29</v>
      </c>
      <c r="E44" s="87" t="s">
        <v>183</v>
      </c>
      <c r="F44" s="87" t="s">
        <v>194</v>
      </c>
      <c r="G44" s="87" t="s">
        <v>181</v>
      </c>
      <c r="H44" s="87" t="s">
        <v>195</v>
      </c>
      <c r="I44" s="87"/>
      <c r="J44" s="87"/>
      <c r="K44" s="87"/>
      <c r="L44" s="87"/>
      <c r="M44" s="87" t="s">
        <v>30</v>
      </c>
      <c r="N44" s="87" t="s">
        <v>31</v>
      </c>
      <c r="O44" s="87" t="s">
        <v>32</v>
      </c>
      <c r="P44" s="199" t="s">
        <v>275</v>
      </c>
      <c r="Q44" s="80" t="e">
        <f>+#REF!/$Q$3</f>
        <v>#REF!</v>
      </c>
      <c r="R44" s="80" t="e">
        <f>+#REF!/$Q$3</f>
        <v>#REF!</v>
      </c>
      <c r="S44" s="80" t="e">
        <f>+#REF!/$Q$3</f>
        <v>#REF!</v>
      </c>
      <c r="T44" s="80" t="e">
        <f>+#REF!/$Q$3</f>
        <v>#REF!</v>
      </c>
      <c r="U44" s="80" t="e">
        <f>+#REF!/$Q$3</f>
        <v>#REF!</v>
      </c>
      <c r="V44" s="80" t="e">
        <f>+#REF!/$Q$3</f>
        <v>#REF!</v>
      </c>
      <c r="W44" s="80" t="e">
        <f>+#REF!/$Q$3</f>
        <v>#REF!</v>
      </c>
      <c r="X44" s="80" t="e">
        <f>+#REF!/$Q$3</f>
        <v>#REF!</v>
      </c>
      <c r="Y44" s="80" t="e">
        <f>+#REF!/$Q$3</f>
        <v>#REF!</v>
      </c>
      <c r="Z44" s="80" t="e">
        <f>+#REF!/$Q$3</f>
        <v>#REF!</v>
      </c>
      <c r="AA44" s="80" t="e">
        <f>+#REF!/$Q$3</f>
        <v>#REF!</v>
      </c>
    </row>
    <row r="45" spans="1:27" s="69" customFormat="1" ht="33.75" x14ac:dyDescent="0.25">
      <c r="A45" s="84" t="s">
        <v>53</v>
      </c>
      <c r="B45" s="88" t="s">
        <v>54</v>
      </c>
      <c r="C45" s="89" t="s">
        <v>131</v>
      </c>
      <c r="D45" s="87" t="s">
        <v>29</v>
      </c>
      <c r="E45" s="87" t="s">
        <v>183</v>
      </c>
      <c r="F45" s="87" t="s">
        <v>194</v>
      </c>
      <c r="G45" s="87" t="s">
        <v>181</v>
      </c>
      <c r="H45" s="87" t="s">
        <v>195</v>
      </c>
      <c r="I45" s="87"/>
      <c r="J45" s="87"/>
      <c r="K45" s="87"/>
      <c r="L45" s="87"/>
      <c r="M45" s="87" t="s">
        <v>30</v>
      </c>
      <c r="N45" s="87" t="s">
        <v>31</v>
      </c>
      <c r="O45" s="87" t="s">
        <v>32</v>
      </c>
      <c r="P45" s="199" t="s">
        <v>275</v>
      </c>
      <c r="Q45" s="80" t="e">
        <f>+#REF!/$Q$3</f>
        <v>#REF!</v>
      </c>
      <c r="R45" s="80" t="e">
        <f>+#REF!/$Q$3</f>
        <v>#REF!</v>
      </c>
      <c r="S45" s="80" t="e">
        <f>+#REF!/$Q$3</f>
        <v>#REF!</v>
      </c>
      <c r="T45" s="80" t="e">
        <f>+#REF!/$Q$3</f>
        <v>#REF!</v>
      </c>
      <c r="U45" s="80" t="e">
        <f>+#REF!/$Q$3</f>
        <v>#REF!</v>
      </c>
      <c r="V45" s="80" t="e">
        <f>+#REF!/$Q$3</f>
        <v>#REF!</v>
      </c>
      <c r="W45" s="80" t="e">
        <f>+#REF!/$Q$3</f>
        <v>#REF!</v>
      </c>
      <c r="X45" s="80" t="e">
        <f>+#REF!/$Q$3</f>
        <v>#REF!</v>
      </c>
      <c r="Y45" s="80" t="e">
        <f>+#REF!/$Q$3</f>
        <v>#REF!</v>
      </c>
      <c r="Z45" s="80" t="e">
        <f>+#REF!/$Q$3</f>
        <v>#REF!</v>
      </c>
      <c r="AA45" s="80" t="e">
        <f>+#REF!/$Q$3</f>
        <v>#REF!</v>
      </c>
    </row>
    <row r="46" spans="1:27" s="69" customFormat="1" ht="33.75" x14ac:dyDescent="0.25">
      <c r="A46" s="87" t="s">
        <v>51</v>
      </c>
      <c r="B46" s="88" t="s">
        <v>52</v>
      </c>
      <c r="C46" s="89" t="s">
        <v>131</v>
      </c>
      <c r="D46" s="87" t="s">
        <v>29</v>
      </c>
      <c r="E46" s="87" t="s">
        <v>183</v>
      </c>
      <c r="F46" s="87" t="s">
        <v>194</v>
      </c>
      <c r="G46" s="87" t="s">
        <v>181</v>
      </c>
      <c r="H46" s="87" t="s">
        <v>195</v>
      </c>
      <c r="I46" s="87"/>
      <c r="J46" s="87"/>
      <c r="K46" s="87"/>
      <c r="L46" s="87"/>
      <c r="M46" s="87" t="s">
        <v>30</v>
      </c>
      <c r="N46" s="87" t="s">
        <v>31</v>
      </c>
      <c r="O46" s="87" t="s">
        <v>32</v>
      </c>
      <c r="P46" s="199" t="s">
        <v>275</v>
      </c>
      <c r="Q46" s="80" t="e">
        <f>+#REF!/$Q$3</f>
        <v>#REF!</v>
      </c>
      <c r="R46" s="80" t="e">
        <f>+#REF!/$Q$3</f>
        <v>#REF!</v>
      </c>
      <c r="S46" s="80" t="e">
        <f>+#REF!/$Q$3</f>
        <v>#REF!</v>
      </c>
      <c r="T46" s="80" t="e">
        <f>+#REF!/$Q$3</f>
        <v>#REF!</v>
      </c>
      <c r="U46" s="80" t="e">
        <f>+#REF!/$Q$3</f>
        <v>#REF!</v>
      </c>
      <c r="V46" s="80" t="e">
        <f>+#REF!/$Q$3</f>
        <v>#REF!</v>
      </c>
      <c r="W46" s="80" t="e">
        <f>+#REF!/$Q$3</f>
        <v>#REF!</v>
      </c>
      <c r="X46" s="80" t="e">
        <f>+#REF!/$Q$3</f>
        <v>#REF!</v>
      </c>
      <c r="Y46" s="80" t="e">
        <f>+#REF!/$Q$3</f>
        <v>#REF!</v>
      </c>
      <c r="Z46" s="80" t="e">
        <f>+#REF!/$Q$3</f>
        <v>#REF!</v>
      </c>
      <c r="AA46" s="80" t="e">
        <f>+#REF!/$Q$3</f>
        <v>#REF!</v>
      </c>
    </row>
    <row r="47" spans="1:27" ht="15" x14ac:dyDescent="0.25">
      <c r="A47" s="63" t="s">
        <v>1</v>
      </c>
      <c r="B47" s="64" t="s">
        <v>1</v>
      </c>
      <c r="C47" s="65" t="s">
        <v>1</v>
      </c>
      <c r="D47" s="63" t="s">
        <v>1</v>
      </c>
      <c r="E47" s="63" t="s">
        <v>1</v>
      </c>
      <c r="F47" s="63" t="s">
        <v>1</v>
      </c>
      <c r="G47" s="63" t="s">
        <v>1</v>
      </c>
      <c r="H47" s="63" t="s">
        <v>1</v>
      </c>
      <c r="I47" s="63" t="s">
        <v>1</v>
      </c>
      <c r="J47" s="63" t="s">
        <v>1</v>
      </c>
      <c r="K47" s="63" t="s">
        <v>1</v>
      </c>
      <c r="L47" s="63" t="s">
        <v>1</v>
      </c>
      <c r="M47" s="63" t="s">
        <v>1</v>
      </c>
      <c r="N47" s="63" t="s">
        <v>1</v>
      </c>
      <c r="O47" s="63" t="s">
        <v>1</v>
      </c>
      <c r="P47" s="64" t="s">
        <v>1</v>
      </c>
      <c r="Q47" s="80" t="e">
        <f>(((((SUM(Q5:Q46))/1000000)/1000000)/1000000)/1000000)/1000000</f>
        <v>#REF!</v>
      </c>
      <c r="R47" s="80" t="e">
        <f t="shared" ref="R47:AA47" si="0">((((((SUM(R5:R46))/1000000)/1000000)/1000000)/1000000)/1000000)/1000000</f>
        <v>#REF!</v>
      </c>
      <c r="S47" s="80" t="e">
        <f t="shared" si="0"/>
        <v>#REF!</v>
      </c>
      <c r="T47" s="80" t="e">
        <f t="shared" si="0"/>
        <v>#REF!</v>
      </c>
      <c r="U47" s="80" t="e">
        <f t="shared" si="0"/>
        <v>#REF!</v>
      </c>
      <c r="V47" s="80" t="e">
        <f t="shared" si="0"/>
        <v>#REF!</v>
      </c>
      <c r="W47" s="80" t="e">
        <f t="shared" si="0"/>
        <v>#REF!</v>
      </c>
      <c r="X47" s="80" t="e">
        <f t="shared" si="0"/>
        <v>#REF!</v>
      </c>
      <c r="Y47" s="80" t="e">
        <f t="shared" si="0"/>
        <v>#REF!</v>
      </c>
      <c r="Z47" s="80" t="e">
        <f t="shared" si="0"/>
        <v>#REF!</v>
      </c>
      <c r="AA47" s="80" t="e">
        <f t="shared" si="0"/>
        <v>#REF!</v>
      </c>
    </row>
    <row r="48" spans="1:27" ht="15" x14ac:dyDescent="0.25">
      <c r="A48" s="57" t="s">
        <v>1</v>
      </c>
      <c r="B48" s="61" t="s">
        <v>1</v>
      </c>
      <c r="C48" s="59" t="s">
        <v>1</v>
      </c>
      <c r="D48" s="57" t="s">
        <v>1</v>
      </c>
      <c r="E48" s="57" t="s">
        <v>1</v>
      </c>
      <c r="F48" s="57" t="s">
        <v>1</v>
      </c>
      <c r="G48" s="57" t="s">
        <v>1</v>
      </c>
      <c r="H48" s="57" t="s">
        <v>1</v>
      </c>
      <c r="I48" s="57" t="s">
        <v>1</v>
      </c>
      <c r="J48" s="57" t="s">
        <v>1</v>
      </c>
      <c r="K48" s="57" t="s">
        <v>1</v>
      </c>
      <c r="L48" s="57" t="s">
        <v>1</v>
      </c>
      <c r="M48" s="57" t="s">
        <v>1</v>
      </c>
      <c r="N48" s="57" t="s">
        <v>1</v>
      </c>
      <c r="O48" s="57" t="s">
        <v>1</v>
      </c>
      <c r="P48" s="58" t="s">
        <v>1</v>
      </c>
      <c r="Q48" s="80" t="s">
        <v>1</v>
      </c>
      <c r="R48" s="80" t="s">
        <v>1</v>
      </c>
      <c r="S48" s="80" t="s">
        <v>1</v>
      </c>
      <c r="T48" s="80" t="s">
        <v>1</v>
      </c>
      <c r="U48" s="80" t="s">
        <v>1</v>
      </c>
      <c r="V48" s="80" t="s">
        <v>1</v>
      </c>
      <c r="W48" s="80" t="s">
        <v>1</v>
      </c>
      <c r="X48" s="80" t="s">
        <v>1</v>
      </c>
      <c r="Y48" s="80" t="s">
        <v>1</v>
      </c>
      <c r="Z48" s="80" t="s">
        <v>1</v>
      </c>
      <c r="AA48" s="80" t="s">
        <v>1</v>
      </c>
    </row>
    <row r="49" spans="16:27" ht="20.25" hidden="1" customHeight="1" x14ac:dyDescent="0.25">
      <c r="P49" s="205" t="s">
        <v>69</v>
      </c>
      <c r="Q49" s="156" t="e">
        <f>SUBTOTAL(9,Q5:Q48)</f>
        <v>#REF!</v>
      </c>
      <c r="R49" s="156" t="e">
        <f t="shared" ref="R49:AA49" si="1">SUBTOTAL(9,R5:R48)</f>
        <v>#REF!</v>
      </c>
      <c r="S49" s="156" t="e">
        <f t="shared" si="1"/>
        <v>#REF!</v>
      </c>
      <c r="T49" s="156" t="e">
        <f>SUBTOTAL(9,T5:T48)</f>
        <v>#REF!</v>
      </c>
      <c r="U49" s="156" t="e">
        <f t="shared" si="1"/>
        <v>#REF!</v>
      </c>
      <c r="V49" s="156" t="e">
        <f>SUBTOTAL(9,V5:V48)</f>
        <v>#REF!</v>
      </c>
      <c r="W49" s="156" t="e">
        <f t="shared" si="1"/>
        <v>#REF!</v>
      </c>
      <c r="X49" s="156" t="e">
        <f t="shared" si="1"/>
        <v>#REF!</v>
      </c>
      <c r="Y49" s="156" t="e">
        <f t="shared" si="1"/>
        <v>#REF!</v>
      </c>
      <c r="Z49" s="156" t="e">
        <f t="shared" si="1"/>
        <v>#REF!</v>
      </c>
      <c r="AA49" s="156" t="e">
        <f t="shared" si="1"/>
        <v>#REF!</v>
      </c>
    </row>
    <row r="50" spans="16:27" ht="15" hidden="1" x14ac:dyDescent="0.25">
      <c r="P50" s="205" t="s">
        <v>307</v>
      </c>
      <c r="Q50" s="80" t="e">
        <f>(+#REF!)/1000000</f>
        <v>#REF!</v>
      </c>
      <c r="R50" s="80" t="e">
        <f>(+#REF!)/1000000</f>
        <v>#REF!</v>
      </c>
      <c r="S50" s="80" t="e">
        <f>(+#REF!)/1000000</f>
        <v>#REF!</v>
      </c>
      <c r="T50" s="80" t="e">
        <f>(+#REF!)/1000000</f>
        <v>#REF!</v>
      </c>
      <c r="U50" s="80" t="e">
        <f>(+#REF!)/1000000</f>
        <v>#REF!</v>
      </c>
      <c r="V50" s="80" t="e">
        <f>(+#REF!)/1000000</f>
        <v>#REF!</v>
      </c>
      <c r="W50" s="80" t="e">
        <f>(+#REF!)/1000000</f>
        <v>#REF!</v>
      </c>
      <c r="X50" s="80" t="e">
        <f>(+#REF!)/1000000</f>
        <v>#REF!</v>
      </c>
      <c r="Y50" s="80" t="e">
        <f>(+#REF!)/1000000</f>
        <v>#REF!</v>
      </c>
      <c r="Z50" s="80" t="e">
        <f>(+#REF!)/1000000</f>
        <v>#REF!</v>
      </c>
      <c r="AA50" s="80" t="e">
        <f>(+#REF!)/1000000</f>
        <v>#REF!</v>
      </c>
    </row>
    <row r="51" spans="16:27" ht="15" hidden="1" x14ac:dyDescent="0.25">
      <c r="P51" s="205" t="s">
        <v>306</v>
      </c>
      <c r="Q51" s="81" t="e">
        <f>+Q49-Q50</f>
        <v>#REF!</v>
      </c>
      <c r="R51" s="81" t="e">
        <f t="shared" ref="R51:Z51" si="2">+R49-R50</f>
        <v>#REF!</v>
      </c>
      <c r="S51" s="81" t="e">
        <f t="shared" si="2"/>
        <v>#REF!</v>
      </c>
      <c r="T51" s="81" t="e">
        <f t="shared" si="2"/>
        <v>#REF!</v>
      </c>
      <c r="U51" s="81" t="e">
        <f t="shared" si="2"/>
        <v>#REF!</v>
      </c>
      <c r="V51" s="81" t="e">
        <f t="shared" si="2"/>
        <v>#REF!</v>
      </c>
      <c r="W51" s="81" t="e">
        <f t="shared" si="2"/>
        <v>#REF!</v>
      </c>
      <c r="X51" s="81" t="e">
        <f t="shared" si="2"/>
        <v>#REF!</v>
      </c>
      <c r="Y51" s="81" t="e">
        <f t="shared" si="2"/>
        <v>#REF!</v>
      </c>
      <c r="Z51" s="81" t="e">
        <f t="shared" si="2"/>
        <v>#REF!</v>
      </c>
      <c r="AA51" s="81" t="e">
        <f>+AA49-AA50</f>
        <v>#REF!</v>
      </c>
    </row>
    <row r="52" spans="16:27" ht="63.75" customHeight="1" x14ac:dyDescent="0.25">
      <c r="Q52" s="82"/>
      <c r="R52" s="82"/>
      <c r="S52" s="82"/>
      <c r="T52" s="82"/>
      <c r="U52" s="82"/>
      <c r="V52" s="82"/>
      <c r="W52" s="82"/>
      <c r="X52" s="82"/>
      <c r="Y52" s="82"/>
      <c r="Z52" s="82"/>
      <c r="AA52" s="82"/>
    </row>
  </sheetData>
  <autoFilter ref="A4:AA48" xr:uid="{00000000-0009-0000-0000-000004000000}">
    <filterColumn colId="15">
      <colorFilter dxfId="27"/>
    </filterColumn>
  </autoFilter>
  <mergeCells count="1">
    <mergeCell ref="Q1:S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79" t="s">
        <v>59</v>
      </c>
    </row>
    <row r="3" spans="1:13" ht="24" thickBot="1" x14ac:dyDescent="0.3">
      <c r="A3" s="847" t="s">
        <v>80</v>
      </c>
      <c r="B3" s="848"/>
      <c r="C3" s="848"/>
      <c r="D3" s="848"/>
      <c r="E3" s="848"/>
      <c r="F3" s="848"/>
      <c r="G3" s="848"/>
      <c r="H3" s="848"/>
      <c r="I3" s="848"/>
      <c r="J3" s="848"/>
      <c r="K3" s="848"/>
      <c r="L3" s="849"/>
    </row>
    <row r="4" spans="1:13" ht="48.75" customHeight="1" thickBot="1" x14ac:dyDescent="0.3">
      <c r="A4" s="344" t="s">
        <v>63</v>
      </c>
      <c r="B4" s="345" t="s">
        <v>93</v>
      </c>
      <c r="C4" s="346" t="s">
        <v>41</v>
      </c>
      <c r="D4" s="345" t="s">
        <v>96</v>
      </c>
      <c r="E4" s="345" t="s">
        <v>97</v>
      </c>
      <c r="F4" s="347" t="s">
        <v>24</v>
      </c>
      <c r="G4" s="345" t="s">
        <v>327</v>
      </c>
      <c r="H4" s="345" t="s">
        <v>42</v>
      </c>
      <c r="I4" s="344" t="s">
        <v>25</v>
      </c>
      <c r="J4" s="348" t="s">
        <v>43</v>
      </c>
      <c r="K4" s="347" t="s">
        <v>79</v>
      </c>
      <c r="L4" s="349" t="s">
        <v>44</v>
      </c>
      <c r="M4" s="93"/>
    </row>
    <row r="5" spans="1:13" ht="22.5" customHeight="1" x14ac:dyDescent="0.25">
      <c r="A5" s="94" t="s">
        <v>46</v>
      </c>
      <c r="B5" s="96" t="e">
        <f>+#REF!</f>
        <v>#REF!</v>
      </c>
      <c r="C5" s="96" t="e">
        <f>+#REF!</f>
        <v>#REF!</v>
      </c>
      <c r="D5" s="96" t="e">
        <f>+#REF!</f>
        <v>#REF!</v>
      </c>
      <c r="E5" s="96" t="e">
        <f>+C5-D5</f>
        <v>#REF!</v>
      </c>
      <c r="F5" s="96" t="e">
        <f>+#REF!</f>
        <v>#REF!</v>
      </c>
      <c r="G5" s="191" t="e">
        <f>+F5/E5</f>
        <v>#REF!</v>
      </c>
      <c r="H5" s="96" t="e">
        <f>+E5-F5</f>
        <v>#REF!</v>
      </c>
      <c r="I5" s="96" t="e">
        <f>+#REF!</f>
        <v>#REF!</v>
      </c>
      <c r="J5" s="128" t="e">
        <f t="shared" ref="J5:J12" si="0">+I5/E5</f>
        <v>#REF!</v>
      </c>
      <c r="K5" s="96" t="e">
        <f>+#REF!</f>
        <v>#REF!</v>
      </c>
      <c r="L5" s="129" t="e">
        <f t="shared" ref="L5:L12" si="1">+K5/E5</f>
        <v>#REF!</v>
      </c>
      <c r="M5" s="1"/>
    </row>
    <row r="6" spans="1:13" ht="28.5" customHeight="1" x14ac:dyDescent="0.25">
      <c r="A6" s="95" t="s">
        <v>166</v>
      </c>
      <c r="B6" s="97" t="e">
        <f>+#REF!</f>
        <v>#REF!</v>
      </c>
      <c r="C6" s="97" t="e">
        <f>+#REF!</f>
        <v>#REF!</v>
      </c>
      <c r="D6" s="97" t="e">
        <f>+#REF!</f>
        <v>#REF!</v>
      </c>
      <c r="E6" s="97" t="e">
        <f t="shared" ref="E6:E12" si="2">+C6-D6</f>
        <v>#REF!</v>
      </c>
      <c r="F6" s="97" t="e">
        <f>+#REF!</f>
        <v>#REF!</v>
      </c>
      <c r="G6" s="192" t="e">
        <f t="shared" ref="G6:G12" si="3">+F6/E6</f>
        <v>#REF!</v>
      </c>
      <c r="H6" s="97" t="e">
        <f t="shared" ref="H6:H12" si="4">+E6-F6</f>
        <v>#REF!</v>
      </c>
      <c r="I6" s="97" t="e">
        <f>+#REF!</f>
        <v>#REF!</v>
      </c>
      <c r="J6" s="130" t="e">
        <f t="shared" si="0"/>
        <v>#REF!</v>
      </c>
      <c r="K6" s="97" t="e">
        <f>+#REF!</f>
        <v>#REF!</v>
      </c>
      <c r="L6" s="131" t="e">
        <f t="shared" si="1"/>
        <v>#REF!</v>
      </c>
    </row>
    <row r="7" spans="1:13" ht="29.25" customHeight="1" x14ac:dyDescent="0.25">
      <c r="A7" s="95" t="s">
        <v>67</v>
      </c>
      <c r="B7" s="97" t="e">
        <f>+#REF!</f>
        <v>#REF!</v>
      </c>
      <c r="C7" s="97" t="e">
        <f>+#REF!</f>
        <v>#REF!</v>
      </c>
      <c r="D7" s="97" t="e">
        <f>+#REF!</f>
        <v>#REF!</v>
      </c>
      <c r="E7" s="97" t="e">
        <f t="shared" si="2"/>
        <v>#REF!</v>
      </c>
      <c r="F7" s="97" t="e">
        <f>+#REF!</f>
        <v>#REF!</v>
      </c>
      <c r="G7" s="192" t="e">
        <f t="shared" si="3"/>
        <v>#REF!</v>
      </c>
      <c r="H7" s="97" t="e">
        <f t="shared" si="4"/>
        <v>#REF!</v>
      </c>
      <c r="I7" s="97" t="e">
        <f>+#REF!</f>
        <v>#REF!</v>
      </c>
      <c r="J7" s="130" t="e">
        <f t="shared" si="0"/>
        <v>#REF!</v>
      </c>
      <c r="K7" s="97" t="e">
        <f>+#REF!</f>
        <v>#REF!</v>
      </c>
      <c r="L7" s="131" t="e">
        <f t="shared" si="1"/>
        <v>#REF!</v>
      </c>
    </row>
    <row r="8" spans="1:13" ht="59.25" customHeight="1" x14ac:dyDescent="0.25">
      <c r="A8" s="95" t="s">
        <v>167</v>
      </c>
      <c r="B8" s="97" t="e">
        <f>+#REF!</f>
        <v>#REF!</v>
      </c>
      <c r="C8" s="97" t="e">
        <f>+#REF!</f>
        <v>#REF!</v>
      </c>
      <c r="D8" s="97" t="e">
        <f>+#REF!</f>
        <v>#REF!</v>
      </c>
      <c r="E8" s="97" t="e">
        <f t="shared" si="2"/>
        <v>#REF!</v>
      </c>
      <c r="F8" s="97" t="e">
        <f>+#REF!</f>
        <v>#REF!</v>
      </c>
      <c r="G8" s="192" t="e">
        <f t="shared" si="3"/>
        <v>#REF!</v>
      </c>
      <c r="H8" s="97" t="e">
        <f t="shared" si="4"/>
        <v>#REF!</v>
      </c>
      <c r="I8" s="97" t="e">
        <f>+#REF!</f>
        <v>#REF!</v>
      </c>
      <c r="J8" s="130" t="e">
        <f t="shared" si="0"/>
        <v>#REF!</v>
      </c>
      <c r="K8" s="97" t="e">
        <f>+#REF!</f>
        <v>#REF!</v>
      </c>
      <c r="L8" s="131" t="e">
        <f t="shared" si="1"/>
        <v>#REF!</v>
      </c>
    </row>
    <row r="9" spans="1:13" ht="24" customHeight="1" x14ac:dyDescent="0.25">
      <c r="A9" s="350" t="s">
        <v>49</v>
      </c>
      <c r="B9" s="351" t="e">
        <f>+#REF!</f>
        <v>#REF!</v>
      </c>
      <c r="C9" s="351" t="e">
        <f>+#REF!</f>
        <v>#REF!</v>
      </c>
      <c r="D9" s="351" t="e">
        <f>+#REF!</f>
        <v>#REF!</v>
      </c>
      <c r="E9" s="351" t="e">
        <f t="shared" si="2"/>
        <v>#REF!</v>
      </c>
      <c r="F9" s="351" t="e">
        <f>SUM(F5:F8)</f>
        <v>#REF!</v>
      </c>
      <c r="G9" s="352" t="e">
        <f t="shared" si="3"/>
        <v>#REF!</v>
      </c>
      <c r="H9" s="351" t="e">
        <f t="shared" si="4"/>
        <v>#REF!</v>
      </c>
      <c r="I9" s="351" t="e">
        <f>+#REF!</f>
        <v>#REF!</v>
      </c>
      <c r="J9" s="353" t="e">
        <f t="shared" si="0"/>
        <v>#REF!</v>
      </c>
      <c r="K9" s="351" t="e">
        <f>+#REF!</f>
        <v>#REF!</v>
      </c>
      <c r="L9" s="353" t="e">
        <f t="shared" si="1"/>
        <v>#REF!</v>
      </c>
    </row>
    <row r="10" spans="1:13" ht="20.25" customHeight="1" x14ac:dyDescent="0.25">
      <c r="A10" s="95" t="s">
        <v>48</v>
      </c>
      <c r="B10" s="97" t="e">
        <f>+#REF!</f>
        <v>#REF!</v>
      </c>
      <c r="C10" s="97" t="e">
        <f>+#REF!</f>
        <v>#REF!</v>
      </c>
      <c r="D10" s="97" t="e">
        <f>+#REF!</f>
        <v>#REF!</v>
      </c>
      <c r="E10" s="97" t="e">
        <f t="shared" si="2"/>
        <v>#REF!</v>
      </c>
      <c r="F10" s="97" t="e">
        <f>+#REF!</f>
        <v>#REF!</v>
      </c>
      <c r="G10" s="192" t="e">
        <f t="shared" si="3"/>
        <v>#REF!</v>
      </c>
      <c r="H10" s="97" t="e">
        <f t="shared" si="4"/>
        <v>#REF!</v>
      </c>
      <c r="I10" s="97" t="e">
        <f>+#REF!</f>
        <v>#REF!</v>
      </c>
      <c r="J10" s="132" t="e">
        <f t="shared" si="0"/>
        <v>#REF!</v>
      </c>
      <c r="K10" s="97" t="e">
        <f>+#REF!</f>
        <v>#REF!</v>
      </c>
      <c r="L10" s="132" t="e">
        <f t="shared" si="1"/>
        <v>#REF!</v>
      </c>
    </row>
    <row r="11" spans="1:13" ht="28.5" customHeight="1" thickBot="1" x14ac:dyDescent="0.3">
      <c r="A11" s="354" t="s">
        <v>81</v>
      </c>
      <c r="B11" s="355" t="e">
        <f>+B10</f>
        <v>#REF!</v>
      </c>
      <c r="C11" s="355" t="e">
        <f>+C10</f>
        <v>#REF!</v>
      </c>
      <c r="D11" s="355" t="e">
        <f>+D10</f>
        <v>#REF!</v>
      </c>
      <c r="E11" s="355" t="e">
        <f t="shared" si="2"/>
        <v>#REF!</v>
      </c>
      <c r="F11" s="355" t="e">
        <f>+F10</f>
        <v>#REF!</v>
      </c>
      <c r="G11" s="356" t="e">
        <f t="shared" si="3"/>
        <v>#REF!</v>
      </c>
      <c r="H11" s="355" t="e">
        <f t="shared" si="4"/>
        <v>#REF!</v>
      </c>
      <c r="I11" s="355" t="e">
        <f>+I10</f>
        <v>#REF!</v>
      </c>
      <c r="J11" s="357" t="e">
        <f t="shared" si="0"/>
        <v>#REF!</v>
      </c>
      <c r="K11" s="355" t="e">
        <f>+K10</f>
        <v>#REF!</v>
      </c>
      <c r="L11" s="357" t="e">
        <f t="shared" si="1"/>
        <v>#REF!</v>
      </c>
    </row>
    <row r="12" spans="1:13" ht="22.5" customHeight="1" thickBot="1" x14ac:dyDescent="0.3">
      <c r="A12" s="358" t="s">
        <v>69</v>
      </c>
      <c r="B12" s="359" t="e">
        <f>+B9+B11</f>
        <v>#REF!</v>
      </c>
      <c r="C12" s="359" t="e">
        <f>+C9+C11</f>
        <v>#REF!</v>
      </c>
      <c r="D12" s="359" t="e">
        <f>+D9+D11</f>
        <v>#REF!</v>
      </c>
      <c r="E12" s="359" t="e">
        <f t="shared" si="2"/>
        <v>#REF!</v>
      </c>
      <c r="F12" s="359" t="e">
        <f>+F9+F11</f>
        <v>#REF!</v>
      </c>
      <c r="G12" s="360" t="e">
        <f t="shared" si="3"/>
        <v>#REF!</v>
      </c>
      <c r="H12" s="359" t="e">
        <f t="shared" si="4"/>
        <v>#REF!</v>
      </c>
      <c r="I12" s="359" t="e">
        <f>+I9+I11</f>
        <v>#REF!</v>
      </c>
      <c r="J12" s="361" t="e">
        <f t="shared" si="0"/>
        <v>#REF!</v>
      </c>
      <c r="K12" s="359" t="e">
        <f>+K9+K11</f>
        <v>#REF!</v>
      </c>
      <c r="L12" s="361" t="e">
        <f t="shared" si="1"/>
        <v>#REF!</v>
      </c>
    </row>
  </sheetData>
  <mergeCells count="1">
    <mergeCell ref="A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93" t="s">
        <v>87</v>
      </c>
    </row>
    <row r="3" spans="1:13" ht="24" thickBot="1" x14ac:dyDescent="0.3">
      <c r="A3" s="847" t="s">
        <v>82</v>
      </c>
      <c r="B3" s="848"/>
      <c r="C3" s="848"/>
      <c r="D3" s="848"/>
      <c r="E3" s="848"/>
      <c r="F3" s="848"/>
      <c r="G3" s="848"/>
      <c r="H3" s="848"/>
      <c r="I3" s="848"/>
      <c r="J3" s="848"/>
      <c r="K3" s="848"/>
      <c r="L3" s="849"/>
    </row>
    <row r="4" spans="1:13" ht="43.5" customHeight="1" thickBot="1" x14ac:dyDescent="0.3">
      <c r="A4" s="362" t="s">
        <v>63</v>
      </c>
      <c r="B4" s="363" t="s">
        <v>93</v>
      </c>
      <c r="C4" s="363" t="s">
        <v>41</v>
      </c>
      <c r="D4" s="363" t="s">
        <v>96</v>
      </c>
      <c r="E4" s="363" t="s">
        <v>97</v>
      </c>
      <c r="F4" s="363" t="s">
        <v>24</v>
      </c>
      <c r="G4" s="363" t="s">
        <v>327</v>
      </c>
      <c r="H4" s="364" t="s">
        <v>42</v>
      </c>
      <c r="I4" s="365" t="s">
        <v>25</v>
      </c>
      <c r="J4" s="366" t="s">
        <v>78</v>
      </c>
      <c r="K4" s="364" t="s">
        <v>79</v>
      </c>
      <c r="L4" s="367" t="s">
        <v>44</v>
      </c>
    </row>
    <row r="5" spans="1:13" ht="23.25" customHeight="1" x14ac:dyDescent="0.25">
      <c r="A5" s="112" t="s">
        <v>46</v>
      </c>
      <c r="B5" s="113" t="e">
        <f>+#REF!</f>
        <v>#REF!</v>
      </c>
      <c r="C5" s="113" t="e">
        <f>+#REF!</f>
        <v>#REF!</v>
      </c>
      <c r="D5" s="113" t="e">
        <f>+#REF!</f>
        <v>#REF!</v>
      </c>
      <c r="E5" s="113" t="e">
        <f>+#REF!</f>
        <v>#REF!</v>
      </c>
      <c r="F5" s="114" t="e">
        <f>+#REF!</f>
        <v>#REF!</v>
      </c>
      <c r="G5" s="113" t="e">
        <f>+F5/E5</f>
        <v>#REF!</v>
      </c>
      <c r="H5" s="113" t="e">
        <f t="shared" ref="H5:H14" si="0">+E5-F5</f>
        <v>#REF!</v>
      </c>
      <c r="I5" s="113" t="e">
        <f>+#REF!</f>
        <v>#REF!</v>
      </c>
      <c r="J5" s="124" t="e">
        <f t="shared" ref="J5:J13" si="1">+I5/E5</f>
        <v>#REF!</v>
      </c>
      <c r="K5" s="113" t="e">
        <f>+#REF!</f>
        <v>#REF!</v>
      </c>
      <c r="L5" s="126" t="e">
        <f t="shared" ref="L5:L14" si="2">+K5/E5</f>
        <v>#REF!</v>
      </c>
      <c r="M5" s="1"/>
    </row>
    <row r="6" spans="1:13" ht="28.5" customHeight="1" x14ac:dyDescent="0.25">
      <c r="A6" s="111" t="s">
        <v>166</v>
      </c>
      <c r="B6" s="103" t="e">
        <f>+#REF!</f>
        <v>#REF!</v>
      </c>
      <c r="C6" s="103" t="e">
        <f>+#REF!</f>
        <v>#REF!</v>
      </c>
      <c r="D6" s="103" t="e">
        <f>+#REF!</f>
        <v>#REF!</v>
      </c>
      <c r="E6" s="103" t="e">
        <f>+#REF!</f>
        <v>#REF!</v>
      </c>
      <c r="F6" s="104" t="e">
        <f>+#REF!</f>
        <v>#REF!</v>
      </c>
      <c r="G6" s="208" t="e">
        <f t="shared" ref="G6:G14" si="3">+F6/E6</f>
        <v>#REF!</v>
      </c>
      <c r="H6" s="103" t="e">
        <f t="shared" si="0"/>
        <v>#REF!</v>
      </c>
      <c r="I6" s="103" t="e">
        <f>+#REF!</f>
        <v>#REF!</v>
      </c>
      <c r="J6" s="125" t="e">
        <f t="shared" si="1"/>
        <v>#REF!</v>
      </c>
      <c r="K6" s="103" t="e">
        <f>+#REF!</f>
        <v>#REF!</v>
      </c>
      <c r="L6" s="127" t="e">
        <f t="shared" si="2"/>
        <v>#REF!</v>
      </c>
    </row>
    <row r="7" spans="1:13" ht="22.5" customHeight="1" x14ac:dyDescent="0.25">
      <c r="A7" s="111" t="s">
        <v>67</v>
      </c>
      <c r="B7" s="103" t="e">
        <f>+#REF!</f>
        <v>#REF!</v>
      </c>
      <c r="C7" s="103" t="e">
        <f>+#REF!</f>
        <v>#REF!</v>
      </c>
      <c r="D7" s="103" t="e">
        <f>+#REF!</f>
        <v>#REF!</v>
      </c>
      <c r="E7" s="103" t="e">
        <f>+#REF!</f>
        <v>#REF!</v>
      </c>
      <c r="F7" s="104" t="e">
        <f>+#REF!</f>
        <v>#REF!</v>
      </c>
      <c r="G7" s="208" t="e">
        <f t="shared" si="3"/>
        <v>#REF!</v>
      </c>
      <c r="H7" s="103" t="e">
        <f t="shared" si="0"/>
        <v>#REF!</v>
      </c>
      <c r="I7" s="103" t="e">
        <f>+#REF!</f>
        <v>#REF!</v>
      </c>
      <c r="J7" s="125" t="e">
        <f t="shared" si="1"/>
        <v>#REF!</v>
      </c>
      <c r="K7" s="103" t="e">
        <f>+#REF!</f>
        <v>#REF!</v>
      </c>
      <c r="L7" s="127" t="e">
        <f t="shared" si="2"/>
        <v>#REF!</v>
      </c>
    </row>
    <row r="8" spans="1:13" ht="30.75" customHeight="1" x14ac:dyDescent="0.25">
      <c r="A8" s="111" t="s">
        <v>168</v>
      </c>
      <c r="B8" s="103" t="e">
        <f>+#REF!</f>
        <v>#REF!</v>
      </c>
      <c r="C8" s="103" t="e">
        <f>+#REF!</f>
        <v>#REF!</v>
      </c>
      <c r="D8" s="103" t="e">
        <f>+#REF!</f>
        <v>#REF!</v>
      </c>
      <c r="E8" s="103" t="e">
        <f>+#REF!</f>
        <v>#REF!</v>
      </c>
      <c r="F8" s="104" t="e">
        <f>+#REF!</f>
        <v>#REF!</v>
      </c>
      <c r="G8" s="208" t="e">
        <f t="shared" si="3"/>
        <v>#REF!</v>
      </c>
      <c r="H8" s="103" t="e">
        <f t="shared" si="0"/>
        <v>#REF!</v>
      </c>
      <c r="I8" s="103" t="e">
        <f>+#REF!</f>
        <v>#REF!</v>
      </c>
      <c r="J8" s="125" t="e">
        <f t="shared" si="1"/>
        <v>#REF!</v>
      </c>
      <c r="K8" s="103" t="e">
        <f>+#REF!</f>
        <v>#REF!</v>
      </c>
      <c r="L8" s="127" t="e">
        <f t="shared" si="2"/>
        <v>#REF!</v>
      </c>
    </row>
    <row r="9" spans="1:13" ht="43.5" customHeight="1" x14ac:dyDescent="0.25">
      <c r="A9" s="111" t="s">
        <v>167</v>
      </c>
      <c r="B9" s="103" t="e">
        <f>+#REF!</f>
        <v>#REF!</v>
      </c>
      <c r="C9" s="103" t="e">
        <f>+#REF!</f>
        <v>#REF!</v>
      </c>
      <c r="D9" s="103" t="e">
        <f>+#REF!</f>
        <v>#REF!</v>
      </c>
      <c r="E9" s="103" t="e">
        <f>+#REF!</f>
        <v>#REF!</v>
      </c>
      <c r="F9" s="104" t="e">
        <f>+#REF!</f>
        <v>#REF!</v>
      </c>
      <c r="G9" s="208" t="e">
        <f t="shared" si="3"/>
        <v>#REF!</v>
      </c>
      <c r="H9" s="103" t="e">
        <f t="shared" si="0"/>
        <v>#REF!</v>
      </c>
      <c r="I9" s="103" t="e">
        <f>+#REF!</f>
        <v>#REF!</v>
      </c>
      <c r="J9" s="125" t="e">
        <f t="shared" si="1"/>
        <v>#REF!</v>
      </c>
      <c r="K9" s="103" t="e">
        <f>+#REF!</f>
        <v>#REF!</v>
      </c>
      <c r="L9" s="127" t="e">
        <f t="shared" si="2"/>
        <v>#REF!</v>
      </c>
    </row>
    <row r="10" spans="1:13" ht="31.5" customHeight="1" x14ac:dyDescent="0.25">
      <c r="A10" s="111" t="s">
        <v>343</v>
      </c>
      <c r="B10" s="103" t="e">
        <f>+#REF!</f>
        <v>#REF!</v>
      </c>
      <c r="C10" s="103" t="e">
        <f>+#REF!</f>
        <v>#REF!</v>
      </c>
      <c r="D10" s="103" t="e">
        <f>+#REF!</f>
        <v>#REF!</v>
      </c>
      <c r="E10" s="103" t="e">
        <f>+#REF!</f>
        <v>#REF!</v>
      </c>
      <c r="F10" s="104" t="e">
        <f>+#REF!</f>
        <v>#REF!</v>
      </c>
      <c r="G10" s="208" t="e">
        <f t="shared" si="3"/>
        <v>#REF!</v>
      </c>
      <c r="H10" s="103" t="e">
        <f t="shared" si="0"/>
        <v>#REF!</v>
      </c>
      <c r="I10" s="103" t="e">
        <f>+#REF!</f>
        <v>#REF!</v>
      </c>
      <c r="J10" s="125" t="e">
        <f t="shared" si="1"/>
        <v>#REF!</v>
      </c>
      <c r="K10" s="103" t="e">
        <f>+#REF!</f>
        <v>#REF!</v>
      </c>
      <c r="L10" s="127" t="e">
        <f t="shared" si="2"/>
        <v>#REF!</v>
      </c>
    </row>
    <row r="11" spans="1:13" ht="23.25" customHeight="1" x14ac:dyDescent="0.25">
      <c r="A11" s="368" t="s">
        <v>49</v>
      </c>
      <c r="B11" s="369" t="e">
        <f>+#REF!</f>
        <v>#REF!</v>
      </c>
      <c r="C11" s="369" t="e">
        <f>+#REF!</f>
        <v>#REF!</v>
      </c>
      <c r="D11" s="369" t="e">
        <f>+#REF!</f>
        <v>#REF!</v>
      </c>
      <c r="E11" s="369" t="e">
        <f>+#REF!</f>
        <v>#REF!</v>
      </c>
      <c r="F11" s="370" t="e">
        <f>SUM(F5:F9)</f>
        <v>#REF!</v>
      </c>
      <c r="G11" s="371" t="e">
        <f t="shared" si="3"/>
        <v>#REF!</v>
      </c>
      <c r="H11" s="370" t="e">
        <f t="shared" si="0"/>
        <v>#REF!</v>
      </c>
      <c r="I11" s="369" t="e">
        <f>+#REF!</f>
        <v>#REF!</v>
      </c>
      <c r="J11" s="372" t="e">
        <f t="shared" si="1"/>
        <v>#REF!</v>
      </c>
      <c r="K11" s="369" t="e">
        <f>+#REF!</f>
        <v>#REF!</v>
      </c>
      <c r="L11" s="373" t="e">
        <f t="shared" si="2"/>
        <v>#REF!</v>
      </c>
    </row>
    <row r="12" spans="1:13" ht="19.5" customHeight="1" x14ac:dyDescent="0.25">
      <c r="A12" s="111" t="s">
        <v>81</v>
      </c>
      <c r="B12" s="103" t="e">
        <f>+#REF!</f>
        <v>#REF!</v>
      </c>
      <c r="C12" s="103" t="e">
        <f>+#REF!</f>
        <v>#REF!</v>
      </c>
      <c r="D12" s="103" t="e">
        <f>+#REF!</f>
        <v>#REF!</v>
      </c>
      <c r="E12" s="105" t="e">
        <f>+#REF!</f>
        <v>#REF!</v>
      </c>
      <c r="F12" s="104" t="e">
        <f>+#REF!</f>
        <v>#REF!</v>
      </c>
      <c r="G12" s="209" t="e">
        <f t="shared" si="3"/>
        <v>#REF!</v>
      </c>
      <c r="H12" s="104" t="e">
        <f t="shared" si="0"/>
        <v>#REF!</v>
      </c>
      <c r="I12" s="103" t="e">
        <f>+#REF!</f>
        <v>#REF!</v>
      </c>
      <c r="J12" s="125" t="e">
        <f t="shared" si="1"/>
        <v>#REF!</v>
      </c>
      <c r="K12" s="103" t="e">
        <f>+#REF!</f>
        <v>#REF!</v>
      </c>
      <c r="L12" s="127" t="e">
        <f t="shared" si="2"/>
        <v>#REF!</v>
      </c>
    </row>
    <row r="13" spans="1:13" ht="21" customHeight="1" thickBot="1" x14ac:dyDescent="0.3">
      <c r="A13" s="374" t="s">
        <v>68</v>
      </c>
      <c r="B13" s="375" t="e">
        <f t="shared" ref="B13:K13" si="4">+B12</f>
        <v>#REF!</v>
      </c>
      <c r="C13" s="375" t="e">
        <f t="shared" si="4"/>
        <v>#REF!</v>
      </c>
      <c r="D13" s="375" t="e">
        <f t="shared" si="4"/>
        <v>#REF!</v>
      </c>
      <c r="E13" s="375" t="e">
        <f t="shared" si="4"/>
        <v>#REF!</v>
      </c>
      <c r="F13" s="376" t="e">
        <f>+F12</f>
        <v>#REF!</v>
      </c>
      <c r="G13" s="377" t="e">
        <f t="shared" si="3"/>
        <v>#REF!</v>
      </c>
      <c r="H13" s="376" t="e">
        <f t="shared" si="0"/>
        <v>#REF!</v>
      </c>
      <c r="I13" s="375" t="e">
        <f t="shared" si="4"/>
        <v>#REF!</v>
      </c>
      <c r="J13" s="378" t="e">
        <f t="shared" si="1"/>
        <v>#REF!</v>
      </c>
      <c r="K13" s="375" t="e">
        <f t="shared" si="4"/>
        <v>#REF!</v>
      </c>
      <c r="L13" s="379" t="e">
        <f t="shared" si="2"/>
        <v>#REF!</v>
      </c>
    </row>
    <row r="14" spans="1:13" ht="21.75" customHeight="1" thickBot="1" x14ac:dyDescent="0.3">
      <c r="A14" s="362" t="s">
        <v>69</v>
      </c>
      <c r="B14" s="380" t="e">
        <f>+B11+B13</f>
        <v>#REF!</v>
      </c>
      <c r="C14" s="380" t="e">
        <f>+C11+C13</f>
        <v>#REF!</v>
      </c>
      <c r="D14" s="380" t="e">
        <f>+D11+D13</f>
        <v>#REF!</v>
      </c>
      <c r="E14" s="380" t="e">
        <f>+E11+E13</f>
        <v>#REF!</v>
      </c>
      <c r="F14" s="380" t="e">
        <f>+F11+F13</f>
        <v>#REF!</v>
      </c>
      <c r="G14" s="381" t="e">
        <f t="shared" si="3"/>
        <v>#REF!</v>
      </c>
      <c r="H14" s="380" t="e">
        <f t="shared" si="0"/>
        <v>#REF!</v>
      </c>
      <c r="I14" s="380" t="e">
        <f>+I11+I13</f>
        <v>#REF!</v>
      </c>
      <c r="J14" s="382" t="e">
        <f>+I14/E14</f>
        <v>#REF!</v>
      </c>
      <c r="K14" s="380" t="e">
        <f>+K11+K13</f>
        <v>#REF!</v>
      </c>
      <c r="L14" s="383" t="e">
        <f t="shared" si="2"/>
        <v>#REF!</v>
      </c>
    </row>
    <row r="15" spans="1:13" ht="15.75" x14ac:dyDescent="0.25">
      <c r="A15" s="2"/>
      <c r="B15" s="3"/>
      <c r="C15" s="3"/>
      <c r="D15" s="3"/>
      <c r="E15" s="3"/>
      <c r="F15" s="3"/>
      <c r="G15" s="3"/>
      <c r="H15" s="3"/>
      <c r="I15" s="3"/>
      <c r="J15" s="4"/>
      <c r="K15" s="5"/>
      <c r="L15" s="6"/>
    </row>
    <row r="16" spans="1:13" x14ac:dyDescent="0.25">
      <c r="B16" s="178"/>
      <c r="C16" s="178"/>
      <c r="D16" s="178"/>
      <c r="E16" s="178"/>
      <c r="F16" s="178"/>
      <c r="G16" s="178"/>
      <c r="H16" s="178"/>
      <c r="I16" s="178"/>
      <c r="J16" s="7"/>
      <c r="K16" s="178"/>
      <c r="L16" s="7"/>
    </row>
    <row r="17" spans="2:12" x14ac:dyDescent="0.25">
      <c r="B17" s="178"/>
      <c r="C17" s="178"/>
      <c r="D17" s="178"/>
      <c r="E17" s="178"/>
      <c r="F17" s="178"/>
      <c r="G17" s="178"/>
      <c r="H17" s="178"/>
      <c r="I17" s="178"/>
      <c r="J17" s="7"/>
      <c r="K17" s="178"/>
      <c r="L17" s="7"/>
    </row>
    <row r="18" spans="2:12" x14ac:dyDescent="0.25">
      <c r="B18" s="178"/>
      <c r="C18" s="178"/>
      <c r="D18" s="178"/>
      <c r="E18" s="178"/>
      <c r="F18" s="178"/>
      <c r="G18" s="178"/>
      <c r="H18" s="178"/>
      <c r="I18" s="178"/>
      <c r="J18" s="7"/>
      <c r="K18" s="178"/>
      <c r="L18" s="7"/>
    </row>
    <row r="19" spans="2:12" x14ac:dyDescent="0.25">
      <c r="J19" s="7"/>
      <c r="L19" s="7"/>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L13"/>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2" ht="15.75" thickBot="1" x14ac:dyDescent="0.3">
      <c r="A2" s="78" t="s">
        <v>87</v>
      </c>
    </row>
    <row r="3" spans="1:12" ht="29.25" customHeight="1" thickBot="1" x14ac:dyDescent="0.3">
      <c r="A3" s="850" t="s">
        <v>92</v>
      </c>
      <c r="B3" s="851"/>
      <c r="C3" s="851"/>
      <c r="D3" s="851"/>
      <c r="E3" s="851"/>
      <c r="F3" s="851"/>
      <c r="G3" s="851"/>
      <c r="H3" s="851"/>
      <c r="I3" s="851"/>
      <c r="J3" s="851"/>
      <c r="K3" s="851"/>
      <c r="L3" s="852"/>
    </row>
    <row r="4" spans="1:12" ht="52.5" customHeight="1" thickBot="1" x14ac:dyDescent="0.3">
      <c r="A4" s="384" t="s">
        <v>63</v>
      </c>
      <c r="B4" s="363" t="s">
        <v>93</v>
      </c>
      <c r="C4" s="363" t="s">
        <v>41</v>
      </c>
      <c r="D4" s="363" t="s">
        <v>96</v>
      </c>
      <c r="E4" s="363" t="s">
        <v>97</v>
      </c>
      <c r="F4" s="364" t="s">
        <v>24</v>
      </c>
      <c r="G4" s="363" t="s">
        <v>327</v>
      </c>
      <c r="H4" s="364" t="s">
        <v>42</v>
      </c>
      <c r="I4" s="365" t="s">
        <v>25</v>
      </c>
      <c r="J4" s="364" t="s">
        <v>65</v>
      </c>
      <c r="K4" s="364" t="s">
        <v>79</v>
      </c>
      <c r="L4" s="367" t="s">
        <v>44</v>
      </c>
    </row>
    <row r="5" spans="1:12" ht="28.5" customHeight="1" x14ac:dyDescent="0.25">
      <c r="A5" s="115" t="s">
        <v>46</v>
      </c>
      <c r="B5" s="116" t="e">
        <f>+#REF!</f>
        <v>#REF!</v>
      </c>
      <c r="C5" s="117" t="e">
        <f>+#REF!</f>
        <v>#REF!</v>
      </c>
      <c r="D5" s="117" t="e">
        <f>+#REF!</f>
        <v>#REF!</v>
      </c>
      <c r="E5" s="117" t="e">
        <f>+#REF!</f>
        <v>#REF!</v>
      </c>
      <c r="F5" s="117" t="e">
        <f>+#REF!</f>
        <v>#REF!</v>
      </c>
      <c r="G5" s="193" t="e">
        <f>+F5/E5</f>
        <v>#REF!</v>
      </c>
      <c r="H5" s="117" t="e">
        <f t="shared" ref="H5:H12" si="0">+E5-F5</f>
        <v>#REF!</v>
      </c>
      <c r="I5" s="117" t="e">
        <f>+#REF!</f>
        <v>#REF!</v>
      </c>
      <c r="J5" s="118" t="e">
        <f t="shared" ref="J5:J12" si="1">+I5/E5</f>
        <v>#REF!</v>
      </c>
      <c r="K5" s="117" t="e">
        <f>+#REF!</f>
        <v>#REF!</v>
      </c>
      <c r="L5" s="121" t="e">
        <f t="shared" ref="L5:L12" si="2">+K5/E5</f>
        <v>#REF!</v>
      </c>
    </row>
    <row r="6" spans="1:12" ht="34.5" customHeight="1" x14ac:dyDescent="0.25">
      <c r="A6" s="110" t="s">
        <v>166</v>
      </c>
      <c r="B6" s="106" t="e">
        <f>+#REF!</f>
        <v>#REF!</v>
      </c>
      <c r="C6" s="98" t="e">
        <f>+#REF!</f>
        <v>#REF!</v>
      </c>
      <c r="D6" s="98" t="e">
        <f>+#REF!</f>
        <v>#REF!</v>
      </c>
      <c r="E6" s="98" t="e">
        <f>+#REF!</f>
        <v>#REF!</v>
      </c>
      <c r="F6" s="98" t="e">
        <f>+#REF!</f>
        <v>#REF!</v>
      </c>
      <c r="G6" s="194" t="e">
        <f t="shared" ref="G6:G12" si="3">+F6/E6</f>
        <v>#REF!</v>
      </c>
      <c r="H6" s="98" t="e">
        <f t="shared" si="0"/>
        <v>#REF!</v>
      </c>
      <c r="I6" s="98" t="e">
        <f>+#REF!</f>
        <v>#REF!</v>
      </c>
      <c r="J6" s="119" t="e">
        <f t="shared" si="1"/>
        <v>#REF!</v>
      </c>
      <c r="K6" s="98" t="e">
        <f>+#REF!</f>
        <v>#REF!</v>
      </c>
      <c r="L6" s="122" t="e">
        <f t="shared" si="2"/>
        <v>#REF!</v>
      </c>
    </row>
    <row r="7" spans="1:12" ht="34.5" customHeight="1" x14ac:dyDescent="0.25">
      <c r="A7" s="110" t="s">
        <v>67</v>
      </c>
      <c r="B7" s="106" t="e">
        <f>+#REF!</f>
        <v>#REF!</v>
      </c>
      <c r="C7" s="98" t="e">
        <f>+#REF!</f>
        <v>#REF!</v>
      </c>
      <c r="D7" s="98" t="e">
        <f>+#REF!</f>
        <v>#REF!</v>
      </c>
      <c r="E7" s="98" t="e">
        <f>+#REF!</f>
        <v>#REF!</v>
      </c>
      <c r="F7" s="98" t="e">
        <f>+#REF!</f>
        <v>#REF!</v>
      </c>
      <c r="G7" s="194" t="e">
        <f t="shared" si="3"/>
        <v>#REF!</v>
      </c>
      <c r="H7" s="98" t="e">
        <f t="shared" si="0"/>
        <v>#REF!</v>
      </c>
      <c r="I7" s="98">
        <v>0</v>
      </c>
      <c r="J7" s="119" t="e">
        <f t="shared" si="1"/>
        <v>#REF!</v>
      </c>
      <c r="K7" s="98" t="e">
        <f>+#REF!</f>
        <v>#REF!</v>
      </c>
      <c r="L7" s="122" t="e">
        <f t="shared" si="2"/>
        <v>#REF!</v>
      </c>
    </row>
    <row r="8" spans="1:12" ht="48" customHeight="1" x14ac:dyDescent="0.25">
      <c r="A8" s="110" t="s">
        <v>167</v>
      </c>
      <c r="B8" s="106" t="e">
        <f>+#REF!</f>
        <v>#REF!</v>
      </c>
      <c r="C8" s="98" t="e">
        <f>+#REF!</f>
        <v>#REF!</v>
      </c>
      <c r="D8" s="98" t="e">
        <f>+#REF!</f>
        <v>#REF!</v>
      </c>
      <c r="E8" s="98" t="e">
        <f>+#REF!</f>
        <v>#REF!</v>
      </c>
      <c r="F8" s="98" t="e">
        <f>+#REF!</f>
        <v>#REF!</v>
      </c>
      <c r="G8" s="194" t="e">
        <f t="shared" si="3"/>
        <v>#REF!</v>
      </c>
      <c r="H8" s="98" t="e">
        <f t="shared" si="0"/>
        <v>#REF!</v>
      </c>
      <c r="I8" s="98" t="e">
        <f>+#REF!</f>
        <v>#REF!</v>
      </c>
      <c r="J8" s="119" t="e">
        <f t="shared" si="1"/>
        <v>#REF!</v>
      </c>
      <c r="K8" s="98" t="e">
        <f>+#REF!</f>
        <v>#REF!</v>
      </c>
      <c r="L8" s="122" t="e">
        <f t="shared" si="2"/>
        <v>#REF!</v>
      </c>
    </row>
    <row r="9" spans="1:12" ht="27" customHeight="1" x14ac:dyDescent="0.25">
      <c r="A9" s="391" t="s">
        <v>49</v>
      </c>
      <c r="B9" s="392" t="e">
        <f>+#REF!</f>
        <v>#REF!</v>
      </c>
      <c r="C9" s="393" t="e">
        <f>+#REF!</f>
        <v>#REF!</v>
      </c>
      <c r="D9" s="393" t="e">
        <f>+#REF!</f>
        <v>#REF!</v>
      </c>
      <c r="E9" s="393" t="e">
        <f>+#REF!</f>
        <v>#REF!</v>
      </c>
      <c r="F9" s="393" t="e">
        <f>SUM(F5:F8)</f>
        <v>#REF!</v>
      </c>
      <c r="G9" s="394" t="e">
        <f t="shared" si="3"/>
        <v>#REF!</v>
      </c>
      <c r="H9" s="393" t="e">
        <f t="shared" si="0"/>
        <v>#REF!</v>
      </c>
      <c r="I9" s="393" t="e">
        <f>SUM(I5:I8)</f>
        <v>#REF!</v>
      </c>
      <c r="J9" s="395" t="e">
        <f>+I9/E9</f>
        <v>#REF!</v>
      </c>
      <c r="K9" s="393" t="e">
        <f>+#REF!</f>
        <v>#REF!</v>
      </c>
      <c r="L9" s="396" t="e">
        <f t="shared" si="2"/>
        <v>#REF!</v>
      </c>
    </row>
    <row r="10" spans="1:12" ht="25.5" customHeight="1" x14ac:dyDescent="0.25">
      <c r="A10" s="107" t="s">
        <v>48</v>
      </c>
      <c r="B10" s="106" t="e">
        <f>+#REF!</f>
        <v>#REF!</v>
      </c>
      <c r="C10" s="98" t="e">
        <f>+#REF!</f>
        <v>#REF!</v>
      </c>
      <c r="D10" s="101" t="e">
        <f>+#REF!</f>
        <v>#REF!</v>
      </c>
      <c r="E10" s="101" t="e">
        <f>+#REF!</f>
        <v>#REF!</v>
      </c>
      <c r="F10" s="98" t="e">
        <f>+#REF!</f>
        <v>#REF!</v>
      </c>
      <c r="G10" s="195" t="e">
        <f t="shared" si="3"/>
        <v>#REF!</v>
      </c>
      <c r="H10" s="98" t="e">
        <f t="shared" si="0"/>
        <v>#REF!</v>
      </c>
      <c r="I10" s="98" t="e">
        <f>+#REF!</f>
        <v>#REF!</v>
      </c>
      <c r="J10" s="120" t="e">
        <f t="shared" si="1"/>
        <v>#REF!</v>
      </c>
      <c r="K10" s="98" t="e">
        <f>+#REF!</f>
        <v>#REF!</v>
      </c>
      <c r="L10" s="123" t="e">
        <f t="shared" si="2"/>
        <v>#REF!</v>
      </c>
    </row>
    <row r="11" spans="1:12" ht="28.5" customHeight="1" thickBot="1" x14ac:dyDescent="0.3">
      <c r="A11" s="397" t="s">
        <v>81</v>
      </c>
      <c r="B11" s="398" t="e">
        <f>+#REF!</f>
        <v>#REF!</v>
      </c>
      <c r="C11" s="399" t="e">
        <f>+#REF!</f>
        <v>#REF!</v>
      </c>
      <c r="D11" s="399" t="e">
        <f>+#REF!</f>
        <v>#REF!</v>
      </c>
      <c r="E11" s="399" t="e">
        <f>+#REF!</f>
        <v>#REF!</v>
      </c>
      <c r="F11" s="399" t="e">
        <f>+F10</f>
        <v>#REF!</v>
      </c>
      <c r="G11" s="400" t="e">
        <f t="shared" si="3"/>
        <v>#REF!</v>
      </c>
      <c r="H11" s="399" t="e">
        <f t="shared" si="0"/>
        <v>#REF!</v>
      </c>
      <c r="I11" s="399" t="e">
        <f>+#REF!</f>
        <v>#REF!</v>
      </c>
      <c r="J11" s="401" t="e">
        <f t="shared" si="1"/>
        <v>#REF!</v>
      </c>
      <c r="K11" s="399" t="e">
        <f>+#REF!</f>
        <v>#REF!</v>
      </c>
      <c r="L11" s="402" t="e">
        <f t="shared" si="2"/>
        <v>#REF!</v>
      </c>
    </row>
    <row r="12" spans="1:12" ht="24.75" customHeight="1" thickBot="1" x14ac:dyDescent="0.3">
      <c r="A12" s="385" t="s">
        <v>69</v>
      </c>
      <c r="B12" s="386" t="e">
        <f>+B11+B9</f>
        <v>#REF!</v>
      </c>
      <c r="C12" s="387" t="e">
        <f>+C11+C9</f>
        <v>#REF!</v>
      </c>
      <c r="D12" s="387" t="e">
        <f>+D11+D9</f>
        <v>#REF!</v>
      </c>
      <c r="E12" s="387" t="e">
        <f>+E11+E9</f>
        <v>#REF!</v>
      </c>
      <c r="F12" s="387" t="e">
        <f>+F11+F9</f>
        <v>#REF!</v>
      </c>
      <c r="G12" s="388" t="e">
        <f t="shared" si="3"/>
        <v>#REF!</v>
      </c>
      <c r="H12" s="387" t="e">
        <f t="shared" si="0"/>
        <v>#REF!</v>
      </c>
      <c r="I12" s="387" t="e">
        <f>+I11+I9</f>
        <v>#REF!</v>
      </c>
      <c r="J12" s="389" t="e">
        <f t="shared" si="1"/>
        <v>#REF!</v>
      </c>
      <c r="K12" s="387" t="e">
        <f>+K11+K9</f>
        <v>#REF!</v>
      </c>
      <c r="L12" s="390" t="e">
        <f t="shared" si="2"/>
        <v>#REF!</v>
      </c>
    </row>
    <row r="13" spans="1:12" x14ac:dyDescent="0.25">
      <c r="L13" s="7"/>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78" t="s">
        <v>87</v>
      </c>
    </row>
    <row r="4" spans="1:12" ht="24" thickBot="1" x14ac:dyDescent="0.3">
      <c r="A4" s="847" t="s">
        <v>91</v>
      </c>
      <c r="B4" s="848"/>
      <c r="C4" s="848"/>
      <c r="D4" s="848"/>
      <c r="E4" s="848"/>
      <c r="F4" s="848"/>
      <c r="G4" s="848"/>
      <c r="H4" s="848"/>
      <c r="I4" s="848"/>
      <c r="J4" s="848"/>
      <c r="K4" s="848"/>
      <c r="L4" s="849"/>
    </row>
    <row r="5" spans="1:12" ht="45.75" customHeight="1" thickBot="1" x14ac:dyDescent="0.3">
      <c r="A5" s="403" t="s">
        <v>63</v>
      </c>
      <c r="B5" s="404" t="s">
        <v>93</v>
      </c>
      <c r="C5" s="404" t="s">
        <v>41</v>
      </c>
      <c r="D5" s="404" t="s">
        <v>96</v>
      </c>
      <c r="E5" s="404" t="s">
        <v>97</v>
      </c>
      <c r="F5" s="405" t="s">
        <v>24</v>
      </c>
      <c r="G5" s="404" t="s">
        <v>327</v>
      </c>
      <c r="H5" s="404" t="s">
        <v>171</v>
      </c>
      <c r="I5" s="406" t="s">
        <v>25</v>
      </c>
      <c r="J5" s="407" t="s">
        <v>43</v>
      </c>
      <c r="K5" s="405" t="s">
        <v>79</v>
      </c>
      <c r="L5" s="408" t="s">
        <v>44</v>
      </c>
    </row>
    <row r="6" spans="1:12" ht="39.75" customHeight="1" x14ac:dyDescent="0.25">
      <c r="A6" s="133" t="s">
        <v>46</v>
      </c>
      <c r="B6" s="134" t="e">
        <f>+#REF!</f>
        <v>#REF!</v>
      </c>
      <c r="C6" s="135" t="e">
        <f>+#REF!</f>
        <v>#REF!</v>
      </c>
      <c r="D6" s="135" t="e">
        <f>+#REF!</f>
        <v>#REF!</v>
      </c>
      <c r="E6" s="135" t="e">
        <f>+#REF!</f>
        <v>#REF!</v>
      </c>
      <c r="F6" s="137" t="e">
        <f>+#REF!</f>
        <v>#REF!</v>
      </c>
      <c r="G6" s="196" t="e">
        <f>+F6/E6</f>
        <v>#REF!</v>
      </c>
      <c r="H6" s="138" t="e">
        <f t="shared" ref="H6:H13" si="0">+E6-F6</f>
        <v>#REF!</v>
      </c>
      <c r="I6" s="135" t="e">
        <f>+#REF!</f>
        <v>#REF!</v>
      </c>
      <c r="J6" s="136" t="e">
        <f t="shared" ref="J6:J13" si="1">+I6/E6</f>
        <v>#REF!</v>
      </c>
      <c r="K6" s="135" t="e">
        <f>+#REF!</f>
        <v>#REF!</v>
      </c>
      <c r="L6" s="139" t="e">
        <f t="shared" ref="L6:L13" si="2">+K6/E6</f>
        <v>#REF!</v>
      </c>
    </row>
    <row r="7" spans="1:12" ht="25.5" x14ac:dyDescent="0.25">
      <c r="A7" s="111" t="s">
        <v>166</v>
      </c>
      <c r="B7" s="140" t="e">
        <f>+#REF!</f>
        <v>#REF!</v>
      </c>
      <c r="C7" s="141" t="e">
        <f>+#REF!</f>
        <v>#REF!</v>
      </c>
      <c r="D7" s="141" t="e">
        <f>+#REF!</f>
        <v>#REF!</v>
      </c>
      <c r="E7" s="141" t="e">
        <f>+#REF!</f>
        <v>#REF!</v>
      </c>
      <c r="F7" s="100" t="e">
        <f>+#REF!</f>
        <v>#REF!</v>
      </c>
      <c r="G7" s="194" t="e">
        <f t="shared" ref="G7:G13" si="3">+F7/E7</f>
        <v>#REF!</v>
      </c>
      <c r="H7" s="142" t="e">
        <f t="shared" si="0"/>
        <v>#REF!</v>
      </c>
      <c r="I7" s="141" t="e">
        <f>+#REF!</f>
        <v>#REF!</v>
      </c>
      <c r="J7" s="99" t="e">
        <f t="shared" si="1"/>
        <v>#REF!</v>
      </c>
      <c r="K7" s="141" t="e">
        <f>+#REF!</f>
        <v>#REF!</v>
      </c>
      <c r="L7" s="108" t="e">
        <f t="shared" si="2"/>
        <v>#REF!</v>
      </c>
    </row>
    <row r="8" spans="1:12" ht="34.5" customHeight="1" x14ac:dyDescent="0.25">
      <c r="A8" s="111" t="s">
        <v>67</v>
      </c>
      <c r="B8" s="140" t="e">
        <f>+#REF!</f>
        <v>#REF!</v>
      </c>
      <c r="C8" s="141" t="e">
        <f>+#REF!</f>
        <v>#REF!</v>
      </c>
      <c r="D8" s="141" t="e">
        <f>+#REF!</f>
        <v>#REF!</v>
      </c>
      <c r="E8" s="141" t="e">
        <f>+#REF!</f>
        <v>#REF!</v>
      </c>
      <c r="F8" s="100" t="e">
        <f>+#REF!</f>
        <v>#REF!</v>
      </c>
      <c r="G8" s="194" t="e">
        <f t="shared" si="3"/>
        <v>#REF!</v>
      </c>
      <c r="H8" s="142" t="e">
        <f t="shared" si="0"/>
        <v>#REF!</v>
      </c>
      <c r="I8" s="141" t="e">
        <f>+#REF!</f>
        <v>#REF!</v>
      </c>
      <c r="J8" s="99" t="e">
        <f t="shared" si="1"/>
        <v>#REF!</v>
      </c>
      <c r="K8" s="141" t="e">
        <f>+#REF!</f>
        <v>#REF!</v>
      </c>
      <c r="L8" s="108" t="e">
        <f t="shared" si="2"/>
        <v>#REF!</v>
      </c>
    </row>
    <row r="9" spans="1:12" ht="38.25" x14ac:dyDescent="0.25">
      <c r="A9" s="111" t="s">
        <v>167</v>
      </c>
      <c r="B9" s="140" t="e">
        <f>+#REF!</f>
        <v>#REF!</v>
      </c>
      <c r="C9" s="141" t="e">
        <f>+#REF!</f>
        <v>#REF!</v>
      </c>
      <c r="D9" s="141" t="e">
        <f>+#REF!</f>
        <v>#REF!</v>
      </c>
      <c r="E9" s="141" t="e">
        <f>+#REF!</f>
        <v>#REF!</v>
      </c>
      <c r="F9" s="100" t="e">
        <f>+#REF!</f>
        <v>#REF!</v>
      </c>
      <c r="G9" s="194" t="e">
        <f t="shared" si="3"/>
        <v>#REF!</v>
      </c>
      <c r="H9" s="142" t="e">
        <f t="shared" si="0"/>
        <v>#REF!</v>
      </c>
      <c r="I9" s="141" t="e">
        <f>+#REF!</f>
        <v>#REF!</v>
      </c>
      <c r="J9" s="99" t="e">
        <f t="shared" si="1"/>
        <v>#REF!</v>
      </c>
      <c r="K9" s="141" t="e">
        <f>+#REF!</f>
        <v>#REF!</v>
      </c>
      <c r="L9" s="108" t="e">
        <f t="shared" si="2"/>
        <v>#REF!</v>
      </c>
    </row>
    <row r="10" spans="1:12" ht="23.25" customHeight="1" x14ac:dyDescent="0.25">
      <c r="A10" s="368" t="s">
        <v>49</v>
      </c>
      <c r="B10" s="415" t="e">
        <f>+#REF!</f>
        <v>#REF!</v>
      </c>
      <c r="C10" s="416" t="e">
        <f>+#REF!</f>
        <v>#REF!</v>
      </c>
      <c r="D10" s="416" t="e">
        <f>+#REF!</f>
        <v>#REF!</v>
      </c>
      <c r="E10" s="416" t="e">
        <f>+#REF!</f>
        <v>#REF!</v>
      </c>
      <c r="F10" s="417" t="e">
        <f>SUM(F6:F9)</f>
        <v>#REF!</v>
      </c>
      <c r="G10" s="394" t="e">
        <f t="shared" si="3"/>
        <v>#REF!</v>
      </c>
      <c r="H10" s="418" t="e">
        <f t="shared" si="0"/>
        <v>#REF!</v>
      </c>
      <c r="I10" s="416" t="e">
        <f>+#REF!</f>
        <v>#REF!</v>
      </c>
      <c r="J10" s="419" t="e">
        <f t="shared" si="1"/>
        <v>#REF!</v>
      </c>
      <c r="K10" s="416" t="e">
        <f>+#REF!</f>
        <v>#REF!</v>
      </c>
      <c r="L10" s="420" t="e">
        <f t="shared" si="2"/>
        <v>#REF!</v>
      </c>
    </row>
    <row r="11" spans="1:12" ht="26.25" customHeight="1" x14ac:dyDescent="0.25">
      <c r="A11" s="111" t="s">
        <v>48</v>
      </c>
      <c r="B11" s="140" t="e">
        <f>+#REF!</f>
        <v>#REF!</v>
      </c>
      <c r="C11" s="141" t="e">
        <f>+#REF!</f>
        <v>#REF!</v>
      </c>
      <c r="D11" s="143" t="e">
        <f>+#REF!</f>
        <v>#REF!</v>
      </c>
      <c r="E11" s="143" t="e">
        <f>+#REF!</f>
        <v>#REF!</v>
      </c>
      <c r="F11" s="100" t="e">
        <f>+#REF!</f>
        <v>#REF!</v>
      </c>
      <c r="G11" s="197" t="e">
        <f t="shared" si="3"/>
        <v>#REF!</v>
      </c>
      <c r="H11" s="142" t="e">
        <f t="shared" si="0"/>
        <v>#REF!</v>
      </c>
      <c r="I11" s="141" t="e">
        <f>+#REF!</f>
        <v>#REF!</v>
      </c>
      <c r="J11" s="102" t="e">
        <f t="shared" si="1"/>
        <v>#REF!</v>
      </c>
      <c r="K11" s="141" t="e">
        <f>+#REF!</f>
        <v>#REF!</v>
      </c>
      <c r="L11" s="109" t="e">
        <f t="shared" si="2"/>
        <v>#REF!</v>
      </c>
    </row>
    <row r="12" spans="1:12" ht="28.5" customHeight="1" thickBot="1" x14ac:dyDescent="0.3">
      <c r="A12" s="374" t="s">
        <v>81</v>
      </c>
      <c r="B12" s="421" t="e">
        <f>+B11</f>
        <v>#REF!</v>
      </c>
      <c r="C12" s="422" t="e">
        <f>+C11</f>
        <v>#REF!</v>
      </c>
      <c r="D12" s="422" t="e">
        <f>+D11</f>
        <v>#REF!</v>
      </c>
      <c r="E12" s="422" t="e">
        <f>+E11</f>
        <v>#REF!</v>
      </c>
      <c r="F12" s="423" t="e">
        <f>+F11</f>
        <v>#REF!</v>
      </c>
      <c r="G12" s="400" t="e">
        <f t="shared" si="3"/>
        <v>#REF!</v>
      </c>
      <c r="H12" s="424" t="e">
        <f t="shared" si="0"/>
        <v>#REF!</v>
      </c>
      <c r="I12" s="422" t="e">
        <f>+I11</f>
        <v>#REF!</v>
      </c>
      <c r="J12" s="400" t="e">
        <f t="shared" si="1"/>
        <v>#REF!</v>
      </c>
      <c r="K12" s="422" t="e">
        <f>+K11</f>
        <v>#REF!</v>
      </c>
      <c r="L12" s="425" t="e">
        <f t="shared" si="2"/>
        <v>#REF!</v>
      </c>
    </row>
    <row r="13" spans="1:12" ht="37.5" customHeight="1" thickBot="1" x14ac:dyDescent="0.3">
      <c r="A13" s="362" t="s">
        <v>69</v>
      </c>
      <c r="B13" s="409" t="e">
        <f>+B12+B10</f>
        <v>#REF!</v>
      </c>
      <c r="C13" s="410" t="e">
        <f>+C12+C10</f>
        <v>#REF!</v>
      </c>
      <c r="D13" s="410" t="e">
        <f>+D12+D10</f>
        <v>#REF!</v>
      </c>
      <c r="E13" s="410" t="e">
        <f>+E12+E10</f>
        <v>#REF!</v>
      </c>
      <c r="F13" s="411" t="e">
        <f>+F12+F10</f>
        <v>#REF!</v>
      </c>
      <c r="G13" s="388" t="e">
        <f t="shared" si="3"/>
        <v>#REF!</v>
      </c>
      <c r="H13" s="412" t="e">
        <f t="shared" si="0"/>
        <v>#REF!</v>
      </c>
      <c r="I13" s="410" t="e">
        <f>+I12+I10</f>
        <v>#REF!</v>
      </c>
      <c r="J13" s="413" t="e">
        <f t="shared" si="1"/>
        <v>#REF!</v>
      </c>
      <c r="K13" s="410" t="e">
        <f>+K12+K10</f>
        <v>#REF!</v>
      </c>
      <c r="L13" s="414"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665" t="s">
        <v>50</v>
      </c>
      <c r="C3" s="666"/>
      <c r="D3" s="666"/>
      <c r="E3" s="666"/>
      <c r="F3" s="666"/>
      <c r="G3" s="666"/>
      <c r="H3" s="666"/>
      <c r="I3" s="666"/>
      <c r="J3" s="666"/>
      <c r="K3" s="666"/>
      <c r="L3" s="666"/>
      <c r="M3" s="666"/>
    </row>
    <row r="4" spans="2:13" ht="42" customHeight="1" thickBot="1" x14ac:dyDescent="0.3">
      <c r="B4" s="206" t="s">
        <v>63</v>
      </c>
      <c r="C4" s="184" t="s">
        <v>93</v>
      </c>
      <c r="D4" s="184" t="s">
        <v>41</v>
      </c>
      <c r="E4" s="184" t="s">
        <v>96</v>
      </c>
      <c r="F4" s="184" t="s">
        <v>97</v>
      </c>
      <c r="G4" s="184" t="s">
        <v>24</v>
      </c>
      <c r="H4" s="184" t="s">
        <v>327</v>
      </c>
      <c r="I4" s="184" t="s">
        <v>42</v>
      </c>
      <c r="J4" s="184" t="s">
        <v>25</v>
      </c>
      <c r="K4" s="184" t="s">
        <v>65</v>
      </c>
      <c r="L4" s="184" t="s">
        <v>79</v>
      </c>
      <c r="M4" s="184" t="s">
        <v>44</v>
      </c>
    </row>
    <row r="5" spans="2:13" ht="23.25" customHeight="1" x14ac:dyDescent="0.25">
      <c r="B5" s="149" t="s">
        <v>46</v>
      </c>
      <c r="C5" s="150" t="e">
        <f>+#REF!</f>
        <v>#REF!</v>
      </c>
      <c r="D5" s="151" t="e">
        <f>+#REF!</f>
        <v>#REF!</v>
      </c>
      <c r="E5" s="152" t="e">
        <f>+#REF!</f>
        <v>#REF!</v>
      </c>
      <c r="F5" s="151" t="e">
        <f>+#REF!</f>
        <v>#REF!</v>
      </c>
      <c r="G5" s="154" t="e">
        <f>+#REF!</f>
        <v>#REF!</v>
      </c>
      <c r="H5" s="185" t="e">
        <f>+G5/F5</f>
        <v>#REF!</v>
      </c>
      <c r="I5" s="151" t="e">
        <f>+F5-G5</f>
        <v>#REF!</v>
      </c>
      <c r="J5" s="151" t="e">
        <f>+#REF!</f>
        <v>#REF!</v>
      </c>
      <c r="K5" s="153" t="e">
        <f t="shared" ref="K5:K14" si="0">+J5/F5</f>
        <v>#REF!</v>
      </c>
      <c r="L5" s="154" t="e">
        <f>+#REF!</f>
        <v>#REF!</v>
      </c>
      <c r="M5" s="153">
        <f>+IF(ISERROR(L5/F5),0,L5/F5)</f>
        <v>0</v>
      </c>
    </row>
    <row r="6" spans="2:13" ht="25.5" customHeight="1" x14ac:dyDescent="0.25">
      <c r="B6" s="92" t="s">
        <v>166</v>
      </c>
      <c r="C6" s="44" t="e">
        <f>+#REF!</f>
        <v>#REF!</v>
      </c>
      <c r="D6" s="144" t="e">
        <f>+#REF!</f>
        <v>#REF!</v>
      </c>
      <c r="E6" s="145" t="e">
        <f>+#REF!</f>
        <v>#REF!</v>
      </c>
      <c r="F6" s="144" t="e">
        <f>+#REF!</f>
        <v>#REF!</v>
      </c>
      <c r="G6" s="147" t="e">
        <f>+#REF!</f>
        <v>#REF!</v>
      </c>
      <c r="H6" s="148" t="e">
        <f t="shared" ref="H6:H18" si="1">+G6/F6</f>
        <v>#REF!</v>
      </c>
      <c r="I6" s="144" t="e">
        <f t="shared" ref="I6:I18" si="2">+F6-G6</f>
        <v>#REF!</v>
      </c>
      <c r="J6" s="144" t="e">
        <f>+#REF!</f>
        <v>#REF!</v>
      </c>
      <c r="K6" s="146" t="e">
        <f t="shared" si="0"/>
        <v>#REF!</v>
      </c>
      <c r="L6" s="147" t="e">
        <f>+#REF!</f>
        <v>#REF!</v>
      </c>
      <c r="M6" s="146">
        <f t="shared" ref="M6:M17" si="3">+IF(ISERROR(L6/F6),0,L6/F6)</f>
        <v>0</v>
      </c>
    </row>
    <row r="7" spans="2:13" ht="27" customHeight="1" x14ac:dyDescent="0.25">
      <c r="B7" s="92" t="s">
        <v>67</v>
      </c>
      <c r="C7" s="44" t="e">
        <f>+#REF!</f>
        <v>#REF!</v>
      </c>
      <c r="D7" s="144" t="e">
        <f>+#REF!</f>
        <v>#REF!</v>
      </c>
      <c r="E7" s="145" t="e">
        <f>+#REF!</f>
        <v>#REF!</v>
      </c>
      <c r="F7" s="144" t="e">
        <f>+#REF!</f>
        <v>#REF!</v>
      </c>
      <c r="G7" s="147" t="e">
        <f>+#REF!</f>
        <v>#REF!</v>
      </c>
      <c r="H7" s="148" t="e">
        <f t="shared" si="1"/>
        <v>#REF!</v>
      </c>
      <c r="I7" s="144" t="e">
        <f t="shared" si="2"/>
        <v>#REF!</v>
      </c>
      <c r="J7" s="144" t="e">
        <f>+#REF!</f>
        <v>#REF!</v>
      </c>
      <c r="K7" s="146" t="e">
        <f t="shared" si="0"/>
        <v>#REF!</v>
      </c>
      <c r="L7" s="147" t="e">
        <f>+#REF!</f>
        <v>#REF!</v>
      </c>
      <c r="M7" s="146">
        <f t="shared" si="3"/>
        <v>0</v>
      </c>
    </row>
    <row r="8" spans="2:13" ht="40.5" customHeight="1" x14ac:dyDescent="0.25">
      <c r="B8" s="92" t="e">
        <f>+#REF!</f>
        <v>#REF!</v>
      </c>
      <c r="C8" s="44" t="e">
        <f>+#REF!</f>
        <v>#REF!</v>
      </c>
      <c r="D8" s="144" t="e">
        <f>+#REF!</f>
        <v>#REF!</v>
      </c>
      <c r="E8" s="145" t="e">
        <f>+#REF!</f>
        <v>#REF!</v>
      </c>
      <c r="F8" s="144" t="e">
        <f>+#REF!</f>
        <v>#REF!</v>
      </c>
      <c r="G8" s="147" t="e">
        <f>+#REF!</f>
        <v>#REF!</v>
      </c>
      <c r="H8" s="148" t="e">
        <f t="shared" si="1"/>
        <v>#REF!</v>
      </c>
      <c r="I8" s="144" t="e">
        <f t="shared" si="2"/>
        <v>#REF!</v>
      </c>
      <c r="J8" s="144" t="e">
        <f>+#REF!</f>
        <v>#REF!</v>
      </c>
      <c r="K8" s="146" t="e">
        <f t="shared" si="0"/>
        <v>#REF!</v>
      </c>
      <c r="L8" s="147" t="e">
        <f>+#REF!</f>
        <v>#REF!</v>
      </c>
      <c r="M8" s="146">
        <f t="shared" si="3"/>
        <v>0</v>
      </c>
    </row>
    <row r="9" spans="2:13" ht="42.75" customHeight="1" x14ac:dyDescent="0.25">
      <c r="B9" s="92" t="s">
        <v>167</v>
      </c>
      <c r="C9" s="44" t="e">
        <f>+#REF!</f>
        <v>#REF!</v>
      </c>
      <c r="D9" s="144" t="e">
        <f>+#REF!</f>
        <v>#REF!</v>
      </c>
      <c r="E9" s="145" t="e">
        <f>+#REF!</f>
        <v>#REF!</v>
      </c>
      <c r="F9" s="144" t="e">
        <f>+#REF!</f>
        <v>#REF!</v>
      </c>
      <c r="G9" s="147" t="e">
        <f>+#REF!</f>
        <v>#REF!</v>
      </c>
      <c r="H9" s="148" t="e">
        <f t="shared" si="1"/>
        <v>#REF!</v>
      </c>
      <c r="I9" s="144" t="e">
        <f t="shared" si="2"/>
        <v>#REF!</v>
      </c>
      <c r="J9" s="144" t="e">
        <f>+#REF!</f>
        <v>#REF!</v>
      </c>
      <c r="K9" s="146" t="e">
        <f t="shared" si="0"/>
        <v>#REF!</v>
      </c>
      <c r="L9" s="147" t="e">
        <f>+#REF!</f>
        <v>#REF!</v>
      </c>
      <c r="M9" s="146">
        <f t="shared" si="3"/>
        <v>0</v>
      </c>
    </row>
    <row r="10" spans="2:13" ht="42.75" customHeight="1" x14ac:dyDescent="0.25">
      <c r="B10" s="92" t="s">
        <v>343</v>
      </c>
      <c r="C10" s="44" t="e">
        <f>+#REF!</f>
        <v>#REF!</v>
      </c>
      <c r="D10" s="144" t="e">
        <f>+#REF!</f>
        <v>#REF!</v>
      </c>
      <c r="E10" s="145" t="e">
        <f>+#REF!</f>
        <v>#REF!</v>
      </c>
      <c r="F10" s="144" t="e">
        <f>+#REF!</f>
        <v>#REF!</v>
      </c>
      <c r="G10" s="147" t="e">
        <f>+#REF!</f>
        <v>#REF!</v>
      </c>
      <c r="H10" s="148" t="e">
        <f t="shared" si="1"/>
        <v>#REF!</v>
      </c>
      <c r="I10" s="144" t="e">
        <f>+F10-G10</f>
        <v>#REF!</v>
      </c>
      <c r="J10" s="144" t="e">
        <f>+#REF!</f>
        <v>#REF!</v>
      </c>
      <c r="K10" s="146" t="e">
        <f t="shared" si="0"/>
        <v>#REF!</v>
      </c>
      <c r="L10" s="147" t="e">
        <f>+#REF!</f>
        <v>#REF!</v>
      </c>
      <c r="M10" s="146">
        <f t="shared" si="3"/>
        <v>0</v>
      </c>
    </row>
    <row r="11" spans="2:13" ht="42.75" customHeight="1" x14ac:dyDescent="0.25">
      <c r="B11" s="92" t="s">
        <v>375</v>
      </c>
      <c r="C11" s="44" t="e">
        <f>+'CONSOLIDADO '!#REF!</f>
        <v>#REF!</v>
      </c>
      <c r="D11" s="144" t="e">
        <f>+'CONSOLIDADO '!#REF!</f>
        <v>#REF!</v>
      </c>
      <c r="E11" s="145" t="e">
        <f>+'CONSOLIDADO '!#REF!</f>
        <v>#REF!</v>
      </c>
      <c r="F11" s="144" t="e">
        <f>+D11-E11</f>
        <v>#REF!</v>
      </c>
      <c r="G11" s="147" t="e">
        <f>+'CONSOLIDADO '!#REF!</f>
        <v>#REF!</v>
      </c>
      <c r="H11" s="148" t="e">
        <f t="shared" si="1"/>
        <v>#REF!</v>
      </c>
      <c r="I11" s="144" t="e">
        <f>+F11-G11</f>
        <v>#REF!</v>
      </c>
      <c r="J11" s="144" t="e">
        <f>+'CONSOLIDADO '!#REF!</f>
        <v>#REF!</v>
      </c>
      <c r="K11" s="146" t="e">
        <f t="shared" si="0"/>
        <v>#REF!</v>
      </c>
      <c r="L11" s="147" t="e">
        <f>+'CONSOLIDADO '!#REF!</f>
        <v>#REF!</v>
      </c>
      <c r="M11" s="146">
        <f t="shared" si="3"/>
        <v>0</v>
      </c>
    </row>
    <row r="12" spans="2:13" ht="28.5" customHeight="1" x14ac:dyDescent="0.25">
      <c r="B12" s="212" t="s">
        <v>84</v>
      </c>
      <c r="C12" s="213" t="e">
        <f>SUM(C5:C11)</f>
        <v>#REF!</v>
      </c>
      <c r="D12" s="213" t="e">
        <f>SUM(D5:D11)</f>
        <v>#REF!</v>
      </c>
      <c r="E12" s="213" t="e">
        <f>SUM(E5:E11)</f>
        <v>#REF!</v>
      </c>
      <c r="F12" s="213" t="e">
        <f>SUM(F5:F11)</f>
        <v>#REF!</v>
      </c>
      <c r="G12" s="213" t="e">
        <f>SUM(G5:G11)</f>
        <v>#REF!</v>
      </c>
      <c r="H12" s="214" t="e">
        <f t="shared" si="1"/>
        <v>#REF!</v>
      </c>
      <c r="I12" s="215" t="e">
        <f>SUM(I5:I11)</f>
        <v>#REF!</v>
      </c>
      <c r="J12" s="215" t="e">
        <f>SUM(J5:J11)</f>
        <v>#REF!</v>
      </c>
      <c r="K12" s="214" t="e">
        <f t="shared" si="0"/>
        <v>#REF!</v>
      </c>
      <c r="L12" s="216" t="e">
        <f>SUM(L5:L11)</f>
        <v>#REF!</v>
      </c>
      <c r="M12" s="214">
        <f>+IF(ISERROR(L12/F12),0,L12/F12)</f>
        <v>0</v>
      </c>
    </row>
    <row r="13" spans="2:13" ht="21.75" customHeight="1" x14ac:dyDescent="0.25">
      <c r="B13" s="45" t="s">
        <v>48</v>
      </c>
      <c r="C13" s="44" t="e">
        <f>+#REF!</f>
        <v>#REF!</v>
      </c>
      <c r="D13" s="144" t="e">
        <f>+#REF!</f>
        <v>#REF!</v>
      </c>
      <c r="E13" s="144" t="e">
        <f>+#REF!</f>
        <v>#REF!</v>
      </c>
      <c r="F13" s="144" t="e">
        <f>+#REF!</f>
        <v>#REF!</v>
      </c>
      <c r="G13" s="147" t="e">
        <f>+#REF!</f>
        <v>#REF!</v>
      </c>
      <c r="H13" s="148" t="e">
        <f t="shared" si="1"/>
        <v>#REF!</v>
      </c>
      <c r="I13" s="144" t="e">
        <f t="shared" si="2"/>
        <v>#REF!</v>
      </c>
      <c r="J13" s="144" t="e">
        <f>+#REF!</f>
        <v>#REF!</v>
      </c>
      <c r="K13" s="148" t="e">
        <f t="shared" si="0"/>
        <v>#REF!</v>
      </c>
      <c r="L13" s="147" t="e">
        <f>+#REF!</f>
        <v>#REF!</v>
      </c>
      <c r="M13" s="148">
        <f t="shared" si="3"/>
        <v>0</v>
      </c>
    </row>
    <row r="14" spans="2:13" ht="24" customHeight="1" x14ac:dyDescent="0.25">
      <c r="B14" s="222" t="s">
        <v>81</v>
      </c>
      <c r="C14" s="223" t="e">
        <f>+C13</f>
        <v>#REF!</v>
      </c>
      <c r="D14" s="224" t="e">
        <f>+D13</f>
        <v>#REF!</v>
      </c>
      <c r="E14" s="224" t="e">
        <f>+E13</f>
        <v>#REF!</v>
      </c>
      <c r="F14" s="224" t="e">
        <f>+F13</f>
        <v>#REF!</v>
      </c>
      <c r="G14" s="225" t="e">
        <f>+G13</f>
        <v>#REF!</v>
      </c>
      <c r="H14" s="226" t="e">
        <f t="shared" si="1"/>
        <v>#REF!</v>
      </c>
      <c r="I14" s="224" t="e">
        <f t="shared" si="2"/>
        <v>#REF!</v>
      </c>
      <c r="J14" s="224" t="e">
        <f>+J13</f>
        <v>#REF!</v>
      </c>
      <c r="K14" s="226" t="e">
        <f t="shared" si="0"/>
        <v>#REF!</v>
      </c>
      <c r="L14" s="225" t="e">
        <f>+L13</f>
        <v>#REF!</v>
      </c>
      <c r="M14" s="226">
        <f t="shared" si="3"/>
        <v>0</v>
      </c>
    </row>
    <row r="15" spans="2:13" ht="33" customHeight="1" x14ac:dyDescent="0.25">
      <c r="B15" s="217" t="s">
        <v>239</v>
      </c>
      <c r="C15" s="218" t="e">
        <f>+C12+C14</f>
        <v>#REF!</v>
      </c>
      <c r="D15" s="219" t="e">
        <f>+D12+D14</f>
        <v>#REF!</v>
      </c>
      <c r="E15" s="219" t="e">
        <f>+E12+E14</f>
        <v>#REF!</v>
      </c>
      <c r="F15" s="219" t="e">
        <f>+F12+F14</f>
        <v>#REF!</v>
      </c>
      <c r="G15" s="220" t="e">
        <f>+G12+G14</f>
        <v>#REF!</v>
      </c>
      <c r="H15" s="221" t="e">
        <f t="shared" si="1"/>
        <v>#REF!</v>
      </c>
      <c r="I15" s="219" t="e">
        <f t="shared" si="2"/>
        <v>#REF!</v>
      </c>
      <c r="J15" s="219" t="e">
        <f>+J12+J14</f>
        <v>#REF!</v>
      </c>
      <c r="K15" s="221" t="e">
        <f>+J15/F15</f>
        <v>#REF!</v>
      </c>
      <c r="L15" s="220" t="e">
        <f>+L12+L14</f>
        <v>#REF!</v>
      </c>
      <c r="M15" s="221">
        <f t="shared" si="3"/>
        <v>0</v>
      </c>
    </row>
    <row r="16" spans="2:13" ht="35.25" customHeight="1" x14ac:dyDescent="0.25">
      <c r="B16" s="173" t="s">
        <v>241</v>
      </c>
      <c r="C16" s="174">
        <f>+'CONSOLIDADO '!B17</f>
        <v>1461.8549679099999</v>
      </c>
      <c r="D16" s="175">
        <f>+'CONSOLIDADO '!E18</f>
        <v>1461.8549679099999</v>
      </c>
      <c r="E16" s="175">
        <v>0</v>
      </c>
      <c r="F16" s="176">
        <f>+D16-E16</f>
        <v>1461.8549679099999</v>
      </c>
      <c r="G16" s="175">
        <f>+'CONSOLIDADO '!F17</f>
        <v>1155.9016629100001</v>
      </c>
      <c r="H16" s="177">
        <f>+IF(ISERROR(G16/F16),0,G16/F16)</f>
        <v>0.7907088516192422</v>
      </c>
      <c r="I16" s="176">
        <f t="shared" si="2"/>
        <v>305.95330499999977</v>
      </c>
      <c r="J16" s="176">
        <f>+'CONSOLIDADO '!I18</f>
        <v>1151.9349949100001</v>
      </c>
      <c r="K16" s="177">
        <f>+IF(ISERROR(J16/D16),0,J16/D16)</f>
        <v>0.78799540323545947</v>
      </c>
      <c r="L16" s="175">
        <f>+'CONSOLIDADO '!L18</f>
        <v>63.149998999999994</v>
      </c>
      <c r="M16" s="177">
        <f t="shared" si="3"/>
        <v>4.31985391069847E-2</v>
      </c>
    </row>
    <row r="17" spans="2:13" ht="20.25" customHeight="1" thickBot="1" x14ac:dyDescent="0.3">
      <c r="B17" s="222" t="s">
        <v>240</v>
      </c>
      <c r="C17" s="223">
        <f>+C16</f>
        <v>1461.8549679099999</v>
      </c>
      <c r="D17" s="224">
        <f t="shared" ref="D17:J17" si="4">+D16</f>
        <v>1461.8549679099999</v>
      </c>
      <c r="E17" s="224">
        <f t="shared" si="4"/>
        <v>0</v>
      </c>
      <c r="F17" s="224">
        <f t="shared" si="4"/>
        <v>1461.8549679099999</v>
      </c>
      <c r="G17" s="225">
        <f>+G16</f>
        <v>1155.9016629100001</v>
      </c>
      <c r="H17" s="226">
        <f>+IF(ISERROR(G17/F17),0,G17/F17)</f>
        <v>0.7907088516192422</v>
      </c>
      <c r="I17" s="224">
        <f t="shared" si="2"/>
        <v>305.95330499999977</v>
      </c>
      <c r="J17" s="224">
        <f t="shared" si="4"/>
        <v>1151.9349949100001</v>
      </c>
      <c r="K17" s="226">
        <f>+IF(ISERROR(J17/D17),0,J17/D17)</f>
        <v>0.78799540323545947</v>
      </c>
      <c r="L17" s="225">
        <f>+L16</f>
        <v>63.149998999999994</v>
      </c>
      <c r="M17" s="226">
        <f t="shared" si="3"/>
        <v>4.31985391069847E-2</v>
      </c>
    </row>
    <row r="18" spans="2:13" ht="24.75" customHeight="1" thickBot="1" x14ac:dyDescent="0.3">
      <c r="B18" s="186" t="s">
        <v>243</v>
      </c>
      <c r="C18" s="187" t="e">
        <f>+C15+C17</f>
        <v>#REF!</v>
      </c>
      <c r="D18" s="188" t="e">
        <f t="shared" ref="D18:J18" si="5">+D15+D17</f>
        <v>#REF!</v>
      </c>
      <c r="E18" s="188" t="e">
        <f t="shared" si="5"/>
        <v>#REF!</v>
      </c>
      <c r="F18" s="188" t="e">
        <f t="shared" si="5"/>
        <v>#REF!</v>
      </c>
      <c r="G18" s="189" t="e">
        <f>+G15+G17</f>
        <v>#REF!</v>
      </c>
      <c r="H18" s="190" t="e">
        <f t="shared" si="1"/>
        <v>#REF!</v>
      </c>
      <c r="I18" s="188" t="e">
        <f t="shared" si="2"/>
        <v>#REF!</v>
      </c>
      <c r="J18" s="188" t="e">
        <f t="shared" si="5"/>
        <v>#REF!</v>
      </c>
      <c r="K18" s="190" t="e">
        <f>+J18/F18</f>
        <v>#REF!</v>
      </c>
      <c r="L18" s="189" t="e">
        <f>+L15+L17</f>
        <v>#REF!</v>
      </c>
      <c r="M18" s="190">
        <f>+IF(ISERROR(L18/F18),0,L18/F18)</f>
        <v>0</v>
      </c>
    </row>
    <row r="21" spans="2:13" x14ac:dyDescent="0.25">
      <c r="C21" s="180"/>
      <c r="E21" s="170"/>
    </row>
    <row r="22" spans="2:13" x14ac:dyDescent="0.25">
      <c r="C22" s="207"/>
      <c r="L22" s="15"/>
    </row>
    <row r="23" spans="2:13" x14ac:dyDescent="0.25">
      <c r="E23" s="170"/>
      <c r="L23" s="7"/>
    </row>
    <row r="25" spans="2:13" x14ac:dyDescent="0.25">
      <c r="E25" s="170"/>
    </row>
  </sheetData>
  <mergeCells count="1">
    <mergeCell ref="B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R110"/>
  <sheetViews>
    <sheetView zoomScale="110" zoomScaleNormal="110" workbookViewId="0">
      <selection activeCell="J10" sqref="J10"/>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4.85546875" bestFit="1" customWidth="1"/>
    <col min="10" max="10" width="12" customWidth="1"/>
    <col min="11" max="11" width="18.28515625" customWidth="1"/>
    <col min="12" max="13" width="17.28515625" customWidth="1"/>
    <col min="14" max="14" width="14.85546875" customWidth="1"/>
    <col min="15" max="15" width="14.7109375" customWidth="1"/>
    <col min="16" max="16" width="10.5703125" customWidth="1"/>
    <col min="17" max="22" width="9.140625" customWidth="1"/>
  </cols>
  <sheetData>
    <row r="3" spans="1:18" ht="40.5" customHeight="1" x14ac:dyDescent="0.55000000000000004">
      <c r="A3" s="667" t="s">
        <v>238</v>
      </c>
      <c r="B3" s="667"/>
      <c r="C3" s="667"/>
      <c r="D3" s="667"/>
      <c r="E3" s="667"/>
      <c r="F3" s="667"/>
      <c r="G3" s="667"/>
      <c r="H3" s="667"/>
      <c r="I3" s="667"/>
      <c r="J3" s="667"/>
      <c r="K3" s="667"/>
      <c r="L3" s="667"/>
      <c r="M3" s="667"/>
      <c r="N3" s="667"/>
    </row>
    <row r="4" spans="1:18" ht="30.75" customHeight="1" x14ac:dyDescent="0.5">
      <c r="A4" s="668" t="s">
        <v>484</v>
      </c>
      <c r="B4" s="668"/>
      <c r="C4" s="668"/>
      <c r="D4" s="668"/>
      <c r="E4" s="668"/>
      <c r="F4" s="668"/>
      <c r="G4" s="668"/>
      <c r="H4" s="668"/>
      <c r="I4" s="668"/>
      <c r="J4" s="668"/>
      <c r="K4" s="668"/>
      <c r="L4" s="668"/>
      <c r="M4" s="668"/>
      <c r="N4" s="668"/>
    </row>
    <row r="5" spans="1:18" ht="30.75" customHeight="1" x14ac:dyDescent="0.5">
      <c r="A5" s="673"/>
      <c r="B5" s="668"/>
      <c r="C5" s="668"/>
      <c r="D5" s="668"/>
      <c r="E5" s="668"/>
      <c r="F5" s="668"/>
      <c r="G5" s="668"/>
      <c r="H5" s="668"/>
      <c r="I5" s="668"/>
      <c r="J5" s="668"/>
      <c r="K5" s="668"/>
      <c r="L5" s="668"/>
      <c r="M5" s="668"/>
      <c r="N5" s="668"/>
    </row>
    <row r="6" spans="1:18" ht="24.75" customHeight="1" x14ac:dyDescent="0.25">
      <c r="A6" s="669" t="s">
        <v>64</v>
      </c>
      <c r="B6" s="670"/>
      <c r="C6" s="670"/>
      <c r="D6" s="670"/>
      <c r="E6" s="670"/>
      <c r="F6" s="670"/>
      <c r="G6" s="670"/>
      <c r="H6" s="670"/>
      <c r="I6" s="670"/>
      <c r="J6" s="670"/>
      <c r="K6" s="670"/>
      <c r="L6" s="670"/>
      <c r="M6" s="670"/>
      <c r="N6" s="670"/>
    </row>
    <row r="7" spans="1:18" ht="22.5" customHeight="1" thickBot="1" x14ac:dyDescent="0.3">
      <c r="A7" s="671" t="s">
        <v>59</v>
      </c>
      <c r="B7" s="672"/>
      <c r="C7" s="672"/>
      <c r="D7" s="672"/>
      <c r="E7" s="672"/>
      <c r="F7" s="672"/>
      <c r="G7" s="672"/>
      <c r="H7" s="672"/>
      <c r="I7" s="672"/>
      <c r="J7" s="672"/>
      <c r="K7" s="672"/>
      <c r="L7" s="672"/>
      <c r="M7" s="672"/>
      <c r="N7" s="672"/>
    </row>
    <row r="8" spans="1:18" s="93" customFormat="1" ht="80.25" customHeight="1" thickBot="1" x14ac:dyDescent="0.25">
      <c r="A8" s="867" t="s">
        <v>170</v>
      </c>
      <c r="B8" s="868" t="s">
        <v>94</v>
      </c>
      <c r="C8" s="868" t="s">
        <v>169</v>
      </c>
      <c r="D8" s="868" t="s">
        <v>96</v>
      </c>
      <c r="E8" s="868" t="s">
        <v>353</v>
      </c>
      <c r="F8" s="868" t="s">
        <v>24</v>
      </c>
      <c r="G8" s="868" t="s">
        <v>327</v>
      </c>
      <c r="H8" s="868" t="s">
        <v>171</v>
      </c>
      <c r="I8" s="868" t="s">
        <v>25</v>
      </c>
      <c r="J8" s="869" t="s">
        <v>231</v>
      </c>
      <c r="K8" s="869" t="s">
        <v>348</v>
      </c>
      <c r="L8" s="868" t="s">
        <v>79</v>
      </c>
      <c r="M8" s="868" t="s">
        <v>349</v>
      </c>
      <c r="N8" s="870" t="s">
        <v>358</v>
      </c>
    </row>
    <row r="9" spans="1:18" ht="30" customHeight="1" x14ac:dyDescent="0.25">
      <c r="A9" s="329" t="s">
        <v>46</v>
      </c>
      <c r="B9" s="241">
        <v>54301.5</v>
      </c>
      <c r="C9" s="241">
        <v>54301.5</v>
      </c>
      <c r="D9" s="241">
        <v>0</v>
      </c>
      <c r="E9" s="241">
        <v>54301.5</v>
      </c>
      <c r="F9" s="241">
        <v>47846.081068739993</v>
      </c>
      <c r="G9" s="242">
        <v>0.88111895746415836</v>
      </c>
      <c r="H9" s="243">
        <v>6455.4189312600065</v>
      </c>
      <c r="I9" s="241">
        <v>9364.1683169999997</v>
      </c>
      <c r="J9" s="242">
        <v>0.1724476914449877</v>
      </c>
      <c r="K9" s="242" t="s">
        <v>66</v>
      </c>
      <c r="L9" s="241">
        <v>9321.6137699999999</v>
      </c>
      <c r="M9" s="338" t="s">
        <v>66</v>
      </c>
      <c r="N9" s="617">
        <v>0.17166401977845916</v>
      </c>
      <c r="P9" s="27"/>
    </row>
    <row r="10" spans="1:18" ht="42" customHeight="1" x14ac:dyDescent="0.25">
      <c r="A10" s="330" t="s">
        <v>166</v>
      </c>
      <c r="B10" s="181">
        <v>13507.3</v>
      </c>
      <c r="C10" s="181">
        <v>13507.3</v>
      </c>
      <c r="D10" s="181">
        <v>0</v>
      </c>
      <c r="E10" s="181">
        <v>13507.3</v>
      </c>
      <c r="F10" s="182">
        <v>11674.53097037</v>
      </c>
      <c r="G10" s="23">
        <v>0.86431270278812211</v>
      </c>
      <c r="H10" s="183">
        <v>1832.7690296299988</v>
      </c>
      <c r="I10" s="181">
        <v>5378.3304112000005</v>
      </c>
      <c r="J10" s="23">
        <v>0.39817953337824735</v>
      </c>
      <c r="K10" s="23" t="s">
        <v>66</v>
      </c>
      <c r="L10" s="181">
        <v>1890.6089274099998</v>
      </c>
      <c r="M10" s="337" t="s">
        <v>66</v>
      </c>
      <c r="N10" s="618">
        <v>0.1399694185669971</v>
      </c>
      <c r="P10" s="27"/>
    </row>
    <row r="11" spans="1:18" ht="42" customHeight="1" x14ac:dyDescent="0.25">
      <c r="A11" s="330" t="s">
        <v>67</v>
      </c>
      <c r="B11" s="181">
        <v>787691.30000000016</v>
      </c>
      <c r="C11" s="181">
        <v>787691.3</v>
      </c>
      <c r="D11" s="181">
        <v>8802.9</v>
      </c>
      <c r="E11" s="181">
        <v>778888.40000000014</v>
      </c>
      <c r="F11" s="182">
        <v>304935.57949373999</v>
      </c>
      <c r="G11" s="23">
        <v>0.39150098973580805</v>
      </c>
      <c r="H11" s="183">
        <v>473952.82050626015</v>
      </c>
      <c r="I11" s="181">
        <v>208804.27467537997</v>
      </c>
      <c r="J11" s="23">
        <v>0.26508389095497176</v>
      </c>
      <c r="K11" s="23">
        <v>0.28000000000000003</v>
      </c>
      <c r="L11" s="181">
        <v>13355.940646120001</v>
      </c>
      <c r="M11" s="337">
        <v>0.02</v>
      </c>
      <c r="N11" s="618">
        <v>1.6955805714903793E-2</v>
      </c>
      <c r="P11" s="27"/>
      <c r="Q11" s="27"/>
      <c r="R11" s="27"/>
    </row>
    <row r="12" spans="1:18" ht="71.25" customHeight="1" x14ac:dyDescent="0.25">
      <c r="A12" s="330" t="s">
        <v>167</v>
      </c>
      <c r="B12" s="181">
        <v>3042.6</v>
      </c>
      <c r="C12" s="181">
        <v>3042.6</v>
      </c>
      <c r="D12" s="181">
        <v>0</v>
      </c>
      <c r="E12" s="181">
        <v>3042.6</v>
      </c>
      <c r="F12" s="181">
        <v>170.7</v>
      </c>
      <c r="G12" s="23">
        <v>5.6103332676000789E-2</v>
      </c>
      <c r="H12" s="183">
        <v>2871.9</v>
      </c>
      <c r="I12" s="855">
        <v>0</v>
      </c>
      <c r="J12" s="23">
        <v>0</v>
      </c>
      <c r="K12" s="23" t="s">
        <v>66</v>
      </c>
      <c r="L12" s="181">
        <v>0</v>
      </c>
      <c r="M12" s="337" t="s">
        <v>66</v>
      </c>
      <c r="N12" s="618">
        <v>0</v>
      </c>
      <c r="O12" s="27"/>
      <c r="P12" s="27"/>
    </row>
    <row r="13" spans="1:18" ht="30" customHeight="1" x14ac:dyDescent="0.25">
      <c r="A13" s="331" t="s">
        <v>49</v>
      </c>
      <c r="B13" s="282">
        <v>858542.70000000019</v>
      </c>
      <c r="C13" s="282">
        <v>858542.70000000019</v>
      </c>
      <c r="D13" s="282">
        <v>8802.9</v>
      </c>
      <c r="E13" s="282">
        <v>849739.80000000016</v>
      </c>
      <c r="F13" s="282">
        <v>364626.89153284999</v>
      </c>
      <c r="G13" s="283">
        <v>0.42910416992689987</v>
      </c>
      <c r="H13" s="284">
        <v>485112.90846715018</v>
      </c>
      <c r="I13" s="282">
        <v>223546.77340357998</v>
      </c>
      <c r="J13" s="283">
        <v>0.26037933046729062</v>
      </c>
      <c r="K13" s="283">
        <v>0.28000000000000003</v>
      </c>
      <c r="L13" s="282">
        <v>24568.163343530003</v>
      </c>
      <c r="M13" s="283">
        <v>0.02</v>
      </c>
      <c r="N13" s="619">
        <v>2.8616122813146041E-2</v>
      </c>
      <c r="P13" s="27"/>
    </row>
    <row r="14" spans="1:18" ht="48" customHeight="1" x14ac:dyDescent="0.25">
      <c r="A14" s="330" t="s">
        <v>81</v>
      </c>
      <c r="B14" s="181">
        <v>593383.75031399983</v>
      </c>
      <c r="C14" s="181">
        <v>593383.75031399983</v>
      </c>
      <c r="D14" s="181">
        <v>0</v>
      </c>
      <c r="E14" s="239">
        <v>593383.75031399983</v>
      </c>
      <c r="F14" s="181">
        <v>244040.52716835996</v>
      </c>
      <c r="G14" s="23">
        <v>0.41126931271579559</v>
      </c>
      <c r="H14" s="183">
        <v>349343.22314563987</v>
      </c>
      <c r="I14" s="181">
        <v>124693.02412372</v>
      </c>
      <c r="J14" s="23">
        <v>0.21013892621383112</v>
      </c>
      <c r="K14" s="23">
        <v>0.33</v>
      </c>
      <c r="L14" s="181">
        <v>2600.0905107799999</v>
      </c>
      <c r="M14" s="23">
        <v>0.01</v>
      </c>
      <c r="N14" s="620">
        <v>4.3818026857056916E-3</v>
      </c>
      <c r="P14" s="27"/>
    </row>
    <row r="15" spans="1:18" ht="29.25" customHeight="1" x14ac:dyDescent="0.25">
      <c r="A15" s="331" t="s">
        <v>68</v>
      </c>
      <c r="B15" s="282">
        <v>593383.75031399983</v>
      </c>
      <c r="C15" s="282">
        <v>593383.75031399983</v>
      </c>
      <c r="D15" s="282">
        <v>0</v>
      </c>
      <c r="E15" s="282">
        <v>593383.75031399983</v>
      </c>
      <c r="F15" s="282">
        <v>244040.52716835996</v>
      </c>
      <c r="G15" s="283">
        <v>0.41126931271579559</v>
      </c>
      <c r="H15" s="284">
        <v>349343.22314563987</v>
      </c>
      <c r="I15" s="282">
        <v>124693.02412372</v>
      </c>
      <c r="J15" s="283">
        <v>0.21013892621383112</v>
      </c>
      <c r="K15" s="283">
        <v>0.33</v>
      </c>
      <c r="L15" s="282">
        <v>2600.0905107799999</v>
      </c>
      <c r="M15" s="283">
        <v>0.01</v>
      </c>
      <c r="N15" s="619">
        <v>4.3818026857056916E-3</v>
      </c>
      <c r="P15" s="27"/>
    </row>
    <row r="16" spans="1:18" ht="29.25" customHeight="1" x14ac:dyDescent="0.25">
      <c r="A16" s="332" t="s">
        <v>239</v>
      </c>
      <c r="B16" s="285">
        <v>1451926.450314</v>
      </c>
      <c r="C16" s="285">
        <v>1451926.450314</v>
      </c>
      <c r="D16" s="285">
        <v>8802.9</v>
      </c>
      <c r="E16" s="285">
        <v>1443123.5503139999</v>
      </c>
      <c r="F16" s="285">
        <v>608667.41870120994</v>
      </c>
      <c r="G16" s="286">
        <v>0.42177083075719607</v>
      </c>
      <c r="H16" s="287">
        <v>834456.13161279005</v>
      </c>
      <c r="I16" s="285">
        <v>348239.79752729996</v>
      </c>
      <c r="J16" s="286">
        <v>0.23984672050845832</v>
      </c>
      <c r="K16" s="286">
        <v>0.31</v>
      </c>
      <c r="L16" s="285">
        <v>27168.253854310002</v>
      </c>
      <c r="M16" s="286">
        <v>0.02</v>
      </c>
      <c r="N16" s="621">
        <v>1.8711866464333971E-2</v>
      </c>
      <c r="P16" s="27"/>
    </row>
    <row r="17" spans="1:16" ht="38.25" customHeight="1" x14ac:dyDescent="0.25">
      <c r="A17" s="330" t="s">
        <v>241</v>
      </c>
      <c r="B17" s="239">
        <v>1461.8549679099999</v>
      </c>
      <c r="C17" s="239">
        <v>1461.8549679099999</v>
      </c>
      <c r="D17" s="240">
        <v>0</v>
      </c>
      <c r="E17" s="239">
        <v>1461.8549679099999</v>
      </c>
      <c r="F17" s="182">
        <v>1155.9016629100001</v>
      </c>
      <c r="G17" s="23">
        <v>0.7907088516192422</v>
      </c>
      <c r="H17" s="183">
        <v>305.95330499999977</v>
      </c>
      <c r="I17" s="181">
        <v>1151.9349949100001</v>
      </c>
      <c r="J17" s="23">
        <v>0.78799540323545947</v>
      </c>
      <c r="K17" s="23" t="s">
        <v>66</v>
      </c>
      <c r="L17" s="181">
        <v>63.149998999999994</v>
      </c>
      <c r="M17" s="52" t="s">
        <v>66</v>
      </c>
      <c r="N17" s="622">
        <v>4.31985391069847E-2</v>
      </c>
      <c r="P17" s="27"/>
    </row>
    <row r="18" spans="1:16" ht="44.25" customHeight="1" x14ac:dyDescent="0.25">
      <c r="A18" s="433" t="s">
        <v>270</v>
      </c>
      <c r="B18" s="285">
        <v>1461.8549679099999</v>
      </c>
      <c r="C18" s="285">
        <v>1461.8549679099999</v>
      </c>
      <c r="D18" s="285">
        <v>0</v>
      </c>
      <c r="E18" s="285">
        <v>1461.8549679099999</v>
      </c>
      <c r="F18" s="285">
        <v>1155.9016629100001</v>
      </c>
      <c r="G18" s="286">
        <v>0.7907088516192422</v>
      </c>
      <c r="H18" s="287">
        <v>305.95330499999977</v>
      </c>
      <c r="I18" s="285">
        <v>1151.9349949100001</v>
      </c>
      <c r="J18" s="286">
        <v>0.78799540323545947</v>
      </c>
      <c r="K18" s="286" t="s">
        <v>66</v>
      </c>
      <c r="L18" s="285">
        <v>63.149998999999994</v>
      </c>
      <c r="M18" s="286" t="s">
        <v>66</v>
      </c>
      <c r="N18" s="621">
        <v>4.31985391069847E-2</v>
      </c>
      <c r="P18" s="27"/>
    </row>
    <row r="19" spans="1:16" ht="29.25" customHeight="1" thickBot="1" x14ac:dyDescent="0.3">
      <c r="A19" s="333" t="s">
        <v>263</v>
      </c>
      <c r="B19" s="334">
        <v>1453388.3052819101</v>
      </c>
      <c r="C19" s="334">
        <v>1453388.3052819101</v>
      </c>
      <c r="D19" s="334">
        <v>8802.9</v>
      </c>
      <c r="E19" s="334">
        <v>1444585.40528191</v>
      </c>
      <c r="F19" s="334">
        <v>609823.32036411995</v>
      </c>
      <c r="G19" s="335">
        <v>0.4221441793156655</v>
      </c>
      <c r="H19" s="336">
        <v>834762.08491779002</v>
      </c>
      <c r="I19" s="334">
        <v>349391.73252220999</v>
      </c>
      <c r="J19" s="335">
        <v>0.24039806241212278</v>
      </c>
      <c r="K19" s="335">
        <v>0.31</v>
      </c>
      <c r="L19" s="334">
        <v>27231.403853310003</v>
      </c>
      <c r="M19" s="335">
        <v>0.02</v>
      </c>
      <c r="N19" s="616">
        <v>1.8736495783229792E-2</v>
      </c>
    </row>
    <row r="20" spans="1:16" x14ac:dyDescent="0.25">
      <c r="A20" s="157" t="s">
        <v>485</v>
      </c>
      <c r="B20" s="157"/>
      <c r="C20" s="157"/>
      <c r="D20" s="157"/>
      <c r="E20" s="157"/>
      <c r="F20" s="157"/>
      <c r="G20" s="157"/>
      <c r="H20" s="157"/>
      <c r="I20" s="157"/>
      <c r="J20" s="157"/>
      <c r="K20" s="157"/>
      <c r="L20" s="157"/>
      <c r="M20" s="157"/>
      <c r="N20" s="157"/>
    </row>
    <row r="21" spans="1:16" x14ac:dyDescent="0.25">
      <c r="B21" s="26"/>
      <c r="C21" s="26"/>
      <c r="D21" s="26"/>
      <c r="E21" s="26"/>
      <c r="F21" s="26"/>
      <c r="G21" s="25"/>
      <c r="H21" s="25"/>
      <c r="I21" s="25"/>
      <c r="J21" s="25"/>
      <c r="K21" s="25"/>
      <c r="L21" s="25"/>
      <c r="M21" s="25"/>
      <c r="N21" s="25"/>
    </row>
    <row r="22" spans="1:16" ht="27" customHeight="1" x14ac:dyDescent="0.25">
      <c r="B22" s="26"/>
      <c r="C22" s="26"/>
      <c r="D22" s="26"/>
      <c r="E22" s="26"/>
      <c r="F22" s="25"/>
      <c r="G22" s="25"/>
      <c r="H22" s="25"/>
      <c r="I22" s="25"/>
      <c r="J22" s="25"/>
      <c r="K22" s="25"/>
      <c r="L22" s="25"/>
      <c r="M22" s="25"/>
      <c r="N22" s="25"/>
    </row>
    <row r="23" spans="1:16" x14ac:dyDescent="0.25">
      <c r="B23" s="27"/>
      <c r="C23" s="27"/>
      <c r="D23" s="27"/>
      <c r="E23" s="27"/>
      <c r="F23" s="27"/>
      <c r="G23" s="27"/>
      <c r="H23" s="27"/>
      <c r="I23" s="27"/>
      <c r="J23" s="27"/>
      <c r="K23" s="27"/>
      <c r="L23" s="27"/>
      <c r="M23" s="27"/>
      <c r="N23" s="27"/>
    </row>
    <row r="24" spans="1:16" x14ac:dyDescent="0.25">
      <c r="B24" s="27"/>
      <c r="C24" s="27"/>
      <c r="D24" s="27"/>
      <c r="E24" s="62"/>
      <c r="F24" s="169"/>
      <c r="G24" s="62"/>
      <c r="H24" s="62"/>
      <c r="I24" s="62"/>
      <c r="J24" s="62"/>
      <c r="K24" s="62"/>
      <c r="L24" s="62"/>
      <c r="M24" s="62"/>
      <c r="N24" s="62"/>
    </row>
    <row r="25" spans="1:16" s="76" customFormat="1" x14ac:dyDescent="0.25">
      <c r="B25" s="155"/>
      <c r="C25" s="77"/>
      <c r="D25" s="77"/>
      <c r="E25" s="77"/>
      <c r="F25" s="155"/>
      <c r="G25" s="155"/>
      <c r="H25" s="155"/>
      <c r="I25" s="77"/>
      <c r="J25" s="77"/>
      <c r="K25" s="77"/>
      <c r="L25" s="77"/>
      <c r="M25" s="77"/>
      <c r="N25" s="77"/>
    </row>
    <row r="26" spans="1:16" x14ac:dyDescent="0.25">
      <c r="E26" s="27"/>
      <c r="F26" s="27"/>
    </row>
    <row r="27" spans="1:16" ht="38.25" customHeight="1" x14ac:dyDescent="0.25">
      <c r="E27" s="27"/>
    </row>
    <row r="29" spans="1:16" x14ac:dyDescent="0.25">
      <c r="C29" s="271"/>
    </row>
    <row r="30" spans="1:16" x14ac:dyDescent="0.25">
      <c r="C30" s="271"/>
    </row>
    <row r="31" spans="1:16" x14ac:dyDescent="0.25">
      <c r="C31" s="271"/>
    </row>
    <row r="40" ht="73.5" customHeight="1" x14ac:dyDescent="0.25"/>
    <row r="49" ht="78" customHeight="1" x14ac:dyDescent="0.25"/>
    <row r="107" spans="2:9" ht="21.75" customHeight="1" x14ac:dyDescent="0.25"/>
    <row r="108" spans="2:9" ht="29.25" customHeight="1" x14ac:dyDescent="0.25"/>
    <row r="109" spans="2:9" ht="23.25" customHeight="1" x14ac:dyDescent="0.25">
      <c r="D109" t="e">
        <v>#REF!</v>
      </c>
      <c r="E109" s="171"/>
      <c r="F109" s="171"/>
      <c r="G109" s="171"/>
      <c r="H109" s="171"/>
      <c r="I109" s="171"/>
    </row>
    <row r="110" spans="2:9" ht="23.25" customHeight="1" x14ac:dyDescent="0.25">
      <c r="B110" s="27"/>
      <c r="E110" s="171"/>
      <c r="F110" s="171"/>
      <c r="G110" s="171"/>
      <c r="H110" s="171"/>
      <c r="I110" s="171"/>
    </row>
  </sheetData>
  <mergeCells count="5">
    <mergeCell ref="A3:N3"/>
    <mergeCell ref="A4:N4"/>
    <mergeCell ref="A6:N6"/>
    <mergeCell ref="A7:N7"/>
    <mergeCell ref="A5:N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V280"/>
  <sheetViews>
    <sheetView topLeftCell="A184" zoomScale="90" zoomScaleNormal="90" workbookViewId="0">
      <selection activeCell="P6" sqref="A6:P6"/>
    </sheetView>
  </sheetViews>
  <sheetFormatPr baseColWidth="10" defaultColWidth="9.140625" defaultRowHeight="15" x14ac:dyDescent="0.25"/>
  <cols>
    <col min="1" max="1" width="33.42578125" style="592" customWidth="1"/>
    <col min="2" max="2" width="27.5703125" customWidth="1"/>
    <col min="3" max="3" width="44.28515625" style="589" customWidth="1"/>
    <col min="4" max="4" width="33.42578125" style="599" customWidth="1"/>
    <col min="5" max="5" width="17.42578125" style="27" customWidth="1"/>
    <col min="6" max="6" width="16.28515625" customWidth="1"/>
    <col min="7" max="7" width="12.140625" customWidth="1"/>
    <col min="8" max="8" width="18.7109375" customWidth="1"/>
    <col min="9" max="9" width="12.140625" hidden="1" customWidth="1"/>
    <col min="10" max="10" width="12.140625" style="201" hidden="1" customWidth="1"/>
    <col min="11" max="11" width="12.140625" hidden="1" customWidth="1"/>
    <col min="12" max="12" width="18.42578125" hidden="1" customWidth="1"/>
    <col min="13" max="13" width="16.7109375" style="604" customWidth="1"/>
    <col min="14" max="14" width="16.28515625" style="167" customWidth="1"/>
    <col min="15" max="15" width="15.85546875" style="76" customWidth="1"/>
    <col min="16" max="16" width="14.42578125" style="167" customWidth="1"/>
    <col min="17" max="17" width="12.140625" style="76" hidden="1" customWidth="1"/>
    <col min="18" max="18" width="12.140625" customWidth="1"/>
    <col min="22" max="22" width="17.85546875" bestFit="1" customWidth="1"/>
  </cols>
  <sheetData>
    <row r="2" spans="1:17" ht="26.25" customHeight="1" x14ac:dyDescent="0.25">
      <c r="A2" s="712" t="s">
        <v>228</v>
      </c>
      <c r="B2" s="713"/>
      <c r="C2" s="713"/>
      <c r="D2" s="713"/>
      <c r="E2" s="713"/>
      <c r="F2" s="713"/>
      <c r="G2" s="713"/>
      <c r="H2" s="713"/>
      <c r="I2" s="713"/>
      <c r="J2" s="713"/>
      <c r="K2" s="713"/>
      <c r="L2" s="713"/>
      <c r="M2" s="714"/>
      <c r="N2" s="713"/>
      <c r="O2" s="713"/>
      <c r="P2" s="713"/>
      <c r="Q2" s="713"/>
    </row>
    <row r="3" spans="1:17" ht="21.75" customHeight="1" x14ac:dyDescent="0.25">
      <c r="A3" s="462"/>
      <c r="B3" s="463"/>
      <c r="C3" s="438"/>
      <c r="D3" s="593"/>
      <c r="E3" s="464"/>
      <c r="F3" s="463"/>
      <c r="G3" s="463"/>
      <c r="H3" s="463"/>
      <c r="I3" s="463"/>
      <c r="J3" s="463"/>
      <c r="K3" s="463"/>
      <c r="L3" s="463"/>
      <c r="M3" s="601"/>
      <c r="N3" s="463"/>
      <c r="O3" s="465"/>
      <c r="P3" s="463"/>
      <c r="Q3" s="465"/>
    </row>
    <row r="4" spans="1:17" ht="29.25" customHeight="1" x14ac:dyDescent="0.25">
      <c r="A4" s="715" t="s">
        <v>484</v>
      </c>
      <c r="B4" s="716"/>
      <c r="C4" s="716"/>
      <c r="D4" s="716"/>
      <c r="E4" s="716"/>
      <c r="F4" s="716"/>
      <c r="G4" s="716"/>
      <c r="H4" s="716"/>
      <c r="I4" s="716"/>
      <c r="J4" s="716"/>
      <c r="K4" s="716"/>
      <c r="L4" s="716"/>
      <c r="M4" s="717"/>
      <c r="N4" s="716"/>
      <c r="O4" s="716"/>
      <c r="P4" s="716"/>
      <c r="Q4" s="716"/>
    </row>
    <row r="5" spans="1:17" ht="14.25" customHeight="1" thickBot="1" x14ac:dyDescent="0.3">
      <c r="A5" s="718"/>
      <c r="B5" s="719"/>
      <c r="C5" s="719"/>
      <c r="D5" s="719"/>
      <c r="E5" s="719"/>
      <c r="F5" s="719"/>
      <c r="G5" s="719"/>
      <c r="H5" s="719"/>
      <c r="I5" s="719"/>
      <c r="J5" s="719"/>
      <c r="K5" s="719"/>
      <c r="L5" s="719"/>
      <c r="M5" s="720"/>
      <c r="N5" s="719"/>
      <c r="O5" s="719"/>
      <c r="P5" s="719"/>
      <c r="Q5" s="719"/>
    </row>
    <row r="6" spans="1:17" s="167" customFormat="1" ht="68.25" customHeight="1" thickBot="1" x14ac:dyDescent="0.3">
      <c r="A6" s="435" t="s">
        <v>6</v>
      </c>
      <c r="B6" s="456" t="s">
        <v>7</v>
      </c>
      <c r="C6" s="434" t="s">
        <v>445</v>
      </c>
      <c r="D6" s="436" t="s">
        <v>170</v>
      </c>
      <c r="E6" s="455" t="s">
        <v>94</v>
      </c>
      <c r="F6" s="436" t="s">
        <v>169</v>
      </c>
      <c r="G6" s="436" t="s">
        <v>96</v>
      </c>
      <c r="H6" s="436" t="s">
        <v>347</v>
      </c>
      <c r="I6" s="436" t="s">
        <v>24</v>
      </c>
      <c r="J6" s="437" t="s">
        <v>327</v>
      </c>
      <c r="K6" s="436" t="s">
        <v>174</v>
      </c>
      <c r="L6" s="436" t="s">
        <v>171</v>
      </c>
      <c r="M6" s="436" t="s">
        <v>25</v>
      </c>
      <c r="N6" s="436" t="s">
        <v>43</v>
      </c>
      <c r="O6" s="436" t="s">
        <v>79</v>
      </c>
      <c r="P6" s="457" t="s">
        <v>255</v>
      </c>
      <c r="Q6" s="436" t="s">
        <v>28</v>
      </c>
    </row>
    <row r="7" spans="1:17" ht="69.75" customHeight="1" x14ac:dyDescent="0.25">
      <c r="A7" s="724" t="s">
        <v>287</v>
      </c>
      <c r="B7" s="466" t="s">
        <v>134</v>
      </c>
      <c r="C7" s="574" t="s">
        <v>276</v>
      </c>
      <c r="D7" s="20" t="s">
        <v>276</v>
      </c>
      <c r="E7" s="467">
        <v>28659</v>
      </c>
      <c r="F7" s="468">
        <v>28659</v>
      </c>
      <c r="G7" s="468">
        <v>0</v>
      </c>
      <c r="H7" s="468">
        <v>28659</v>
      </c>
      <c r="I7" s="468">
        <v>14025.450011999999</v>
      </c>
      <c r="J7" s="469">
        <v>0.48939076771694751</v>
      </c>
      <c r="K7" s="468">
        <v>8499.7405729999991</v>
      </c>
      <c r="L7" s="467">
        <v>14633.549988000001</v>
      </c>
      <c r="M7" s="467">
        <v>5525.7094390000002</v>
      </c>
      <c r="N7" s="469">
        <v>0.1928088711748491</v>
      </c>
      <c r="O7" s="468">
        <v>381.21168</v>
      </c>
      <c r="P7" s="469">
        <v>1.3301639275620223E-2</v>
      </c>
      <c r="Q7" s="467">
        <v>309.85283600000002</v>
      </c>
    </row>
    <row r="8" spans="1:17" ht="74.25" customHeight="1" x14ac:dyDescent="0.25">
      <c r="A8" s="725"/>
      <c r="B8" s="466" t="s">
        <v>131</v>
      </c>
      <c r="C8" s="574" t="s">
        <v>275</v>
      </c>
      <c r="D8" s="20" t="s">
        <v>275</v>
      </c>
      <c r="E8" s="467">
        <v>7094.796609</v>
      </c>
      <c r="F8" s="467">
        <v>7094.796609</v>
      </c>
      <c r="G8" s="468">
        <v>0</v>
      </c>
      <c r="H8" s="468">
        <v>7094.796609</v>
      </c>
      <c r="I8" s="468">
        <v>603.25</v>
      </c>
      <c r="J8" s="470">
        <v>8.5027102712818589E-2</v>
      </c>
      <c r="K8" s="468">
        <v>553.29308600000002</v>
      </c>
      <c r="L8" s="468">
        <v>6491.546609</v>
      </c>
      <c r="M8" s="468">
        <v>49.956913999999998</v>
      </c>
      <c r="N8" s="469">
        <v>7.0413454751652622E-3</v>
      </c>
      <c r="O8" s="467">
        <v>6.1569140000000004</v>
      </c>
      <c r="P8" s="469">
        <v>8.6780697732613467E-4</v>
      </c>
      <c r="Q8" s="468">
        <v>6.1569140000000004</v>
      </c>
    </row>
    <row r="9" spans="1:17" ht="24.75" customHeight="1" x14ac:dyDescent="0.25">
      <c r="A9" s="725"/>
      <c r="B9" s="752" t="s">
        <v>47</v>
      </c>
      <c r="C9" s="753"/>
      <c r="D9" s="754"/>
      <c r="E9" s="473">
        <v>35753.796608999997</v>
      </c>
      <c r="F9" s="474">
        <v>35753.796608999997</v>
      </c>
      <c r="G9" s="474">
        <v>0</v>
      </c>
      <c r="H9" s="474">
        <v>35753.796608999997</v>
      </c>
      <c r="I9" s="474">
        <v>14628.700011999999</v>
      </c>
      <c r="J9" s="475">
        <v>0.40915095456793088</v>
      </c>
      <c r="K9" s="474">
        <v>9053.0336589999988</v>
      </c>
      <c r="L9" s="473">
        <v>21125.096596999996</v>
      </c>
      <c r="M9" s="473">
        <v>5575.6663530000005</v>
      </c>
      <c r="N9" s="475">
        <v>0.15594613388823961</v>
      </c>
      <c r="O9" s="474">
        <v>387.36859400000003</v>
      </c>
      <c r="P9" s="475">
        <v>1.0834334552949016E-2</v>
      </c>
      <c r="Q9" s="474">
        <v>316.00975000000005</v>
      </c>
    </row>
    <row r="10" spans="1:17" ht="95.25" customHeight="1" x14ac:dyDescent="0.25">
      <c r="A10" s="725"/>
      <c r="B10" s="471" t="s">
        <v>388</v>
      </c>
      <c r="C10" s="574" t="s">
        <v>452</v>
      </c>
      <c r="D10" s="20" t="s">
        <v>387</v>
      </c>
      <c r="E10" s="467">
        <v>44000</v>
      </c>
      <c r="F10" s="468">
        <v>44000</v>
      </c>
      <c r="G10" s="468">
        <v>0</v>
      </c>
      <c r="H10" s="468">
        <v>44000</v>
      </c>
      <c r="I10" s="468">
        <v>3289.45</v>
      </c>
      <c r="J10" s="469">
        <v>7.476022727272727E-2</v>
      </c>
      <c r="K10" s="468">
        <v>3056.0451029999999</v>
      </c>
      <c r="L10" s="467">
        <v>40710.550000000003</v>
      </c>
      <c r="M10" s="467">
        <v>233.40489700000001</v>
      </c>
      <c r="N10" s="470">
        <v>5.3046567500000001E-3</v>
      </c>
      <c r="O10" s="468">
        <v>3.9072460000000002</v>
      </c>
      <c r="P10" s="470">
        <v>8.8801045454545461E-5</v>
      </c>
      <c r="Q10" s="468">
        <v>3.9072460000000002</v>
      </c>
    </row>
    <row r="11" spans="1:17" ht="19.5" x14ac:dyDescent="0.25">
      <c r="A11" s="725"/>
      <c r="B11" s="758" t="s">
        <v>81</v>
      </c>
      <c r="C11" s="759"/>
      <c r="D11" s="760"/>
      <c r="E11" s="473">
        <v>44000</v>
      </c>
      <c r="F11" s="474">
        <v>44000</v>
      </c>
      <c r="G11" s="474">
        <v>0</v>
      </c>
      <c r="H11" s="474">
        <v>44000</v>
      </c>
      <c r="I11" s="474">
        <v>3289.45</v>
      </c>
      <c r="J11" s="475">
        <v>7.476022727272727E-2</v>
      </c>
      <c r="K11" s="474">
        <v>3056.0451029999999</v>
      </c>
      <c r="L11" s="473">
        <v>40710.550000000003</v>
      </c>
      <c r="M11" s="473">
        <v>233.40489700000001</v>
      </c>
      <c r="N11" s="475">
        <v>5.3046567500000001E-3</v>
      </c>
      <c r="O11" s="474">
        <v>3.9072460000000002</v>
      </c>
      <c r="P11" s="475">
        <v>8.8801045454545461E-5</v>
      </c>
      <c r="Q11" s="634">
        <v>3.9072460000000002</v>
      </c>
    </row>
    <row r="12" spans="1:17" ht="24" customHeight="1" x14ac:dyDescent="0.25">
      <c r="A12" s="725"/>
      <c r="B12" s="755" t="s">
        <v>245</v>
      </c>
      <c r="C12" s="756"/>
      <c r="D12" s="757"/>
      <c r="E12" s="473">
        <v>79753.796608999997</v>
      </c>
      <c r="F12" s="474">
        <v>79753.796608999997</v>
      </c>
      <c r="G12" s="474">
        <v>0</v>
      </c>
      <c r="H12" s="474">
        <v>79753.796608999997</v>
      </c>
      <c r="I12" s="474">
        <v>17918.150011999998</v>
      </c>
      <c r="J12" s="475">
        <v>0.22466830137059562</v>
      </c>
      <c r="K12" s="474">
        <v>12109.078761999999</v>
      </c>
      <c r="L12" s="473">
        <v>61835.646596999999</v>
      </c>
      <c r="M12" s="473">
        <v>5809.0712500000009</v>
      </c>
      <c r="N12" s="475">
        <v>7.2837551276455012E-2</v>
      </c>
      <c r="O12" s="474">
        <v>391.27584000000002</v>
      </c>
      <c r="P12" s="475">
        <v>4.9060465662627223E-3</v>
      </c>
      <c r="Q12" s="634">
        <v>319.91699600000004</v>
      </c>
    </row>
    <row r="13" spans="1:17" ht="30.75" customHeight="1" x14ac:dyDescent="0.25">
      <c r="A13" s="725"/>
      <c r="B13" s="761" t="s">
        <v>241</v>
      </c>
      <c r="C13" s="762"/>
      <c r="D13" s="763"/>
      <c r="E13" s="473">
        <v>25.854268019999999</v>
      </c>
      <c r="F13" s="474">
        <v>25.854268019999999</v>
      </c>
      <c r="G13" s="474">
        <v>0</v>
      </c>
      <c r="H13" s="474">
        <v>25.854268019999999</v>
      </c>
      <c r="I13" s="474">
        <v>25.854268019999999</v>
      </c>
      <c r="J13" s="475">
        <v>1</v>
      </c>
      <c r="K13" s="474">
        <v>0</v>
      </c>
      <c r="L13" s="473">
        <v>0</v>
      </c>
      <c r="M13" s="473">
        <v>25.854268019999999</v>
      </c>
      <c r="N13" s="475">
        <v>1</v>
      </c>
      <c r="O13" s="474">
        <v>0</v>
      </c>
      <c r="P13" s="475">
        <v>0</v>
      </c>
      <c r="Q13" s="634">
        <v>0</v>
      </c>
    </row>
    <row r="14" spans="1:17" ht="40.5" customHeight="1" thickBot="1" x14ac:dyDescent="0.3">
      <c r="A14" s="726"/>
      <c r="B14" s="741" t="s">
        <v>69</v>
      </c>
      <c r="C14" s="742"/>
      <c r="D14" s="743"/>
      <c r="E14" s="476">
        <v>79779.650877020002</v>
      </c>
      <c r="F14" s="477">
        <v>79779.650877020002</v>
      </c>
      <c r="G14" s="477">
        <v>0</v>
      </c>
      <c r="H14" s="477">
        <v>79779.650877020002</v>
      </c>
      <c r="I14" s="477">
        <v>17944.004280019999</v>
      </c>
      <c r="J14" s="478">
        <v>0.22491956385821502</v>
      </c>
      <c r="K14" s="477">
        <v>12109.078761999999</v>
      </c>
      <c r="L14" s="476">
        <v>61835.646596999999</v>
      </c>
      <c r="M14" s="476">
        <v>5834.9255180200007</v>
      </c>
      <c r="N14" s="478">
        <v>7.3138017700961289E-2</v>
      </c>
      <c r="O14" s="477">
        <v>391.27584000000002</v>
      </c>
      <c r="P14" s="478">
        <v>4.9044566590439216E-3</v>
      </c>
      <c r="Q14" s="476">
        <v>319.91699600000004</v>
      </c>
    </row>
    <row r="15" spans="1:17" ht="21" customHeight="1" thickBot="1" x14ac:dyDescent="0.3">
      <c r="A15" s="688" t="s">
        <v>485</v>
      </c>
      <c r="B15" s="688"/>
      <c r="C15" s="688"/>
      <c r="D15" s="688"/>
      <c r="E15" s="688"/>
      <c r="F15" s="688"/>
      <c r="G15" s="688"/>
      <c r="H15" s="688"/>
      <c r="I15" s="688"/>
      <c r="J15" s="688"/>
      <c r="K15" s="688"/>
      <c r="L15" s="688"/>
      <c r="M15" s="688"/>
      <c r="N15" s="688"/>
      <c r="O15" s="688"/>
      <c r="P15" s="688"/>
    </row>
    <row r="16" spans="1:17" s="167" customFormat="1" ht="68.25" customHeight="1" x14ac:dyDescent="0.25">
      <c r="A16" s="435" t="s">
        <v>6</v>
      </c>
      <c r="B16" s="456" t="s">
        <v>7</v>
      </c>
      <c r="C16" s="434" t="s">
        <v>445</v>
      </c>
      <c r="D16" s="436" t="s">
        <v>170</v>
      </c>
      <c r="E16" s="455" t="s">
        <v>94</v>
      </c>
      <c r="F16" s="436" t="s">
        <v>169</v>
      </c>
      <c r="G16" s="436" t="s">
        <v>96</v>
      </c>
      <c r="H16" s="436" t="s">
        <v>347</v>
      </c>
      <c r="I16" s="436" t="s">
        <v>24</v>
      </c>
      <c r="J16" s="437" t="s">
        <v>327</v>
      </c>
      <c r="K16" s="436" t="s">
        <v>174</v>
      </c>
      <c r="L16" s="436" t="s">
        <v>171</v>
      </c>
      <c r="M16" s="455" t="s">
        <v>25</v>
      </c>
      <c r="N16" s="436" t="s">
        <v>43</v>
      </c>
      <c r="O16" s="455" t="s">
        <v>79</v>
      </c>
      <c r="P16" s="626" t="s">
        <v>255</v>
      </c>
      <c r="Q16" s="455" t="s">
        <v>28</v>
      </c>
    </row>
    <row r="17" spans="1:17" ht="30" x14ac:dyDescent="0.25">
      <c r="A17" s="723" t="s">
        <v>288</v>
      </c>
      <c r="B17" s="479" t="s">
        <v>118</v>
      </c>
      <c r="C17" s="577" t="s">
        <v>119</v>
      </c>
      <c r="D17" s="21" t="s">
        <v>119</v>
      </c>
      <c r="E17" s="480">
        <v>7011.1</v>
      </c>
      <c r="F17" s="481">
        <v>7011.1</v>
      </c>
      <c r="G17" s="481">
        <v>0</v>
      </c>
      <c r="H17" s="481">
        <v>7011.1</v>
      </c>
      <c r="I17" s="481">
        <v>0</v>
      </c>
      <c r="J17" s="482">
        <v>0</v>
      </c>
      <c r="K17" s="481">
        <v>0</v>
      </c>
      <c r="L17" s="480">
        <v>7011.1</v>
      </c>
      <c r="M17" s="480">
        <v>0</v>
      </c>
      <c r="N17" s="482">
        <v>0</v>
      </c>
      <c r="O17" s="480">
        <v>0</v>
      </c>
      <c r="P17" s="469">
        <v>0</v>
      </c>
      <c r="Q17" s="635">
        <v>0</v>
      </c>
    </row>
    <row r="18" spans="1:17" ht="72.75" customHeight="1" x14ac:dyDescent="0.25">
      <c r="A18" s="692"/>
      <c r="B18" s="466" t="s">
        <v>136</v>
      </c>
      <c r="C18" s="574" t="s">
        <v>277</v>
      </c>
      <c r="D18" s="20" t="s">
        <v>277</v>
      </c>
      <c r="E18" s="467">
        <v>102041</v>
      </c>
      <c r="F18" s="468">
        <v>102041</v>
      </c>
      <c r="G18" s="468">
        <v>0</v>
      </c>
      <c r="H18" s="468">
        <v>102041</v>
      </c>
      <c r="I18" s="468">
        <v>22495.753068999999</v>
      </c>
      <c r="J18" s="469">
        <v>0.22045798325183014</v>
      </c>
      <c r="K18" s="468">
        <v>13475.243516299997</v>
      </c>
      <c r="L18" s="467">
        <v>79545.246931000001</v>
      </c>
      <c r="M18" s="467">
        <v>9020.5095527000012</v>
      </c>
      <c r="N18" s="469">
        <v>8.8400834494957919E-2</v>
      </c>
      <c r="O18" s="467">
        <v>967.62188966999997</v>
      </c>
      <c r="P18" s="469">
        <v>9.4826774499465905E-3</v>
      </c>
      <c r="Q18" s="636">
        <v>694.78020167</v>
      </c>
    </row>
    <row r="19" spans="1:17" ht="72.75" customHeight="1" x14ac:dyDescent="0.25">
      <c r="A19" s="692"/>
      <c r="B19" s="466" t="s">
        <v>137</v>
      </c>
      <c r="C19" s="574" t="s">
        <v>278</v>
      </c>
      <c r="D19" s="20" t="s">
        <v>278</v>
      </c>
      <c r="E19" s="467">
        <v>8562.2999999999993</v>
      </c>
      <c r="F19" s="468">
        <v>8562.2999999999993</v>
      </c>
      <c r="G19" s="468">
        <v>0</v>
      </c>
      <c r="H19" s="468">
        <v>8562.2999999999993</v>
      </c>
      <c r="I19" s="468">
        <v>0</v>
      </c>
      <c r="J19" s="469">
        <v>0</v>
      </c>
      <c r="K19" s="468">
        <v>0</v>
      </c>
      <c r="L19" s="467">
        <v>8562.2999999999993</v>
      </c>
      <c r="M19" s="467">
        <v>0</v>
      </c>
      <c r="N19" s="469">
        <v>0</v>
      </c>
      <c r="O19" s="467">
        <v>0</v>
      </c>
      <c r="P19" s="469">
        <v>0</v>
      </c>
      <c r="Q19" s="636">
        <v>0</v>
      </c>
    </row>
    <row r="20" spans="1:17" ht="69.75" customHeight="1" x14ac:dyDescent="0.25">
      <c r="A20" s="692"/>
      <c r="B20" s="466" t="s">
        <v>131</v>
      </c>
      <c r="C20" s="574" t="s">
        <v>275</v>
      </c>
      <c r="D20" s="20" t="s">
        <v>275</v>
      </c>
      <c r="E20" s="467">
        <v>10263.157662</v>
      </c>
      <c r="F20" s="468">
        <v>10263.157662</v>
      </c>
      <c r="G20" s="468">
        <v>0</v>
      </c>
      <c r="H20" s="468">
        <v>10263.157662</v>
      </c>
      <c r="I20" s="468">
        <v>0</v>
      </c>
      <c r="J20" s="469">
        <v>0</v>
      </c>
      <c r="K20" s="468">
        <v>0</v>
      </c>
      <c r="L20" s="467">
        <v>10263.157662</v>
      </c>
      <c r="M20" s="467">
        <v>0</v>
      </c>
      <c r="N20" s="469">
        <v>0</v>
      </c>
      <c r="O20" s="467">
        <v>0</v>
      </c>
      <c r="P20" s="469">
        <v>0</v>
      </c>
      <c r="Q20" s="636">
        <v>0</v>
      </c>
    </row>
    <row r="21" spans="1:17" ht="37.5" customHeight="1" x14ac:dyDescent="0.25">
      <c r="A21" s="692"/>
      <c r="B21" s="752" t="s">
        <v>47</v>
      </c>
      <c r="C21" s="753"/>
      <c r="D21" s="754"/>
      <c r="E21" s="473">
        <v>127877.55766200001</v>
      </c>
      <c r="F21" s="474">
        <v>127877.55766200001</v>
      </c>
      <c r="G21" s="474">
        <v>0</v>
      </c>
      <c r="H21" s="474">
        <v>127877.55766200001</v>
      </c>
      <c r="I21" s="474">
        <v>22495.753068999999</v>
      </c>
      <c r="J21" s="475">
        <v>0.17591634904742021</v>
      </c>
      <c r="K21" s="474">
        <v>13475.243516299997</v>
      </c>
      <c r="L21" s="473">
        <v>105381.80459300001</v>
      </c>
      <c r="M21" s="473">
        <v>9020.5095527000012</v>
      </c>
      <c r="N21" s="475">
        <v>7.0540208286919204E-2</v>
      </c>
      <c r="O21" s="473">
        <v>967.62188966999997</v>
      </c>
      <c r="P21" s="475">
        <v>7.5667842533212355E-3</v>
      </c>
      <c r="Q21" s="637">
        <v>694.78020167</v>
      </c>
    </row>
    <row r="22" spans="1:17" ht="60" x14ac:dyDescent="0.25">
      <c r="A22" s="692"/>
      <c r="B22" s="466" t="s">
        <v>386</v>
      </c>
      <c r="C22" s="574" t="s">
        <v>453</v>
      </c>
      <c r="D22" s="20" t="s">
        <v>387</v>
      </c>
      <c r="E22" s="467">
        <v>40500</v>
      </c>
      <c r="F22" s="468">
        <v>40500</v>
      </c>
      <c r="G22" s="468">
        <v>0</v>
      </c>
      <c r="H22" s="468">
        <v>40500</v>
      </c>
      <c r="I22" s="468">
        <v>2000</v>
      </c>
      <c r="J22" s="469">
        <v>4.9382716049382713E-2</v>
      </c>
      <c r="K22" s="468">
        <v>2000</v>
      </c>
      <c r="L22" s="467">
        <v>38500</v>
      </c>
      <c r="M22" s="467">
        <v>0</v>
      </c>
      <c r="N22" s="469">
        <v>0</v>
      </c>
      <c r="O22" s="467">
        <v>0</v>
      </c>
      <c r="P22" s="469">
        <v>0</v>
      </c>
      <c r="Q22" s="636">
        <v>0</v>
      </c>
    </row>
    <row r="23" spans="1:17" ht="79.5" customHeight="1" x14ac:dyDescent="0.25">
      <c r="A23" s="692"/>
      <c r="B23" s="466" t="s">
        <v>389</v>
      </c>
      <c r="C23" s="574" t="s">
        <v>454</v>
      </c>
      <c r="D23" s="20" t="s">
        <v>387</v>
      </c>
      <c r="E23" s="467">
        <v>45700</v>
      </c>
      <c r="F23" s="468">
        <v>45700</v>
      </c>
      <c r="G23" s="468">
        <v>0</v>
      </c>
      <c r="H23" s="468">
        <v>45700</v>
      </c>
      <c r="I23" s="468">
        <v>8000</v>
      </c>
      <c r="J23" s="469">
        <v>0.17505470459518599</v>
      </c>
      <c r="K23" s="468">
        <v>8000</v>
      </c>
      <c r="L23" s="467">
        <v>37700</v>
      </c>
      <c r="M23" s="467">
        <v>0</v>
      </c>
      <c r="N23" s="469">
        <v>0</v>
      </c>
      <c r="O23" s="467">
        <v>0</v>
      </c>
      <c r="P23" s="469">
        <v>0</v>
      </c>
      <c r="Q23" s="636">
        <v>0</v>
      </c>
    </row>
    <row r="24" spans="1:17" ht="75" customHeight="1" x14ac:dyDescent="0.25">
      <c r="A24" s="692"/>
      <c r="B24" s="466" t="s">
        <v>390</v>
      </c>
      <c r="C24" s="574" t="s">
        <v>455</v>
      </c>
      <c r="D24" s="20" t="s">
        <v>387</v>
      </c>
      <c r="E24" s="467">
        <v>800</v>
      </c>
      <c r="F24" s="468">
        <v>800</v>
      </c>
      <c r="G24" s="468">
        <v>0</v>
      </c>
      <c r="H24" s="468">
        <v>800</v>
      </c>
      <c r="I24" s="468">
        <v>800</v>
      </c>
      <c r="J24" s="469">
        <v>1</v>
      </c>
      <c r="K24" s="468">
        <v>800</v>
      </c>
      <c r="L24" s="467">
        <v>0</v>
      </c>
      <c r="M24" s="467">
        <v>0</v>
      </c>
      <c r="N24" s="469">
        <v>0</v>
      </c>
      <c r="O24" s="467">
        <v>0</v>
      </c>
      <c r="P24" s="469">
        <v>0</v>
      </c>
      <c r="Q24" s="636">
        <v>0</v>
      </c>
    </row>
    <row r="25" spans="1:17" ht="59.25" customHeight="1" x14ac:dyDescent="0.25">
      <c r="A25" s="692"/>
      <c r="B25" s="466" t="s">
        <v>391</v>
      </c>
      <c r="C25" s="574" t="s">
        <v>456</v>
      </c>
      <c r="D25" s="20" t="s">
        <v>387</v>
      </c>
      <c r="E25" s="467">
        <v>20000</v>
      </c>
      <c r="F25" s="468">
        <v>20000</v>
      </c>
      <c r="G25" s="468">
        <v>0</v>
      </c>
      <c r="H25" s="468">
        <v>20000</v>
      </c>
      <c r="I25" s="468">
        <v>0</v>
      </c>
      <c r="J25" s="469">
        <v>0</v>
      </c>
      <c r="K25" s="468">
        <v>0</v>
      </c>
      <c r="L25" s="467">
        <v>20000</v>
      </c>
      <c r="M25" s="467">
        <v>0</v>
      </c>
      <c r="N25" s="469">
        <v>0</v>
      </c>
      <c r="O25" s="467">
        <v>0</v>
      </c>
      <c r="P25" s="469">
        <v>0</v>
      </c>
      <c r="Q25" s="636">
        <v>0</v>
      </c>
    </row>
    <row r="26" spans="1:17" ht="24.75" customHeight="1" x14ac:dyDescent="0.25">
      <c r="A26" s="692"/>
      <c r="B26" s="745" t="s">
        <v>81</v>
      </c>
      <c r="C26" s="746"/>
      <c r="D26" s="747"/>
      <c r="E26" s="485">
        <v>107000</v>
      </c>
      <c r="F26" s="486">
        <v>107000</v>
      </c>
      <c r="G26" s="486">
        <v>0</v>
      </c>
      <c r="H26" s="486">
        <v>107000</v>
      </c>
      <c r="I26" s="486">
        <v>10800</v>
      </c>
      <c r="J26" s="487">
        <v>0.10093457943925234</v>
      </c>
      <c r="K26" s="486">
        <v>10800</v>
      </c>
      <c r="L26" s="486">
        <v>96200</v>
      </c>
      <c r="M26" s="485">
        <v>0</v>
      </c>
      <c r="N26" s="487">
        <v>0</v>
      </c>
      <c r="O26" s="485">
        <v>0</v>
      </c>
      <c r="P26" s="487">
        <v>0</v>
      </c>
      <c r="Q26" s="638">
        <v>0</v>
      </c>
    </row>
    <row r="27" spans="1:17" ht="24.75" customHeight="1" x14ac:dyDescent="0.25">
      <c r="A27" s="692"/>
      <c r="B27" s="745" t="s">
        <v>245</v>
      </c>
      <c r="C27" s="746"/>
      <c r="D27" s="747"/>
      <c r="E27" s="485">
        <v>234877.55766200001</v>
      </c>
      <c r="F27" s="486">
        <v>234877.55766200001</v>
      </c>
      <c r="G27" s="486">
        <v>0</v>
      </c>
      <c r="H27" s="486">
        <v>234877.55766200001</v>
      </c>
      <c r="I27" s="486">
        <v>33295.753068999999</v>
      </c>
      <c r="J27" s="487">
        <v>0.14175791591342315</v>
      </c>
      <c r="K27" s="486">
        <v>24275.243516299997</v>
      </c>
      <c r="L27" s="485">
        <v>201581.80459300001</v>
      </c>
      <c r="M27" s="485">
        <v>9020.5095527000012</v>
      </c>
      <c r="N27" s="487">
        <v>3.8405157318950597E-2</v>
      </c>
      <c r="O27" s="485">
        <v>967.62188966999997</v>
      </c>
      <c r="P27" s="487">
        <v>4.1196864413178798E-3</v>
      </c>
      <c r="Q27" s="638">
        <v>694.78020167</v>
      </c>
    </row>
    <row r="28" spans="1:17" ht="24" customHeight="1" thickBot="1" x14ac:dyDescent="0.3">
      <c r="A28" s="692"/>
      <c r="B28" s="748" t="s">
        <v>241</v>
      </c>
      <c r="C28" s="749"/>
      <c r="D28" s="750"/>
      <c r="E28" s="489">
        <v>1283.0473948899999</v>
      </c>
      <c r="F28" s="490">
        <v>1283.0473948899999</v>
      </c>
      <c r="G28" s="490">
        <v>0</v>
      </c>
      <c r="H28" s="490">
        <v>1283.0473948899999</v>
      </c>
      <c r="I28" s="490">
        <v>1067.0473948900001</v>
      </c>
      <c r="J28" s="491">
        <v>0.83165080194210739</v>
      </c>
      <c r="K28" s="490">
        <v>3.966668000000027</v>
      </c>
      <c r="L28" s="489">
        <v>215.99999999999977</v>
      </c>
      <c r="M28" s="489">
        <v>1063.0807268900001</v>
      </c>
      <c r="N28" s="491">
        <v>0.82855920297561703</v>
      </c>
      <c r="O28" s="489">
        <v>20.683333000000001</v>
      </c>
      <c r="P28" s="491">
        <v>1.6120474646825696E-2</v>
      </c>
      <c r="Q28" s="639">
        <v>0</v>
      </c>
    </row>
    <row r="29" spans="1:17" ht="25.5" customHeight="1" thickBot="1" x14ac:dyDescent="0.3">
      <c r="A29" s="726"/>
      <c r="B29" s="694" t="s">
        <v>69</v>
      </c>
      <c r="C29" s="711"/>
      <c r="D29" s="695"/>
      <c r="E29" s="493">
        <v>236160.60505689</v>
      </c>
      <c r="F29" s="493">
        <v>236160.60505689</v>
      </c>
      <c r="G29" s="493">
        <v>0</v>
      </c>
      <c r="H29" s="493">
        <v>236160.60505689</v>
      </c>
      <c r="I29" s="494">
        <v>34362.800463890002</v>
      </c>
      <c r="J29" s="495">
        <v>0.14550606548290373</v>
      </c>
      <c r="K29" s="494">
        <v>24279.210184299998</v>
      </c>
      <c r="L29" s="493">
        <v>201797.80459300001</v>
      </c>
      <c r="M29" s="493">
        <v>10083.590279590002</v>
      </c>
      <c r="N29" s="495">
        <v>4.2698020176400342E-2</v>
      </c>
      <c r="O29" s="494">
        <v>988.30522266999992</v>
      </c>
      <c r="P29" s="495">
        <v>4.184886054267695E-3</v>
      </c>
      <c r="Q29" s="640">
        <v>694.78020167</v>
      </c>
    </row>
    <row r="30" spans="1:17" ht="20.25" customHeight="1" thickBot="1" x14ac:dyDescent="0.3">
      <c r="A30" s="688" t="s">
        <v>485</v>
      </c>
      <c r="B30" s="688"/>
      <c r="C30" s="688"/>
      <c r="D30" s="688"/>
      <c r="E30" s="688"/>
      <c r="F30" s="688"/>
      <c r="G30" s="688"/>
      <c r="H30" s="688"/>
      <c r="I30" s="688"/>
      <c r="J30" s="688"/>
      <c r="K30" s="688"/>
      <c r="L30" s="688"/>
      <c r="M30" s="688"/>
      <c r="N30" s="688"/>
      <c r="O30" s="688"/>
      <c r="P30" s="688"/>
    </row>
    <row r="31" spans="1:17" s="167" customFormat="1" ht="68.25" customHeight="1" thickBot="1" x14ac:dyDescent="0.3">
      <c r="A31" s="435" t="s">
        <v>6</v>
      </c>
      <c r="B31" s="456" t="s">
        <v>7</v>
      </c>
      <c r="C31" s="434" t="s">
        <v>445</v>
      </c>
      <c r="D31" s="436" t="s">
        <v>170</v>
      </c>
      <c r="E31" s="455" t="s">
        <v>94</v>
      </c>
      <c r="F31" s="436" t="s">
        <v>169</v>
      </c>
      <c r="G31" s="436" t="s">
        <v>96</v>
      </c>
      <c r="H31" s="436" t="s">
        <v>347</v>
      </c>
      <c r="I31" s="436" t="s">
        <v>24</v>
      </c>
      <c r="J31" s="437" t="s">
        <v>327</v>
      </c>
      <c r="K31" s="436" t="s">
        <v>174</v>
      </c>
      <c r="L31" s="436" t="s">
        <v>171</v>
      </c>
      <c r="M31" s="455" t="s">
        <v>25</v>
      </c>
      <c r="N31" s="436" t="s">
        <v>43</v>
      </c>
      <c r="O31" s="455" t="s">
        <v>79</v>
      </c>
      <c r="P31" s="626" t="s">
        <v>255</v>
      </c>
      <c r="Q31" s="455" t="s">
        <v>28</v>
      </c>
    </row>
    <row r="32" spans="1:17" s="161" customFormat="1" ht="111" customHeight="1" x14ac:dyDescent="0.25">
      <c r="A32" s="727" t="s">
        <v>289</v>
      </c>
      <c r="B32" s="497" t="s">
        <v>109</v>
      </c>
      <c r="C32" s="578" t="s">
        <v>271</v>
      </c>
      <c r="D32" s="279" t="s">
        <v>271</v>
      </c>
      <c r="E32" s="498">
        <v>7142.5</v>
      </c>
      <c r="F32" s="499">
        <v>7142.5</v>
      </c>
      <c r="G32" s="499">
        <v>0</v>
      </c>
      <c r="H32" s="499">
        <v>7142.5</v>
      </c>
      <c r="I32" s="500">
        <v>2166.106264</v>
      </c>
      <c r="J32" s="501">
        <v>0.3032700404620231</v>
      </c>
      <c r="K32" s="499">
        <v>154.73339400000009</v>
      </c>
      <c r="L32" s="498">
        <v>4976.393736</v>
      </c>
      <c r="M32" s="498">
        <v>2011.3728699999999</v>
      </c>
      <c r="N32" s="501">
        <v>0.28160628211410571</v>
      </c>
      <c r="O32" s="498">
        <v>303.33381100000003</v>
      </c>
      <c r="P32" s="627">
        <v>4.2468856982849149E-2</v>
      </c>
      <c r="Q32" s="499">
        <v>262.752227</v>
      </c>
    </row>
    <row r="33" spans="1:17" ht="111" customHeight="1" x14ac:dyDescent="0.25">
      <c r="A33" s="727"/>
      <c r="B33" s="466" t="s">
        <v>131</v>
      </c>
      <c r="C33" s="574" t="s">
        <v>275</v>
      </c>
      <c r="D33" s="250" t="s">
        <v>275</v>
      </c>
      <c r="E33" s="503">
        <v>6544.5463980000004</v>
      </c>
      <c r="F33" s="503">
        <v>6544.5463980000004</v>
      </c>
      <c r="G33" s="504">
        <v>0</v>
      </c>
      <c r="H33" s="504">
        <v>6544.5463980000004</v>
      </c>
      <c r="I33" s="481">
        <v>2695.3421960000001</v>
      </c>
      <c r="J33" s="505">
        <v>0.41184553246099548</v>
      </c>
      <c r="K33" s="504">
        <v>1590.1306084000003</v>
      </c>
      <c r="L33" s="504">
        <v>3849.2042020000004</v>
      </c>
      <c r="M33" s="503">
        <v>1105.2115875999998</v>
      </c>
      <c r="N33" s="505">
        <v>0.16887520087530439</v>
      </c>
      <c r="O33" s="503">
        <v>104.56813</v>
      </c>
      <c r="P33" s="627">
        <v>1.597790337798748E-2</v>
      </c>
      <c r="Q33" s="504">
        <v>80.420974000000001</v>
      </c>
    </row>
    <row r="34" spans="1:17" ht="19.5" x14ac:dyDescent="0.25">
      <c r="A34" s="728"/>
      <c r="B34" s="745" t="s">
        <v>47</v>
      </c>
      <c r="C34" s="746"/>
      <c r="D34" s="747"/>
      <c r="E34" s="485">
        <v>13687.046398</v>
      </c>
      <c r="F34" s="486">
        <v>13687.046398</v>
      </c>
      <c r="G34" s="486">
        <v>0</v>
      </c>
      <c r="H34" s="486">
        <v>13687.046398</v>
      </c>
      <c r="I34" s="486">
        <v>4861.4484599999996</v>
      </c>
      <c r="J34" s="487">
        <v>0.35518608753385766</v>
      </c>
      <c r="K34" s="486">
        <v>1744.8640024000003</v>
      </c>
      <c r="L34" s="486">
        <v>8825.5979380000008</v>
      </c>
      <c r="M34" s="485">
        <v>3116.5844576</v>
      </c>
      <c r="N34" s="487">
        <v>0.22770321419056536</v>
      </c>
      <c r="O34" s="485">
        <v>407.90194100000002</v>
      </c>
      <c r="P34" s="487">
        <v>2.9802042686112622E-2</v>
      </c>
      <c r="Q34" s="486">
        <v>343.17320100000001</v>
      </c>
    </row>
    <row r="35" spans="1:17" ht="87" customHeight="1" x14ac:dyDescent="0.25">
      <c r="A35" s="727"/>
      <c r="B35" s="466" t="s">
        <v>384</v>
      </c>
      <c r="C35" s="574" t="s">
        <v>457</v>
      </c>
      <c r="D35" s="20" t="s">
        <v>385</v>
      </c>
      <c r="E35" s="467">
        <v>40034.612917999999</v>
      </c>
      <c r="F35" s="468">
        <v>40034.612917999999</v>
      </c>
      <c r="G35" s="468">
        <v>0</v>
      </c>
      <c r="H35" s="468">
        <v>40034.612917999999</v>
      </c>
      <c r="I35" s="468">
        <v>12031.523356</v>
      </c>
      <c r="J35" s="469">
        <v>0.30052803009843754</v>
      </c>
      <c r="K35" s="468">
        <v>9102.1869239999996</v>
      </c>
      <c r="L35" s="467">
        <v>28003.089562000001</v>
      </c>
      <c r="M35" s="467">
        <v>2929.3364320000001</v>
      </c>
      <c r="N35" s="469">
        <v>7.317009503751036E-2</v>
      </c>
      <c r="O35" s="467">
        <v>177.89173400000001</v>
      </c>
      <c r="P35" s="469">
        <v>4.4434483321810249E-3</v>
      </c>
      <c r="Q35" s="468">
        <v>173.89173400000001</v>
      </c>
    </row>
    <row r="36" spans="1:17" ht="55.5" customHeight="1" x14ac:dyDescent="0.25">
      <c r="A36" s="727"/>
      <c r="B36" s="466" t="s">
        <v>392</v>
      </c>
      <c r="C36" s="574" t="s">
        <v>458</v>
      </c>
      <c r="D36" s="20" t="s">
        <v>393</v>
      </c>
      <c r="E36" s="467">
        <v>6685.1378999999997</v>
      </c>
      <c r="F36" s="468">
        <v>6685.1378999999997</v>
      </c>
      <c r="G36" s="468">
        <v>0</v>
      </c>
      <c r="H36" s="468">
        <v>6685.1378999999997</v>
      </c>
      <c r="I36" s="468">
        <v>2649.360862</v>
      </c>
      <c r="J36" s="469">
        <v>0.39630608996113603</v>
      </c>
      <c r="K36" s="468">
        <v>1849.810195</v>
      </c>
      <c r="L36" s="467">
        <v>4035.7770379999997</v>
      </c>
      <c r="M36" s="467">
        <v>799.55066699999998</v>
      </c>
      <c r="N36" s="469">
        <v>0.1196012227361832</v>
      </c>
      <c r="O36" s="467">
        <v>29.872</v>
      </c>
      <c r="P36" s="469">
        <v>4.4684194173466489E-3</v>
      </c>
      <c r="Q36" s="468">
        <v>16.452000000000002</v>
      </c>
    </row>
    <row r="37" spans="1:17" ht="55.5" customHeight="1" x14ac:dyDescent="0.25">
      <c r="A37" s="727"/>
      <c r="B37" s="466" t="s">
        <v>394</v>
      </c>
      <c r="C37" s="574" t="s">
        <v>459</v>
      </c>
      <c r="D37" s="20" t="s">
        <v>393</v>
      </c>
      <c r="E37" s="467">
        <v>12120.337176000001</v>
      </c>
      <c r="F37" s="468">
        <v>12120.337176000001</v>
      </c>
      <c r="G37" s="468">
        <v>0</v>
      </c>
      <c r="H37" s="468">
        <v>12120.337176000001</v>
      </c>
      <c r="I37" s="468">
        <v>5905.6715290000002</v>
      </c>
      <c r="J37" s="469">
        <v>0.48725307252128874</v>
      </c>
      <c r="K37" s="468">
        <v>4978.6627470000003</v>
      </c>
      <c r="L37" s="467">
        <v>6214.6656470000007</v>
      </c>
      <c r="M37" s="467">
        <v>927.008782</v>
      </c>
      <c r="N37" s="469">
        <v>7.6483745339660167E-2</v>
      </c>
      <c r="O37" s="467">
        <v>69.173372000000001</v>
      </c>
      <c r="P37" s="469">
        <v>5.707215153797302E-3</v>
      </c>
      <c r="Q37" s="468">
        <v>68.624356000000006</v>
      </c>
    </row>
    <row r="38" spans="1:17" ht="79.5" customHeight="1" x14ac:dyDescent="0.25">
      <c r="A38" s="727"/>
      <c r="B38" s="466" t="s">
        <v>396</v>
      </c>
      <c r="C38" s="574" t="s">
        <v>460</v>
      </c>
      <c r="D38" s="20" t="s">
        <v>397</v>
      </c>
      <c r="E38" s="467">
        <v>7000</v>
      </c>
      <c r="F38" s="468">
        <v>7000</v>
      </c>
      <c r="G38" s="468">
        <v>0</v>
      </c>
      <c r="H38" s="468">
        <v>7000</v>
      </c>
      <c r="I38" s="468">
        <v>3731.5297949999999</v>
      </c>
      <c r="J38" s="469">
        <v>0.53307568500000002</v>
      </c>
      <c r="K38" s="468">
        <v>3665.0297949999999</v>
      </c>
      <c r="L38" s="467">
        <v>3268.4702050000001</v>
      </c>
      <c r="M38" s="467">
        <v>66.5</v>
      </c>
      <c r="N38" s="469">
        <v>9.4999999999999998E-3</v>
      </c>
      <c r="O38" s="467">
        <v>0</v>
      </c>
      <c r="P38" s="469">
        <v>0</v>
      </c>
      <c r="Q38" s="468">
        <v>0</v>
      </c>
    </row>
    <row r="39" spans="1:17" ht="63.75" customHeight="1" x14ac:dyDescent="0.25">
      <c r="A39" s="727"/>
      <c r="B39" s="466" t="s">
        <v>398</v>
      </c>
      <c r="C39" s="574" t="s">
        <v>461</v>
      </c>
      <c r="D39" s="20" t="s">
        <v>399</v>
      </c>
      <c r="E39" s="467">
        <v>4610.9585459999998</v>
      </c>
      <c r="F39" s="468">
        <v>4610.9585459999998</v>
      </c>
      <c r="G39" s="468">
        <v>0</v>
      </c>
      <c r="H39" s="468">
        <v>4610.9585459999998</v>
      </c>
      <c r="I39" s="468">
        <v>1413.942209</v>
      </c>
      <c r="J39" s="469">
        <v>0.30664821531015346</v>
      </c>
      <c r="K39" s="468">
        <v>1079.983954</v>
      </c>
      <c r="L39" s="467">
        <v>3197.016337</v>
      </c>
      <c r="M39" s="467">
        <v>333.95825500000001</v>
      </c>
      <c r="N39" s="469">
        <v>7.2427078159205821E-2</v>
      </c>
      <c r="O39" s="467">
        <v>20.862397000000001</v>
      </c>
      <c r="P39" s="469">
        <v>4.5245249532980735E-3</v>
      </c>
      <c r="Q39" s="468">
        <v>20.862397000000001</v>
      </c>
    </row>
    <row r="40" spans="1:17" ht="88.5" customHeight="1" x14ac:dyDescent="0.25">
      <c r="A40" s="727"/>
      <c r="B40" s="466" t="s">
        <v>403</v>
      </c>
      <c r="C40" s="574" t="s">
        <v>462</v>
      </c>
      <c r="D40" s="20" t="s">
        <v>404</v>
      </c>
      <c r="E40" s="467">
        <v>8270.5671020000009</v>
      </c>
      <c r="F40" s="468">
        <v>8270.5671020000009</v>
      </c>
      <c r="G40" s="468">
        <v>0</v>
      </c>
      <c r="H40" s="468">
        <v>8270.5671020000009</v>
      </c>
      <c r="I40" s="468">
        <v>5494.4240680000003</v>
      </c>
      <c r="J40" s="469">
        <v>0.66433462182675851</v>
      </c>
      <c r="K40" s="468">
        <v>3312.8641620000003</v>
      </c>
      <c r="L40" s="467">
        <v>2776.1430340000006</v>
      </c>
      <c r="M40" s="467">
        <v>2181.559906</v>
      </c>
      <c r="N40" s="469">
        <v>0.26377392010669398</v>
      </c>
      <c r="O40" s="467">
        <v>135.06187700000001</v>
      </c>
      <c r="P40" s="469">
        <v>1.6330425149121777E-2</v>
      </c>
      <c r="Q40" s="468">
        <v>121.797062</v>
      </c>
    </row>
    <row r="41" spans="1:17" ht="20.25" thickBot="1" x14ac:dyDescent="0.3">
      <c r="A41" s="729"/>
      <c r="B41" s="748" t="s">
        <v>81</v>
      </c>
      <c r="C41" s="749"/>
      <c r="D41" s="750"/>
      <c r="E41" s="489">
        <v>78721.613641999997</v>
      </c>
      <c r="F41" s="490">
        <v>78721.613641999997</v>
      </c>
      <c r="G41" s="490">
        <v>0</v>
      </c>
      <c r="H41" s="490">
        <v>78721.613641999997</v>
      </c>
      <c r="I41" s="490">
        <v>31226.451818999998</v>
      </c>
      <c r="J41" s="491">
        <v>0.39666935641090423</v>
      </c>
      <c r="K41" s="490">
        <v>23988.537777000001</v>
      </c>
      <c r="L41" s="489">
        <v>47495.161823000002</v>
      </c>
      <c r="M41" s="489">
        <v>7237.9140420000003</v>
      </c>
      <c r="N41" s="491">
        <v>9.1943161568253065E-2</v>
      </c>
      <c r="O41" s="489">
        <v>432.86137999999994</v>
      </c>
      <c r="P41" s="491">
        <v>5.4986344915198401E-3</v>
      </c>
      <c r="Q41" s="490">
        <v>401.62754899999999</v>
      </c>
    </row>
    <row r="42" spans="1:17" ht="26.25" customHeight="1" thickBot="1" x14ac:dyDescent="0.3">
      <c r="A42" s="726"/>
      <c r="B42" s="694" t="s">
        <v>69</v>
      </c>
      <c r="C42" s="711"/>
      <c r="D42" s="695"/>
      <c r="E42" s="493">
        <v>92408.660040000002</v>
      </c>
      <c r="F42" s="494">
        <v>92408.660040000002</v>
      </c>
      <c r="G42" s="494">
        <v>0</v>
      </c>
      <c r="H42" s="494">
        <v>92408.660040000002</v>
      </c>
      <c r="I42" s="494">
        <v>36087.900278999994</v>
      </c>
      <c r="J42" s="495">
        <v>0.39052509000107771</v>
      </c>
      <c r="K42" s="494">
        <v>25733.401779400003</v>
      </c>
      <c r="L42" s="493">
        <v>56320.759761000008</v>
      </c>
      <c r="M42" s="493">
        <v>10354.4984996</v>
      </c>
      <c r="N42" s="495">
        <v>0.11205117025956175</v>
      </c>
      <c r="O42" s="493">
        <v>840.76332099999991</v>
      </c>
      <c r="P42" s="495">
        <v>9.098317415662853E-3</v>
      </c>
      <c r="Q42" s="640">
        <v>744.80074999999999</v>
      </c>
    </row>
    <row r="43" spans="1:17" ht="20.25" customHeight="1" thickBot="1" x14ac:dyDescent="0.3">
      <c r="A43" s="688" t="s">
        <v>485</v>
      </c>
      <c r="B43" s="688"/>
      <c r="C43" s="688"/>
      <c r="D43" s="688"/>
      <c r="E43" s="688"/>
      <c r="F43" s="688"/>
      <c r="G43" s="688"/>
      <c r="H43" s="688"/>
      <c r="I43" s="688"/>
      <c r="J43" s="688"/>
      <c r="K43" s="688"/>
      <c r="L43" s="688"/>
      <c r="M43" s="688"/>
      <c r="N43" s="688"/>
      <c r="O43" s="688"/>
      <c r="P43" s="688"/>
      <c r="Q43" s="641"/>
    </row>
    <row r="44" spans="1:17" s="167" customFormat="1" ht="48.75" customHeight="1" thickBot="1" x14ac:dyDescent="0.3">
      <c r="A44" s="435" t="s">
        <v>6</v>
      </c>
      <c r="B44" s="626" t="s">
        <v>7</v>
      </c>
      <c r="C44" s="626" t="s">
        <v>445</v>
      </c>
      <c r="D44" s="626" t="s">
        <v>170</v>
      </c>
      <c r="E44" s="629" t="s">
        <v>94</v>
      </c>
      <c r="F44" s="626" t="s">
        <v>169</v>
      </c>
      <c r="G44" s="626" t="s">
        <v>96</v>
      </c>
      <c r="H44" s="626" t="s">
        <v>347</v>
      </c>
      <c r="I44" s="626" t="s">
        <v>24</v>
      </c>
      <c r="J44" s="630" t="s">
        <v>327</v>
      </c>
      <c r="K44" s="626" t="s">
        <v>174</v>
      </c>
      <c r="L44" s="626" t="s">
        <v>171</v>
      </c>
      <c r="M44" s="629" t="s">
        <v>25</v>
      </c>
      <c r="N44" s="626" t="s">
        <v>43</v>
      </c>
      <c r="O44" s="629" t="s">
        <v>79</v>
      </c>
      <c r="P44" s="626" t="s">
        <v>255</v>
      </c>
      <c r="Q44" s="626" t="s">
        <v>28</v>
      </c>
    </row>
    <row r="45" spans="1:17" ht="27" customHeight="1" x14ac:dyDescent="0.25">
      <c r="A45" s="739" t="s">
        <v>229</v>
      </c>
      <c r="B45" s="471" t="s">
        <v>99</v>
      </c>
      <c r="C45" s="575" t="s">
        <v>100</v>
      </c>
      <c r="D45" s="247" t="s">
        <v>100</v>
      </c>
      <c r="E45" s="467">
        <v>6525</v>
      </c>
      <c r="F45" s="468">
        <v>6525</v>
      </c>
      <c r="G45" s="468">
        <v>0</v>
      </c>
      <c r="H45" s="468">
        <v>6525</v>
      </c>
      <c r="I45" s="468">
        <v>6421.2506813</v>
      </c>
      <c r="J45" s="469">
        <v>0.9840997212720306</v>
      </c>
      <c r="K45" s="468">
        <v>5253.0849232999999</v>
      </c>
      <c r="L45" s="467">
        <v>103.7493187</v>
      </c>
      <c r="M45" s="467">
        <v>1168.1657580000001</v>
      </c>
      <c r="N45" s="470">
        <v>0.17902923494252876</v>
      </c>
      <c r="O45" s="467">
        <v>1167.68821</v>
      </c>
      <c r="P45" s="470">
        <v>0.17895604750957855</v>
      </c>
      <c r="Q45" s="642">
        <v>1167.68821</v>
      </c>
    </row>
    <row r="46" spans="1:17" ht="42" customHeight="1" x14ac:dyDescent="0.25">
      <c r="A46" s="728"/>
      <c r="B46" s="471" t="s">
        <v>101</v>
      </c>
      <c r="C46" s="575" t="s">
        <v>102</v>
      </c>
      <c r="D46" s="247" t="s">
        <v>102</v>
      </c>
      <c r="E46" s="467">
        <v>2246</v>
      </c>
      <c r="F46" s="468">
        <v>2246</v>
      </c>
      <c r="G46" s="468">
        <v>0</v>
      </c>
      <c r="H46" s="468">
        <v>2246</v>
      </c>
      <c r="I46" s="468">
        <v>2133.6999999999998</v>
      </c>
      <c r="J46" s="469">
        <v>0.95</v>
      </c>
      <c r="K46" s="468">
        <v>1822.1560799999997</v>
      </c>
      <c r="L46" s="467">
        <v>112.30000000000018</v>
      </c>
      <c r="M46" s="467">
        <v>311.54392000000001</v>
      </c>
      <c r="N46" s="470">
        <v>0.13871056099732859</v>
      </c>
      <c r="O46" s="467">
        <v>311.54392000000001</v>
      </c>
      <c r="P46" s="470">
        <v>0.13871056099732859</v>
      </c>
      <c r="Q46" s="642">
        <v>311.54392000000001</v>
      </c>
    </row>
    <row r="47" spans="1:17" ht="38.25" customHeight="1" x14ac:dyDescent="0.25">
      <c r="A47" s="728"/>
      <c r="B47" s="471" t="s">
        <v>103</v>
      </c>
      <c r="C47" s="575" t="s">
        <v>104</v>
      </c>
      <c r="D47" s="247" t="s">
        <v>104</v>
      </c>
      <c r="E47" s="467">
        <v>320</v>
      </c>
      <c r="F47" s="468">
        <v>320</v>
      </c>
      <c r="G47" s="468">
        <v>0</v>
      </c>
      <c r="H47" s="468">
        <v>320</v>
      </c>
      <c r="I47" s="468">
        <v>313.4993187</v>
      </c>
      <c r="J47" s="469">
        <v>0.97968537093749997</v>
      </c>
      <c r="K47" s="468">
        <v>152.0911917</v>
      </c>
      <c r="L47" s="467">
        <v>6.5006812999999966</v>
      </c>
      <c r="M47" s="467">
        <v>161.40812700000001</v>
      </c>
      <c r="N47" s="470">
        <v>0.50440039687500005</v>
      </c>
      <c r="O47" s="467">
        <v>161.40812700000001</v>
      </c>
      <c r="P47" s="470">
        <v>0.50440039687500005</v>
      </c>
      <c r="Q47" s="642">
        <v>161.40812700000001</v>
      </c>
    </row>
    <row r="48" spans="1:17" ht="24" customHeight="1" x14ac:dyDescent="0.25">
      <c r="A48" s="728"/>
      <c r="B48" s="751" t="s">
        <v>46</v>
      </c>
      <c r="C48" s="751"/>
      <c r="D48" s="296" t="s">
        <v>268</v>
      </c>
      <c r="E48" s="485">
        <v>9091</v>
      </c>
      <c r="F48" s="486">
        <v>9091</v>
      </c>
      <c r="G48" s="486">
        <v>0</v>
      </c>
      <c r="H48" s="486">
        <v>9091</v>
      </c>
      <c r="I48" s="486">
        <v>8868.4500000000007</v>
      </c>
      <c r="J48" s="487">
        <v>0.9755197448025521</v>
      </c>
      <c r="K48" s="486">
        <v>7227.332195</v>
      </c>
      <c r="L48" s="485">
        <v>222.54999999999927</v>
      </c>
      <c r="M48" s="485">
        <v>1641.1178050000001</v>
      </c>
      <c r="N48" s="487">
        <v>0.18052115333846663</v>
      </c>
      <c r="O48" s="485">
        <v>1640.640257</v>
      </c>
      <c r="P48" s="487">
        <v>0.18046862358376417</v>
      </c>
      <c r="Q48" s="643">
        <v>1640.640257</v>
      </c>
    </row>
    <row r="49" spans="1:17" ht="36.75" customHeight="1" x14ac:dyDescent="0.25">
      <c r="A49" s="728"/>
      <c r="B49" s="471" t="s">
        <v>302</v>
      </c>
      <c r="C49" s="575" t="s">
        <v>303</v>
      </c>
      <c r="D49" s="247" t="s">
        <v>303</v>
      </c>
      <c r="E49" s="467">
        <v>4729.2</v>
      </c>
      <c r="F49" s="468">
        <v>4729.2</v>
      </c>
      <c r="G49" s="468">
        <v>0</v>
      </c>
      <c r="H49" s="468">
        <v>4729.2</v>
      </c>
      <c r="I49" s="468">
        <v>4324.4912463800001</v>
      </c>
      <c r="J49" s="469">
        <v>0.91442342180072744</v>
      </c>
      <c r="K49" s="468">
        <v>2779.9192125</v>
      </c>
      <c r="L49" s="467">
        <v>404.7087536199997</v>
      </c>
      <c r="M49" s="467">
        <v>1544.5720338800002</v>
      </c>
      <c r="N49" s="470">
        <v>0.32660323815444475</v>
      </c>
      <c r="O49" s="467">
        <v>743.72810604999995</v>
      </c>
      <c r="P49" s="470">
        <v>0.15726298444768672</v>
      </c>
      <c r="Q49" s="644">
        <v>508.07738436</v>
      </c>
    </row>
    <row r="50" spans="1:17" ht="24" customHeight="1" x14ac:dyDescent="0.25">
      <c r="A50" s="728"/>
      <c r="B50" s="751" t="s">
        <v>166</v>
      </c>
      <c r="C50" s="751"/>
      <c r="D50" s="296" t="s">
        <v>166</v>
      </c>
      <c r="E50" s="485">
        <v>4729.2</v>
      </c>
      <c r="F50" s="486">
        <v>4729.2</v>
      </c>
      <c r="G50" s="486">
        <v>0</v>
      </c>
      <c r="H50" s="486">
        <v>4729.2</v>
      </c>
      <c r="I50" s="486">
        <v>4324.4912463800001</v>
      </c>
      <c r="J50" s="487">
        <v>0.91442342180072744</v>
      </c>
      <c r="K50" s="486">
        <v>2779.9192125</v>
      </c>
      <c r="L50" s="485">
        <v>404.7087536199997</v>
      </c>
      <c r="M50" s="485">
        <v>1544.5720338800002</v>
      </c>
      <c r="N50" s="487">
        <v>0.32660323815444475</v>
      </c>
      <c r="O50" s="485">
        <v>743.72810604999995</v>
      </c>
      <c r="P50" s="487">
        <v>0.15726298444768672</v>
      </c>
      <c r="Q50" s="643">
        <v>508.07738436</v>
      </c>
    </row>
    <row r="51" spans="1:17" ht="45" x14ac:dyDescent="0.25">
      <c r="A51" s="728"/>
      <c r="B51" s="466" t="s">
        <v>113</v>
      </c>
      <c r="C51" s="574" t="s">
        <v>35</v>
      </c>
      <c r="D51" s="20" t="s">
        <v>35</v>
      </c>
      <c r="E51" s="467">
        <v>54540.5</v>
      </c>
      <c r="F51" s="468">
        <v>54540.5</v>
      </c>
      <c r="G51" s="468">
        <v>0</v>
      </c>
      <c r="H51" s="468">
        <v>54540.5</v>
      </c>
      <c r="I51" s="468">
        <v>35797.247840999997</v>
      </c>
      <c r="J51" s="469">
        <v>0.65634249486161655</v>
      </c>
      <c r="K51" s="468">
        <v>25310.749531999994</v>
      </c>
      <c r="L51" s="467">
        <v>18743.252159000003</v>
      </c>
      <c r="M51" s="467">
        <v>10486.498309000001</v>
      </c>
      <c r="N51" s="469">
        <v>0.19226993351729449</v>
      </c>
      <c r="O51" s="467">
        <v>930.34495500000003</v>
      </c>
      <c r="P51" s="469">
        <v>1.7057873598518531E-2</v>
      </c>
      <c r="Q51" s="642">
        <v>808.200737</v>
      </c>
    </row>
    <row r="52" spans="1:17" ht="19.5" x14ac:dyDescent="0.25">
      <c r="A52" s="728"/>
      <c r="B52" s="751" t="s">
        <v>47</v>
      </c>
      <c r="C52" s="751"/>
      <c r="D52" s="296" t="s">
        <v>47</v>
      </c>
      <c r="E52" s="485">
        <v>54540.5</v>
      </c>
      <c r="F52" s="486">
        <v>54540.5</v>
      </c>
      <c r="G52" s="486">
        <v>0</v>
      </c>
      <c r="H52" s="486">
        <v>54540.5</v>
      </c>
      <c r="I52" s="486">
        <v>35797.247840999997</v>
      </c>
      <c r="J52" s="487">
        <v>0.65634249486161655</v>
      </c>
      <c r="K52" s="486">
        <v>25310.749531999994</v>
      </c>
      <c r="L52" s="485">
        <v>18743.252159000003</v>
      </c>
      <c r="M52" s="485">
        <v>10486.498309000001</v>
      </c>
      <c r="N52" s="487">
        <v>0.19226993351729449</v>
      </c>
      <c r="O52" s="485">
        <v>930.34495500000003</v>
      </c>
      <c r="P52" s="487">
        <v>1.7057873598518531E-2</v>
      </c>
      <c r="Q52" s="643">
        <v>808.200737</v>
      </c>
    </row>
    <row r="53" spans="1:17" ht="27" customHeight="1" x14ac:dyDescent="0.25">
      <c r="A53" s="728"/>
      <c r="B53" s="466" t="s">
        <v>145</v>
      </c>
      <c r="C53" s="574" t="s">
        <v>146</v>
      </c>
      <c r="D53" s="20" t="s">
        <v>146</v>
      </c>
      <c r="E53" s="467">
        <v>91.1</v>
      </c>
      <c r="F53" s="468">
        <v>91.1</v>
      </c>
      <c r="G53" s="468">
        <v>0</v>
      </c>
      <c r="H53" s="468">
        <v>91.1</v>
      </c>
      <c r="I53" s="468">
        <v>0</v>
      </c>
      <c r="J53" s="469">
        <v>0</v>
      </c>
      <c r="K53" s="468">
        <v>0</v>
      </c>
      <c r="L53" s="467">
        <v>91.1</v>
      </c>
      <c r="M53" s="467">
        <v>0</v>
      </c>
      <c r="N53" s="469">
        <v>0</v>
      </c>
      <c r="O53" s="467">
        <v>0</v>
      </c>
      <c r="P53" s="469">
        <v>0</v>
      </c>
      <c r="Q53" s="642">
        <v>0</v>
      </c>
    </row>
    <row r="54" spans="1:17" ht="19.5" x14ac:dyDescent="0.25">
      <c r="A54" s="728"/>
      <c r="B54" s="751" t="s">
        <v>481</v>
      </c>
      <c r="C54" s="751"/>
      <c r="D54" s="628"/>
      <c r="E54" s="485">
        <v>91.1</v>
      </c>
      <c r="F54" s="486">
        <v>91.1</v>
      </c>
      <c r="G54" s="486">
        <v>0</v>
      </c>
      <c r="H54" s="486">
        <v>91.1</v>
      </c>
      <c r="I54" s="486">
        <v>0</v>
      </c>
      <c r="J54" s="487">
        <v>0</v>
      </c>
      <c r="K54" s="486">
        <v>0</v>
      </c>
      <c r="L54" s="485">
        <v>91.1</v>
      </c>
      <c r="M54" s="485">
        <v>0</v>
      </c>
      <c r="N54" s="487">
        <v>0</v>
      </c>
      <c r="O54" s="485">
        <v>0</v>
      </c>
      <c r="P54" s="487">
        <v>0</v>
      </c>
      <c r="Q54" s="643">
        <v>0</v>
      </c>
    </row>
    <row r="55" spans="1:17" ht="75" x14ac:dyDescent="0.25">
      <c r="A55" s="728"/>
      <c r="B55" s="466" t="s">
        <v>443</v>
      </c>
      <c r="C55" s="574" t="s">
        <v>463</v>
      </c>
      <c r="D55" s="20" t="s">
        <v>425</v>
      </c>
      <c r="E55" s="467">
        <v>4000</v>
      </c>
      <c r="F55" s="468">
        <v>4000</v>
      </c>
      <c r="G55" s="468">
        <v>0</v>
      </c>
      <c r="H55" s="468">
        <v>4000</v>
      </c>
      <c r="I55" s="468">
        <v>3839.6179280000001</v>
      </c>
      <c r="J55" s="469">
        <v>0.959904482</v>
      </c>
      <c r="K55" s="468">
        <v>3839.6179280000001</v>
      </c>
      <c r="L55" s="467">
        <v>160.38207199999988</v>
      </c>
      <c r="M55" s="467">
        <v>0</v>
      </c>
      <c r="N55" s="469">
        <v>0</v>
      </c>
      <c r="O55" s="467">
        <v>0</v>
      </c>
      <c r="P55" s="469">
        <v>0</v>
      </c>
      <c r="Q55" s="642">
        <v>0</v>
      </c>
    </row>
    <row r="56" spans="1:17" ht="20.25" thickBot="1" x14ac:dyDescent="0.3">
      <c r="A56" s="728"/>
      <c r="B56" s="744" t="s">
        <v>81</v>
      </c>
      <c r="C56" s="744"/>
      <c r="D56" s="646" t="s">
        <v>81</v>
      </c>
      <c r="E56" s="489">
        <v>4000</v>
      </c>
      <c r="F56" s="490">
        <v>4000</v>
      </c>
      <c r="G56" s="490">
        <v>0</v>
      </c>
      <c r="H56" s="490">
        <v>4000</v>
      </c>
      <c r="I56" s="490">
        <v>3839.6179280000001</v>
      </c>
      <c r="J56" s="491">
        <v>0.959904482</v>
      </c>
      <c r="K56" s="490">
        <v>3839.6179280000001</v>
      </c>
      <c r="L56" s="490">
        <v>160.38207199999988</v>
      </c>
      <c r="M56" s="489">
        <v>0</v>
      </c>
      <c r="N56" s="491">
        <v>0</v>
      </c>
      <c r="O56" s="489">
        <v>0</v>
      </c>
      <c r="P56" s="491">
        <v>0</v>
      </c>
      <c r="Q56" s="645">
        <v>0</v>
      </c>
    </row>
    <row r="57" spans="1:17" ht="27" customHeight="1" thickBot="1" x14ac:dyDescent="0.3">
      <c r="A57" s="740"/>
      <c r="B57" s="694" t="s">
        <v>69</v>
      </c>
      <c r="C57" s="711"/>
      <c r="D57" s="695"/>
      <c r="E57" s="493">
        <v>72451.799999999988</v>
      </c>
      <c r="F57" s="494">
        <v>72451.799999999988</v>
      </c>
      <c r="G57" s="494">
        <v>0</v>
      </c>
      <c r="H57" s="494">
        <v>72451.799999999988</v>
      </c>
      <c r="I57" s="494">
        <v>52829.80701538</v>
      </c>
      <c r="J57" s="495">
        <v>0.72917176682125229</v>
      </c>
      <c r="K57" s="494">
        <v>39157.618867499994</v>
      </c>
      <c r="L57" s="493">
        <v>19621.992984619999</v>
      </c>
      <c r="M57" s="493">
        <v>13672.188147880001</v>
      </c>
      <c r="N57" s="495">
        <v>0.18870736334887475</v>
      </c>
      <c r="O57" s="493">
        <v>3314.71331805</v>
      </c>
      <c r="P57" s="495">
        <v>4.5750599958179101E-2</v>
      </c>
      <c r="Q57" s="640">
        <v>2956.9183783600001</v>
      </c>
    </row>
    <row r="58" spans="1:17" ht="21.75" customHeight="1" thickBot="1" x14ac:dyDescent="0.3">
      <c r="A58" s="688" t="s">
        <v>485</v>
      </c>
      <c r="B58" s="688"/>
      <c r="C58" s="688"/>
      <c r="D58" s="688"/>
      <c r="E58" s="688"/>
      <c r="F58" s="688"/>
      <c r="G58" s="688"/>
      <c r="H58" s="688"/>
      <c r="I58" s="688"/>
      <c r="J58" s="688"/>
      <c r="K58" s="688"/>
      <c r="L58" s="688"/>
      <c r="M58" s="688"/>
      <c r="N58" s="688"/>
      <c r="O58" s="688"/>
      <c r="P58" s="688"/>
    </row>
    <row r="59" spans="1:17" s="167" customFormat="1" ht="47.25" customHeight="1" thickBot="1" x14ac:dyDescent="0.3">
      <c r="A59" s="435" t="s">
        <v>6</v>
      </c>
      <c r="B59" s="456" t="s">
        <v>7</v>
      </c>
      <c r="C59" s="434" t="s">
        <v>445</v>
      </c>
      <c r="D59" s="436" t="s">
        <v>170</v>
      </c>
      <c r="E59" s="455" t="s">
        <v>94</v>
      </c>
      <c r="F59" s="436" t="s">
        <v>169</v>
      </c>
      <c r="G59" s="436" t="s">
        <v>96</v>
      </c>
      <c r="H59" s="436" t="s">
        <v>347</v>
      </c>
      <c r="I59" s="436" t="s">
        <v>24</v>
      </c>
      <c r="J59" s="437" t="s">
        <v>327</v>
      </c>
      <c r="K59" s="436" t="s">
        <v>174</v>
      </c>
      <c r="L59" s="436" t="s">
        <v>171</v>
      </c>
      <c r="M59" s="455" t="s">
        <v>25</v>
      </c>
      <c r="N59" s="436" t="s">
        <v>43</v>
      </c>
      <c r="O59" s="455" t="s">
        <v>79</v>
      </c>
      <c r="P59" s="436" t="s">
        <v>255</v>
      </c>
      <c r="Q59" s="455" t="s">
        <v>28</v>
      </c>
    </row>
    <row r="60" spans="1:17" ht="102" customHeight="1" x14ac:dyDescent="0.25">
      <c r="A60" s="679" t="s">
        <v>286</v>
      </c>
      <c r="B60" s="512" t="s">
        <v>142</v>
      </c>
      <c r="C60" s="580" t="s">
        <v>83</v>
      </c>
      <c r="D60" s="439" t="s">
        <v>83</v>
      </c>
      <c r="E60" s="480">
        <v>1534.8</v>
      </c>
      <c r="F60" s="481">
        <v>1534.8</v>
      </c>
      <c r="G60" s="481">
        <v>0</v>
      </c>
      <c r="H60" s="481">
        <v>1534.8</v>
      </c>
      <c r="I60" s="481">
        <v>963.84</v>
      </c>
      <c r="J60" s="469">
        <v>0.62799061767005482</v>
      </c>
      <c r="K60" s="468">
        <v>197.77460400000007</v>
      </c>
      <c r="L60" s="480">
        <v>570.95999999999992</v>
      </c>
      <c r="M60" s="480">
        <v>766.06539599999996</v>
      </c>
      <c r="N60" s="469">
        <v>0.49913043784206412</v>
      </c>
      <c r="O60" s="480">
        <v>133.66739999999999</v>
      </c>
      <c r="P60" s="469">
        <v>8.7091086786551988E-2</v>
      </c>
      <c r="Q60" s="481">
        <v>108.4674</v>
      </c>
    </row>
    <row r="61" spans="1:17" ht="23.25" customHeight="1" x14ac:dyDescent="0.25">
      <c r="A61" s="693"/>
      <c r="B61" s="736" t="s">
        <v>47</v>
      </c>
      <c r="C61" s="710"/>
      <c r="D61" s="296" t="s">
        <v>47</v>
      </c>
      <c r="E61" s="485">
        <v>1534.8</v>
      </c>
      <c r="F61" s="486">
        <v>1534.8</v>
      </c>
      <c r="G61" s="486">
        <v>0</v>
      </c>
      <c r="H61" s="486">
        <v>1534.8</v>
      </c>
      <c r="I61" s="486">
        <v>963.84</v>
      </c>
      <c r="J61" s="487">
        <v>0.62799061767005482</v>
      </c>
      <c r="K61" s="486">
        <v>197.77460400000007</v>
      </c>
      <c r="L61" s="485">
        <v>570.95999999999992</v>
      </c>
      <c r="M61" s="485">
        <v>766.06539599999996</v>
      </c>
      <c r="N61" s="487">
        <v>0.49913043784206412</v>
      </c>
      <c r="O61" s="485">
        <v>133.66739999999999</v>
      </c>
      <c r="P61" s="487">
        <v>8.7091086786551988E-2</v>
      </c>
      <c r="Q61" s="486">
        <v>108.4674</v>
      </c>
    </row>
    <row r="62" spans="1:17" ht="103.5" customHeight="1" x14ac:dyDescent="0.25">
      <c r="A62" s="693"/>
      <c r="B62" s="513" t="s">
        <v>427</v>
      </c>
      <c r="C62" s="581" t="s">
        <v>464</v>
      </c>
      <c r="D62" s="440" t="s">
        <v>425</v>
      </c>
      <c r="E62" s="467">
        <v>2997.2460000000001</v>
      </c>
      <c r="F62" s="468">
        <v>2997.2460000000001</v>
      </c>
      <c r="G62" s="468">
        <v>0</v>
      </c>
      <c r="H62" s="468">
        <v>2997.2460000000001</v>
      </c>
      <c r="I62" s="468">
        <v>959.36215200000004</v>
      </c>
      <c r="J62" s="469">
        <v>0.3200812185586368</v>
      </c>
      <c r="K62" s="468">
        <v>391.33922400000006</v>
      </c>
      <c r="L62" s="467">
        <v>2037.8838479999999</v>
      </c>
      <c r="M62" s="467">
        <v>568.02292799999998</v>
      </c>
      <c r="N62" s="469">
        <v>0.18951495072476532</v>
      </c>
      <c r="O62" s="467">
        <v>103.058466</v>
      </c>
      <c r="P62" s="469">
        <v>3.4384386867144033E-2</v>
      </c>
      <c r="Q62" s="468">
        <v>57.063761999999997</v>
      </c>
    </row>
    <row r="63" spans="1:17" ht="27.75" customHeight="1" thickBot="1" x14ac:dyDescent="0.3">
      <c r="A63" s="693"/>
      <c r="B63" s="735" t="s">
        <v>81</v>
      </c>
      <c r="C63" s="708"/>
      <c r="D63" s="646" t="s">
        <v>81</v>
      </c>
      <c r="E63" s="489">
        <v>2997.2460000000001</v>
      </c>
      <c r="F63" s="490">
        <v>2997.2460000000001</v>
      </c>
      <c r="G63" s="490">
        <v>0</v>
      </c>
      <c r="H63" s="490">
        <v>2997.2460000000001</v>
      </c>
      <c r="I63" s="490">
        <v>959.36215200000004</v>
      </c>
      <c r="J63" s="491">
        <v>0.3200812185586368</v>
      </c>
      <c r="K63" s="490">
        <v>391.33922400000006</v>
      </c>
      <c r="L63" s="489">
        <v>2037.8838479999999</v>
      </c>
      <c r="M63" s="489">
        <v>568.02292799999998</v>
      </c>
      <c r="N63" s="491">
        <v>0.18951495072476532</v>
      </c>
      <c r="O63" s="489">
        <v>103.058466</v>
      </c>
      <c r="P63" s="491">
        <v>3.4384386867144033E-2</v>
      </c>
      <c r="Q63" s="490">
        <v>57.063761999999997</v>
      </c>
    </row>
    <row r="64" spans="1:17" ht="35.25" customHeight="1" thickBot="1" x14ac:dyDescent="0.3">
      <c r="A64" s="732"/>
      <c r="B64" s="694" t="s">
        <v>69</v>
      </c>
      <c r="C64" s="711"/>
      <c r="D64" s="695"/>
      <c r="E64" s="493">
        <v>4532.0460000000003</v>
      </c>
      <c r="F64" s="494">
        <v>4532.0460000000003</v>
      </c>
      <c r="G64" s="494">
        <v>0</v>
      </c>
      <c r="H64" s="494">
        <v>4532.0460000000003</v>
      </c>
      <c r="I64" s="494">
        <v>1923.2021520000001</v>
      </c>
      <c r="J64" s="495">
        <v>0.4243562735241434</v>
      </c>
      <c r="K64" s="494">
        <v>589.11382800000013</v>
      </c>
      <c r="L64" s="493">
        <v>2608.8438480000004</v>
      </c>
      <c r="M64" s="493">
        <v>1334.0883239999998</v>
      </c>
      <c r="N64" s="495">
        <v>0.2943677809095494</v>
      </c>
      <c r="O64" s="493">
        <v>236.725866</v>
      </c>
      <c r="P64" s="495">
        <v>5.223377388490761E-2</v>
      </c>
      <c r="Q64" s="640">
        <v>165.53116199999999</v>
      </c>
    </row>
    <row r="65" spans="1:17" ht="21.75" customHeight="1" thickBot="1" x14ac:dyDescent="0.3">
      <c r="A65" s="734" t="s">
        <v>485</v>
      </c>
      <c r="B65" s="734"/>
      <c r="C65" s="734"/>
      <c r="D65" s="734"/>
      <c r="E65" s="734"/>
      <c r="F65" s="734"/>
      <c r="G65" s="734"/>
      <c r="H65" s="734"/>
      <c r="I65" s="734"/>
      <c r="J65" s="734"/>
      <c r="K65" s="734"/>
      <c r="L65" s="734"/>
      <c r="M65" s="734"/>
      <c r="N65" s="734"/>
      <c r="O65" s="734"/>
      <c r="P65" s="734"/>
    </row>
    <row r="66" spans="1:17" ht="68.25" customHeight="1" thickBot="1" x14ac:dyDescent="0.3">
      <c r="A66" s="430" t="s">
        <v>6</v>
      </c>
      <c r="B66" s="631" t="s">
        <v>7</v>
      </c>
      <c r="C66" s="576" t="s">
        <v>445</v>
      </c>
      <c r="D66" s="431" t="s">
        <v>170</v>
      </c>
      <c r="E66" s="455" t="s">
        <v>94</v>
      </c>
      <c r="F66" s="436" t="s">
        <v>169</v>
      </c>
      <c r="G66" s="455" t="s">
        <v>96</v>
      </c>
      <c r="H66" s="436" t="s">
        <v>347</v>
      </c>
      <c r="I66" s="632" t="s">
        <v>24</v>
      </c>
      <c r="J66" s="633" t="s">
        <v>327</v>
      </c>
      <c r="K66" s="632" t="s">
        <v>174</v>
      </c>
      <c r="L66" s="632" t="s">
        <v>171</v>
      </c>
      <c r="M66" s="455" t="s">
        <v>25</v>
      </c>
      <c r="N66" s="632" t="s">
        <v>43</v>
      </c>
      <c r="O66" s="455" t="s">
        <v>79</v>
      </c>
      <c r="P66" s="455" t="s">
        <v>255</v>
      </c>
      <c r="Q66" s="455" t="s">
        <v>28</v>
      </c>
    </row>
    <row r="67" spans="1:17" ht="42.75" customHeight="1" x14ac:dyDescent="0.25">
      <c r="A67" s="676" t="s">
        <v>368</v>
      </c>
      <c r="B67" s="515" t="s">
        <v>332</v>
      </c>
      <c r="C67" s="583" t="s">
        <v>33</v>
      </c>
      <c r="D67" s="267" t="s">
        <v>33</v>
      </c>
      <c r="E67" s="516">
        <v>2800</v>
      </c>
      <c r="F67" s="500">
        <v>2800</v>
      </c>
      <c r="G67" s="500">
        <v>0</v>
      </c>
      <c r="H67" s="500">
        <v>2800</v>
      </c>
      <c r="I67" s="500">
        <v>2131.316687</v>
      </c>
      <c r="J67" s="517">
        <v>0.76118453107142858</v>
      </c>
      <c r="K67" s="500">
        <v>437.62566399999992</v>
      </c>
      <c r="L67" s="516">
        <v>668.683313</v>
      </c>
      <c r="M67" s="516">
        <v>1693.6910230000001</v>
      </c>
      <c r="N67" s="518">
        <v>0.60488965107142856</v>
      </c>
      <c r="O67" s="516">
        <v>177.65367000000001</v>
      </c>
      <c r="P67" s="470">
        <v>6.3447739285714289E-2</v>
      </c>
      <c r="Q67" s="500">
        <v>172.04966999999999</v>
      </c>
    </row>
    <row r="68" spans="1:17" ht="24.75" customHeight="1" x14ac:dyDescent="0.25">
      <c r="A68" s="677"/>
      <c r="B68" s="736" t="s">
        <v>47</v>
      </c>
      <c r="C68" s="710"/>
      <c r="D68" s="296" t="s">
        <v>47</v>
      </c>
      <c r="E68" s="485">
        <v>2800</v>
      </c>
      <c r="F68" s="486">
        <v>2800</v>
      </c>
      <c r="G68" s="486">
        <v>0</v>
      </c>
      <c r="H68" s="486">
        <v>2800</v>
      </c>
      <c r="I68" s="486">
        <v>2131.316687</v>
      </c>
      <c r="J68" s="487">
        <v>0.76118453107142858</v>
      </c>
      <c r="K68" s="486">
        <v>437.62566399999992</v>
      </c>
      <c r="L68" s="485">
        <v>668.683313</v>
      </c>
      <c r="M68" s="485">
        <v>1693.6910230000001</v>
      </c>
      <c r="N68" s="487">
        <v>0.60488965107142856</v>
      </c>
      <c r="O68" s="485">
        <v>177.65367000000001</v>
      </c>
      <c r="P68" s="487">
        <v>6.3447739285714289E-2</v>
      </c>
      <c r="Q68" s="486">
        <v>172.04966999999999</v>
      </c>
    </row>
    <row r="69" spans="1:17" ht="108.75" customHeight="1" x14ac:dyDescent="0.25">
      <c r="A69" s="677"/>
      <c r="B69" s="513" t="s">
        <v>413</v>
      </c>
      <c r="C69" s="581" t="s">
        <v>465</v>
      </c>
      <c r="D69" s="440" t="s">
        <v>401</v>
      </c>
      <c r="E69" s="467">
        <v>11036.096919</v>
      </c>
      <c r="F69" s="467">
        <v>11036.096919</v>
      </c>
      <c r="G69" s="467">
        <v>0</v>
      </c>
      <c r="H69" s="468">
        <v>11036.096919</v>
      </c>
      <c r="I69" s="468">
        <v>0</v>
      </c>
      <c r="J69" s="469">
        <v>0</v>
      </c>
      <c r="K69" s="468">
        <v>0</v>
      </c>
      <c r="L69" s="468">
        <v>11036.096919</v>
      </c>
      <c r="M69" s="467">
        <v>0</v>
      </c>
      <c r="N69" s="469">
        <v>0</v>
      </c>
      <c r="O69" s="467">
        <v>0</v>
      </c>
      <c r="P69" s="469">
        <v>0</v>
      </c>
      <c r="Q69" s="468">
        <v>0</v>
      </c>
    </row>
    <row r="70" spans="1:17" ht="105.75" customHeight="1" x14ac:dyDescent="0.25">
      <c r="A70" s="677"/>
      <c r="B70" s="513" t="s">
        <v>413</v>
      </c>
      <c r="C70" s="581" t="s">
        <v>465</v>
      </c>
      <c r="D70" s="440" t="s">
        <v>401</v>
      </c>
      <c r="E70" s="467">
        <v>963.90308100000004</v>
      </c>
      <c r="F70" s="467">
        <v>963.90308100000004</v>
      </c>
      <c r="G70" s="467">
        <v>0</v>
      </c>
      <c r="H70" s="468">
        <v>963.90308100000004</v>
      </c>
      <c r="I70" s="468">
        <v>0</v>
      </c>
      <c r="J70" s="469">
        <v>0</v>
      </c>
      <c r="K70" s="468">
        <v>0</v>
      </c>
      <c r="L70" s="468">
        <v>963.90308100000004</v>
      </c>
      <c r="M70" s="467">
        <v>0</v>
      </c>
      <c r="N70" s="469">
        <v>0</v>
      </c>
      <c r="O70" s="467">
        <v>0</v>
      </c>
      <c r="P70" s="469">
        <v>0</v>
      </c>
      <c r="Q70" s="468">
        <v>0</v>
      </c>
    </row>
    <row r="71" spans="1:17" ht="102" customHeight="1" x14ac:dyDescent="0.25">
      <c r="A71" s="677"/>
      <c r="B71" s="513" t="s">
        <v>414</v>
      </c>
      <c r="C71" s="581" t="s">
        <v>465</v>
      </c>
      <c r="D71" s="440" t="s">
        <v>415</v>
      </c>
      <c r="E71" s="467">
        <v>11036.096919</v>
      </c>
      <c r="F71" s="467">
        <v>11036.096919</v>
      </c>
      <c r="G71" s="467">
        <v>0</v>
      </c>
      <c r="H71" s="468">
        <v>11036.096919</v>
      </c>
      <c r="I71" s="468">
        <v>45.77</v>
      </c>
      <c r="J71" s="469">
        <v>4.1472995693977019E-3</v>
      </c>
      <c r="K71" s="468">
        <v>2.7860000000000014</v>
      </c>
      <c r="L71" s="468">
        <v>10990.326918999999</v>
      </c>
      <c r="M71" s="467">
        <v>42.984000000000002</v>
      </c>
      <c r="N71" s="469">
        <v>3.8948552477821893E-3</v>
      </c>
      <c r="O71" s="467">
        <v>3.0513330000000001</v>
      </c>
      <c r="P71" s="469">
        <v>2.7648660775593178E-4</v>
      </c>
      <c r="Q71" s="468">
        <v>3.0513330000000001</v>
      </c>
    </row>
    <row r="72" spans="1:17" ht="106.5" customHeight="1" x14ac:dyDescent="0.25">
      <c r="A72" s="677"/>
      <c r="B72" s="513" t="s">
        <v>414</v>
      </c>
      <c r="C72" s="581" t="s">
        <v>465</v>
      </c>
      <c r="D72" s="440" t="s">
        <v>415</v>
      </c>
      <c r="E72" s="467">
        <v>16963.903081</v>
      </c>
      <c r="F72" s="467">
        <v>16963.903081</v>
      </c>
      <c r="G72" s="467">
        <v>0</v>
      </c>
      <c r="H72" s="468">
        <v>16963.903081</v>
      </c>
      <c r="I72" s="468">
        <v>7072.0937679999997</v>
      </c>
      <c r="J72" s="469">
        <v>0.41689071991462406</v>
      </c>
      <c r="K72" s="468">
        <v>3377.1748009999997</v>
      </c>
      <c r="L72" s="468">
        <v>9891.8093130000016</v>
      </c>
      <c r="M72" s="467">
        <v>3694.9189670000001</v>
      </c>
      <c r="N72" s="469">
        <v>0.2178106624022394</v>
      </c>
      <c r="O72" s="467">
        <v>305.36702600000001</v>
      </c>
      <c r="P72" s="469">
        <v>1.8000988601616027E-2</v>
      </c>
      <c r="Q72" s="468">
        <v>229.79969299999999</v>
      </c>
    </row>
    <row r="73" spans="1:17" ht="27" customHeight="1" thickBot="1" x14ac:dyDescent="0.3">
      <c r="A73" s="677"/>
      <c r="B73" s="737" t="s">
        <v>81</v>
      </c>
      <c r="C73" s="738"/>
      <c r="D73" s="296" t="s">
        <v>81</v>
      </c>
      <c r="E73" s="489">
        <v>40000</v>
      </c>
      <c r="F73" s="489">
        <v>40000</v>
      </c>
      <c r="G73" s="489">
        <v>0</v>
      </c>
      <c r="H73" s="489">
        <v>40000</v>
      </c>
      <c r="I73" s="489">
        <v>7117.8637680000002</v>
      </c>
      <c r="J73" s="491">
        <v>0.1779465942</v>
      </c>
      <c r="K73" s="490">
        <v>3379.9608009999997</v>
      </c>
      <c r="L73" s="489">
        <v>32882.136232000004</v>
      </c>
      <c r="M73" s="489">
        <v>3737.902967</v>
      </c>
      <c r="N73" s="491">
        <v>9.3447574175000006E-2</v>
      </c>
      <c r="O73" s="489">
        <v>308.41835900000001</v>
      </c>
      <c r="P73" s="491">
        <v>7.7104589749999999E-3</v>
      </c>
      <c r="Q73" s="490">
        <v>232.85102599999999</v>
      </c>
    </row>
    <row r="74" spans="1:17" ht="37.5" customHeight="1" thickBot="1" x14ac:dyDescent="0.3">
      <c r="A74" s="678"/>
      <c r="B74" s="694" t="s">
        <v>69</v>
      </c>
      <c r="C74" s="711"/>
      <c r="D74" s="781"/>
      <c r="E74" s="647">
        <v>42800</v>
      </c>
      <c r="F74" s="494">
        <v>42800</v>
      </c>
      <c r="G74" s="494">
        <v>0</v>
      </c>
      <c r="H74" s="494">
        <v>42800</v>
      </c>
      <c r="I74" s="494">
        <v>9249.1804549999997</v>
      </c>
      <c r="J74" s="495">
        <v>0.21610234707943923</v>
      </c>
      <c r="K74" s="494">
        <v>3817.5864649999994</v>
      </c>
      <c r="L74" s="493">
        <v>33550.819544999998</v>
      </c>
      <c r="M74" s="493">
        <v>5431.5939900000003</v>
      </c>
      <c r="N74" s="495">
        <v>0.12690640163551403</v>
      </c>
      <c r="O74" s="493">
        <v>486.07202900000004</v>
      </c>
      <c r="P74" s="495">
        <v>1.1356823107476637E-2</v>
      </c>
      <c r="Q74" s="640">
        <v>404.90069599999998</v>
      </c>
    </row>
    <row r="75" spans="1:17" ht="18" customHeight="1" thickBot="1" x14ac:dyDescent="0.3">
      <c r="A75" s="688" t="s">
        <v>485</v>
      </c>
      <c r="B75" s="688"/>
      <c r="C75" s="688"/>
      <c r="D75" s="688"/>
      <c r="E75" s="688"/>
      <c r="F75" s="688"/>
      <c r="G75" s="688"/>
      <c r="H75" s="688"/>
      <c r="I75" s="688"/>
      <c r="J75" s="688"/>
      <c r="K75" s="688"/>
      <c r="L75" s="688"/>
      <c r="M75" s="688"/>
      <c r="N75" s="688"/>
      <c r="O75" s="688"/>
      <c r="P75" s="688"/>
    </row>
    <row r="76" spans="1:17" s="167" customFormat="1" ht="68.25" customHeight="1" thickBot="1" x14ac:dyDescent="0.3">
      <c r="A76" s="435" t="s">
        <v>6</v>
      </c>
      <c r="B76" s="456" t="s">
        <v>7</v>
      </c>
      <c r="C76" s="434" t="s">
        <v>445</v>
      </c>
      <c r="D76" s="436" t="s">
        <v>170</v>
      </c>
      <c r="E76" s="455" t="s">
        <v>94</v>
      </c>
      <c r="F76" s="436" t="s">
        <v>169</v>
      </c>
      <c r="G76" s="436" t="s">
        <v>96</v>
      </c>
      <c r="H76" s="436" t="s">
        <v>347</v>
      </c>
      <c r="I76" s="436" t="s">
        <v>24</v>
      </c>
      <c r="J76" s="437" t="s">
        <v>327</v>
      </c>
      <c r="K76" s="436" t="s">
        <v>174</v>
      </c>
      <c r="L76" s="436" t="s">
        <v>171</v>
      </c>
      <c r="M76" s="455" t="s">
        <v>25</v>
      </c>
      <c r="N76" s="436" t="s">
        <v>43</v>
      </c>
      <c r="O76" s="455" t="s">
        <v>79</v>
      </c>
      <c r="P76" s="455" t="s">
        <v>255</v>
      </c>
      <c r="Q76" s="455" t="s">
        <v>28</v>
      </c>
    </row>
    <row r="77" spans="1:17" ht="60" x14ac:dyDescent="0.25">
      <c r="A77" s="730" t="s">
        <v>369</v>
      </c>
      <c r="B77" s="471" t="s">
        <v>112</v>
      </c>
      <c r="C77" s="575" t="s">
        <v>39</v>
      </c>
      <c r="D77" s="247" t="s">
        <v>39</v>
      </c>
      <c r="E77" s="467">
        <v>145.19999999999999</v>
      </c>
      <c r="F77" s="467">
        <v>145.19999999999999</v>
      </c>
      <c r="G77" s="467">
        <v>0</v>
      </c>
      <c r="H77" s="468">
        <v>145.19999999999999</v>
      </c>
      <c r="I77" s="468">
        <v>0</v>
      </c>
      <c r="J77" s="469">
        <v>0</v>
      </c>
      <c r="K77" s="468">
        <v>0</v>
      </c>
      <c r="L77" s="467">
        <v>145.19999999999999</v>
      </c>
      <c r="M77" s="467">
        <v>0</v>
      </c>
      <c r="N77" s="469">
        <v>0</v>
      </c>
      <c r="O77" s="467">
        <v>0</v>
      </c>
      <c r="P77" s="469">
        <v>0</v>
      </c>
      <c r="Q77" s="468">
        <v>0</v>
      </c>
    </row>
    <row r="78" spans="1:17" ht="45" x14ac:dyDescent="0.25">
      <c r="A78" s="685"/>
      <c r="B78" s="471" t="s">
        <v>114</v>
      </c>
      <c r="C78" s="575" t="s">
        <v>308</v>
      </c>
      <c r="D78" s="247" t="s">
        <v>308</v>
      </c>
      <c r="E78" s="467">
        <v>14892.5</v>
      </c>
      <c r="F78" s="467">
        <v>14892.5</v>
      </c>
      <c r="G78" s="467">
        <v>0</v>
      </c>
      <c r="H78" s="468">
        <v>14892.5</v>
      </c>
      <c r="I78" s="468">
        <v>13320.374696999999</v>
      </c>
      <c r="J78" s="469">
        <v>0.8944350980023501</v>
      </c>
      <c r="K78" s="468">
        <v>8625.2253659999988</v>
      </c>
      <c r="L78" s="467">
        <v>1572.1253030000007</v>
      </c>
      <c r="M78" s="467">
        <v>4695.1493309999996</v>
      </c>
      <c r="N78" s="469">
        <v>0.31526938599966425</v>
      </c>
      <c r="O78" s="467">
        <v>640.95879200000002</v>
      </c>
      <c r="P78" s="469">
        <v>4.3039032533154276E-2</v>
      </c>
      <c r="Q78" s="468">
        <v>427.20036800000003</v>
      </c>
    </row>
    <row r="79" spans="1:17" ht="30" x14ac:dyDescent="0.25">
      <c r="A79" s="686"/>
      <c r="B79" s="471" t="s">
        <v>115</v>
      </c>
      <c r="C79" s="575" t="s">
        <v>272</v>
      </c>
      <c r="D79" s="247" t="s">
        <v>272</v>
      </c>
      <c r="E79" s="467">
        <v>2748.1</v>
      </c>
      <c r="F79" s="467">
        <v>2748.1</v>
      </c>
      <c r="G79" s="467">
        <v>0</v>
      </c>
      <c r="H79" s="468">
        <v>2748.1</v>
      </c>
      <c r="I79" s="468">
        <v>1998.899999</v>
      </c>
      <c r="J79" s="469">
        <v>0.72737527710054217</v>
      </c>
      <c r="K79" s="468">
        <v>941.06384299999991</v>
      </c>
      <c r="L79" s="467">
        <v>749.20000099999993</v>
      </c>
      <c r="M79" s="467">
        <v>1057.8361560000001</v>
      </c>
      <c r="N79" s="469">
        <v>0.38493364724718898</v>
      </c>
      <c r="O79" s="467">
        <v>180.79348100000001</v>
      </c>
      <c r="P79" s="469">
        <v>6.5788537898911981E-2</v>
      </c>
      <c r="Q79" s="468">
        <v>101.67681399999999</v>
      </c>
    </row>
    <row r="80" spans="1:17" ht="19.5" x14ac:dyDescent="0.25">
      <c r="A80" s="686"/>
      <c r="B80" s="709" t="s">
        <v>47</v>
      </c>
      <c r="C80" s="710"/>
      <c r="D80" s="296" t="s">
        <v>47</v>
      </c>
      <c r="E80" s="485">
        <v>17785.8</v>
      </c>
      <c r="F80" s="486">
        <v>17785.8</v>
      </c>
      <c r="G80" s="486">
        <v>0</v>
      </c>
      <c r="H80" s="486">
        <v>17785.8</v>
      </c>
      <c r="I80" s="486">
        <v>15319.274695999999</v>
      </c>
      <c r="J80" s="487">
        <v>0.86132053076049431</v>
      </c>
      <c r="K80" s="486">
        <v>9566.2892089999987</v>
      </c>
      <c r="L80" s="485">
        <v>2466.5253040000007</v>
      </c>
      <c r="M80" s="485">
        <v>5752.9854869999999</v>
      </c>
      <c r="N80" s="487">
        <v>0.32345947255675878</v>
      </c>
      <c r="O80" s="485">
        <v>821.75227300000006</v>
      </c>
      <c r="P80" s="487">
        <v>4.6202716380483309E-2</v>
      </c>
      <c r="Q80" s="486">
        <v>528.87718200000006</v>
      </c>
    </row>
    <row r="81" spans="1:22" ht="54.75" customHeight="1" x14ac:dyDescent="0.25">
      <c r="A81" s="686"/>
      <c r="B81" s="471" t="s">
        <v>416</v>
      </c>
      <c r="C81" s="575" t="s">
        <v>466</v>
      </c>
      <c r="D81" s="247" t="s">
        <v>417</v>
      </c>
      <c r="E81" s="467">
        <v>1000</v>
      </c>
      <c r="F81" s="468">
        <v>1000</v>
      </c>
      <c r="G81" s="468">
        <v>0</v>
      </c>
      <c r="H81" s="468">
        <v>1000</v>
      </c>
      <c r="I81" s="468">
        <v>325.60000000000002</v>
      </c>
      <c r="J81" s="469">
        <v>0.3256</v>
      </c>
      <c r="K81" s="468">
        <v>325.60000000000002</v>
      </c>
      <c r="L81" s="467">
        <v>674.4</v>
      </c>
      <c r="M81" s="467">
        <v>0</v>
      </c>
      <c r="N81" s="470">
        <v>0</v>
      </c>
      <c r="O81" s="467">
        <v>0</v>
      </c>
      <c r="P81" s="470">
        <v>0</v>
      </c>
      <c r="Q81" s="468">
        <v>0</v>
      </c>
    </row>
    <row r="82" spans="1:22" ht="104.25" customHeight="1" x14ac:dyDescent="0.25">
      <c r="A82" s="686"/>
      <c r="B82" s="514" t="s">
        <v>418</v>
      </c>
      <c r="C82" s="582" t="s">
        <v>467</v>
      </c>
      <c r="D82" s="441" t="s">
        <v>419</v>
      </c>
      <c r="E82" s="467">
        <v>10000</v>
      </c>
      <c r="F82" s="468">
        <v>10000</v>
      </c>
      <c r="G82" s="468">
        <v>0</v>
      </c>
      <c r="H82" s="468">
        <v>10000</v>
      </c>
      <c r="I82" s="468">
        <v>9069.3166660000006</v>
      </c>
      <c r="J82" s="469">
        <v>0.90693166660000002</v>
      </c>
      <c r="K82" s="468">
        <v>8479.35</v>
      </c>
      <c r="L82" s="467">
        <v>930.68333399999938</v>
      </c>
      <c r="M82" s="467">
        <v>589.96666600000003</v>
      </c>
      <c r="N82" s="469">
        <v>5.8996666600000004E-2</v>
      </c>
      <c r="O82" s="467">
        <v>27.706665000000001</v>
      </c>
      <c r="P82" s="469">
        <v>2.7706664999999999E-3</v>
      </c>
      <c r="Q82" s="468">
        <v>27.706665000000001</v>
      </c>
    </row>
    <row r="83" spans="1:22" ht="106.5" customHeight="1" x14ac:dyDescent="0.25">
      <c r="A83" s="686"/>
      <c r="B83" s="514" t="s">
        <v>420</v>
      </c>
      <c r="C83" s="582" t="s">
        <v>467</v>
      </c>
      <c r="D83" s="441" t="s">
        <v>421</v>
      </c>
      <c r="E83" s="467">
        <v>10000</v>
      </c>
      <c r="F83" s="468">
        <v>10000</v>
      </c>
      <c r="G83" s="468">
        <v>0</v>
      </c>
      <c r="H83" s="468">
        <v>10000</v>
      </c>
      <c r="I83" s="468">
        <v>8979.3166660000006</v>
      </c>
      <c r="J83" s="469">
        <v>0.89793166660000001</v>
      </c>
      <c r="K83" s="468">
        <v>8408.8899990000009</v>
      </c>
      <c r="L83" s="467">
        <v>1020.6833339999994</v>
      </c>
      <c r="M83" s="467">
        <v>570.42666699999995</v>
      </c>
      <c r="N83" s="469">
        <v>5.7042666699999994E-2</v>
      </c>
      <c r="O83" s="467">
        <v>9.8000000000000007</v>
      </c>
      <c r="P83" s="469">
        <v>9.7999999999999997E-4</v>
      </c>
      <c r="Q83" s="468">
        <v>9.8000000000000007</v>
      </c>
    </row>
    <row r="84" spans="1:22" ht="26.25" customHeight="1" thickBot="1" x14ac:dyDescent="0.3">
      <c r="A84" s="686"/>
      <c r="B84" s="784" t="s">
        <v>81</v>
      </c>
      <c r="C84" s="785"/>
      <c r="D84" s="646" t="s">
        <v>81</v>
      </c>
      <c r="E84" s="489">
        <v>21000</v>
      </c>
      <c r="F84" s="489">
        <v>21000</v>
      </c>
      <c r="G84" s="489">
        <v>0</v>
      </c>
      <c r="H84" s="489">
        <v>21000</v>
      </c>
      <c r="I84" s="489">
        <v>18374.233332000003</v>
      </c>
      <c r="J84" s="491">
        <v>0.87496349200000012</v>
      </c>
      <c r="K84" s="490">
        <v>17213.839999000003</v>
      </c>
      <c r="L84" s="489">
        <v>2625.7666679999988</v>
      </c>
      <c r="M84" s="489">
        <v>1160.393333</v>
      </c>
      <c r="N84" s="491">
        <v>5.5256825380952383E-2</v>
      </c>
      <c r="O84" s="489">
        <v>37.506664999999998</v>
      </c>
      <c r="P84" s="491">
        <v>1.7860316666666665E-3</v>
      </c>
      <c r="Q84" s="490">
        <v>37.506664999999998</v>
      </c>
    </row>
    <row r="85" spans="1:22" ht="30" customHeight="1" thickBot="1" x14ac:dyDescent="0.3">
      <c r="A85" s="731"/>
      <c r="B85" s="694" t="s">
        <v>69</v>
      </c>
      <c r="C85" s="711"/>
      <c r="D85" s="695"/>
      <c r="E85" s="493">
        <v>38785.800000000003</v>
      </c>
      <c r="F85" s="494">
        <v>38785.800000000003</v>
      </c>
      <c r="G85" s="494">
        <v>0</v>
      </c>
      <c r="H85" s="494">
        <v>38785.800000000003</v>
      </c>
      <c r="I85" s="494">
        <v>33693.508028000004</v>
      </c>
      <c r="J85" s="495">
        <v>0.86870731112933086</v>
      </c>
      <c r="K85" s="494">
        <v>26780.129208000002</v>
      </c>
      <c r="L85" s="493">
        <v>5092.2919719999991</v>
      </c>
      <c r="M85" s="493">
        <v>6913.3788199999999</v>
      </c>
      <c r="N85" s="495">
        <v>0.17824510052648132</v>
      </c>
      <c r="O85" s="493">
        <v>859.25893800000006</v>
      </c>
      <c r="P85" s="495">
        <v>2.215395680893523E-2</v>
      </c>
      <c r="Q85" s="648">
        <v>566.38384700000006</v>
      </c>
    </row>
    <row r="86" spans="1:22" ht="20.25" customHeight="1" x14ac:dyDescent="0.25">
      <c r="A86" s="688" t="s">
        <v>485</v>
      </c>
      <c r="B86" s="688"/>
      <c r="C86" s="688"/>
      <c r="D86" s="688"/>
      <c r="E86" s="688"/>
      <c r="F86" s="688"/>
      <c r="G86" s="688"/>
      <c r="H86" s="688"/>
      <c r="I86" s="688"/>
      <c r="J86" s="688"/>
      <c r="K86" s="688"/>
      <c r="L86" s="688"/>
      <c r="M86" s="688"/>
      <c r="N86" s="688"/>
      <c r="O86" s="688"/>
      <c r="P86" s="688"/>
    </row>
    <row r="87" spans="1:22" ht="20.25" customHeight="1" thickBot="1" x14ac:dyDescent="0.3">
      <c r="A87" s="590"/>
      <c r="B87" s="520"/>
      <c r="C87" s="584"/>
      <c r="D87" s="595"/>
      <c r="E87" s="521"/>
      <c r="F87" s="520"/>
      <c r="G87" s="520"/>
      <c r="H87" s="520"/>
      <c r="I87" s="520"/>
      <c r="J87" s="520"/>
      <c r="K87" s="520"/>
      <c r="L87" s="520"/>
      <c r="M87" s="602"/>
      <c r="N87" s="520"/>
      <c r="O87" s="522"/>
      <c r="P87" s="520"/>
      <c r="Q87" s="522"/>
    </row>
    <row r="88" spans="1:22" s="167" customFormat="1" ht="51.75" customHeight="1" thickBot="1" x14ac:dyDescent="0.3">
      <c r="A88" s="435" t="s">
        <v>6</v>
      </c>
      <c r="B88" s="456" t="s">
        <v>7</v>
      </c>
      <c r="C88" s="434" t="s">
        <v>445</v>
      </c>
      <c r="D88" s="436" t="s">
        <v>170</v>
      </c>
      <c r="E88" s="455" t="s">
        <v>94</v>
      </c>
      <c r="F88" s="436" t="s">
        <v>169</v>
      </c>
      <c r="G88" s="436" t="s">
        <v>96</v>
      </c>
      <c r="H88" s="436" t="s">
        <v>347</v>
      </c>
      <c r="I88" s="436" t="s">
        <v>24</v>
      </c>
      <c r="J88" s="437" t="s">
        <v>327</v>
      </c>
      <c r="K88" s="436" t="s">
        <v>174</v>
      </c>
      <c r="L88" s="436" t="s">
        <v>171</v>
      </c>
      <c r="M88" s="455" t="s">
        <v>25</v>
      </c>
      <c r="N88" s="436" t="s">
        <v>43</v>
      </c>
      <c r="O88" s="455" t="s">
        <v>79</v>
      </c>
      <c r="P88" s="436" t="s">
        <v>255</v>
      </c>
      <c r="Q88" s="649" t="s">
        <v>28</v>
      </c>
    </row>
    <row r="89" spans="1:22" ht="45" customHeight="1" x14ac:dyDescent="0.25">
      <c r="A89" s="676" t="s">
        <v>367</v>
      </c>
      <c r="B89" s="512" t="s">
        <v>111</v>
      </c>
      <c r="C89" s="580" t="s">
        <v>38</v>
      </c>
      <c r="D89" s="21" t="s">
        <v>38</v>
      </c>
      <c r="E89" s="480">
        <v>400000</v>
      </c>
      <c r="F89" s="481">
        <v>400000</v>
      </c>
      <c r="G89" s="481">
        <v>0</v>
      </c>
      <c r="H89" s="481">
        <v>400000</v>
      </c>
      <c r="I89" s="481">
        <v>161280.88009907998</v>
      </c>
      <c r="J89" s="469">
        <v>0.40320220024769993</v>
      </c>
      <c r="K89" s="468">
        <v>20369.326736999996</v>
      </c>
      <c r="L89" s="480">
        <v>238719.11990092002</v>
      </c>
      <c r="M89" s="480">
        <v>140911.55336207998</v>
      </c>
      <c r="N89" s="482">
        <v>0.35227888340519997</v>
      </c>
      <c r="O89" s="480">
        <v>4262.6715084500001</v>
      </c>
      <c r="P89" s="469">
        <v>1.0656678771125E-2</v>
      </c>
      <c r="Q89" s="481">
        <v>3436.81593445</v>
      </c>
    </row>
    <row r="90" spans="1:22" ht="27.75" customHeight="1" x14ac:dyDescent="0.25">
      <c r="A90" s="677"/>
      <c r="B90" s="736" t="s">
        <v>47</v>
      </c>
      <c r="C90" s="710"/>
      <c r="D90" s="296" t="s">
        <v>47</v>
      </c>
      <c r="E90" s="485">
        <v>400000</v>
      </c>
      <c r="F90" s="486">
        <v>400000</v>
      </c>
      <c r="G90" s="486">
        <v>0</v>
      </c>
      <c r="H90" s="486">
        <v>400000</v>
      </c>
      <c r="I90" s="486">
        <v>161280.88009907998</v>
      </c>
      <c r="J90" s="487">
        <v>0.40320220024769993</v>
      </c>
      <c r="K90" s="486">
        <v>20369.326736999996</v>
      </c>
      <c r="L90" s="485">
        <v>238719.11990092002</v>
      </c>
      <c r="M90" s="485">
        <v>140911.55336207998</v>
      </c>
      <c r="N90" s="487">
        <v>0.35227888340519997</v>
      </c>
      <c r="O90" s="485">
        <v>4262.6715084500001</v>
      </c>
      <c r="P90" s="487">
        <v>1.0656678771125E-2</v>
      </c>
      <c r="Q90" s="486">
        <v>3436.81593445</v>
      </c>
    </row>
    <row r="91" spans="1:22" ht="78.75" customHeight="1" x14ac:dyDescent="0.25">
      <c r="A91" s="677"/>
      <c r="B91" s="513" t="s">
        <v>400</v>
      </c>
      <c r="C91" s="581" t="s">
        <v>149</v>
      </c>
      <c r="D91" s="440" t="s">
        <v>401</v>
      </c>
      <c r="E91" s="467">
        <v>50000</v>
      </c>
      <c r="F91" s="468">
        <v>50000</v>
      </c>
      <c r="G91" s="468">
        <v>0</v>
      </c>
      <c r="H91" s="468">
        <v>50000</v>
      </c>
      <c r="I91" s="468">
        <v>49478.662342669995</v>
      </c>
      <c r="J91" s="469">
        <v>0.98957324685339987</v>
      </c>
      <c r="K91" s="468">
        <v>28504.689319999998</v>
      </c>
      <c r="L91" s="467">
        <v>521.33765733000473</v>
      </c>
      <c r="M91" s="467">
        <v>20973.973022669998</v>
      </c>
      <c r="N91" s="469">
        <v>0.41947946045339995</v>
      </c>
      <c r="O91" s="467">
        <v>198.84670499999999</v>
      </c>
      <c r="P91" s="469">
        <v>3.9769341000000001E-3</v>
      </c>
      <c r="Q91" s="468">
        <v>153.72538399999999</v>
      </c>
    </row>
    <row r="92" spans="1:22" ht="75" x14ac:dyDescent="0.25">
      <c r="A92" s="677"/>
      <c r="B92" s="514" t="s">
        <v>402</v>
      </c>
      <c r="C92" s="581" t="s">
        <v>468</v>
      </c>
      <c r="D92" s="440" t="s">
        <v>401</v>
      </c>
      <c r="E92" s="467">
        <v>77031.226735999997</v>
      </c>
      <c r="F92" s="468">
        <v>77031.226735999997</v>
      </c>
      <c r="G92" s="468">
        <v>0</v>
      </c>
      <c r="H92" s="468">
        <v>77031.226735999997</v>
      </c>
      <c r="I92" s="468">
        <v>77011.236736050007</v>
      </c>
      <c r="J92" s="469">
        <v>0.9997404948512828</v>
      </c>
      <c r="K92" s="523">
        <v>0</v>
      </c>
      <c r="L92" s="467">
        <v>19.989999949990306</v>
      </c>
      <c r="M92" s="467">
        <v>77011.236736050007</v>
      </c>
      <c r="N92" s="524">
        <v>0.9997404948512828</v>
      </c>
      <c r="O92" s="467">
        <v>0</v>
      </c>
      <c r="P92" s="469">
        <v>0</v>
      </c>
      <c r="Q92" s="468">
        <v>0</v>
      </c>
    </row>
    <row r="93" spans="1:22" ht="23.25" customHeight="1" thickBot="1" x14ac:dyDescent="0.3">
      <c r="A93" s="677"/>
      <c r="B93" s="735" t="s">
        <v>81</v>
      </c>
      <c r="C93" s="708"/>
      <c r="D93" s="646" t="s">
        <v>81</v>
      </c>
      <c r="E93" s="489">
        <v>127031.226736</v>
      </c>
      <c r="F93" s="490">
        <v>127031.226736</v>
      </c>
      <c r="G93" s="490">
        <v>0</v>
      </c>
      <c r="H93" s="490">
        <v>127031.226736</v>
      </c>
      <c r="I93" s="490">
        <v>126489.89907872</v>
      </c>
      <c r="J93" s="491">
        <v>0.99573862528774126</v>
      </c>
      <c r="K93" s="490">
        <v>28504.689319999998</v>
      </c>
      <c r="L93" s="489">
        <v>541.32765727999504</v>
      </c>
      <c r="M93" s="489">
        <v>97985.209758720011</v>
      </c>
      <c r="N93" s="491">
        <v>0.7713474259550035</v>
      </c>
      <c r="O93" s="489">
        <v>198.84670499999999</v>
      </c>
      <c r="P93" s="491">
        <v>1.5653372017988066E-3</v>
      </c>
      <c r="Q93" s="490">
        <v>153.72538399999999</v>
      </c>
    </row>
    <row r="94" spans="1:22" ht="40.5" customHeight="1" thickBot="1" x14ac:dyDescent="0.3">
      <c r="A94" s="733"/>
      <c r="B94" s="694" t="s">
        <v>69</v>
      </c>
      <c r="C94" s="711"/>
      <c r="D94" s="695"/>
      <c r="E94" s="493">
        <v>527031.22673600004</v>
      </c>
      <c r="F94" s="494">
        <v>527031.22673600004</v>
      </c>
      <c r="G94" s="494">
        <v>0</v>
      </c>
      <c r="H94" s="494">
        <v>527031.22673600004</v>
      </c>
      <c r="I94" s="494">
        <v>287770.7791778</v>
      </c>
      <c r="J94" s="495">
        <v>0.54602225556921291</v>
      </c>
      <c r="K94" s="494">
        <v>48874.016056999993</v>
      </c>
      <c r="L94" s="493">
        <v>239260.44755820005</v>
      </c>
      <c r="M94" s="493">
        <v>238896.76312079999</v>
      </c>
      <c r="N94" s="495">
        <v>0.453287682022811</v>
      </c>
      <c r="O94" s="493">
        <v>4461.5182134500001</v>
      </c>
      <c r="P94" s="495">
        <v>8.4653773573930176E-3</v>
      </c>
      <c r="Q94" s="640">
        <v>3590.5413184499998</v>
      </c>
      <c r="V94" s="525"/>
    </row>
    <row r="95" spans="1:22" ht="22.5" customHeight="1" thickBot="1" x14ac:dyDescent="0.3">
      <c r="A95" s="688" t="s">
        <v>485</v>
      </c>
      <c r="B95" s="688"/>
      <c r="C95" s="688"/>
      <c r="D95" s="688"/>
      <c r="E95" s="688"/>
      <c r="F95" s="688"/>
      <c r="G95" s="688"/>
      <c r="H95" s="688"/>
      <c r="I95" s="688"/>
      <c r="J95" s="688"/>
      <c r="K95" s="688"/>
      <c r="L95" s="688"/>
      <c r="M95" s="689"/>
      <c r="N95" s="688"/>
      <c r="O95" s="688"/>
      <c r="P95" s="688"/>
      <c r="Q95" s="641"/>
    </row>
    <row r="96" spans="1:22" s="167" customFormat="1" ht="68.25" customHeight="1" x14ac:dyDescent="0.25">
      <c r="A96" s="435" t="s">
        <v>89</v>
      </c>
      <c r="B96" s="456" t="s">
        <v>7</v>
      </c>
      <c r="C96" s="434" t="s">
        <v>445</v>
      </c>
      <c r="D96" s="436" t="s">
        <v>170</v>
      </c>
      <c r="E96" s="455" t="s">
        <v>94</v>
      </c>
      <c r="F96" s="436" t="s">
        <v>169</v>
      </c>
      <c r="G96" s="436" t="s">
        <v>96</v>
      </c>
      <c r="H96" s="436" t="s">
        <v>347</v>
      </c>
      <c r="I96" s="436" t="s">
        <v>24</v>
      </c>
      <c r="J96" s="437" t="s">
        <v>327</v>
      </c>
      <c r="K96" s="436" t="s">
        <v>174</v>
      </c>
      <c r="L96" s="436" t="s">
        <v>171</v>
      </c>
      <c r="M96" s="455" t="s">
        <v>25</v>
      </c>
      <c r="N96" s="436" t="s">
        <v>43</v>
      </c>
      <c r="O96" s="455" t="s">
        <v>79</v>
      </c>
      <c r="P96" s="455" t="s">
        <v>255</v>
      </c>
      <c r="Q96" s="455" t="s">
        <v>28</v>
      </c>
    </row>
    <row r="97" spans="1:17" ht="69.75" customHeight="1" x14ac:dyDescent="0.25">
      <c r="A97" s="685" t="s">
        <v>333</v>
      </c>
      <c r="B97" s="506" t="s">
        <v>440</v>
      </c>
      <c r="C97" s="579" t="s">
        <v>469</v>
      </c>
      <c r="D97" s="250" t="s">
        <v>421</v>
      </c>
      <c r="E97" s="480">
        <v>4500</v>
      </c>
      <c r="F97" s="481">
        <v>4500</v>
      </c>
      <c r="G97" s="481">
        <v>0</v>
      </c>
      <c r="H97" s="481">
        <v>4500</v>
      </c>
      <c r="I97" s="481">
        <v>2599.2798990000001</v>
      </c>
      <c r="J97" s="482">
        <v>0.57761775533333337</v>
      </c>
      <c r="K97" s="481">
        <v>502.9541750000003</v>
      </c>
      <c r="L97" s="480">
        <v>1900.7201009999999</v>
      </c>
      <c r="M97" s="480">
        <v>2096.3257239999998</v>
      </c>
      <c r="N97" s="507">
        <v>0.46585016088888886</v>
      </c>
      <c r="O97" s="480">
        <v>265.90146054000002</v>
      </c>
      <c r="P97" s="470">
        <v>5.9089213453333338E-2</v>
      </c>
      <c r="Q97" s="481">
        <v>253.47926027</v>
      </c>
    </row>
    <row r="98" spans="1:17" ht="31.5" customHeight="1" thickBot="1" x14ac:dyDescent="0.3">
      <c r="A98" s="686"/>
      <c r="B98" s="707" t="s">
        <v>81</v>
      </c>
      <c r="C98" s="708"/>
      <c r="D98" s="646" t="s">
        <v>81</v>
      </c>
      <c r="E98" s="489">
        <v>4500</v>
      </c>
      <c r="F98" s="490">
        <v>4500</v>
      </c>
      <c r="G98" s="490">
        <v>0</v>
      </c>
      <c r="H98" s="490">
        <v>4500</v>
      </c>
      <c r="I98" s="490">
        <v>2599.2798990000001</v>
      </c>
      <c r="J98" s="491">
        <v>0.57761775533333337</v>
      </c>
      <c r="K98" s="490">
        <v>502.9541750000003</v>
      </c>
      <c r="L98" s="489">
        <v>1900.7201009999999</v>
      </c>
      <c r="M98" s="489">
        <v>2096.3257239999998</v>
      </c>
      <c r="N98" s="491">
        <v>0.46585016088888886</v>
      </c>
      <c r="O98" s="489">
        <v>265.90146054000002</v>
      </c>
      <c r="P98" s="491">
        <v>5.9089213453333338E-2</v>
      </c>
      <c r="Q98" s="490">
        <v>253.47926027</v>
      </c>
    </row>
    <row r="99" spans="1:17" ht="40.5" customHeight="1" thickBot="1" x14ac:dyDescent="0.3">
      <c r="A99" s="687"/>
      <c r="B99" s="694" t="s">
        <v>69</v>
      </c>
      <c r="C99" s="711"/>
      <c r="D99" s="695"/>
      <c r="E99" s="493">
        <v>4500</v>
      </c>
      <c r="F99" s="494">
        <v>4500</v>
      </c>
      <c r="G99" s="494">
        <v>0</v>
      </c>
      <c r="H99" s="494">
        <v>4500</v>
      </c>
      <c r="I99" s="494">
        <v>2599.2798990000001</v>
      </c>
      <c r="J99" s="495">
        <v>0.57761775533333337</v>
      </c>
      <c r="K99" s="494">
        <v>502.9541750000003</v>
      </c>
      <c r="L99" s="493">
        <v>1900.7201009999999</v>
      </c>
      <c r="M99" s="493">
        <v>2096.3257239999998</v>
      </c>
      <c r="N99" s="495">
        <v>0.46585016088888886</v>
      </c>
      <c r="O99" s="493">
        <v>265.90146054000002</v>
      </c>
      <c r="P99" s="495">
        <v>5.9089213453333338E-2</v>
      </c>
      <c r="Q99" s="640">
        <v>253.47926027</v>
      </c>
    </row>
    <row r="100" spans="1:17" ht="22.5" customHeight="1" thickBot="1" x14ac:dyDescent="0.3">
      <c r="A100" s="688" t="s">
        <v>485</v>
      </c>
      <c r="B100" s="688"/>
      <c r="C100" s="688"/>
      <c r="D100" s="688"/>
      <c r="E100" s="688"/>
      <c r="F100" s="688"/>
      <c r="G100" s="688"/>
      <c r="H100" s="688"/>
      <c r="I100" s="688"/>
      <c r="J100" s="688"/>
      <c r="K100" s="688"/>
      <c r="L100" s="688"/>
      <c r="M100" s="689"/>
      <c r="N100" s="688"/>
      <c r="O100" s="688"/>
      <c r="P100" s="688"/>
    </row>
    <row r="101" spans="1:17" s="167" customFormat="1" ht="68.25" customHeight="1" thickBot="1" x14ac:dyDescent="0.3">
      <c r="A101" s="650" t="s">
        <v>6</v>
      </c>
      <c r="B101" s="431" t="s">
        <v>7</v>
      </c>
      <c r="C101" s="651" t="s">
        <v>445</v>
      </c>
      <c r="D101" s="431" t="s">
        <v>170</v>
      </c>
      <c r="E101" s="652" t="s">
        <v>94</v>
      </c>
      <c r="F101" s="431" t="s">
        <v>169</v>
      </c>
      <c r="G101" s="431" t="s">
        <v>96</v>
      </c>
      <c r="H101" s="431" t="s">
        <v>351</v>
      </c>
      <c r="I101" s="431" t="s">
        <v>24</v>
      </c>
      <c r="J101" s="432" t="s">
        <v>327</v>
      </c>
      <c r="K101" s="431" t="s">
        <v>174</v>
      </c>
      <c r="L101" s="431" t="s">
        <v>171</v>
      </c>
      <c r="M101" s="652" t="s">
        <v>25</v>
      </c>
      <c r="N101" s="431" t="s">
        <v>43</v>
      </c>
      <c r="O101" s="652" t="s">
        <v>79</v>
      </c>
      <c r="P101" s="431" t="s">
        <v>255</v>
      </c>
      <c r="Q101" s="653" t="s">
        <v>28</v>
      </c>
    </row>
    <row r="102" spans="1:17" ht="63.75" customHeight="1" x14ac:dyDescent="0.25">
      <c r="A102" s="723" t="s">
        <v>298</v>
      </c>
      <c r="B102" s="479" t="s">
        <v>132</v>
      </c>
      <c r="C102" s="577" t="s">
        <v>133</v>
      </c>
      <c r="D102" s="21" t="s">
        <v>133</v>
      </c>
      <c r="E102" s="480">
        <v>1079.5</v>
      </c>
      <c r="F102" s="481">
        <v>1079.5</v>
      </c>
      <c r="G102" s="481">
        <v>0</v>
      </c>
      <c r="H102" s="481">
        <v>1079.5</v>
      </c>
      <c r="I102" s="481">
        <v>0</v>
      </c>
      <c r="J102" s="482">
        <v>0</v>
      </c>
      <c r="K102" s="481">
        <v>0</v>
      </c>
      <c r="L102" s="480">
        <v>1079.5</v>
      </c>
      <c r="M102" s="480">
        <v>0</v>
      </c>
      <c r="N102" s="482">
        <v>0</v>
      </c>
      <c r="O102" s="480">
        <v>0</v>
      </c>
      <c r="P102" s="482">
        <v>0</v>
      </c>
      <c r="Q102" s="481">
        <v>0</v>
      </c>
    </row>
    <row r="103" spans="1:17" ht="63.75" customHeight="1" x14ac:dyDescent="0.25">
      <c r="A103" s="692"/>
      <c r="B103" s="466" t="s">
        <v>130</v>
      </c>
      <c r="C103" s="574" t="s">
        <v>274</v>
      </c>
      <c r="D103" s="20" t="s">
        <v>274</v>
      </c>
      <c r="E103" s="467">
        <v>79100</v>
      </c>
      <c r="F103" s="468">
        <v>79100</v>
      </c>
      <c r="G103" s="468">
        <v>0</v>
      </c>
      <c r="H103" s="468">
        <v>79100</v>
      </c>
      <c r="I103" s="468">
        <v>18439.218561000002</v>
      </c>
      <c r="J103" s="469">
        <v>0.23311275045512012</v>
      </c>
      <c r="K103" s="468">
        <v>8807.5295060000008</v>
      </c>
      <c r="L103" s="467">
        <v>60660.781438999998</v>
      </c>
      <c r="M103" s="467">
        <v>9631.6890550000007</v>
      </c>
      <c r="N103" s="469">
        <v>0.12176598046776234</v>
      </c>
      <c r="O103" s="467">
        <v>1056.707171</v>
      </c>
      <c r="P103" s="469">
        <v>1.3359129848293299E-2</v>
      </c>
      <c r="Q103" s="468">
        <v>840.49757</v>
      </c>
    </row>
    <row r="104" spans="1:17" ht="75" x14ac:dyDescent="0.25">
      <c r="A104" s="692"/>
      <c r="B104" s="466" t="s">
        <v>258</v>
      </c>
      <c r="C104" s="574" t="s">
        <v>260</v>
      </c>
      <c r="D104" s="20" t="s">
        <v>260</v>
      </c>
      <c r="E104" s="467">
        <v>2095.4</v>
      </c>
      <c r="F104" s="468">
        <v>2095.4</v>
      </c>
      <c r="G104" s="468">
        <v>0</v>
      </c>
      <c r="H104" s="468">
        <v>2095.4</v>
      </c>
      <c r="I104" s="468">
        <v>1139.4492829999999</v>
      </c>
      <c r="J104" s="469">
        <v>0.54378604705545475</v>
      </c>
      <c r="K104" s="468">
        <v>729.9099819999999</v>
      </c>
      <c r="L104" s="467">
        <v>955.95071700000017</v>
      </c>
      <c r="M104" s="467">
        <v>409.53930100000002</v>
      </c>
      <c r="N104" s="469">
        <v>0.19544683640355065</v>
      </c>
      <c r="O104" s="467">
        <v>25.294401000000001</v>
      </c>
      <c r="P104" s="469">
        <v>1.2071394960389423E-2</v>
      </c>
      <c r="Q104" s="468">
        <v>25.294401000000001</v>
      </c>
    </row>
    <row r="105" spans="1:17" ht="26.25" customHeight="1" x14ac:dyDescent="0.25">
      <c r="A105" s="692"/>
      <c r="B105" s="709" t="s">
        <v>47</v>
      </c>
      <c r="C105" s="710"/>
      <c r="D105" s="296" t="s">
        <v>47</v>
      </c>
      <c r="E105" s="485">
        <v>82274.899999999994</v>
      </c>
      <c r="F105" s="486">
        <v>82274.899999999994</v>
      </c>
      <c r="G105" s="486">
        <v>0</v>
      </c>
      <c r="H105" s="486">
        <v>82274.899999999994</v>
      </c>
      <c r="I105" s="486">
        <v>19578.667844000003</v>
      </c>
      <c r="J105" s="487">
        <v>0.23796647390637976</v>
      </c>
      <c r="K105" s="486">
        <v>9537.439488</v>
      </c>
      <c r="L105" s="485">
        <v>62696.232155999991</v>
      </c>
      <c r="M105" s="485">
        <v>10041.228356000001</v>
      </c>
      <c r="N105" s="487">
        <v>0.12204485640213482</v>
      </c>
      <c r="O105" s="485">
        <v>1082.0015720000001</v>
      </c>
      <c r="P105" s="487">
        <v>1.3151053018599843E-2</v>
      </c>
      <c r="Q105" s="486">
        <v>865.79197099999999</v>
      </c>
    </row>
    <row r="106" spans="1:17" ht="88.5" customHeight="1" x14ac:dyDescent="0.25">
      <c r="A106" s="692"/>
      <c r="B106" s="466" t="s">
        <v>424</v>
      </c>
      <c r="C106" s="574" t="s">
        <v>470</v>
      </c>
      <c r="D106" s="20" t="s">
        <v>425</v>
      </c>
      <c r="E106" s="467">
        <v>50000</v>
      </c>
      <c r="F106" s="468">
        <v>50000</v>
      </c>
      <c r="G106" s="468">
        <v>0</v>
      </c>
      <c r="H106" s="468">
        <v>50000</v>
      </c>
      <c r="I106" s="468">
        <v>2570</v>
      </c>
      <c r="J106" s="469">
        <v>5.1400000000000001E-2</v>
      </c>
      <c r="K106" s="468">
        <v>2570</v>
      </c>
      <c r="L106" s="467">
        <v>47430</v>
      </c>
      <c r="M106" s="467">
        <v>0</v>
      </c>
      <c r="N106" s="469">
        <v>0</v>
      </c>
      <c r="O106" s="467">
        <v>0</v>
      </c>
      <c r="P106" s="469">
        <v>0</v>
      </c>
      <c r="Q106" s="468">
        <v>0</v>
      </c>
    </row>
    <row r="107" spans="1:17" ht="78" customHeight="1" x14ac:dyDescent="0.25">
      <c r="A107" s="692"/>
      <c r="B107" s="466" t="s">
        <v>426</v>
      </c>
      <c r="C107" s="574" t="s">
        <v>471</v>
      </c>
      <c r="D107" s="20" t="s">
        <v>425</v>
      </c>
      <c r="E107" s="467">
        <v>2000</v>
      </c>
      <c r="F107" s="468">
        <v>2000</v>
      </c>
      <c r="G107" s="468">
        <v>0</v>
      </c>
      <c r="H107" s="468">
        <v>2000</v>
      </c>
      <c r="I107" s="468">
        <v>0</v>
      </c>
      <c r="J107" s="469">
        <v>0</v>
      </c>
      <c r="K107" s="468">
        <v>0</v>
      </c>
      <c r="L107" s="467">
        <v>2000</v>
      </c>
      <c r="M107" s="467">
        <v>0</v>
      </c>
      <c r="N107" s="469">
        <v>0</v>
      </c>
      <c r="O107" s="467">
        <v>0</v>
      </c>
      <c r="P107" s="469">
        <v>0</v>
      </c>
      <c r="Q107" s="468">
        <v>0</v>
      </c>
    </row>
    <row r="108" spans="1:17" ht="23.25" customHeight="1" thickBot="1" x14ac:dyDescent="0.3">
      <c r="A108" s="692"/>
      <c r="B108" s="707" t="s">
        <v>81</v>
      </c>
      <c r="C108" s="708"/>
      <c r="D108" s="646" t="s">
        <v>81</v>
      </c>
      <c r="E108" s="489">
        <v>52000</v>
      </c>
      <c r="F108" s="490">
        <v>52000</v>
      </c>
      <c r="G108" s="490">
        <v>0</v>
      </c>
      <c r="H108" s="490">
        <v>52000</v>
      </c>
      <c r="I108" s="490">
        <v>2570</v>
      </c>
      <c r="J108" s="491">
        <v>4.9423076923076924E-2</v>
      </c>
      <c r="K108" s="490">
        <v>2570</v>
      </c>
      <c r="L108" s="489">
        <v>49430</v>
      </c>
      <c r="M108" s="489">
        <v>0</v>
      </c>
      <c r="N108" s="491">
        <v>0</v>
      </c>
      <c r="O108" s="489">
        <v>0</v>
      </c>
      <c r="P108" s="491">
        <v>0</v>
      </c>
      <c r="Q108" s="490">
        <v>0</v>
      </c>
    </row>
    <row r="109" spans="1:17" ht="42" customHeight="1" thickBot="1" x14ac:dyDescent="0.3">
      <c r="A109" s="682"/>
      <c r="B109" s="694" t="s">
        <v>69</v>
      </c>
      <c r="C109" s="711"/>
      <c r="D109" s="695"/>
      <c r="E109" s="493">
        <v>134274.9</v>
      </c>
      <c r="F109" s="494">
        <v>134274.9</v>
      </c>
      <c r="G109" s="494">
        <v>0</v>
      </c>
      <c r="H109" s="494">
        <v>134274.9</v>
      </c>
      <c r="I109" s="494">
        <v>22148.667844000003</v>
      </c>
      <c r="J109" s="495">
        <v>0.16495017195320946</v>
      </c>
      <c r="K109" s="494">
        <v>12107.439488</v>
      </c>
      <c r="L109" s="493">
        <v>112126.23215599998</v>
      </c>
      <c r="M109" s="493">
        <v>10041.228356000001</v>
      </c>
      <c r="N109" s="495">
        <v>7.4781127046082335E-2</v>
      </c>
      <c r="O109" s="493">
        <v>1082.0015720000001</v>
      </c>
      <c r="P109" s="495">
        <v>8.0581074497169617E-3</v>
      </c>
      <c r="Q109" s="640">
        <v>865.79197099999999</v>
      </c>
    </row>
    <row r="110" spans="1:17" ht="18" customHeight="1" x14ac:dyDescent="0.25">
      <c r="A110" s="688" t="s">
        <v>485</v>
      </c>
      <c r="B110" s="688"/>
      <c r="C110" s="688"/>
      <c r="D110" s="688"/>
      <c r="E110" s="688"/>
      <c r="F110" s="688"/>
      <c r="G110" s="688"/>
      <c r="H110" s="688"/>
      <c r="I110" s="688"/>
      <c r="J110" s="688"/>
      <c r="K110" s="688"/>
      <c r="L110" s="688"/>
      <c r="M110" s="689"/>
      <c r="N110" s="688"/>
      <c r="O110" s="688"/>
      <c r="P110" s="688"/>
    </row>
    <row r="111" spans="1:17" ht="18" customHeight="1" thickBot="1" x14ac:dyDescent="0.3">
      <c r="A111" s="590"/>
      <c r="B111" s="520"/>
      <c r="C111" s="584"/>
      <c r="D111" s="595"/>
      <c r="E111" s="521"/>
      <c r="F111" s="520"/>
      <c r="G111" s="520"/>
      <c r="H111" s="520"/>
      <c r="I111" s="520"/>
      <c r="J111" s="520"/>
      <c r="K111" s="520"/>
      <c r="L111" s="520"/>
      <c r="M111" s="602"/>
      <c r="N111" s="520"/>
      <c r="O111" s="522"/>
      <c r="P111" s="520"/>
      <c r="Q111" s="522"/>
    </row>
    <row r="112" spans="1:17" s="167" customFormat="1" ht="68.25" customHeight="1" thickBot="1" x14ac:dyDescent="0.3">
      <c r="A112" s="435" t="s">
        <v>6</v>
      </c>
      <c r="B112" s="456" t="s">
        <v>7</v>
      </c>
      <c r="C112" s="434" t="s">
        <v>445</v>
      </c>
      <c r="D112" s="436" t="s">
        <v>170</v>
      </c>
      <c r="E112" s="455" t="s">
        <v>264</v>
      </c>
      <c r="F112" s="436" t="s">
        <v>265</v>
      </c>
      <c r="G112" s="436" t="s">
        <v>96</v>
      </c>
      <c r="H112" s="436" t="s">
        <v>347</v>
      </c>
      <c r="I112" s="436" t="s">
        <v>24</v>
      </c>
      <c r="J112" s="437" t="s">
        <v>327</v>
      </c>
      <c r="K112" s="436" t="s">
        <v>174</v>
      </c>
      <c r="L112" s="436" t="s">
        <v>171</v>
      </c>
      <c r="M112" s="455" t="s">
        <v>25</v>
      </c>
      <c r="N112" s="436" t="s">
        <v>43</v>
      </c>
      <c r="O112" s="455" t="s">
        <v>79</v>
      </c>
      <c r="P112" s="455" t="s">
        <v>255</v>
      </c>
      <c r="Q112" s="649" t="s">
        <v>28</v>
      </c>
    </row>
    <row r="113" spans="1:17" ht="35.25" customHeight="1" x14ac:dyDescent="0.25">
      <c r="A113" s="681" t="s">
        <v>290</v>
      </c>
      <c r="B113" s="497" t="s">
        <v>107</v>
      </c>
      <c r="C113" s="578" t="s">
        <v>303</v>
      </c>
      <c r="D113" s="266" t="s">
        <v>166</v>
      </c>
      <c r="E113" s="516">
        <v>697.60088500000006</v>
      </c>
      <c r="F113" s="500">
        <v>697.60088500000006</v>
      </c>
      <c r="G113" s="500">
        <v>0</v>
      </c>
      <c r="H113" s="526">
        <v>697.60088500000006</v>
      </c>
      <c r="I113" s="500">
        <v>514.60088499999995</v>
      </c>
      <c r="J113" s="517">
        <v>0.73767235114674479</v>
      </c>
      <c r="K113" s="500">
        <v>238.99156366999995</v>
      </c>
      <c r="L113" s="516">
        <v>183.00000000000011</v>
      </c>
      <c r="M113" s="516">
        <v>275.60932133</v>
      </c>
      <c r="N113" s="518">
        <v>0.39508166812317042</v>
      </c>
      <c r="O113" s="516">
        <v>34.156858</v>
      </c>
      <c r="P113" s="470">
        <v>4.8963323777893426E-2</v>
      </c>
      <c r="Q113" s="468">
        <v>0</v>
      </c>
    </row>
    <row r="114" spans="1:17" ht="31.5" customHeight="1" x14ac:dyDescent="0.25">
      <c r="A114" s="692"/>
      <c r="B114" s="709" t="s">
        <v>482</v>
      </c>
      <c r="C114" s="710"/>
      <c r="D114" s="296" t="s">
        <v>166</v>
      </c>
      <c r="E114" s="485">
        <v>697.60088500000006</v>
      </c>
      <c r="F114" s="486">
        <v>697.60088500000006</v>
      </c>
      <c r="G114" s="486">
        <v>0</v>
      </c>
      <c r="H114" s="486">
        <v>697.60088500000006</v>
      </c>
      <c r="I114" s="486">
        <v>514.60088499999995</v>
      </c>
      <c r="J114" s="487">
        <v>0.73767235114674479</v>
      </c>
      <c r="K114" s="486">
        <v>238.99156366999995</v>
      </c>
      <c r="L114" s="485">
        <v>183.00000000000011</v>
      </c>
      <c r="M114" s="485">
        <v>275.60932133</v>
      </c>
      <c r="N114" s="487">
        <v>0.39508166812317042</v>
      </c>
      <c r="O114" s="485">
        <v>34.156858</v>
      </c>
      <c r="P114" s="487">
        <v>4.8963323777893426E-2</v>
      </c>
      <c r="Q114" s="486">
        <v>0</v>
      </c>
    </row>
    <row r="115" spans="1:17" ht="77.25" customHeight="1" x14ac:dyDescent="0.25">
      <c r="A115" s="692"/>
      <c r="B115" s="466" t="s">
        <v>429</v>
      </c>
      <c r="C115" s="574" t="s">
        <v>472</v>
      </c>
      <c r="D115" s="20" t="s">
        <v>421</v>
      </c>
      <c r="E115" s="467">
        <v>539.83462299999997</v>
      </c>
      <c r="F115" s="468">
        <v>539.83462299999997</v>
      </c>
      <c r="G115" s="468">
        <v>0</v>
      </c>
      <c r="H115" s="468">
        <v>539.83462299999997</v>
      </c>
      <c r="I115" s="468">
        <v>478.63591200000002</v>
      </c>
      <c r="J115" s="469">
        <v>0.88663433504893974</v>
      </c>
      <c r="K115" s="468">
        <v>170.16081400000002</v>
      </c>
      <c r="L115" s="467">
        <v>61.198710999999946</v>
      </c>
      <c r="M115" s="467">
        <v>308.475098</v>
      </c>
      <c r="N115" s="469">
        <v>0.57142518256003005</v>
      </c>
      <c r="O115" s="467">
        <v>42.494898999999997</v>
      </c>
      <c r="P115" s="469">
        <v>7.871836519829889E-2</v>
      </c>
      <c r="Q115" s="468">
        <v>42.349615</v>
      </c>
    </row>
    <row r="116" spans="1:17" ht="73.5" customHeight="1" x14ac:dyDescent="0.25">
      <c r="A116" s="692"/>
      <c r="B116" s="466" t="s">
        <v>430</v>
      </c>
      <c r="C116" s="574" t="s">
        <v>472</v>
      </c>
      <c r="D116" s="20" t="s">
        <v>431</v>
      </c>
      <c r="E116" s="467">
        <v>539.83462199999997</v>
      </c>
      <c r="F116" s="468">
        <v>539.83462199999997</v>
      </c>
      <c r="G116" s="468">
        <v>0</v>
      </c>
      <c r="H116" s="468">
        <v>539.83462199999997</v>
      </c>
      <c r="I116" s="468">
        <v>321</v>
      </c>
      <c r="J116" s="469">
        <v>0.59462655212951498</v>
      </c>
      <c r="K116" s="468">
        <v>75.599999999999994</v>
      </c>
      <c r="L116" s="467">
        <v>218.83462199999997</v>
      </c>
      <c r="M116" s="467">
        <v>245.4</v>
      </c>
      <c r="N116" s="469">
        <v>0.45458366321676941</v>
      </c>
      <c r="O116" s="467">
        <v>6.4</v>
      </c>
      <c r="P116" s="469">
        <v>1.1855482659280049E-2</v>
      </c>
      <c r="Q116" s="468">
        <v>6.4</v>
      </c>
    </row>
    <row r="117" spans="1:17" ht="90" x14ac:dyDescent="0.25">
      <c r="A117" s="692"/>
      <c r="B117" s="527" t="s">
        <v>433</v>
      </c>
      <c r="C117" s="585" t="s">
        <v>473</v>
      </c>
      <c r="D117" s="444" t="s">
        <v>434</v>
      </c>
      <c r="E117" s="467">
        <v>2517.0559669999998</v>
      </c>
      <c r="F117" s="468">
        <v>2517.0559669999998</v>
      </c>
      <c r="G117" s="468">
        <v>0</v>
      </c>
      <c r="H117" s="468">
        <v>2517.0559669999998</v>
      </c>
      <c r="I117" s="468">
        <v>989.98666700000001</v>
      </c>
      <c r="J117" s="469">
        <v>0.39331134467380718</v>
      </c>
      <c r="K117" s="468">
        <v>250</v>
      </c>
      <c r="L117" s="467">
        <v>1527.0692999999997</v>
      </c>
      <c r="M117" s="467">
        <v>739.98666700000001</v>
      </c>
      <c r="N117" s="469">
        <v>0.29398896039724015</v>
      </c>
      <c r="O117" s="467">
        <v>63.179999670000001</v>
      </c>
      <c r="P117" s="469">
        <v>2.5100752823268471E-2</v>
      </c>
      <c r="Q117" s="468">
        <v>63.179999670000001</v>
      </c>
    </row>
    <row r="118" spans="1:17" ht="90" x14ac:dyDescent="0.25">
      <c r="A118" s="692"/>
      <c r="B118" s="527" t="s">
        <v>435</v>
      </c>
      <c r="C118" s="585" t="s">
        <v>473</v>
      </c>
      <c r="D118" s="444" t="s">
        <v>436</v>
      </c>
      <c r="E118" s="467">
        <v>2517.0559669999998</v>
      </c>
      <c r="F118" s="468">
        <v>2517.0559669999998</v>
      </c>
      <c r="G118" s="468">
        <v>0</v>
      </c>
      <c r="H118" s="468">
        <v>2517.0559669999998</v>
      </c>
      <c r="I118" s="468">
        <v>1328.4767999999999</v>
      </c>
      <c r="J118" s="469">
        <v>0.52778993292841625</v>
      </c>
      <c r="K118" s="468">
        <v>1149.9268</v>
      </c>
      <c r="L118" s="467">
        <v>1188.5791669999999</v>
      </c>
      <c r="M118" s="467">
        <v>178.55</v>
      </c>
      <c r="N118" s="469">
        <v>7.0936046850324175E-2</v>
      </c>
      <c r="O118" s="467">
        <v>16.266666000000001</v>
      </c>
      <c r="P118" s="469">
        <v>6.4625762054022701E-3</v>
      </c>
      <c r="Q118" s="468">
        <v>16.266666000000001</v>
      </c>
    </row>
    <row r="119" spans="1:17" ht="139.5" customHeight="1" x14ac:dyDescent="0.25">
      <c r="A119" s="692"/>
      <c r="B119" s="527" t="s">
        <v>437</v>
      </c>
      <c r="C119" s="585" t="s">
        <v>473</v>
      </c>
      <c r="D119" s="444" t="s">
        <v>438</v>
      </c>
      <c r="E119" s="467">
        <v>2517.0559669999998</v>
      </c>
      <c r="F119" s="468">
        <v>2517.0559669999998</v>
      </c>
      <c r="G119" s="468">
        <v>0</v>
      </c>
      <c r="H119" s="468">
        <v>2517.0559669999998</v>
      </c>
      <c r="I119" s="468">
        <v>1279.093533</v>
      </c>
      <c r="J119" s="469">
        <v>0.50817047764119105</v>
      </c>
      <c r="K119" s="468">
        <v>984.84019999999998</v>
      </c>
      <c r="L119" s="467">
        <v>1237.9624339999998</v>
      </c>
      <c r="M119" s="467">
        <v>294.253333</v>
      </c>
      <c r="N119" s="469">
        <v>0.11690377045954657</v>
      </c>
      <c r="O119" s="467">
        <v>16.126667000000001</v>
      </c>
      <c r="P119" s="469">
        <v>6.40695606749693E-3</v>
      </c>
      <c r="Q119" s="468">
        <v>16.126667000000001</v>
      </c>
    </row>
    <row r="120" spans="1:17" ht="90" x14ac:dyDescent="0.25">
      <c r="A120" s="692"/>
      <c r="B120" s="527" t="s">
        <v>439</v>
      </c>
      <c r="C120" s="585" t="s">
        <v>473</v>
      </c>
      <c r="D120" s="444" t="s">
        <v>431</v>
      </c>
      <c r="E120" s="467">
        <v>2517.0559669999998</v>
      </c>
      <c r="F120" s="468">
        <v>2517.0559669999998</v>
      </c>
      <c r="G120" s="468">
        <v>0</v>
      </c>
      <c r="H120" s="468">
        <v>2517.0559669999998</v>
      </c>
      <c r="I120" s="468">
        <v>409.23333400000001</v>
      </c>
      <c r="J120" s="469">
        <v>0.16258412183331483</v>
      </c>
      <c r="K120" s="468">
        <v>1.0666669999999954</v>
      </c>
      <c r="L120" s="467">
        <v>2107.8226329999998</v>
      </c>
      <c r="M120" s="467">
        <v>408.16666700000002</v>
      </c>
      <c r="N120" s="469">
        <v>0.16216034619463829</v>
      </c>
      <c r="O120" s="467">
        <v>15.333334000000001</v>
      </c>
      <c r="P120" s="469">
        <v>6.0917731671558031E-3</v>
      </c>
      <c r="Q120" s="468">
        <v>15.333334000000001</v>
      </c>
    </row>
    <row r="121" spans="1:17" ht="71.25" customHeight="1" x14ac:dyDescent="0.25">
      <c r="A121" s="692"/>
      <c r="B121" s="527" t="s">
        <v>442</v>
      </c>
      <c r="C121" s="585" t="s">
        <v>474</v>
      </c>
      <c r="D121" s="444" t="s">
        <v>421</v>
      </c>
      <c r="E121" s="467">
        <v>2000</v>
      </c>
      <c r="F121" s="468">
        <v>2000</v>
      </c>
      <c r="G121" s="468">
        <v>0</v>
      </c>
      <c r="H121" s="468">
        <v>2000</v>
      </c>
      <c r="I121" s="468">
        <v>1735.45831</v>
      </c>
      <c r="J121" s="469">
        <v>0.86772915500000003</v>
      </c>
      <c r="K121" s="468">
        <v>30.684665999999879</v>
      </c>
      <c r="L121" s="467">
        <v>264.54169000000002</v>
      </c>
      <c r="M121" s="467">
        <v>1704.7736440000001</v>
      </c>
      <c r="N121" s="469">
        <v>0.85238682200000004</v>
      </c>
      <c r="O121" s="467">
        <v>160.99711440000002</v>
      </c>
      <c r="P121" s="469">
        <v>8.0498557200000001E-2</v>
      </c>
      <c r="Q121" s="468">
        <v>160.99711440000002</v>
      </c>
    </row>
    <row r="122" spans="1:17" ht="20.25" thickBot="1" x14ac:dyDescent="0.3">
      <c r="A122" s="692"/>
      <c r="B122" s="707" t="s">
        <v>81</v>
      </c>
      <c r="C122" s="708"/>
      <c r="D122" s="646" t="s">
        <v>81</v>
      </c>
      <c r="E122" s="489">
        <v>13147.893113</v>
      </c>
      <c r="F122" s="490">
        <v>13147.893113</v>
      </c>
      <c r="G122" s="490">
        <v>0</v>
      </c>
      <c r="H122" s="490">
        <v>13147.893113</v>
      </c>
      <c r="I122" s="490">
        <v>6541.8845559999991</v>
      </c>
      <c r="J122" s="491">
        <v>0.49756143435115852</v>
      </c>
      <c r="K122" s="490">
        <v>2662.2791470000002</v>
      </c>
      <c r="L122" s="489">
        <v>6606.0085569999992</v>
      </c>
      <c r="M122" s="489">
        <v>3879.6054089999998</v>
      </c>
      <c r="N122" s="491">
        <v>0.29507430397072776</v>
      </c>
      <c r="O122" s="489">
        <v>320.79868007000005</v>
      </c>
      <c r="P122" s="491">
        <v>2.4399246123533651E-2</v>
      </c>
      <c r="Q122" s="490">
        <v>320.65339607000004</v>
      </c>
    </row>
    <row r="123" spans="1:17" ht="33.75" customHeight="1" thickBot="1" x14ac:dyDescent="0.3">
      <c r="A123" s="682"/>
      <c r="B123" s="694" t="s">
        <v>69</v>
      </c>
      <c r="C123" s="711"/>
      <c r="D123" s="695"/>
      <c r="E123" s="493">
        <v>13845.493998</v>
      </c>
      <c r="F123" s="494">
        <v>13845.493998</v>
      </c>
      <c r="G123" s="494">
        <v>0</v>
      </c>
      <c r="H123" s="494">
        <v>13845.493998</v>
      </c>
      <c r="I123" s="494">
        <v>7056.4854409999989</v>
      </c>
      <c r="J123" s="495">
        <v>0.50965934780075872</v>
      </c>
      <c r="K123" s="494">
        <v>2901.27071067</v>
      </c>
      <c r="L123" s="493">
        <v>6789.008557000001</v>
      </c>
      <c r="M123" s="493">
        <v>4155.2147303299998</v>
      </c>
      <c r="N123" s="495">
        <v>0.30011314373688841</v>
      </c>
      <c r="O123" s="493">
        <v>354.95553807000005</v>
      </c>
      <c r="P123" s="495">
        <v>2.5636899493891214E-2</v>
      </c>
      <c r="Q123" s="640">
        <v>320.65339607000004</v>
      </c>
    </row>
    <row r="124" spans="1:17" ht="33.75" customHeight="1" thickBot="1" x14ac:dyDescent="0.3">
      <c r="A124" s="683" t="s">
        <v>485</v>
      </c>
      <c r="B124" s="721"/>
      <c r="C124" s="721"/>
      <c r="D124" s="721"/>
      <c r="E124" s="721"/>
      <c r="F124" s="721"/>
      <c r="G124" s="721"/>
      <c r="H124" s="721"/>
      <c r="I124" s="721"/>
      <c r="J124" s="721"/>
      <c r="K124" s="721"/>
      <c r="L124" s="721"/>
      <c r="M124" s="722"/>
      <c r="N124" s="721"/>
      <c r="O124" s="721"/>
      <c r="P124" s="688"/>
    </row>
    <row r="125" spans="1:17" s="167" customFormat="1" ht="52.5" customHeight="1" thickBot="1" x14ac:dyDescent="0.3">
      <c r="A125" s="435" t="s">
        <v>6</v>
      </c>
      <c r="B125" s="456" t="s">
        <v>7</v>
      </c>
      <c r="C125" s="434" t="s">
        <v>445</v>
      </c>
      <c r="D125" s="436" t="s">
        <v>170</v>
      </c>
      <c r="E125" s="455" t="s">
        <v>94</v>
      </c>
      <c r="F125" s="436" t="s">
        <v>169</v>
      </c>
      <c r="G125" s="436" t="s">
        <v>96</v>
      </c>
      <c r="H125" s="436" t="s">
        <v>347</v>
      </c>
      <c r="I125" s="436" t="s">
        <v>24</v>
      </c>
      <c r="J125" s="437" t="s">
        <v>327</v>
      </c>
      <c r="K125" s="436" t="s">
        <v>174</v>
      </c>
      <c r="L125" s="436" t="s">
        <v>171</v>
      </c>
      <c r="M125" s="455" t="s">
        <v>25</v>
      </c>
      <c r="N125" s="436" t="s">
        <v>43</v>
      </c>
      <c r="O125" s="455" t="s">
        <v>79</v>
      </c>
      <c r="P125" s="626" t="s">
        <v>255</v>
      </c>
      <c r="Q125" s="455" t="s">
        <v>28</v>
      </c>
    </row>
    <row r="126" spans="1:17" ht="53.25" customHeight="1" x14ac:dyDescent="0.25">
      <c r="A126" s="679" t="s">
        <v>291</v>
      </c>
      <c r="B126" s="512" t="s">
        <v>432</v>
      </c>
      <c r="C126" s="580" t="s">
        <v>475</v>
      </c>
      <c r="D126" s="439" t="s">
        <v>421</v>
      </c>
      <c r="E126" s="480">
        <v>2500</v>
      </c>
      <c r="F126" s="481">
        <v>2500</v>
      </c>
      <c r="G126" s="481">
        <v>0</v>
      </c>
      <c r="H126" s="481">
        <v>2500</v>
      </c>
      <c r="I126" s="481">
        <v>1475.6190959999999</v>
      </c>
      <c r="J126" s="469">
        <v>0.59024763839999994</v>
      </c>
      <c r="K126" s="468">
        <v>99</v>
      </c>
      <c r="L126" s="480">
        <v>1024.3809040000001</v>
      </c>
      <c r="M126" s="480">
        <v>1376.6190959999999</v>
      </c>
      <c r="N126" s="482">
        <v>0.55064763839999997</v>
      </c>
      <c r="O126" s="480">
        <v>182.78693799999999</v>
      </c>
      <c r="P126" s="469">
        <v>7.3114775199999996E-2</v>
      </c>
      <c r="Q126" s="654">
        <v>124.386938</v>
      </c>
    </row>
    <row r="127" spans="1:17" ht="107.25" customHeight="1" x14ac:dyDescent="0.25">
      <c r="A127" s="693"/>
      <c r="B127" s="513" t="s">
        <v>441</v>
      </c>
      <c r="C127" s="581" t="s">
        <v>476</v>
      </c>
      <c r="D127" s="440" t="s">
        <v>421</v>
      </c>
      <c r="E127" s="480">
        <v>3500</v>
      </c>
      <c r="F127" s="481">
        <v>3500</v>
      </c>
      <c r="G127" s="481">
        <v>0</v>
      </c>
      <c r="H127" s="468">
        <v>3500</v>
      </c>
      <c r="I127" s="481">
        <v>3068.7384930100002</v>
      </c>
      <c r="J127" s="469">
        <v>0.87678242657428573</v>
      </c>
      <c r="K127" s="468">
        <v>350.00000001000035</v>
      </c>
      <c r="L127" s="467">
        <v>431.26150698999982</v>
      </c>
      <c r="M127" s="480">
        <v>2718.7384929999998</v>
      </c>
      <c r="N127" s="469">
        <v>0.77678242657142849</v>
      </c>
      <c r="O127" s="480">
        <v>320.58061300000003</v>
      </c>
      <c r="P127" s="469">
        <v>9.1594460857142859E-2</v>
      </c>
      <c r="Q127" s="654">
        <v>198.924147</v>
      </c>
    </row>
    <row r="128" spans="1:17" ht="19.5" x14ac:dyDescent="0.25">
      <c r="A128" s="693"/>
      <c r="B128" s="736" t="s">
        <v>48</v>
      </c>
      <c r="C128" s="710"/>
      <c r="D128" s="296" t="s">
        <v>81</v>
      </c>
      <c r="E128" s="485">
        <v>6000</v>
      </c>
      <c r="F128" s="486">
        <v>6000</v>
      </c>
      <c r="G128" s="486">
        <v>0</v>
      </c>
      <c r="H128" s="486">
        <v>6000</v>
      </c>
      <c r="I128" s="486">
        <v>4544.3575890100001</v>
      </c>
      <c r="J128" s="487">
        <v>0.75739293150166664</v>
      </c>
      <c r="K128" s="486">
        <v>449.00000001000035</v>
      </c>
      <c r="L128" s="485">
        <v>1455.6424109899999</v>
      </c>
      <c r="M128" s="485">
        <v>4095.3575889999997</v>
      </c>
      <c r="N128" s="487">
        <v>0.68255959816666667</v>
      </c>
      <c r="O128" s="485">
        <v>503.36755100000005</v>
      </c>
      <c r="P128" s="487">
        <v>8.3894591833333337E-2</v>
      </c>
      <c r="Q128" s="655">
        <v>323.31108499999999</v>
      </c>
    </row>
    <row r="129" spans="1:17" ht="39.75" thickBot="1" x14ac:dyDescent="0.3">
      <c r="A129" s="693"/>
      <c r="B129" s="782" t="s">
        <v>483</v>
      </c>
      <c r="C129" s="783"/>
      <c r="D129" s="328" t="s">
        <v>241</v>
      </c>
      <c r="E129" s="509">
        <v>152.953305</v>
      </c>
      <c r="F129" s="510">
        <v>152.953305</v>
      </c>
      <c r="G129" s="510">
        <v>0</v>
      </c>
      <c r="H129" s="510">
        <v>152.953305</v>
      </c>
      <c r="I129" s="510">
        <v>63</v>
      </c>
      <c r="J129" s="491">
        <v>0.4118904132212115</v>
      </c>
      <c r="K129" s="510">
        <v>0</v>
      </c>
      <c r="L129" s="509">
        <v>89.953305</v>
      </c>
      <c r="M129" s="509">
        <v>63</v>
      </c>
      <c r="N129" s="511">
        <v>0.4118904132212115</v>
      </c>
      <c r="O129" s="509">
        <v>42.466665999999996</v>
      </c>
      <c r="P129" s="491">
        <v>0.27764464455344717</v>
      </c>
      <c r="Q129" s="656">
        <v>0</v>
      </c>
    </row>
    <row r="130" spans="1:17" ht="34.5" customHeight="1" thickBot="1" x14ac:dyDescent="0.3">
      <c r="A130" s="680"/>
      <c r="B130" s="694" t="s">
        <v>69</v>
      </c>
      <c r="C130" s="711"/>
      <c r="D130" s="695"/>
      <c r="E130" s="493">
        <v>6152.953305</v>
      </c>
      <c r="F130" s="494">
        <v>6152.953305</v>
      </c>
      <c r="G130" s="494">
        <v>0</v>
      </c>
      <c r="H130" s="494">
        <v>6152.953305</v>
      </c>
      <c r="I130" s="494">
        <v>4607.3575890100001</v>
      </c>
      <c r="J130" s="495">
        <v>0.74880425067844714</v>
      </c>
      <c r="K130" s="494">
        <v>449.00000001000035</v>
      </c>
      <c r="L130" s="493">
        <v>1545.5957159899999</v>
      </c>
      <c r="M130" s="493">
        <v>4158.3575889999993</v>
      </c>
      <c r="N130" s="495">
        <v>0.67583116316206127</v>
      </c>
      <c r="O130" s="493">
        <v>545.83421700000008</v>
      </c>
      <c r="P130" s="495">
        <v>8.8710931148534053E-2</v>
      </c>
      <c r="Q130" s="657">
        <v>323.31108499999999</v>
      </c>
    </row>
    <row r="131" spans="1:17" ht="18" customHeight="1" thickBot="1" x14ac:dyDescent="0.3">
      <c r="A131" s="766" t="s">
        <v>485</v>
      </c>
      <c r="B131" s="721"/>
      <c r="C131" s="721"/>
      <c r="D131" s="721"/>
      <c r="E131" s="721"/>
      <c r="F131" s="721"/>
      <c r="G131" s="721"/>
      <c r="H131" s="721"/>
      <c r="I131" s="721"/>
      <c r="J131" s="721"/>
      <c r="K131" s="721"/>
      <c r="L131" s="721"/>
      <c r="M131" s="722"/>
      <c r="N131" s="721"/>
      <c r="O131" s="721"/>
      <c r="P131" s="767"/>
    </row>
    <row r="132" spans="1:17" s="167" customFormat="1" ht="68.25" customHeight="1" thickBot="1" x14ac:dyDescent="0.3">
      <c r="A132" s="435" t="s">
        <v>6</v>
      </c>
      <c r="B132" s="456" t="s">
        <v>7</v>
      </c>
      <c r="C132" s="434" t="s">
        <v>445</v>
      </c>
      <c r="D132" s="436" t="s">
        <v>170</v>
      </c>
      <c r="E132" s="455" t="s">
        <v>94</v>
      </c>
      <c r="F132" s="436" t="s">
        <v>169</v>
      </c>
      <c r="G132" s="436" t="s">
        <v>96</v>
      </c>
      <c r="H132" s="436" t="s">
        <v>347</v>
      </c>
      <c r="I132" s="436" t="s">
        <v>24</v>
      </c>
      <c r="J132" s="437" t="s">
        <v>327</v>
      </c>
      <c r="K132" s="436" t="s">
        <v>174</v>
      </c>
      <c r="L132" s="436" t="s">
        <v>171</v>
      </c>
      <c r="M132" s="455" t="s">
        <v>25</v>
      </c>
      <c r="N132" s="436" t="s">
        <v>43</v>
      </c>
      <c r="O132" s="455" t="s">
        <v>79</v>
      </c>
      <c r="P132" s="457" t="s">
        <v>255</v>
      </c>
      <c r="Q132" s="649" t="s">
        <v>28</v>
      </c>
    </row>
    <row r="133" spans="1:17" ht="67.5" customHeight="1" x14ac:dyDescent="0.25">
      <c r="A133" s="681" t="s">
        <v>366</v>
      </c>
      <c r="B133" s="530" t="s">
        <v>131</v>
      </c>
      <c r="C133" s="586" t="s">
        <v>275</v>
      </c>
      <c r="D133" s="871" t="s">
        <v>275</v>
      </c>
      <c r="E133" s="516">
        <v>8061.6993309999998</v>
      </c>
      <c r="F133" s="500">
        <v>8061.6993309999998</v>
      </c>
      <c r="G133" s="500">
        <v>0</v>
      </c>
      <c r="H133" s="500">
        <v>8061.6993309999998</v>
      </c>
      <c r="I133" s="500">
        <v>7685.2530619999998</v>
      </c>
      <c r="J133" s="517">
        <v>0.95330435265026137</v>
      </c>
      <c r="K133" s="500">
        <v>6432.8117739999998</v>
      </c>
      <c r="L133" s="516">
        <v>376.44626900000003</v>
      </c>
      <c r="M133" s="516">
        <v>1252.441288</v>
      </c>
      <c r="N133" s="517">
        <v>0.15535698325834771</v>
      </c>
      <c r="O133" s="516">
        <v>64.743409999999997</v>
      </c>
      <c r="P133" s="529">
        <v>8.0309879272028144E-3</v>
      </c>
      <c r="Q133" s="500">
        <v>64.743409999999997</v>
      </c>
    </row>
    <row r="134" spans="1:17" ht="26.25" customHeight="1" x14ac:dyDescent="0.25">
      <c r="A134" s="692"/>
      <c r="B134" s="709" t="s">
        <v>47</v>
      </c>
      <c r="C134" s="710"/>
      <c r="D134" s="296" t="s">
        <v>47</v>
      </c>
      <c r="E134" s="485">
        <v>8061.6993309999998</v>
      </c>
      <c r="F134" s="486">
        <v>8061.6993309999998</v>
      </c>
      <c r="G134" s="486">
        <v>0</v>
      </c>
      <c r="H134" s="486">
        <v>8061.6993309999998</v>
      </c>
      <c r="I134" s="486">
        <v>7685.2530619999998</v>
      </c>
      <c r="J134" s="487">
        <v>0.95330435265026137</v>
      </c>
      <c r="K134" s="486">
        <v>6432.8117739999998</v>
      </c>
      <c r="L134" s="485">
        <v>376.44626900000003</v>
      </c>
      <c r="M134" s="485">
        <v>1252.441288</v>
      </c>
      <c r="N134" s="487">
        <v>0.15535698325834771</v>
      </c>
      <c r="O134" s="485">
        <v>64.743409999999997</v>
      </c>
      <c r="P134" s="488">
        <v>8.0309879272028144E-3</v>
      </c>
      <c r="Q134" s="486">
        <v>64.743409999999997</v>
      </c>
    </row>
    <row r="135" spans="1:17" ht="45" customHeight="1" x14ac:dyDescent="0.25">
      <c r="A135" s="692"/>
      <c r="B135" s="530" t="s">
        <v>422</v>
      </c>
      <c r="C135" s="586" t="s">
        <v>477</v>
      </c>
      <c r="D135" s="22" t="s">
        <v>423</v>
      </c>
      <c r="E135" s="467">
        <v>2612.773306</v>
      </c>
      <c r="F135" s="468">
        <v>2612.773306</v>
      </c>
      <c r="G135" s="468">
        <v>0</v>
      </c>
      <c r="H135" s="468">
        <v>2612.773306</v>
      </c>
      <c r="I135" s="468">
        <v>2612.773306</v>
      </c>
      <c r="J135" s="469">
        <v>1</v>
      </c>
      <c r="K135" s="468">
        <v>2612.773306</v>
      </c>
      <c r="L135" s="467">
        <v>0</v>
      </c>
      <c r="M135" s="467">
        <v>0</v>
      </c>
      <c r="N135" s="469">
        <v>0</v>
      </c>
      <c r="O135" s="467">
        <v>0</v>
      </c>
      <c r="P135" s="484">
        <v>0</v>
      </c>
      <c r="Q135" s="468">
        <v>0</v>
      </c>
    </row>
    <row r="136" spans="1:17" ht="20.25" thickBot="1" x14ac:dyDescent="0.3">
      <c r="A136" s="692"/>
      <c r="B136" s="768" t="s">
        <v>48</v>
      </c>
      <c r="C136" s="769"/>
      <c r="D136" s="296" t="s">
        <v>81</v>
      </c>
      <c r="E136" s="485">
        <v>2612.773306</v>
      </c>
      <c r="F136" s="486">
        <v>2612.773306</v>
      </c>
      <c r="G136" s="486">
        <v>0</v>
      </c>
      <c r="H136" s="486">
        <v>2612.773306</v>
      </c>
      <c r="I136" s="486">
        <v>2612.773306</v>
      </c>
      <c r="J136" s="487">
        <v>1</v>
      </c>
      <c r="K136" s="486">
        <v>2612.773306</v>
      </c>
      <c r="L136" s="485">
        <v>0</v>
      </c>
      <c r="M136" s="485">
        <v>0</v>
      </c>
      <c r="N136" s="487">
        <v>0</v>
      </c>
      <c r="O136" s="485">
        <v>0</v>
      </c>
      <c r="P136" s="488">
        <v>0</v>
      </c>
      <c r="Q136" s="486">
        <v>0</v>
      </c>
    </row>
    <row r="137" spans="1:17" ht="26.25" customHeight="1" thickBot="1" x14ac:dyDescent="0.3">
      <c r="A137" s="682"/>
      <c r="B137" s="694" t="s">
        <v>69</v>
      </c>
      <c r="C137" s="711"/>
      <c r="D137" s="695"/>
      <c r="E137" s="493">
        <v>10674.472636999999</v>
      </c>
      <c r="F137" s="494">
        <v>10674.472636999999</v>
      </c>
      <c r="G137" s="494">
        <v>0</v>
      </c>
      <c r="H137" s="494">
        <v>10674.472636999999</v>
      </c>
      <c r="I137" s="494">
        <v>10298.026367999999</v>
      </c>
      <c r="J137" s="495">
        <v>0.9647339703045229</v>
      </c>
      <c r="K137" s="494">
        <v>6432.8117739999998</v>
      </c>
      <c r="L137" s="493">
        <v>376.44626900000003</v>
      </c>
      <c r="M137" s="493">
        <v>1252.441288</v>
      </c>
      <c r="N137" s="495">
        <v>0.11733050714456575</v>
      </c>
      <c r="O137" s="493">
        <v>64.743409999999997</v>
      </c>
      <c r="P137" s="496">
        <v>6.0652560741582236E-3</v>
      </c>
      <c r="Q137" s="494">
        <v>64.743409999999997</v>
      </c>
    </row>
    <row r="138" spans="1:17" ht="18" customHeight="1" thickBot="1" x14ac:dyDescent="0.3">
      <c r="A138" s="683" t="s">
        <v>485</v>
      </c>
      <c r="B138" s="683"/>
      <c r="C138" s="683"/>
      <c r="D138" s="683"/>
      <c r="E138" s="683"/>
      <c r="F138" s="683"/>
      <c r="G138" s="683"/>
      <c r="H138" s="683"/>
      <c r="I138" s="683"/>
      <c r="J138" s="683"/>
      <c r="K138" s="683"/>
      <c r="L138" s="683"/>
      <c r="M138" s="684"/>
      <c r="N138" s="683"/>
      <c r="O138" s="683"/>
      <c r="P138" s="683"/>
    </row>
    <row r="139" spans="1:17" s="167" customFormat="1" ht="68.25" customHeight="1" x14ac:dyDescent="0.25">
      <c r="A139" s="435" t="s">
        <v>6</v>
      </c>
      <c r="B139" s="456" t="s">
        <v>7</v>
      </c>
      <c r="C139" s="434" t="s">
        <v>445</v>
      </c>
      <c r="D139" s="436" t="s">
        <v>170</v>
      </c>
      <c r="E139" s="455" t="s">
        <v>94</v>
      </c>
      <c r="F139" s="436" t="s">
        <v>169</v>
      </c>
      <c r="G139" s="436" t="s">
        <v>96</v>
      </c>
      <c r="H139" s="436" t="s">
        <v>347</v>
      </c>
      <c r="I139" s="436" t="s">
        <v>24</v>
      </c>
      <c r="J139" s="437" t="s">
        <v>327</v>
      </c>
      <c r="K139" s="436" t="s">
        <v>174</v>
      </c>
      <c r="L139" s="436" t="s">
        <v>171</v>
      </c>
      <c r="M139" s="455" t="s">
        <v>25</v>
      </c>
      <c r="N139" s="436" t="s">
        <v>43</v>
      </c>
      <c r="O139" s="455" t="s">
        <v>79</v>
      </c>
      <c r="P139" s="457" t="s">
        <v>255</v>
      </c>
      <c r="Q139" s="455" t="s">
        <v>28</v>
      </c>
    </row>
    <row r="140" spans="1:17" ht="26.25" customHeight="1" x14ac:dyDescent="0.25">
      <c r="A140" s="692" t="s">
        <v>266</v>
      </c>
      <c r="B140" s="479" t="s">
        <v>335</v>
      </c>
      <c r="C140" s="577" t="s">
        <v>336</v>
      </c>
      <c r="D140" s="21" t="s">
        <v>336</v>
      </c>
      <c r="E140" s="480">
        <v>4500</v>
      </c>
      <c r="F140" s="481">
        <v>4500</v>
      </c>
      <c r="G140" s="481">
        <v>0</v>
      </c>
      <c r="H140" s="481">
        <v>4500</v>
      </c>
      <c r="I140" s="481">
        <v>6.1466326599999999</v>
      </c>
      <c r="J140" s="482">
        <v>1.3659183688888889E-3</v>
      </c>
      <c r="K140" s="481">
        <v>6.1466326599999999</v>
      </c>
      <c r="L140" s="480">
        <v>4493.8533673399997</v>
      </c>
      <c r="M140" s="480">
        <v>0</v>
      </c>
      <c r="N140" s="482">
        <v>0</v>
      </c>
      <c r="O140" s="480">
        <v>0</v>
      </c>
      <c r="P140" s="483">
        <v>0</v>
      </c>
      <c r="Q140" s="480">
        <v>0</v>
      </c>
    </row>
    <row r="141" spans="1:17" ht="30.75" customHeight="1" thickBot="1" x14ac:dyDescent="0.3">
      <c r="A141" s="692"/>
      <c r="B141" s="768" t="s">
        <v>336</v>
      </c>
      <c r="C141" s="769"/>
      <c r="D141" s="296" t="s">
        <v>47</v>
      </c>
      <c r="E141" s="485">
        <v>4500</v>
      </c>
      <c r="F141" s="486">
        <v>4500</v>
      </c>
      <c r="G141" s="486">
        <v>0</v>
      </c>
      <c r="H141" s="486">
        <v>4500</v>
      </c>
      <c r="I141" s="486">
        <v>6.1466326599999999</v>
      </c>
      <c r="J141" s="487">
        <v>1.3659183688888889E-3</v>
      </c>
      <c r="K141" s="486">
        <v>6.1466326599999999</v>
      </c>
      <c r="L141" s="485">
        <v>4493.8533673399997</v>
      </c>
      <c r="M141" s="485">
        <v>0</v>
      </c>
      <c r="N141" s="487">
        <v>0</v>
      </c>
      <c r="O141" s="485">
        <v>0</v>
      </c>
      <c r="P141" s="488">
        <v>0</v>
      </c>
      <c r="Q141" s="485">
        <v>0</v>
      </c>
    </row>
    <row r="142" spans="1:17" ht="38.25" customHeight="1" thickBot="1" x14ac:dyDescent="0.3">
      <c r="A142" s="682"/>
      <c r="B142" s="694" t="s">
        <v>69</v>
      </c>
      <c r="C142" s="695"/>
      <c r="D142" s="594" t="s">
        <v>266</v>
      </c>
      <c r="E142" s="493">
        <v>4500</v>
      </c>
      <c r="F142" s="494">
        <v>4500</v>
      </c>
      <c r="G142" s="494">
        <v>0</v>
      </c>
      <c r="H142" s="494">
        <v>4500</v>
      </c>
      <c r="I142" s="494">
        <v>6.1466326599999999</v>
      </c>
      <c r="J142" s="495">
        <v>1.3659183688888889E-3</v>
      </c>
      <c r="K142" s="494">
        <v>6.1466326599999999</v>
      </c>
      <c r="L142" s="493">
        <v>4493.8533673399997</v>
      </c>
      <c r="M142" s="493">
        <v>0</v>
      </c>
      <c r="N142" s="495">
        <v>0</v>
      </c>
      <c r="O142" s="493">
        <v>0</v>
      </c>
      <c r="P142" s="496">
        <v>0</v>
      </c>
      <c r="Q142" s="494">
        <v>0</v>
      </c>
    </row>
    <row r="143" spans="1:17" ht="18" customHeight="1" thickBot="1" x14ac:dyDescent="0.3">
      <c r="A143" s="683" t="s">
        <v>485</v>
      </c>
      <c r="B143" s="683"/>
      <c r="C143" s="683"/>
      <c r="D143" s="683"/>
      <c r="E143" s="683"/>
      <c r="F143" s="683"/>
      <c r="G143" s="683"/>
      <c r="H143" s="683"/>
      <c r="I143" s="683"/>
      <c r="J143" s="683"/>
      <c r="K143" s="683"/>
      <c r="L143" s="683"/>
      <c r="M143" s="684"/>
      <c r="N143" s="683"/>
      <c r="O143" s="683"/>
      <c r="P143" s="683"/>
    </row>
    <row r="144" spans="1:17" s="167" customFormat="1" ht="68.25" customHeight="1" x14ac:dyDescent="0.25">
      <c r="A144" s="435" t="s">
        <v>6</v>
      </c>
      <c r="B144" s="456" t="s">
        <v>7</v>
      </c>
      <c r="C144" s="434" t="s">
        <v>445</v>
      </c>
      <c r="D144" s="436" t="s">
        <v>170</v>
      </c>
      <c r="E144" s="455" t="s">
        <v>94</v>
      </c>
      <c r="F144" s="436" t="s">
        <v>169</v>
      </c>
      <c r="G144" s="436" t="s">
        <v>96</v>
      </c>
      <c r="H144" s="436" t="s">
        <v>351</v>
      </c>
      <c r="I144" s="436" t="s">
        <v>24</v>
      </c>
      <c r="J144" s="437" t="s">
        <v>327</v>
      </c>
      <c r="K144" s="436" t="s">
        <v>174</v>
      </c>
      <c r="L144" s="436" t="s">
        <v>171</v>
      </c>
      <c r="M144" s="455" t="s">
        <v>25</v>
      </c>
      <c r="N144" s="436" t="s">
        <v>43</v>
      </c>
      <c r="O144" s="455" t="s">
        <v>79</v>
      </c>
      <c r="P144" s="457" t="s">
        <v>255</v>
      </c>
      <c r="Q144" s="455" t="s">
        <v>28</v>
      </c>
    </row>
    <row r="145" spans="1:19" ht="62.25" customHeight="1" thickBot="1" x14ac:dyDescent="0.3">
      <c r="A145" s="705" t="s">
        <v>357</v>
      </c>
      <c r="B145" s="531" t="s">
        <v>230</v>
      </c>
      <c r="C145" s="579" t="s">
        <v>303</v>
      </c>
      <c r="D145" s="21" t="s">
        <v>172</v>
      </c>
      <c r="E145" s="480">
        <v>451</v>
      </c>
      <c r="F145" s="481">
        <v>451</v>
      </c>
      <c r="G145" s="481">
        <v>0</v>
      </c>
      <c r="H145" s="481">
        <v>451</v>
      </c>
      <c r="I145" s="481">
        <v>385.39938599999999</v>
      </c>
      <c r="J145" s="482">
        <v>0.8545440931263858</v>
      </c>
      <c r="K145" s="532">
        <v>0</v>
      </c>
      <c r="L145" s="480">
        <v>65.600614000000007</v>
      </c>
      <c r="M145" s="480">
        <v>385.39938599999999</v>
      </c>
      <c r="N145" s="482">
        <v>0.8545440931263858</v>
      </c>
      <c r="O145" s="480">
        <v>58.491098999999998</v>
      </c>
      <c r="P145" s="533">
        <v>0.1296920155210643</v>
      </c>
      <c r="Q145" s="480">
        <v>0</v>
      </c>
    </row>
    <row r="146" spans="1:19" ht="39" customHeight="1" thickBot="1" x14ac:dyDescent="0.3">
      <c r="A146" s="706"/>
      <c r="B146" s="694" t="s">
        <v>69</v>
      </c>
      <c r="C146" s="711"/>
      <c r="D146" s="695"/>
      <c r="E146" s="493">
        <v>451</v>
      </c>
      <c r="F146" s="494">
        <v>451</v>
      </c>
      <c r="G146" s="494">
        <v>0</v>
      </c>
      <c r="H146" s="494">
        <v>451</v>
      </c>
      <c r="I146" s="494">
        <v>385.39938599999999</v>
      </c>
      <c r="J146" s="495">
        <v>0.8545440931263858</v>
      </c>
      <c r="K146" s="534">
        <v>0</v>
      </c>
      <c r="L146" s="493">
        <v>65.600614000000007</v>
      </c>
      <c r="M146" s="493">
        <v>385.39938599999999</v>
      </c>
      <c r="N146" s="495">
        <v>0.8545440931263858</v>
      </c>
      <c r="O146" s="493">
        <v>58.491098999999998</v>
      </c>
      <c r="P146" s="528">
        <v>0.1296920155210643</v>
      </c>
      <c r="Q146" s="493">
        <v>0</v>
      </c>
    </row>
    <row r="147" spans="1:19" ht="18" customHeight="1" thickBot="1" x14ac:dyDescent="0.3">
      <c r="A147" s="773" t="s">
        <v>485</v>
      </c>
      <c r="B147" s="773"/>
      <c r="C147" s="773"/>
      <c r="D147" s="773"/>
      <c r="E147" s="773"/>
      <c r="F147" s="773"/>
      <c r="G147" s="773"/>
      <c r="H147" s="773"/>
      <c r="I147" s="773"/>
      <c r="J147" s="773"/>
      <c r="K147" s="773"/>
      <c r="L147" s="773"/>
      <c r="M147" s="774"/>
      <c r="N147" s="773"/>
      <c r="O147" s="773"/>
      <c r="P147" s="674"/>
    </row>
    <row r="148" spans="1:19" s="167" customFormat="1" ht="56.25" customHeight="1" x14ac:dyDescent="0.25">
      <c r="A148" s="435" t="s">
        <v>6</v>
      </c>
      <c r="B148" s="456" t="s">
        <v>7</v>
      </c>
      <c r="C148" s="434" t="s">
        <v>445</v>
      </c>
      <c r="D148" s="436" t="s">
        <v>170</v>
      </c>
      <c r="E148" s="455" t="s">
        <v>94</v>
      </c>
      <c r="F148" s="436" t="s">
        <v>169</v>
      </c>
      <c r="G148" s="436" t="s">
        <v>96</v>
      </c>
      <c r="H148" s="436" t="s">
        <v>351</v>
      </c>
      <c r="I148" s="436" t="s">
        <v>24</v>
      </c>
      <c r="J148" s="437" t="s">
        <v>327</v>
      </c>
      <c r="K148" s="436" t="s">
        <v>174</v>
      </c>
      <c r="L148" s="436" t="s">
        <v>171</v>
      </c>
      <c r="M148" s="455" t="s">
        <v>25</v>
      </c>
      <c r="N148" s="436" t="s">
        <v>43</v>
      </c>
      <c r="O148" s="455" t="s">
        <v>79</v>
      </c>
      <c r="P148" s="455" t="s">
        <v>255</v>
      </c>
      <c r="Q148" s="649" t="s">
        <v>28</v>
      </c>
    </row>
    <row r="149" spans="1:19" ht="40.5" customHeight="1" x14ac:dyDescent="0.25">
      <c r="A149" s="692" t="s">
        <v>449</v>
      </c>
      <c r="B149" s="471" t="s">
        <v>302</v>
      </c>
      <c r="C149" s="575" t="s">
        <v>303</v>
      </c>
      <c r="D149" s="20" t="s">
        <v>303</v>
      </c>
      <c r="E149" s="467">
        <v>5682.3574909999998</v>
      </c>
      <c r="F149" s="468">
        <v>5682.3574909999998</v>
      </c>
      <c r="G149" s="468">
        <v>0</v>
      </c>
      <c r="H149" s="468">
        <v>5682.3574909999998</v>
      </c>
      <c r="I149" s="468">
        <v>4532.8978289899997</v>
      </c>
      <c r="J149" s="469">
        <v>0.79771430012445166</v>
      </c>
      <c r="K149" s="468">
        <v>1757.5053019999991</v>
      </c>
      <c r="L149" s="467">
        <v>1149.4596620100001</v>
      </c>
      <c r="M149" s="467">
        <v>2775.3925269900005</v>
      </c>
      <c r="N149" s="535">
        <v>0.48842272443889795</v>
      </c>
      <c r="O149" s="467">
        <v>777.71281535999992</v>
      </c>
      <c r="P149" s="470">
        <v>0.13686446454517867</v>
      </c>
      <c r="Q149" s="468">
        <v>0</v>
      </c>
    </row>
    <row r="150" spans="1:19" ht="27.75" customHeight="1" x14ac:dyDescent="0.25">
      <c r="A150" s="692"/>
      <c r="B150" s="770" t="s">
        <v>482</v>
      </c>
      <c r="C150" s="771"/>
      <c r="D150" s="600" t="s">
        <v>166</v>
      </c>
      <c r="E150" s="473">
        <v>5682.3574909999998</v>
      </c>
      <c r="F150" s="474">
        <v>5682.3574909999998</v>
      </c>
      <c r="G150" s="474">
        <v>0</v>
      </c>
      <c r="H150" s="474">
        <v>5682.3574909999998</v>
      </c>
      <c r="I150" s="474">
        <v>4532.8978289899997</v>
      </c>
      <c r="J150" s="475">
        <v>0.79771430012445166</v>
      </c>
      <c r="K150" s="474">
        <v>1757.5053019999991</v>
      </c>
      <c r="L150" s="473">
        <v>1149.4596620100001</v>
      </c>
      <c r="M150" s="473">
        <v>2775.3925269900005</v>
      </c>
      <c r="N150" s="536">
        <v>0.48842272443889795</v>
      </c>
      <c r="O150" s="473">
        <v>777.71281535999992</v>
      </c>
      <c r="P150" s="475">
        <v>0.13686446454517867</v>
      </c>
      <c r="Q150" s="474">
        <v>0</v>
      </c>
      <c r="S150" s="171"/>
    </row>
    <row r="151" spans="1:19" ht="45" x14ac:dyDescent="0.25">
      <c r="A151" s="692"/>
      <c r="B151" s="471" t="s">
        <v>116</v>
      </c>
      <c r="C151" s="575" t="s">
        <v>273</v>
      </c>
      <c r="D151" s="247" t="s">
        <v>273</v>
      </c>
      <c r="E151" s="467">
        <v>1769.2</v>
      </c>
      <c r="F151" s="468">
        <v>1769.2</v>
      </c>
      <c r="G151" s="468">
        <v>0</v>
      </c>
      <c r="H151" s="468">
        <v>1769.2</v>
      </c>
      <c r="I151" s="468">
        <v>513.351091</v>
      </c>
      <c r="J151" s="469">
        <v>0.29016001073931719</v>
      </c>
      <c r="K151" s="468">
        <v>0</v>
      </c>
      <c r="L151" s="467">
        <v>1255.848909</v>
      </c>
      <c r="M151" s="467">
        <v>513.351091</v>
      </c>
      <c r="N151" s="535">
        <v>0.29016001073931719</v>
      </c>
      <c r="O151" s="467">
        <v>54.863435000000003</v>
      </c>
      <c r="P151" s="470">
        <v>3.1010306918381188E-2</v>
      </c>
      <c r="Q151" s="468">
        <v>54.863435000000003</v>
      </c>
    </row>
    <row r="152" spans="1:19" ht="45" x14ac:dyDescent="0.25">
      <c r="A152" s="692"/>
      <c r="B152" s="471" t="s">
        <v>120</v>
      </c>
      <c r="C152" s="575" t="s">
        <v>121</v>
      </c>
      <c r="D152" s="247" t="s">
        <v>121</v>
      </c>
      <c r="E152" s="467">
        <v>4802.1000000000004</v>
      </c>
      <c r="F152" s="468">
        <v>4802.1000000000004</v>
      </c>
      <c r="G152" s="468">
        <v>0</v>
      </c>
      <c r="H152" s="468">
        <v>4802.1000000000004</v>
      </c>
      <c r="I152" s="468">
        <v>4802.1000000000004</v>
      </c>
      <c r="J152" s="469">
        <v>1</v>
      </c>
      <c r="K152" s="468">
        <v>0</v>
      </c>
      <c r="L152" s="467">
        <v>0</v>
      </c>
      <c r="M152" s="467">
        <v>4802.1000000000004</v>
      </c>
      <c r="N152" s="535">
        <v>1</v>
      </c>
      <c r="O152" s="467">
        <v>1200.5250000000001</v>
      </c>
      <c r="P152" s="470">
        <v>0.25</v>
      </c>
      <c r="Q152" s="468">
        <v>1200.5250000000001</v>
      </c>
    </row>
    <row r="153" spans="1:19" ht="45" x14ac:dyDescent="0.25">
      <c r="A153" s="692"/>
      <c r="B153" s="471" t="s">
        <v>122</v>
      </c>
      <c r="C153" s="575" t="s">
        <v>123</v>
      </c>
      <c r="D153" s="247" t="s">
        <v>123</v>
      </c>
      <c r="E153" s="467">
        <v>3412.3</v>
      </c>
      <c r="F153" s="468">
        <v>3412.3</v>
      </c>
      <c r="G153" s="468">
        <v>0</v>
      </c>
      <c r="H153" s="468">
        <v>3412.3</v>
      </c>
      <c r="I153" s="468">
        <v>3412.3</v>
      </c>
      <c r="J153" s="469">
        <v>1</v>
      </c>
      <c r="K153" s="468">
        <v>0</v>
      </c>
      <c r="L153" s="467">
        <v>0</v>
      </c>
      <c r="M153" s="467">
        <v>3412.3</v>
      </c>
      <c r="N153" s="535">
        <v>1</v>
      </c>
      <c r="O153" s="467">
        <v>0</v>
      </c>
      <c r="P153" s="470">
        <v>0</v>
      </c>
      <c r="Q153" s="468">
        <v>0</v>
      </c>
    </row>
    <row r="154" spans="1:19" ht="45" x14ac:dyDescent="0.25">
      <c r="A154" s="692"/>
      <c r="B154" s="471" t="s">
        <v>124</v>
      </c>
      <c r="C154" s="575" t="s">
        <v>125</v>
      </c>
      <c r="D154" s="247" t="s">
        <v>125</v>
      </c>
      <c r="E154" s="467">
        <v>2656.2</v>
      </c>
      <c r="F154" s="468">
        <v>2656.2</v>
      </c>
      <c r="G154" s="468">
        <v>0</v>
      </c>
      <c r="H154" s="468">
        <v>2656.2</v>
      </c>
      <c r="I154" s="468">
        <v>2656.2</v>
      </c>
      <c r="J154" s="469">
        <v>1</v>
      </c>
      <c r="K154" s="468">
        <v>0</v>
      </c>
      <c r="L154" s="467">
        <v>0</v>
      </c>
      <c r="M154" s="467">
        <v>2656.2</v>
      </c>
      <c r="N154" s="535">
        <v>1</v>
      </c>
      <c r="O154" s="467">
        <v>664.05</v>
      </c>
      <c r="P154" s="470">
        <v>0.25</v>
      </c>
      <c r="Q154" s="468">
        <v>664.05</v>
      </c>
    </row>
    <row r="155" spans="1:19" ht="30" customHeight="1" x14ac:dyDescent="0.25">
      <c r="A155" s="692"/>
      <c r="B155" s="471" t="s">
        <v>126</v>
      </c>
      <c r="C155" s="575" t="s">
        <v>127</v>
      </c>
      <c r="D155" s="247" t="s">
        <v>127</v>
      </c>
      <c r="E155" s="467">
        <v>3408.9</v>
      </c>
      <c r="F155" s="468">
        <v>3408.9</v>
      </c>
      <c r="G155" s="468">
        <v>0</v>
      </c>
      <c r="H155" s="468">
        <v>3408.9</v>
      </c>
      <c r="I155" s="468">
        <v>3408.9</v>
      </c>
      <c r="J155" s="469">
        <v>1</v>
      </c>
      <c r="K155" s="468">
        <v>0</v>
      </c>
      <c r="L155" s="467">
        <v>0</v>
      </c>
      <c r="M155" s="467">
        <v>3408.9</v>
      </c>
      <c r="N155" s="535">
        <v>1</v>
      </c>
      <c r="O155" s="467">
        <v>852.22500000000002</v>
      </c>
      <c r="P155" s="470">
        <v>0.25</v>
      </c>
      <c r="Q155" s="468">
        <v>852.22500000000002</v>
      </c>
    </row>
    <row r="156" spans="1:19" ht="30" customHeight="1" x14ac:dyDescent="0.25">
      <c r="A156" s="692"/>
      <c r="B156" s="471" t="s">
        <v>128</v>
      </c>
      <c r="C156" s="575" t="s">
        <v>129</v>
      </c>
      <c r="D156" s="247" t="s">
        <v>129</v>
      </c>
      <c r="E156" s="467">
        <v>5394.2</v>
      </c>
      <c r="F156" s="468">
        <v>5394.2</v>
      </c>
      <c r="G156" s="468">
        <v>0</v>
      </c>
      <c r="H156" s="468">
        <v>5394.2</v>
      </c>
      <c r="I156" s="468">
        <v>5394.2</v>
      </c>
      <c r="J156" s="469">
        <v>1</v>
      </c>
      <c r="K156" s="468">
        <v>0</v>
      </c>
      <c r="L156" s="467">
        <v>0</v>
      </c>
      <c r="M156" s="467">
        <v>5394.2</v>
      </c>
      <c r="N156" s="535">
        <v>1</v>
      </c>
      <c r="O156" s="467">
        <v>1348.549998</v>
      </c>
      <c r="P156" s="470">
        <v>0.24999999962923139</v>
      </c>
      <c r="Q156" s="468">
        <v>1348.549998</v>
      </c>
    </row>
    <row r="157" spans="1:19" ht="24" customHeight="1" x14ac:dyDescent="0.25">
      <c r="A157" s="692"/>
      <c r="B157" s="709" t="s">
        <v>47</v>
      </c>
      <c r="C157" s="710"/>
      <c r="D157" s="296" t="s">
        <v>47</v>
      </c>
      <c r="E157" s="485">
        <v>21442.899999999998</v>
      </c>
      <c r="F157" s="486">
        <v>21442.899999999998</v>
      </c>
      <c r="G157" s="486">
        <v>0</v>
      </c>
      <c r="H157" s="486">
        <v>21442.899999999998</v>
      </c>
      <c r="I157" s="486">
        <v>20187.051091000001</v>
      </c>
      <c r="J157" s="487">
        <v>0.94143287946126708</v>
      </c>
      <c r="K157" s="486">
        <v>0</v>
      </c>
      <c r="L157" s="485">
        <v>1255.8489089999966</v>
      </c>
      <c r="M157" s="485">
        <v>20187.051091000001</v>
      </c>
      <c r="N157" s="537">
        <v>0.94143287946126708</v>
      </c>
      <c r="O157" s="485">
        <v>4120.2134329999999</v>
      </c>
      <c r="P157" s="487">
        <v>0.19214814381450271</v>
      </c>
      <c r="Q157" s="486">
        <v>4120.2134329999999</v>
      </c>
    </row>
    <row r="158" spans="1:19" ht="29.25" customHeight="1" x14ac:dyDescent="0.25">
      <c r="A158" s="692"/>
      <c r="B158" s="466" t="s">
        <v>143</v>
      </c>
      <c r="C158" s="574" t="s">
        <v>144</v>
      </c>
      <c r="D158" s="20" t="s">
        <v>144</v>
      </c>
      <c r="E158" s="467">
        <v>170.7</v>
      </c>
      <c r="F158" s="468">
        <v>170.7</v>
      </c>
      <c r="G158" s="468">
        <v>0</v>
      </c>
      <c r="H158" s="468">
        <v>170.7</v>
      </c>
      <c r="I158" s="468">
        <v>170.7</v>
      </c>
      <c r="J158" s="469">
        <v>1</v>
      </c>
      <c r="K158" s="468">
        <v>170.7</v>
      </c>
      <c r="L158" s="467">
        <v>0</v>
      </c>
      <c r="M158" s="467">
        <v>0</v>
      </c>
      <c r="N158" s="535">
        <v>0</v>
      </c>
      <c r="O158" s="467">
        <v>0</v>
      </c>
      <c r="P158" s="470">
        <v>0</v>
      </c>
      <c r="Q158" s="468">
        <v>0</v>
      </c>
    </row>
    <row r="159" spans="1:19" ht="30.75" customHeight="1" x14ac:dyDescent="0.25">
      <c r="A159" s="692"/>
      <c r="B159" s="466" t="s">
        <v>145</v>
      </c>
      <c r="C159" s="574" t="s">
        <v>146</v>
      </c>
      <c r="D159" s="20" t="s">
        <v>146</v>
      </c>
      <c r="E159" s="467">
        <v>2780.8</v>
      </c>
      <c r="F159" s="468">
        <v>2780.8</v>
      </c>
      <c r="G159" s="468">
        <v>0</v>
      </c>
      <c r="H159" s="468">
        <v>2780.8</v>
      </c>
      <c r="I159" s="468">
        <v>0</v>
      </c>
      <c r="J159" s="469">
        <v>0</v>
      </c>
      <c r="K159" s="468">
        <v>0</v>
      </c>
      <c r="L159" s="467">
        <v>2780.8</v>
      </c>
      <c r="M159" s="467">
        <v>0</v>
      </c>
      <c r="N159" s="535">
        <v>0</v>
      </c>
      <c r="O159" s="467">
        <v>0</v>
      </c>
      <c r="P159" s="470">
        <v>0</v>
      </c>
      <c r="Q159" s="468">
        <v>0</v>
      </c>
    </row>
    <row r="160" spans="1:19" ht="69" customHeight="1" x14ac:dyDescent="0.25">
      <c r="A160" s="692"/>
      <c r="B160" s="709" t="s">
        <v>481</v>
      </c>
      <c r="C160" s="710"/>
      <c r="D160" s="296" t="s">
        <v>173</v>
      </c>
      <c r="E160" s="485">
        <v>2951.5</v>
      </c>
      <c r="F160" s="486">
        <v>2951.5</v>
      </c>
      <c r="G160" s="486">
        <v>0</v>
      </c>
      <c r="H160" s="486">
        <v>2951.5</v>
      </c>
      <c r="I160" s="486">
        <v>170.7</v>
      </c>
      <c r="J160" s="487">
        <v>5.7834999152973063E-2</v>
      </c>
      <c r="K160" s="486">
        <v>170.7</v>
      </c>
      <c r="L160" s="485">
        <v>2780.8</v>
      </c>
      <c r="M160" s="485">
        <v>0</v>
      </c>
      <c r="N160" s="537">
        <v>0</v>
      </c>
      <c r="O160" s="485">
        <v>0</v>
      </c>
      <c r="P160" s="487">
        <v>0</v>
      </c>
      <c r="Q160" s="486">
        <v>0</v>
      </c>
    </row>
    <row r="161" spans="1:17" ht="60" x14ac:dyDescent="0.25">
      <c r="A161" s="692"/>
      <c r="B161" s="471" t="s">
        <v>428</v>
      </c>
      <c r="C161" s="575" t="s">
        <v>478</v>
      </c>
      <c r="D161" s="247" t="s">
        <v>421</v>
      </c>
      <c r="E161" s="538">
        <v>6362.7580779999998</v>
      </c>
      <c r="F161" s="468">
        <v>6362.7580779999998</v>
      </c>
      <c r="G161" s="539">
        <v>0</v>
      </c>
      <c r="H161" s="539">
        <v>6362.7580779999998</v>
      </c>
      <c r="I161" s="468">
        <v>398.20849563000002</v>
      </c>
      <c r="J161" s="469">
        <v>6.2584258390532513E-2</v>
      </c>
      <c r="K161" s="468">
        <v>224.07932963000002</v>
      </c>
      <c r="L161" s="538">
        <v>5964.5495823700003</v>
      </c>
      <c r="M161" s="538">
        <v>174.129166</v>
      </c>
      <c r="N161" s="540">
        <v>2.7366931740194948E-2</v>
      </c>
      <c r="O161" s="538">
        <v>22.873999999999999</v>
      </c>
      <c r="P161" s="627">
        <v>3.5949818804347756E-3</v>
      </c>
      <c r="Q161" s="539">
        <v>9.8940000000000001</v>
      </c>
    </row>
    <row r="162" spans="1:17" ht="24" customHeight="1" thickBot="1" x14ac:dyDescent="0.3">
      <c r="A162" s="692"/>
      <c r="B162" s="707" t="s">
        <v>81</v>
      </c>
      <c r="C162" s="708"/>
      <c r="D162" s="646" t="s">
        <v>81</v>
      </c>
      <c r="E162" s="489">
        <v>6362.7580779999998</v>
      </c>
      <c r="F162" s="490">
        <v>6362.7580779999998</v>
      </c>
      <c r="G162" s="490">
        <v>0</v>
      </c>
      <c r="H162" s="490">
        <v>6362.7580779999998</v>
      </c>
      <c r="I162" s="490">
        <v>398.20849563000002</v>
      </c>
      <c r="J162" s="491">
        <v>6.2584258390532513E-2</v>
      </c>
      <c r="K162" s="490">
        <v>224.07932963000002</v>
      </c>
      <c r="L162" s="489">
        <v>5964.5495823700003</v>
      </c>
      <c r="M162" s="489">
        <v>174.129166</v>
      </c>
      <c r="N162" s="658">
        <v>2.7366931740194948E-2</v>
      </c>
      <c r="O162" s="489">
        <v>22.873999999999999</v>
      </c>
      <c r="P162" s="491">
        <v>3.5949818804347756E-3</v>
      </c>
      <c r="Q162" s="490">
        <v>9.8940000000000001</v>
      </c>
    </row>
    <row r="163" spans="1:17" ht="32.25" customHeight="1" thickBot="1" x14ac:dyDescent="0.3">
      <c r="A163" s="682"/>
      <c r="B163" s="694" t="s">
        <v>69</v>
      </c>
      <c r="C163" s="711"/>
      <c r="D163" s="695"/>
      <c r="E163" s="493">
        <v>36439.515568999996</v>
      </c>
      <c r="F163" s="494">
        <v>36439.515568999996</v>
      </c>
      <c r="G163" s="494">
        <v>0</v>
      </c>
      <c r="H163" s="494">
        <v>36439.515568999996</v>
      </c>
      <c r="I163" s="494">
        <v>25288.857415620001</v>
      </c>
      <c r="J163" s="495">
        <v>0.69399543382332618</v>
      </c>
      <c r="K163" s="494">
        <v>2152.2846316299992</v>
      </c>
      <c r="L163" s="493">
        <v>11150.658153379994</v>
      </c>
      <c r="M163" s="493">
        <v>23136.572783989999</v>
      </c>
      <c r="N163" s="541">
        <v>0.63493085521896619</v>
      </c>
      <c r="O163" s="493">
        <v>4920.8002483599994</v>
      </c>
      <c r="P163" s="495">
        <v>0.13504022135097335</v>
      </c>
      <c r="Q163" s="640">
        <v>4130.1074330000001</v>
      </c>
    </row>
    <row r="164" spans="1:17" ht="20.25" customHeight="1" thickBot="1" x14ac:dyDescent="0.3">
      <c r="A164" s="683" t="s">
        <v>485</v>
      </c>
      <c r="B164" s="721"/>
      <c r="C164" s="721"/>
      <c r="D164" s="721"/>
      <c r="E164" s="721"/>
      <c r="F164" s="721"/>
      <c r="G164" s="721"/>
      <c r="H164" s="721"/>
      <c r="I164" s="721"/>
      <c r="J164" s="721"/>
      <c r="K164" s="721"/>
      <c r="L164" s="721"/>
      <c r="M164" s="722"/>
      <c r="N164" s="721"/>
      <c r="O164" s="721"/>
      <c r="P164" s="721"/>
    </row>
    <row r="165" spans="1:17" s="167" customFormat="1" ht="68.25" customHeight="1" x14ac:dyDescent="0.25">
      <c r="A165" s="435" t="s">
        <v>6</v>
      </c>
      <c r="B165" s="456" t="s">
        <v>7</v>
      </c>
      <c r="C165" s="434" t="s">
        <v>445</v>
      </c>
      <c r="D165" s="436" t="s">
        <v>170</v>
      </c>
      <c r="E165" s="455" t="s">
        <v>94</v>
      </c>
      <c r="F165" s="436" t="s">
        <v>169</v>
      </c>
      <c r="G165" s="436" t="s">
        <v>96</v>
      </c>
      <c r="H165" s="436" t="s">
        <v>351</v>
      </c>
      <c r="I165" s="436" t="s">
        <v>24</v>
      </c>
      <c r="J165" s="437" t="s">
        <v>327</v>
      </c>
      <c r="K165" s="436" t="s">
        <v>174</v>
      </c>
      <c r="L165" s="436" t="s">
        <v>171</v>
      </c>
      <c r="M165" s="455" t="s">
        <v>25</v>
      </c>
      <c r="N165" s="436" t="s">
        <v>43</v>
      </c>
      <c r="O165" s="455" t="s">
        <v>79</v>
      </c>
      <c r="P165" s="457" t="s">
        <v>255</v>
      </c>
      <c r="Q165" s="649" t="s">
        <v>28</v>
      </c>
    </row>
    <row r="166" spans="1:17" ht="27" customHeight="1" x14ac:dyDescent="0.25">
      <c r="A166" s="705" t="s">
        <v>304</v>
      </c>
      <c r="B166" s="502" t="s">
        <v>99</v>
      </c>
      <c r="C166" s="579" t="s">
        <v>100</v>
      </c>
      <c r="D166" s="21" t="s">
        <v>100</v>
      </c>
      <c r="E166" s="480">
        <v>29724.9</v>
      </c>
      <c r="F166" s="481">
        <v>29724.9</v>
      </c>
      <c r="G166" s="481">
        <v>0</v>
      </c>
      <c r="H166" s="481">
        <v>29724.9</v>
      </c>
      <c r="I166" s="481">
        <v>25627.246220500001</v>
      </c>
      <c r="J166" s="482">
        <v>0.86214743264064808</v>
      </c>
      <c r="K166" s="481">
        <v>20016.6379165</v>
      </c>
      <c r="L166" s="480">
        <v>4097.6537795000004</v>
      </c>
      <c r="M166" s="480">
        <v>5610.6083040000003</v>
      </c>
      <c r="N166" s="507">
        <v>0.18875112461269844</v>
      </c>
      <c r="O166" s="480">
        <v>5572.7532780000001</v>
      </c>
      <c r="P166" s="508">
        <v>0.18747761230483534</v>
      </c>
      <c r="Q166" s="481">
        <v>5572.7532780000001</v>
      </c>
    </row>
    <row r="167" spans="1:17" ht="27" customHeight="1" x14ac:dyDescent="0.25">
      <c r="A167" s="772"/>
      <c r="B167" s="472" t="s">
        <v>101</v>
      </c>
      <c r="C167" s="579" t="s">
        <v>102</v>
      </c>
      <c r="D167" s="247" t="s">
        <v>102</v>
      </c>
      <c r="E167" s="467">
        <v>10651.5</v>
      </c>
      <c r="F167" s="468">
        <v>10651.5</v>
      </c>
      <c r="G167" s="468">
        <v>0</v>
      </c>
      <c r="H167" s="468">
        <v>10651.5</v>
      </c>
      <c r="I167" s="468">
        <v>9166.5810154899991</v>
      </c>
      <c r="J167" s="469">
        <v>0.86059062249354545</v>
      </c>
      <c r="K167" s="468">
        <v>7758.3755374899993</v>
      </c>
      <c r="L167" s="467">
        <v>1484.9189845100009</v>
      </c>
      <c r="M167" s="467">
        <v>1408.2054780000001</v>
      </c>
      <c r="N167" s="470">
        <v>0.13220724574003662</v>
      </c>
      <c r="O167" s="467">
        <v>1408.2054780000001</v>
      </c>
      <c r="P167" s="519">
        <v>0.13220724574003662</v>
      </c>
      <c r="Q167" s="481">
        <v>1408.2054780000001</v>
      </c>
    </row>
    <row r="168" spans="1:17" ht="47.25" customHeight="1" x14ac:dyDescent="0.25">
      <c r="A168" s="772"/>
      <c r="B168" s="472" t="s">
        <v>103</v>
      </c>
      <c r="C168" s="579" t="s">
        <v>104</v>
      </c>
      <c r="D168" s="247" t="s">
        <v>104</v>
      </c>
      <c r="E168" s="467">
        <v>4834.1000000000004</v>
      </c>
      <c r="F168" s="468">
        <v>4834.1000000000004</v>
      </c>
      <c r="G168" s="468">
        <v>0</v>
      </c>
      <c r="H168" s="468">
        <v>4834.1000000000004</v>
      </c>
      <c r="I168" s="468">
        <v>4183.8038327499999</v>
      </c>
      <c r="J168" s="469">
        <v>0.86547730347944796</v>
      </c>
      <c r="K168" s="468">
        <v>3479.5671027499998</v>
      </c>
      <c r="L168" s="467">
        <v>650.29616725000051</v>
      </c>
      <c r="M168" s="467">
        <v>704.23672999999997</v>
      </c>
      <c r="N168" s="470">
        <v>0.14568104300697129</v>
      </c>
      <c r="O168" s="467">
        <v>700.01475700000003</v>
      </c>
      <c r="P168" s="519">
        <v>0.14480766988684554</v>
      </c>
      <c r="Q168" s="481">
        <v>700.01475700000003</v>
      </c>
    </row>
    <row r="169" spans="1:17" ht="39" customHeight="1" x14ac:dyDescent="0.25">
      <c r="A169" s="772"/>
      <c r="B169" s="709" t="s">
        <v>46</v>
      </c>
      <c r="C169" s="710"/>
      <c r="D169" s="445" t="s">
        <v>269</v>
      </c>
      <c r="E169" s="485">
        <v>45210.5</v>
      </c>
      <c r="F169" s="486">
        <v>45210.5</v>
      </c>
      <c r="G169" s="486">
        <v>0</v>
      </c>
      <c r="H169" s="486">
        <v>45210.5</v>
      </c>
      <c r="I169" s="542">
        <v>38977.631068739996</v>
      </c>
      <c r="J169" s="487">
        <v>0.86213669543004379</v>
      </c>
      <c r="K169" s="485">
        <v>31254.580556739998</v>
      </c>
      <c r="L169" s="486">
        <v>6232.8689312600036</v>
      </c>
      <c r="M169" s="485">
        <v>7723.0505119999998</v>
      </c>
      <c r="N169" s="487">
        <v>0.17082426675219251</v>
      </c>
      <c r="O169" s="485">
        <v>7680.9735129999999</v>
      </c>
      <c r="P169" s="488">
        <v>0.16989357589498014</v>
      </c>
      <c r="Q169" s="486">
        <v>7680.9735129999999</v>
      </c>
    </row>
    <row r="170" spans="1:17" ht="39.75" customHeight="1" x14ac:dyDescent="0.25">
      <c r="A170" s="772"/>
      <c r="B170" s="472" t="s">
        <v>302</v>
      </c>
      <c r="C170" s="575" t="s">
        <v>303</v>
      </c>
      <c r="D170" s="20" t="s">
        <v>331</v>
      </c>
      <c r="E170" s="467">
        <v>1947.1416240000001</v>
      </c>
      <c r="F170" s="468">
        <v>1947.1416240000001</v>
      </c>
      <c r="G170" s="468">
        <v>0</v>
      </c>
      <c r="H170" s="468">
        <v>1947.1416240000001</v>
      </c>
      <c r="I170" s="468">
        <v>1917.1416240000001</v>
      </c>
      <c r="J170" s="469">
        <v>0.98459280022047335</v>
      </c>
      <c r="K170" s="468">
        <v>1519.7844810000001</v>
      </c>
      <c r="L170" s="467">
        <v>30</v>
      </c>
      <c r="M170" s="467">
        <v>397.35714300000001</v>
      </c>
      <c r="N170" s="469">
        <v>0.20407202953409823</v>
      </c>
      <c r="O170" s="467">
        <v>276.52004899999997</v>
      </c>
      <c r="P170" s="519">
        <v>0.1420133212662501</v>
      </c>
      <c r="Q170" s="468">
        <v>0</v>
      </c>
    </row>
    <row r="171" spans="1:17" ht="39.75" thickBot="1" x14ac:dyDescent="0.3">
      <c r="A171" s="772"/>
      <c r="B171" s="707" t="s">
        <v>482</v>
      </c>
      <c r="C171" s="708"/>
      <c r="D171" s="659" t="s">
        <v>166</v>
      </c>
      <c r="E171" s="489">
        <v>1947.1416240000001</v>
      </c>
      <c r="F171" s="490">
        <v>1947.1416240000001</v>
      </c>
      <c r="G171" s="490">
        <v>0</v>
      </c>
      <c r="H171" s="490">
        <v>1947.1416240000001</v>
      </c>
      <c r="I171" s="660">
        <v>1917.1416240000001</v>
      </c>
      <c r="J171" s="491">
        <v>0.98459280022047335</v>
      </c>
      <c r="K171" s="489">
        <v>1519.7844810000001</v>
      </c>
      <c r="L171" s="490">
        <v>30</v>
      </c>
      <c r="M171" s="489">
        <v>397.35714300000001</v>
      </c>
      <c r="N171" s="491">
        <v>0.20407202953409823</v>
      </c>
      <c r="O171" s="489">
        <v>276.52004899999997</v>
      </c>
      <c r="P171" s="661">
        <v>0.1420133212662501</v>
      </c>
      <c r="Q171" s="490">
        <v>0</v>
      </c>
    </row>
    <row r="172" spans="1:17" ht="27.75" customHeight="1" thickBot="1" x14ac:dyDescent="0.3">
      <c r="A172" s="706"/>
      <c r="B172" s="694" t="s">
        <v>69</v>
      </c>
      <c r="C172" s="711"/>
      <c r="D172" s="695"/>
      <c r="E172" s="493">
        <v>47157.641624000004</v>
      </c>
      <c r="F172" s="494">
        <v>47157.641624000004</v>
      </c>
      <c r="G172" s="494">
        <v>0</v>
      </c>
      <c r="H172" s="494">
        <v>47157.641624000004</v>
      </c>
      <c r="I172" s="494">
        <v>40894.77269274</v>
      </c>
      <c r="J172" s="495">
        <v>0.86719291475185578</v>
      </c>
      <c r="K172" s="494">
        <v>32774.365037739997</v>
      </c>
      <c r="L172" s="493">
        <v>6262.8689312600036</v>
      </c>
      <c r="M172" s="493">
        <v>8120.407655</v>
      </c>
      <c r="N172" s="495">
        <v>0.17219706871149532</v>
      </c>
      <c r="O172" s="493">
        <v>7957.4935619999997</v>
      </c>
      <c r="P172" s="496">
        <v>0.16874239864340845</v>
      </c>
      <c r="Q172" s="640">
        <v>7680.9735129999999</v>
      </c>
    </row>
    <row r="173" spans="1:17" ht="23.25" customHeight="1" x14ac:dyDescent="0.25">
      <c r="A173" s="674" t="s">
        <v>485</v>
      </c>
      <c r="B173" s="674"/>
      <c r="C173" s="674"/>
      <c r="D173" s="674"/>
      <c r="E173" s="674"/>
      <c r="F173" s="674"/>
      <c r="G173" s="674"/>
      <c r="H173" s="674"/>
      <c r="I173" s="674"/>
      <c r="J173" s="674"/>
      <c r="K173" s="674"/>
      <c r="L173" s="674"/>
      <c r="M173" s="675"/>
      <c r="N173" s="674"/>
      <c r="O173" s="674"/>
      <c r="P173" s="674"/>
    </row>
    <row r="174" spans="1:17" ht="23.25" customHeight="1" thickBot="1" x14ac:dyDescent="0.3">
      <c r="A174" s="591"/>
      <c r="B174" s="547"/>
      <c r="C174" s="244"/>
      <c r="D174" s="596"/>
      <c r="E174" s="547"/>
      <c r="F174" s="547"/>
      <c r="G174" s="547"/>
      <c r="H174" s="547"/>
      <c r="I174" s="547"/>
      <c r="J174" s="547"/>
      <c r="K174" s="547"/>
      <c r="L174" s="547"/>
      <c r="M174" s="603"/>
      <c r="N174" s="547"/>
      <c r="O174" s="548"/>
      <c r="P174" s="547"/>
    </row>
    <row r="175" spans="1:17" s="167" customFormat="1" ht="68.25" customHeight="1" thickBot="1" x14ac:dyDescent="0.3">
      <c r="A175" s="435" t="s">
        <v>89</v>
      </c>
      <c r="B175" s="456" t="s">
        <v>7</v>
      </c>
      <c r="C175" s="434" t="s">
        <v>445</v>
      </c>
      <c r="D175" s="436" t="s">
        <v>170</v>
      </c>
      <c r="E175" s="455" t="s">
        <v>94</v>
      </c>
      <c r="F175" s="436" t="s">
        <v>169</v>
      </c>
      <c r="G175" s="436" t="s">
        <v>96</v>
      </c>
      <c r="H175" s="436" t="s">
        <v>347</v>
      </c>
      <c r="I175" s="436" t="s">
        <v>24</v>
      </c>
      <c r="J175" s="437" t="s">
        <v>327</v>
      </c>
      <c r="K175" s="436" t="s">
        <v>174</v>
      </c>
      <c r="L175" s="436" t="s">
        <v>171</v>
      </c>
      <c r="M175" s="455" t="s">
        <v>25</v>
      </c>
      <c r="N175" s="436" t="s">
        <v>43</v>
      </c>
      <c r="O175" s="455" t="s">
        <v>79</v>
      </c>
      <c r="P175" s="457" t="s">
        <v>255</v>
      </c>
      <c r="Q175" s="455" t="s">
        <v>28</v>
      </c>
    </row>
    <row r="176" spans="1:17" ht="60" x14ac:dyDescent="0.25">
      <c r="A176" s="739" t="s">
        <v>447</v>
      </c>
      <c r="B176" s="471" t="s">
        <v>405</v>
      </c>
      <c r="C176" s="575" t="s">
        <v>479</v>
      </c>
      <c r="D176" s="247" t="s">
        <v>406</v>
      </c>
      <c r="E176" s="467">
        <v>3003.0718310000002</v>
      </c>
      <c r="F176" s="467">
        <v>3003.0718310000002</v>
      </c>
      <c r="G176" s="467">
        <v>0</v>
      </c>
      <c r="H176" s="468">
        <v>3003.0718310000002</v>
      </c>
      <c r="I176" s="468">
        <v>1788.823926</v>
      </c>
      <c r="J176" s="469">
        <v>0.59566471488773387</v>
      </c>
      <c r="K176" s="468">
        <v>1388.028673</v>
      </c>
      <c r="L176" s="467">
        <v>1214.2479050000002</v>
      </c>
      <c r="M176" s="467">
        <v>400.795253</v>
      </c>
      <c r="N176" s="470">
        <v>0.13346176034242185</v>
      </c>
      <c r="O176" s="467">
        <v>93.881673500000005</v>
      </c>
      <c r="P176" s="470">
        <v>3.1261880761852476E-2</v>
      </c>
      <c r="Q176" s="468">
        <v>72.381673500000005</v>
      </c>
    </row>
    <row r="177" spans="1:17" ht="60" x14ac:dyDescent="0.25">
      <c r="A177" s="728"/>
      <c r="B177" s="471" t="s">
        <v>407</v>
      </c>
      <c r="C177" s="575" t="s">
        <v>479</v>
      </c>
      <c r="D177" s="247" t="s">
        <v>408</v>
      </c>
      <c r="E177" s="467">
        <v>2002.0478880000001</v>
      </c>
      <c r="F177" s="467">
        <v>2002.0478880000001</v>
      </c>
      <c r="G177" s="467">
        <v>0</v>
      </c>
      <c r="H177" s="468">
        <v>2002.0478880000001</v>
      </c>
      <c r="I177" s="468">
        <v>1220.5638960000001</v>
      </c>
      <c r="J177" s="469">
        <v>0.6096576926635433</v>
      </c>
      <c r="K177" s="468">
        <v>953.36706600000014</v>
      </c>
      <c r="L177" s="467">
        <v>781.48399199999994</v>
      </c>
      <c r="M177" s="467">
        <v>267.19682999999998</v>
      </c>
      <c r="N177" s="470">
        <v>0.13346175763404117</v>
      </c>
      <c r="O177" s="467">
        <v>41.343018999999998</v>
      </c>
      <c r="P177" s="470">
        <v>2.0650364682985044E-2</v>
      </c>
      <c r="Q177" s="468">
        <v>12.197630999999999</v>
      </c>
    </row>
    <row r="178" spans="1:17" ht="60" x14ac:dyDescent="0.25">
      <c r="A178" s="728"/>
      <c r="B178" s="471" t="s">
        <v>409</v>
      </c>
      <c r="C178" s="575" t="s">
        <v>479</v>
      </c>
      <c r="D178" s="247" t="s">
        <v>410</v>
      </c>
      <c r="E178" s="467">
        <v>3003.0718320000001</v>
      </c>
      <c r="F178" s="467">
        <v>3003.0718320000001</v>
      </c>
      <c r="G178" s="467">
        <v>0</v>
      </c>
      <c r="H178" s="468">
        <v>3003.0718320000001</v>
      </c>
      <c r="I178" s="468">
        <v>1938.6982250000001</v>
      </c>
      <c r="J178" s="469">
        <v>0.64557171238520017</v>
      </c>
      <c r="K178" s="468">
        <v>1537.9029610000002</v>
      </c>
      <c r="L178" s="467">
        <v>1064.373607</v>
      </c>
      <c r="M178" s="467">
        <v>400.79526399999997</v>
      </c>
      <c r="N178" s="470">
        <v>0.13346176396089615</v>
      </c>
      <c r="O178" s="467">
        <v>35.120964669999999</v>
      </c>
      <c r="P178" s="470">
        <v>1.1695013184752884E-2</v>
      </c>
      <c r="Q178" s="468">
        <v>13.56666667</v>
      </c>
    </row>
    <row r="179" spans="1:17" ht="60" x14ac:dyDescent="0.25">
      <c r="A179" s="728"/>
      <c r="B179" s="471" t="s">
        <v>411</v>
      </c>
      <c r="C179" s="575" t="s">
        <v>479</v>
      </c>
      <c r="D179" s="247" t="s">
        <v>412</v>
      </c>
      <c r="E179" s="467">
        <v>2002.0478880000001</v>
      </c>
      <c r="F179" s="467">
        <v>2002.0478880000001</v>
      </c>
      <c r="G179" s="467">
        <v>0</v>
      </c>
      <c r="H179" s="468">
        <v>2002.0478880000001</v>
      </c>
      <c r="I179" s="468">
        <v>1288.3564280000001</v>
      </c>
      <c r="J179" s="469">
        <v>0.64351928628792121</v>
      </c>
      <c r="K179" s="468">
        <v>1041.5595980000001</v>
      </c>
      <c r="L179" s="467">
        <v>713.69146000000001</v>
      </c>
      <c r="M179" s="467">
        <v>246.79683</v>
      </c>
      <c r="N179" s="470">
        <v>0.12327219117947492</v>
      </c>
      <c r="O179" s="467">
        <v>0</v>
      </c>
      <c r="P179" s="470">
        <v>0</v>
      </c>
      <c r="Q179" s="468">
        <v>0</v>
      </c>
    </row>
    <row r="180" spans="1:17" ht="30" customHeight="1" thickBot="1" x14ac:dyDescent="0.3">
      <c r="A180" s="764"/>
      <c r="B180" s="775" t="s">
        <v>69</v>
      </c>
      <c r="C180" s="776"/>
      <c r="D180" s="777"/>
      <c r="E180" s="550">
        <v>10010.239439000001</v>
      </c>
      <c r="F180" s="550">
        <v>10010.239439000001</v>
      </c>
      <c r="G180" s="550">
        <v>0</v>
      </c>
      <c r="H180" s="550">
        <v>10010.239439000001</v>
      </c>
      <c r="I180" s="550">
        <v>6236.4424750000007</v>
      </c>
      <c r="J180" s="549">
        <v>0.62300632397490452</v>
      </c>
      <c r="K180" s="551">
        <v>4920.8582980000001</v>
      </c>
      <c r="L180" s="550">
        <v>3773.7969640000001</v>
      </c>
      <c r="M180" s="550">
        <v>1315.584177</v>
      </c>
      <c r="N180" s="549">
        <v>0.13142384705349502</v>
      </c>
      <c r="O180" s="550">
        <v>170.34565717000001</v>
      </c>
      <c r="P180" s="549">
        <v>1.7017141119155602E-2</v>
      </c>
      <c r="Q180" s="551">
        <v>98.14597117000001</v>
      </c>
    </row>
    <row r="181" spans="1:17" ht="23.25" customHeight="1" thickBot="1" x14ac:dyDescent="0.3">
      <c r="A181" s="674" t="s">
        <v>485</v>
      </c>
      <c r="B181" s="765"/>
      <c r="C181" s="244"/>
      <c r="D181" s="596"/>
      <c r="E181" s="547"/>
      <c r="F181" s="547"/>
      <c r="G181" s="547"/>
      <c r="H181" s="547"/>
      <c r="I181" s="547"/>
      <c r="J181" s="547"/>
      <c r="K181" s="547"/>
      <c r="L181" s="547"/>
      <c r="M181" s="603"/>
      <c r="N181" s="547"/>
      <c r="O181" s="548"/>
      <c r="P181" s="547"/>
    </row>
    <row r="182" spans="1:17" s="167" customFormat="1" ht="68.25" customHeight="1" thickBot="1" x14ac:dyDescent="0.3">
      <c r="A182" s="435" t="s">
        <v>89</v>
      </c>
      <c r="B182" s="456" t="s">
        <v>7</v>
      </c>
      <c r="C182" s="434" t="s">
        <v>445</v>
      </c>
      <c r="D182" s="436" t="s">
        <v>170</v>
      </c>
      <c r="E182" s="455" t="s">
        <v>94</v>
      </c>
      <c r="F182" s="436" t="s">
        <v>169</v>
      </c>
      <c r="G182" s="436" t="s">
        <v>96</v>
      </c>
      <c r="H182" s="436" t="s">
        <v>347</v>
      </c>
      <c r="I182" s="436" t="s">
        <v>24</v>
      </c>
      <c r="J182" s="437" t="s">
        <v>327</v>
      </c>
      <c r="K182" s="436" t="s">
        <v>174</v>
      </c>
      <c r="L182" s="436" t="s">
        <v>171</v>
      </c>
      <c r="M182" s="455" t="s">
        <v>25</v>
      </c>
      <c r="N182" s="436" t="s">
        <v>43</v>
      </c>
      <c r="O182" s="455" t="s">
        <v>79</v>
      </c>
      <c r="P182" s="457" t="s">
        <v>255</v>
      </c>
      <c r="Q182" s="649" t="s">
        <v>28</v>
      </c>
    </row>
    <row r="183" spans="1:17" ht="101.25" customHeight="1" x14ac:dyDescent="0.25">
      <c r="A183" s="681" t="s">
        <v>448</v>
      </c>
      <c r="B183" s="552" t="s">
        <v>395</v>
      </c>
      <c r="C183" s="587" t="s">
        <v>480</v>
      </c>
      <c r="D183" s="663" t="s">
        <v>444</v>
      </c>
      <c r="E183" s="553">
        <v>74000</v>
      </c>
      <c r="F183" s="553">
        <v>74000</v>
      </c>
      <c r="G183" s="553">
        <v>0</v>
      </c>
      <c r="H183" s="554">
        <v>74000</v>
      </c>
      <c r="I183" s="554">
        <v>16440.70277</v>
      </c>
      <c r="J183" s="555">
        <v>0.22217165905405406</v>
      </c>
      <c r="K183" s="554">
        <v>14231.528636999999</v>
      </c>
      <c r="L183" s="553">
        <v>57559.297229999996</v>
      </c>
      <c r="M183" s="553">
        <v>2209.174133</v>
      </c>
      <c r="N183" s="556">
        <v>2.9853704500000001E-2</v>
      </c>
      <c r="O183" s="553">
        <v>232.204341</v>
      </c>
      <c r="P183" s="557">
        <v>3.1378965E-3</v>
      </c>
      <c r="Q183" s="554">
        <v>163.69519500000001</v>
      </c>
    </row>
    <row r="184" spans="1:17" ht="37.5" customHeight="1" thickBot="1" x14ac:dyDescent="0.3">
      <c r="A184" s="682"/>
      <c r="B184" s="778" t="s">
        <v>69</v>
      </c>
      <c r="C184" s="779"/>
      <c r="D184" s="780"/>
      <c r="E184" s="543">
        <v>74000</v>
      </c>
      <c r="F184" s="544">
        <v>74000</v>
      </c>
      <c r="G184" s="544">
        <v>0</v>
      </c>
      <c r="H184" s="544">
        <v>74000</v>
      </c>
      <c r="I184" s="544">
        <v>16440.70277</v>
      </c>
      <c r="J184" s="545">
        <v>0.22217165905405406</v>
      </c>
      <c r="K184" s="544">
        <v>14231.528636999999</v>
      </c>
      <c r="L184" s="543">
        <v>57559.297229999996</v>
      </c>
      <c r="M184" s="543">
        <v>2209.174133</v>
      </c>
      <c r="N184" s="545">
        <v>2.9853704500000001E-2</v>
      </c>
      <c r="O184" s="543">
        <v>232.204341</v>
      </c>
      <c r="P184" s="546">
        <v>3.1378965E-3</v>
      </c>
      <c r="Q184" s="544">
        <v>163.69519500000001</v>
      </c>
    </row>
    <row r="185" spans="1:17" ht="23.25" customHeight="1" thickBot="1" x14ac:dyDescent="0.3">
      <c r="A185" s="674" t="s">
        <v>485</v>
      </c>
      <c r="B185" s="674"/>
      <c r="C185" s="244"/>
      <c r="D185" s="596"/>
      <c r="E185" s="547"/>
      <c r="F185" s="547"/>
      <c r="G185" s="547"/>
      <c r="H185" s="547"/>
      <c r="I185" s="547"/>
      <c r="J185" s="547"/>
      <c r="K185" s="547"/>
      <c r="L185" s="547"/>
      <c r="M185" s="603"/>
      <c r="N185" s="547"/>
      <c r="O185" s="548"/>
      <c r="P185" s="547"/>
    </row>
    <row r="186" spans="1:17" s="93" customFormat="1" ht="62.25" customHeight="1" thickBot="1" x14ac:dyDescent="0.25">
      <c r="A186" s="430" t="s">
        <v>89</v>
      </c>
      <c r="B186" s="631" t="s">
        <v>7</v>
      </c>
      <c r="C186" s="651" t="s">
        <v>445</v>
      </c>
      <c r="D186" s="431" t="s">
        <v>170</v>
      </c>
      <c r="E186" s="455" t="s">
        <v>94</v>
      </c>
      <c r="F186" s="436" t="s">
        <v>169</v>
      </c>
      <c r="G186" s="632" t="s">
        <v>96</v>
      </c>
      <c r="H186" s="632" t="s">
        <v>347</v>
      </c>
      <c r="I186" s="632" t="s">
        <v>24</v>
      </c>
      <c r="J186" s="633" t="s">
        <v>327</v>
      </c>
      <c r="K186" s="632" t="s">
        <v>174</v>
      </c>
      <c r="L186" s="632" t="s">
        <v>171</v>
      </c>
      <c r="M186" s="455" t="s">
        <v>25</v>
      </c>
      <c r="N186" s="632" t="s">
        <v>43</v>
      </c>
      <c r="O186" s="455" t="s">
        <v>79</v>
      </c>
      <c r="P186" s="662" t="s">
        <v>255</v>
      </c>
      <c r="Q186" s="632" t="s">
        <v>28</v>
      </c>
    </row>
    <row r="187" spans="1:17" ht="93" customHeight="1" x14ac:dyDescent="0.25">
      <c r="A187" s="681" t="s">
        <v>329</v>
      </c>
      <c r="B187" s="552" t="s">
        <v>325</v>
      </c>
      <c r="C187" s="587" t="s">
        <v>326</v>
      </c>
      <c r="D187" s="442" t="s">
        <v>326</v>
      </c>
      <c r="E187" s="553">
        <v>8629.4</v>
      </c>
      <c r="F187" s="554">
        <v>8629.4</v>
      </c>
      <c r="G187" s="554">
        <v>0</v>
      </c>
      <c r="H187" s="554">
        <v>8629.4</v>
      </c>
      <c r="I187" s="554">
        <v>0</v>
      </c>
      <c r="J187" s="555">
        <v>0</v>
      </c>
      <c r="K187" s="554">
        <v>0</v>
      </c>
      <c r="L187" s="553">
        <v>8629.4</v>
      </c>
      <c r="M187" s="553">
        <v>0</v>
      </c>
      <c r="N187" s="556">
        <v>0</v>
      </c>
      <c r="O187" s="553">
        <v>0</v>
      </c>
      <c r="P187" s="557">
        <v>0</v>
      </c>
      <c r="Q187" s="554">
        <v>0</v>
      </c>
    </row>
    <row r="188" spans="1:17" ht="40.5" customHeight="1" thickBot="1" x14ac:dyDescent="0.3">
      <c r="A188" s="682"/>
      <c r="B188" s="778" t="s">
        <v>69</v>
      </c>
      <c r="C188" s="779"/>
      <c r="D188" s="780"/>
      <c r="E188" s="543">
        <v>8629.4</v>
      </c>
      <c r="F188" s="544">
        <v>8629.4</v>
      </c>
      <c r="G188" s="544">
        <v>0</v>
      </c>
      <c r="H188" s="544">
        <v>8629.4</v>
      </c>
      <c r="I188" s="544">
        <v>0</v>
      </c>
      <c r="J188" s="545">
        <v>0</v>
      </c>
      <c r="K188" s="544">
        <v>0</v>
      </c>
      <c r="L188" s="543">
        <v>8629.4</v>
      </c>
      <c r="M188" s="543">
        <v>0</v>
      </c>
      <c r="N188" s="545">
        <v>0</v>
      </c>
      <c r="O188" s="543">
        <v>0</v>
      </c>
      <c r="P188" s="546">
        <v>0</v>
      </c>
      <c r="Q188" s="544">
        <v>0</v>
      </c>
    </row>
    <row r="189" spans="1:17" ht="18" customHeight="1" thickBot="1" x14ac:dyDescent="0.3">
      <c r="A189" s="683" t="s">
        <v>485</v>
      </c>
      <c r="B189" s="683"/>
      <c r="C189" s="683"/>
      <c r="D189" s="683"/>
      <c r="E189" s="683"/>
      <c r="F189" s="683"/>
      <c r="G189" s="683"/>
      <c r="H189" s="683"/>
      <c r="I189" s="683"/>
      <c r="J189" s="683"/>
      <c r="K189" s="683"/>
      <c r="L189" s="683"/>
      <c r="M189" s="684"/>
      <c r="N189" s="683"/>
      <c r="O189" s="683"/>
      <c r="P189" s="683"/>
    </row>
    <row r="190" spans="1:17" s="167" customFormat="1" ht="68.25" customHeight="1" thickBot="1" x14ac:dyDescent="0.3">
      <c r="A190" s="435" t="s">
        <v>89</v>
      </c>
      <c r="B190" s="456" t="s">
        <v>7</v>
      </c>
      <c r="C190" s="434" t="s">
        <v>445</v>
      </c>
      <c r="D190" s="436" t="s">
        <v>170</v>
      </c>
      <c r="E190" s="455" t="s">
        <v>94</v>
      </c>
      <c r="F190" s="436" t="s">
        <v>169</v>
      </c>
      <c r="G190" s="436" t="s">
        <v>96</v>
      </c>
      <c r="H190" s="436" t="s">
        <v>347</v>
      </c>
      <c r="I190" s="436" t="s">
        <v>24</v>
      </c>
      <c r="J190" s="437" t="s">
        <v>327</v>
      </c>
      <c r="K190" s="436" t="s">
        <v>174</v>
      </c>
      <c r="L190" s="436" t="s">
        <v>171</v>
      </c>
      <c r="M190" s="455" t="s">
        <v>25</v>
      </c>
      <c r="N190" s="436" t="s">
        <v>43</v>
      </c>
      <c r="O190" s="455" t="s">
        <v>79</v>
      </c>
      <c r="P190" s="457" t="s">
        <v>255</v>
      </c>
      <c r="Q190" s="649" t="s">
        <v>28</v>
      </c>
    </row>
    <row r="191" spans="1:17" ht="44.25" customHeight="1" thickBot="1" x14ac:dyDescent="0.3">
      <c r="A191" s="679" t="s">
        <v>292</v>
      </c>
      <c r="B191" s="558" t="s">
        <v>117</v>
      </c>
      <c r="C191" s="588" t="s">
        <v>187</v>
      </c>
      <c r="D191" s="443" t="s">
        <v>187</v>
      </c>
      <c r="E191" s="559">
        <v>8802.9</v>
      </c>
      <c r="F191" s="554">
        <v>8802.9</v>
      </c>
      <c r="G191" s="554">
        <v>8802.9</v>
      </c>
      <c r="H191" s="554">
        <v>0</v>
      </c>
      <c r="I191" s="554">
        <v>0</v>
      </c>
      <c r="J191" s="555">
        <v>0</v>
      </c>
      <c r="K191" s="554">
        <v>0</v>
      </c>
      <c r="L191" s="560">
        <v>0</v>
      </c>
      <c r="M191" s="559">
        <v>0</v>
      </c>
      <c r="N191" s="555">
        <v>0</v>
      </c>
      <c r="O191" s="559">
        <v>0</v>
      </c>
      <c r="P191" s="561">
        <v>0</v>
      </c>
      <c r="Q191" s="559">
        <v>0</v>
      </c>
    </row>
    <row r="192" spans="1:17" ht="30" customHeight="1" thickBot="1" x14ac:dyDescent="0.3">
      <c r="A192" s="680"/>
      <c r="B192" s="694" t="s">
        <v>69</v>
      </c>
      <c r="C192" s="695"/>
      <c r="D192" s="594" t="s">
        <v>292</v>
      </c>
      <c r="E192" s="493">
        <v>8802.9</v>
      </c>
      <c r="F192" s="494">
        <v>8802.9</v>
      </c>
      <c r="G192" s="494">
        <v>8802.9</v>
      </c>
      <c r="H192" s="494">
        <v>0</v>
      </c>
      <c r="I192" s="494">
        <v>0</v>
      </c>
      <c r="J192" s="495">
        <v>0</v>
      </c>
      <c r="K192" s="494">
        <v>0</v>
      </c>
      <c r="L192" s="562">
        <v>0</v>
      </c>
      <c r="M192" s="493">
        <v>0</v>
      </c>
      <c r="N192" s="495">
        <v>0</v>
      </c>
      <c r="O192" s="493">
        <v>0</v>
      </c>
      <c r="P192" s="496">
        <v>0</v>
      </c>
      <c r="Q192" s="493">
        <v>0</v>
      </c>
    </row>
    <row r="193" spans="1:17" ht="18" customHeight="1" x14ac:dyDescent="0.25">
      <c r="A193" s="690" t="s">
        <v>485</v>
      </c>
      <c r="B193" s="690"/>
      <c r="C193" s="690"/>
      <c r="D193" s="690"/>
      <c r="E193" s="690"/>
      <c r="F193" s="690"/>
      <c r="G193" s="690"/>
      <c r="H193" s="690"/>
      <c r="I193" s="690"/>
      <c r="J193" s="690"/>
      <c r="K193" s="690"/>
      <c r="L193" s="690"/>
      <c r="M193" s="691"/>
      <c r="N193" s="690"/>
      <c r="O193" s="690"/>
      <c r="P193" s="690"/>
    </row>
    <row r="194" spans="1:17" ht="18" customHeight="1" x14ac:dyDescent="0.25">
      <c r="A194" s="590"/>
      <c r="B194" s="520"/>
      <c r="C194" s="584"/>
      <c r="D194" s="595"/>
      <c r="E194" s="521"/>
      <c r="F194" s="520"/>
      <c r="G194" s="520"/>
      <c r="H194" s="563"/>
      <c r="I194" s="520"/>
      <c r="J194" s="564"/>
      <c r="K194" s="520"/>
      <c r="L194" s="520"/>
      <c r="M194" s="602"/>
      <c r="N194" s="565"/>
      <c r="O194" s="522"/>
      <c r="P194" s="565"/>
      <c r="Q194" s="522"/>
    </row>
    <row r="195" spans="1:17" ht="18" customHeight="1" thickBot="1" x14ac:dyDescent="0.3">
      <c r="A195" s="590"/>
      <c r="B195" s="520"/>
      <c r="C195" s="584"/>
      <c r="D195" s="595"/>
      <c r="E195" s="521"/>
      <c r="F195" s="520"/>
      <c r="G195" s="520"/>
      <c r="H195" s="563"/>
      <c r="I195" s="520"/>
      <c r="J195" s="564"/>
      <c r="K195" s="520"/>
      <c r="L195" s="520"/>
      <c r="M195" s="602"/>
      <c r="N195" s="565"/>
      <c r="O195" s="522"/>
      <c r="P195" s="565"/>
      <c r="Q195" s="522"/>
    </row>
    <row r="196" spans="1:17" ht="60.75" customHeight="1" thickBot="1" x14ac:dyDescent="0.3">
      <c r="A196" s="696" t="s">
        <v>90</v>
      </c>
      <c r="B196" s="697"/>
      <c r="C196" s="698"/>
      <c r="D196" s="597" t="s">
        <v>170</v>
      </c>
      <c r="E196" s="455" t="s">
        <v>94</v>
      </c>
      <c r="F196" s="436" t="s">
        <v>169</v>
      </c>
      <c r="G196" s="492" t="s">
        <v>96</v>
      </c>
      <c r="H196" s="436" t="s">
        <v>347</v>
      </c>
      <c r="I196" s="492" t="s">
        <v>24</v>
      </c>
      <c r="J196" s="495" t="s">
        <v>327</v>
      </c>
      <c r="K196" s="436" t="s">
        <v>174</v>
      </c>
      <c r="L196" s="436" t="s">
        <v>171</v>
      </c>
      <c r="M196" s="455" t="s">
        <v>25</v>
      </c>
      <c r="N196" s="436" t="s">
        <v>43</v>
      </c>
      <c r="O196" s="455" t="s">
        <v>79</v>
      </c>
      <c r="P196" s="436" t="s">
        <v>255</v>
      </c>
      <c r="Q196" s="455" t="s">
        <v>28</v>
      </c>
    </row>
    <row r="197" spans="1:17" ht="35.25" customHeight="1" x14ac:dyDescent="0.25">
      <c r="A197" s="699"/>
      <c r="B197" s="700"/>
      <c r="C197" s="701"/>
      <c r="D197" s="297" t="s">
        <v>81</v>
      </c>
      <c r="E197" s="566">
        <v>593383.75031400006</v>
      </c>
      <c r="F197" s="566">
        <v>593383.75031400006</v>
      </c>
      <c r="G197" s="566">
        <v>0</v>
      </c>
      <c r="H197" s="567">
        <v>593383.75031400006</v>
      </c>
      <c r="I197" s="567">
        <v>244040.52716835999</v>
      </c>
      <c r="J197" s="568">
        <v>0.41126931271579548</v>
      </c>
      <c r="K197" s="567">
        <v>119347.50304464001</v>
      </c>
      <c r="L197" s="566">
        <v>349343.22314564011</v>
      </c>
      <c r="M197" s="566">
        <v>124693.02412372</v>
      </c>
      <c r="N197" s="568">
        <v>0</v>
      </c>
      <c r="O197" s="566">
        <v>2600.0905107799995</v>
      </c>
      <c r="P197" s="569">
        <v>4.381802685705689E-3</v>
      </c>
      <c r="Q197" s="566">
        <v>2055.8605395100003</v>
      </c>
    </row>
    <row r="198" spans="1:17" ht="34.5" customHeight="1" thickBot="1" x14ac:dyDescent="0.3">
      <c r="A198" s="699"/>
      <c r="B198" s="700"/>
      <c r="C198" s="701"/>
      <c r="D198" s="298" t="s">
        <v>49</v>
      </c>
      <c r="E198" s="570">
        <v>860004.55496791005</v>
      </c>
      <c r="F198" s="570">
        <v>860004.55496791005</v>
      </c>
      <c r="G198" s="570">
        <v>8802.9</v>
      </c>
      <c r="H198" s="571">
        <v>851201.65496791003</v>
      </c>
      <c r="I198" s="571">
        <v>365782.79319575994</v>
      </c>
      <c r="J198" s="572">
        <v>0.42972519033641893</v>
      </c>
      <c r="K198" s="571">
        <v>141084.08479727001</v>
      </c>
      <c r="L198" s="570">
        <v>485418.86177215009</v>
      </c>
      <c r="M198" s="570">
        <v>224698.70839849001</v>
      </c>
      <c r="N198" s="572">
        <v>0.26397823252230529</v>
      </c>
      <c r="O198" s="570">
        <v>24631.31334253</v>
      </c>
      <c r="P198" s="573">
        <v>2.8937106969627063E-2</v>
      </c>
      <c r="Q198" s="570">
        <v>21288.814044480001</v>
      </c>
    </row>
    <row r="199" spans="1:17" ht="28.5" customHeight="1" thickBot="1" x14ac:dyDescent="0.3">
      <c r="A199" s="702"/>
      <c r="B199" s="703"/>
      <c r="C199" s="704"/>
      <c r="D199" s="598" t="s">
        <v>45</v>
      </c>
      <c r="E199" s="493">
        <v>1453388.3052819101</v>
      </c>
      <c r="F199" s="493">
        <v>1453388.3052819101</v>
      </c>
      <c r="G199" s="493">
        <v>8802.9</v>
      </c>
      <c r="H199" s="493">
        <v>1444585.4052819102</v>
      </c>
      <c r="I199" s="493">
        <v>609823.32036411995</v>
      </c>
      <c r="J199" s="495">
        <v>0.42214417931566545</v>
      </c>
      <c r="K199" s="494">
        <v>260431.58784191002</v>
      </c>
      <c r="L199" s="493">
        <v>834762.08491779026</v>
      </c>
      <c r="M199" s="493">
        <v>349391.73252220999</v>
      </c>
      <c r="N199" s="495">
        <v>0.24186298106343276</v>
      </c>
      <c r="O199" s="493">
        <v>27231.403853309999</v>
      </c>
      <c r="P199" s="496">
        <v>1.8850670755597036E-2</v>
      </c>
      <c r="Q199" s="493">
        <v>23344.674583990003</v>
      </c>
    </row>
    <row r="200" spans="1:17" ht="23.25" customHeight="1" x14ac:dyDescent="0.25">
      <c r="A200" s="674"/>
      <c r="B200" s="674"/>
      <c r="C200" s="674"/>
      <c r="D200" s="674"/>
      <c r="E200" s="674"/>
      <c r="F200" s="674"/>
      <c r="G200" s="674"/>
      <c r="H200" s="674"/>
      <c r="I200" s="674"/>
      <c r="J200" s="674"/>
      <c r="K200" s="674"/>
      <c r="L200" s="674"/>
      <c r="M200" s="675"/>
      <c r="N200" s="674"/>
      <c r="O200" s="674"/>
      <c r="P200" s="674"/>
    </row>
    <row r="201" spans="1:17" x14ac:dyDescent="0.25">
      <c r="F201" s="90"/>
      <c r="G201" s="90"/>
      <c r="J201" s="200"/>
    </row>
    <row r="202" spans="1:17" x14ac:dyDescent="0.25">
      <c r="G202" s="90"/>
      <c r="J202" s="200"/>
    </row>
    <row r="203" spans="1:17" x14ac:dyDescent="0.25">
      <c r="J203" s="200"/>
    </row>
    <row r="204" spans="1:17" x14ac:dyDescent="0.25">
      <c r="J204" s="200"/>
    </row>
    <row r="205" spans="1:17" x14ac:dyDescent="0.25">
      <c r="J205" s="200"/>
    </row>
    <row r="206" spans="1:17" x14ac:dyDescent="0.25">
      <c r="J206" s="200"/>
    </row>
    <row r="207" spans="1:17" x14ac:dyDescent="0.25">
      <c r="J207" s="200"/>
    </row>
    <row r="208" spans="1:17" x14ac:dyDescent="0.25">
      <c r="J208" s="200"/>
    </row>
    <row r="209" spans="10:10" x14ac:dyDescent="0.25">
      <c r="J209" s="200"/>
    </row>
    <row r="210" spans="10:10" x14ac:dyDescent="0.25">
      <c r="J210" s="200"/>
    </row>
    <row r="211" spans="10:10" x14ac:dyDescent="0.25">
      <c r="J211" s="200"/>
    </row>
    <row r="212" spans="10:10" x14ac:dyDescent="0.25">
      <c r="J212" s="200"/>
    </row>
    <row r="213" spans="10:10" x14ac:dyDescent="0.25">
      <c r="J213" s="200"/>
    </row>
    <row r="214" spans="10:10" x14ac:dyDescent="0.25">
      <c r="J214" s="200"/>
    </row>
    <row r="215" spans="10:10" x14ac:dyDescent="0.25">
      <c r="J215" s="200"/>
    </row>
    <row r="216" spans="10:10" x14ac:dyDescent="0.25">
      <c r="J216" s="200"/>
    </row>
    <row r="217" spans="10:10" x14ac:dyDescent="0.25">
      <c r="J217" s="200"/>
    </row>
    <row r="218" spans="10:10" x14ac:dyDescent="0.25">
      <c r="J218" s="200"/>
    </row>
    <row r="219" spans="10:10" x14ac:dyDescent="0.25">
      <c r="J219" s="200"/>
    </row>
    <row r="220" spans="10:10" x14ac:dyDescent="0.25">
      <c r="J220" s="200"/>
    </row>
    <row r="221" spans="10:10" x14ac:dyDescent="0.25">
      <c r="J221" s="200"/>
    </row>
    <row r="222" spans="10:10" x14ac:dyDescent="0.25">
      <c r="J222" s="200"/>
    </row>
    <row r="223" spans="10:10" x14ac:dyDescent="0.25">
      <c r="J223" s="200"/>
    </row>
    <row r="224" spans="10:10" x14ac:dyDescent="0.25">
      <c r="J224" s="200"/>
    </row>
    <row r="225" spans="10:10" x14ac:dyDescent="0.25">
      <c r="J225" s="200"/>
    </row>
    <row r="226" spans="10:10" x14ac:dyDescent="0.25">
      <c r="J226" s="200"/>
    </row>
    <row r="227" spans="10:10" x14ac:dyDescent="0.25">
      <c r="J227" s="200"/>
    </row>
    <row r="228" spans="10:10" x14ac:dyDescent="0.25">
      <c r="J228" s="200"/>
    </row>
    <row r="229" spans="10:10" x14ac:dyDescent="0.25">
      <c r="J229" s="200"/>
    </row>
    <row r="230" spans="10:10" x14ac:dyDescent="0.25">
      <c r="J230" s="200"/>
    </row>
    <row r="231" spans="10:10" x14ac:dyDescent="0.25">
      <c r="J231" s="200"/>
    </row>
    <row r="232" spans="10:10" x14ac:dyDescent="0.25">
      <c r="J232" s="200"/>
    </row>
    <row r="233" spans="10:10" x14ac:dyDescent="0.25">
      <c r="J233" s="200"/>
    </row>
    <row r="234" spans="10:10" x14ac:dyDescent="0.25">
      <c r="J234" s="200"/>
    </row>
    <row r="235" spans="10:10" x14ac:dyDescent="0.25">
      <c r="J235" s="200"/>
    </row>
    <row r="236" spans="10:10" x14ac:dyDescent="0.25">
      <c r="J236" s="200"/>
    </row>
    <row r="237" spans="10:10" x14ac:dyDescent="0.25">
      <c r="J237" s="200"/>
    </row>
    <row r="238" spans="10:10" x14ac:dyDescent="0.25">
      <c r="J238" s="200"/>
    </row>
    <row r="239" spans="10:10" x14ac:dyDescent="0.25">
      <c r="J239" s="200"/>
    </row>
    <row r="240" spans="10:10" x14ac:dyDescent="0.25">
      <c r="J240" s="200"/>
    </row>
    <row r="241" spans="10:10" x14ac:dyDescent="0.25">
      <c r="J241" s="200"/>
    </row>
    <row r="242" spans="10:10" x14ac:dyDescent="0.25">
      <c r="J242" s="200"/>
    </row>
    <row r="243" spans="10:10" x14ac:dyDescent="0.25">
      <c r="J243" s="200"/>
    </row>
    <row r="244" spans="10:10" x14ac:dyDescent="0.25">
      <c r="J244" s="200"/>
    </row>
    <row r="245" spans="10:10" x14ac:dyDescent="0.25">
      <c r="J245" s="200"/>
    </row>
    <row r="246" spans="10:10" x14ac:dyDescent="0.25">
      <c r="J246" s="200"/>
    </row>
    <row r="247" spans="10:10" x14ac:dyDescent="0.25">
      <c r="J247" s="200"/>
    </row>
    <row r="248" spans="10:10" x14ac:dyDescent="0.25">
      <c r="J248" s="200"/>
    </row>
    <row r="249" spans="10:10" x14ac:dyDescent="0.25">
      <c r="J249" s="200"/>
    </row>
    <row r="250" spans="10:10" x14ac:dyDescent="0.25">
      <c r="J250" s="200"/>
    </row>
    <row r="251" spans="10:10" x14ac:dyDescent="0.25">
      <c r="J251" s="200"/>
    </row>
    <row r="252" spans="10:10" x14ac:dyDescent="0.25">
      <c r="J252" s="200"/>
    </row>
    <row r="253" spans="10:10" x14ac:dyDescent="0.25">
      <c r="J253" s="200"/>
    </row>
    <row r="254" spans="10:10" x14ac:dyDescent="0.25">
      <c r="J254" s="200"/>
    </row>
    <row r="255" spans="10:10" x14ac:dyDescent="0.25">
      <c r="J255" s="200"/>
    </row>
    <row r="256" spans="10:10" x14ac:dyDescent="0.25">
      <c r="J256" s="200"/>
    </row>
    <row r="257" spans="10:10" x14ac:dyDescent="0.25">
      <c r="J257" s="200"/>
    </row>
    <row r="258" spans="10:10" x14ac:dyDescent="0.25">
      <c r="J258" s="200"/>
    </row>
    <row r="259" spans="10:10" x14ac:dyDescent="0.25">
      <c r="J259" s="200"/>
    </row>
    <row r="260" spans="10:10" x14ac:dyDescent="0.25">
      <c r="J260" s="200"/>
    </row>
    <row r="261" spans="10:10" x14ac:dyDescent="0.25">
      <c r="J261" s="200"/>
    </row>
    <row r="262" spans="10:10" x14ac:dyDescent="0.25">
      <c r="J262" s="200"/>
    </row>
    <row r="263" spans="10:10" x14ac:dyDescent="0.25">
      <c r="J263" s="200"/>
    </row>
    <row r="264" spans="10:10" x14ac:dyDescent="0.25">
      <c r="J264" s="200"/>
    </row>
    <row r="265" spans="10:10" x14ac:dyDescent="0.25">
      <c r="J265" s="200"/>
    </row>
    <row r="266" spans="10:10" x14ac:dyDescent="0.25">
      <c r="J266" s="200"/>
    </row>
    <row r="267" spans="10:10" x14ac:dyDescent="0.25">
      <c r="J267" s="200"/>
    </row>
    <row r="268" spans="10:10" x14ac:dyDescent="0.25">
      <c r="J268" s="200"/>
    </row>
    <row r="269" spans="10:10" x14ac:dyDescent="0.25">
      <c r="J269" s="200"/>
    </row>
    <row r="270" spans="10:10" x14ac:dyDescent="0.25">
      <c r="J270" s="200"/>
    </row>
    <row r="271" spans="10:10" x14ac:dyDescent="0.25">
      <c r="J271" s="200"/>
    </row>
    <row r="272" spans="10:10" x14ac:dyDescent="0.25">
      <c r="J272" s="200"/>
    </row>
    <row r="273" spans="10:10" x14ac:dyDescent="0.25">
      <c r="J273" s="200"/>
    </row>
    <row r="274" spans="10:10" x14ac:dyDescent="0.25">
      <c r="J274" s="200"/>
    </row>
    <row r="275" spans="10:10" x14ac:dyDescent="0.25">
      <c r="J275" s="200"/>
    </row>
    <row r="276" spans="10:10" x14ac:dyDescent="0.25">
      <c r="J276" s="200"/>
    </row>
    <row r="277" spans="10:10" x14ac:dyDescent="0.25">
      <c r="J277" s="200"/>
    </row>
    <row r="278" spans="10:10" x14ac:dyDescent="0.25">
      <c r="J278" s="200"/>
    </row>
    <row r="279" spans="10:10" x14ac:dyDescent="0.25">
      <c r="J279" s="200"/>
    </row>
    <row r="280" spans="10:10" x14ac:dyDescent="0.25">
      <c r="J280" s="200"/>
    </row>
  </sheetData>
  <mergeCells count="107">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D14"/>
    <mergeCell ref="B56:C56"/>
    <mergeCell ref="B61:C61"/>
    <mergeCell ref="B34:D34"/>
    <mergeCell ref="B41:D41"/>
    <mergeCell ref="B48:C48"/>
    <mergeCell ref="B50:C50"/>
    <mergeCell ref="B52:C52"/>
    <mergeCell ref="B21:D21"/>
    <mergeCell ref="B26:D26"/>
    <mergeCell ref="B27:D27"/>
    <mergeCell ref="B28:D28"/>
    <mergeCell ref="B29:D29"/>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L77"/>
  <sheetViews>
    <sheetView zoomScale="90" zoomScaleNormal="90" workbookViewId="0">
      <selection activeCell="A9" sqref="A9"/>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167" hidden="1" customWidth="1"/>
    <col min="8" max="8" width="20.28515625" style="167" hidden="1" customWidth="1"/>
    <col min="9" max="9" width="17.28515625" customWidth="1"/>
    <col min="10" max="10" width="15.140625" customWidth="1"/>
    <col min="11" max="11" width="17.85546875" customWidth="1"/>
    <col min="12" max="12" width="11" customWidth="1"/>
    <col min="13" max="13" width="11.42578125" customWidth="1"/>
    <col min="14" max="14" width="16.85546875" hidden="1" customWidth="1"/>
    <col min="15" max="15" width="18.28515625" customWidth="1"/>
    <col min="16" max="16" width="12.85546875" bestFit="1" customWidth="1"/>
    <col min="17" max="17" width="18.42578125" customWidth="1"/>
    <col min="18" max="18" width="12.28515625" customWidth="1"/>
    <col min="19" max="19" width="12.140625" customWidth="1"/>
    <col min="20" max="20" width="22" hidden="1" customWidth="1"/>
    <col min="21" max="38" width="9.140625" hidden="1" customWidth="1"/>
    <col min="39" max="53" width="9.140625" customWidth="1"/>
  </cols>
  <sheetData>
    <row r="1" spans="1:20" ht="30.75" x14ac:dyDescent="0.25">
      <c r="A1" s="786" t="s">
        <v>328</v>
      </c>
      <c r="B1" s="787"/>
      <c r="C1" s="787"/>
      <c r="D1" s="787"/>
      <c r="E1" s="787"/>
      <c r="F1" s="787"/>
      <c r="G1" s="787"/>
      <c r="H1" s="787"/>
      <c r="I1" s="787"/>
      <c r="J1" s="787"/>
      <c r="K1" s="787"/>
      <c r="L1" s="787"/>
      <c r="M1" s="787"/>
      <c r="N1" s="787"/>
      <c r="O1" s="787"/>
      <c r="P1" s="787"/>
      <c r="Q1" s="787"/>
      <c r="R1" s="787"/>
      <c r="S1" s="787"/>
      <c r="T1" s="787"/>
    </row>
    <row r="2" spans="1:20" ht="10.5" customHeight="1" x14ac:dyDescent="0.25">
      <c r="A2" s="788"/>
      <c r="B2" s="788"/>
      <c r="C2" s="788"/>
      <c r="D2" s="788"/>
      <c r="E2" s="788"/>
      <c r="F2" s="788"/>
      <c r="G2" s="788"/>
      <c r="H2" s="788"/>
      <c r="I2" s="788"/>
      <c r="J2" s="788"/>
      <c r="K2" s="788"/>
      <c r="L2" s="788"/>
      <c r="M2" s="788"/>
      <c r="N2" s="788"/>
      <c r="O2" s="788"/>
      <c r="P2" s="788"/>
      <c r="Q2" s="788"/>
      <c r="R2" s="788"/>
      <c r="S2" s="788"/>
      <c r="T2" s="788"/>
    </row>
    <row r="3" spans="1:20" ht="17.25" customHeight="1" x14ac:dyDescent="0.25">
      <c r="A3" s="788"/>
      <c r="B3" s="788"/>
      <c r="C3" s="788"/>
      <c r="D3" s="788"/>
      <c r="E3" s="788"/>
      <c r="F3" s="788"/>
      <c r="G3" s="788"/>
      <c r="H3" s="788"/>
      <c r="I3" s="788"/>
      <c r="J3" s="788"/>
      <c r="K3" s="788"/>
      <c r="L3" s="788"/>
      <c r="M3" s="788"/>
      <c r="N3" s="788"/>
      <c r="O3" s="788"/>
      <c r="P3" s="788"/>
      <c r="Q3" s="788"/>
      <c r="R3" s="788"/>
      <c r="S3" s="788"/>
      <c r="T3" s="788"/>
    </row>
    <row r="4" spans="1:20" ht="30.75" x14ac:dyDescent="0.25">
      <c r="A4" s="786" t="s">
        <v>484</v>
      </c>
      <c r="B4" s="787"/>
      <c r="C4" s="787"/>
      <c r="D4" s="787"/>
      <c r="E4" s="787"/>
      <c r="F4" s="787"/>
      <c r="G4" s="787"/>
      <c r="H4" s="787"/>
      <c r="I4" s="787"/>
      <c r="J4" s="787"/>
      <c r="K4" s="787"/>
      <c r="L4" s="787"/>
      <c r="M4" s="787"/>
      <c r="N4" s="787"/>
      <c r="O4" s="787"/>
      <c r="P4" s="787"/>
      <c r="Q4" s="787"/>
      <c r="R4" s="787"/>
      <c r="S4" s="787"/>
      <c r="T4" s="787"/>
    </row>
    <row r="5" spans="1:20" ht="17.25" customHeight="1" x14ac:dyDescent="0.3">
      <c r="A5" s="789" t="s">
        <v>354</v>
      </c>
      <c r="B5" s="790"/>
      <c r="C5" s="790"/>
      <c r="D5" s="790"/>
      <c r="E5" s="790"/>
      <c r="F5" s="790"/>
      <c r="G5" s="790"/>
      <c r="H5" s="790"/>
      <c r="I5" s="790"/>
      <c r="J5" s="790"/>
      <c r="K5" s="790"/>
      <c r="L5" s="790"/>
      <c r="M5" s="790"/>
      <c r="N5" s="790"/>
      <c r="O5" s="790"/>
      <c r="P5" s="790"/>
      <c r="Q5" s="790"/>
      <c r="R5" s="790"/>
      <c r="S5" s="790"/>
      <c r="T5" s="790"/>
    </row>
    <row r="6" spans="1:20" ht="46.5" customHeight="1" x14ac:dyDescent="0.25">
      <c r="A6" s="804" t="s">
        <v>359</v>
      </c>
      <c r="B6" s="804"/>
      <c r="C6" s="804"/>
      <c r="D6" s="804"/>
      <c r="E6" s="804"/>
      <c r="F6" s="804"/>
      <c r="G6" s="804"/>
      <c r="H6" s="804"/>
      <c r="I6" s="804"/>
      <c r="J6" s="804"/>
      <c r="K6" s="804"/>
      <c r="L6" s="804"/>
      <c r="M6" s="804"/>
      <c r="N6" s="804"/>
      <c r="O6" s="804"/>
      <c r="P6" s="804"/>
      <c r="Q6" s="804"/>
      <c r="R6" s="804"/>
      <c r="S6" s="804"/>
      <c r="T6" s="804"/>
    </row>
    <row r="7" spans="1:20" ht="42" customHeight="1" x14ac:dyDescent="0.25">
      <c r="A7" s="307" t="s">
        <v>63</v>
      </c>
      <c r="B7" s="307" t="s">
        <v>94</v>
      </c>
      <c r="C7" s="307" t="s">
        <v>169</v>
      </c>
      <c r="D7" s="307" t="s">
        <v>96</v>
      </c>
      <c r="E7" s="307" t="s">
        <v>352</v>
      </c>
      <c r="F7" s="307" t="s">
        <v>24</v>
      </c>
      <c r="G7" s="307" t="s">
        <v>327</v>
      </c>
      <c r="H7" s="307" t="s">
        <v>42</v>
      </c>
      <c r="I7" s="307" t="s">
        <v>25</v>
      </c>
      <c r="J7" s="307" t="s">
        <v>231</v>
      </c>
      <c r="K7" s="308" t="s">
        <v>350</v>
      </c>
      <c r="L7" s="791" t="s">
        <v>175</v>
      </c>
      <c r="M7" s="791"/>
      <c r="N7" s="307" t="s">
        <v>174</v>
      </c>
      <c r="O7" s="307" t="s">
        <v>79</v>
      </c>
      <c r="P7" s="307" t="s">
        <v>232</v>
      </c>
      <c r="Q7" s="308" t="s">
        <v>176</v>
      </c>
      <c r="R7" s="802" t="s">
        <v>177</v>
      </c>
      <c r="S7" s="803"/>
      <c r="T7" s="307" t="s">
        <v>28</v>
      </c>
    </row>
    <row r="8" spans="1:20" s="74" customFormat="1" ht="63.75" customHeight="1" x14ac:dyDescent="0.3">
      <c r="A8" s="305" t="s">
        <v>293</v>
      </c>
      <c r="B8" s="237">
        <v>79753.796608999997</v>
      </c>
      <c r="C8" s="237">
        <v>79753.796608999997</v>
      </c>
      <c r="D8" s="237">
        <v>0</v>
      </c>
      <c r="E8" s="237">
        <v>79753.796608999997</v>
      </c>
      <c r="F8" s="237">
        <v>17918.150011999998</v>
      </c>
      <c r="G8" s="52">
        <v>0.22466830137059562</v>
      </c>
      <c r="H8" s="237">
        <v>61835.646596999999</v>
      </c>
      <c r="I8" s="237">
        <v>5809.0712500000009</v>
      </c>
      <c r="J8" s="48">
        <v>7.2837551276455012E-2</v>
      </c>
      <c r="K8" s="49">
        <v>0.31</v>
      </c>
      <c r="L8" s="49" t="s">
        <v>88</v>
      </c>
      <c r="M8" s="856">
        <v>0.23495984282727422</v>
      </c>
      <c r="N8" s="47">
        <v>12109.078761999997</v>
      </c>
      <c r="O8" s="47">
        <v>391.27584000000002</v>
      </c>
      <c r="P8" s="623">
        <v>4.9060465662627223E-3</v>
      </c>
      <c r="Q8" s="54">
        <v>0.02</v>
      </c>
      <c r="R8" s="51" t="s">
        <v>88</v>
      </c>
      <c r="S8" s="306">
        <v>0.24530232831313611</v>
      </c>
      <c r="T8" s="237">
        <v>319.91699600000004</v>
      </c>
    </row>
    <row r="9" spans="1:20" s="74" customFormat="1" ht="54.75" customHeight="1" x14ac:dyDescent="0.3">
      <c r="A9" s="305" t="s">
        <v>294</v>
      </c>
      <c r="B9" s="237">
        <v>234877.55766200001</v>
      </c>
      <c r="C9" s="237">
        <v>234877.55766200001</v>
      </c>
      <c r="D9" s="237">
        <v>0</v>
      </c>
      <c r="E9" s="237">
        <v>234877.55766200001</v>
      </c>
      <c r="F9" s="237">
        <v>33295.753068999999</v>
      </c>
      <c r="G9" s="52">
        <v>0.14175791591342315</v>
      </c>
      <c r="H9" s="237">
        <v>201581.80459300001</v>
      </c>
      <c r="I9" s="237">
        <v>9020.5095527000012</v>
      </c>
      <c r="J9" s="48">
        <v>3.8405157318950597E-2</v>
      </c>
      <c r="K9" s="49">
        <v>0.31</v>
      </c>
      <c r="L9" s="49" t="s">
        <v>88</v>
      </c>
      <c r="M9" s="856">
        <v>0.12388760425467935</v>
      </c>
      <c r="N9" s="47">
        <v>24275.243516299997</v>
      </c>
      <c r="O9" s="47">
        <v>967.62188966999997</v>
      </c>
      <c r="P9" s="623">
        <v>4.1196864413178798E-3</v>
      </c>
      <c r="Q9" s="54">
        <v>0.02</v>
      </c>
      <c r="R9" s="51" t="s">
        <v>88</v>
      </c>
      <c r="S9" s="306">
        <v>0.20598432206589398</v>
      </c>
      <c r="T9" s="237">
        <v>694.78020167</v>
      </c>
    </row>
    <row r="10" spans="1:20" s="74" customFormat="1" ht="34.5" customHeight="1" x14ac:dyDescent="0.3">
      <c r="A10" s="305" t="s">
        <v>295</v>
      </c>
      <c r="B10" s="237">
        <v>92408.660040000002</v>
      </c>
      <c r="C10" s="237">
        <v>92408.660040000002</v>
      </c>
      <c r="D10" s="237">
        <v>0</v>
      </c>
      <c r="E10" s="237">
        <v>92408.660040000002</v>
      </c>
      <c r="F10" s="237">
        <v>36087.900278999994</v>
      </c>
      <c r="G10" s="52">
        <v>0.39052509000107771</v>
      </c>
      <c r="H10" s="237">
        <v>56320.759761000008</v>
      </c>
      <c r="I10" s="237">
        <v>10354.4984996</v>
      </c>
      <c r="J10" s="48">
        <v>0.11205117025956175</v>
      </c>
      <c r="K10" s="49">
        <v>0.31</v>
      </c>
      <c r="L10" s="49" t="s">
        <v>88</v>
      </c>
      <c r="M10" s="856">
        <v>0.36145538793407017</v>
      </c>
      <c r="N10" s="47">
        <v>25733.401779399996</v>
      </c>
      <c r="O10" s="47">
        <v>840.76332099999991</v>
      </c>
      <c r="P10" s="623">
        <v>9.098317415662853E-3</v>
      </c>
      <c r="Q10" s="54">
        <v>0.02</v>
      </c>
      <c r="R10" s="51" t="s">
        <v>88</v>
      </c>
      <c r="S10" s="306">
        <v>0.45491587078314266</v>
      </c>
      <c r="T10" s="237">
        <v>744.80074999999999</v>
      </c>
    </row>
    <row r="11" spans="1:20" s="74" customFormat="1" ht="42" customHeight="1" x14ac:dyDescent="0.3">
      <c r="A11" s="305" t="s">
        <v>267</v>
      </c>
      <c r="B11" s="237">
        <v>72451.799999999988</v>
      </c>
      <c r="C11" s="237">
        <v>72451.799999999988</v>
      </c>
      <c r="D11" s="237">
        <v>0</v>
      </c>
      <c r="E11" s="237">
        <v>72451.799999999988</v>
      </c>
      <c r="F11" s="237">
        <v>52829.80701538</v>
      </c>
      <c r="G11" s="52">
        <v>0.72917176682125229</v>
      </c>
      <c r="H11" s="237">
        <v>19621.992984619988</v>
      </c>
      <c r="I11" s="237">
        <v>13672.188147880001</v>
      </c>
      <c r="J11" s="52">
        <v>0.18870736334887475</v>
      </c>
      <c r="K11" s="49">
        <v>0.31</v>
      </c>
      <c r="L11" s="53" t="s">
        <v>88</v>
      </c>
      <c r="M11" s="856">
        <v>0.60873343015766046</v>
      </c>
      <c r="N11" s="47">
        <v>39157.618867500001</v>
      </c>
      <c r="O11" s="47">
        <v>3314.71331805</v>
      </c>
      <c r="P11" s="624">
        <v>4.5750599958179101E-2</v>
      </c>
      <c r="Q11" s="54">
        <v>0.02</v>
      </c>
      <c r="R11" s="51" t="s">
        <v>86</v>
      </c>
      <c r="S11" s="429">
        <v>2.2875299979089552</v>
      </c>
      <c r="T11" s="237">
        <v>2956.9183783600001</v>
      </c>
    </row>
    <row r="12" spans="1:20" s="74" customFormat="1" ht="42" customHeight="1" x14ac:dyDescent="0.3">
      <c r="A12" s="305" t="s">
        <v>297</v>
      </c>
      <c r="B12" s="237">
        <v>4532.0460000000003</v>
      </c>
      <c r="C12" s="237">
        <v>4532.0460000000003</v>
      </c>
      <c r="D12" s="237">
        <v>0</v>
      </c>
      <c r="E12" s="237">
        <v>4532.0460000000003</v>
      </c>
      <c r="F12" s="237">
        <v>1923.2021520000001</v>
      </c>
      <c r="G12" s="52">
        <v>0.4243562735241434</v>
      </c>
      <c r="H12" s="237">
        <v>2608.8438480000004</v>
      </c>
      <c r="I12" s="237">
        <v>1334.0883239999998</v>
      </c>
      <c r="J12" s="52">
        <v>0.2943677809095494</v>
      </c>
      <c r="K12" s="49">
        <v>0.31</v>
      </c>
      <c r="L12" s="53" t="s">
        <v>29</v>
      </c>
      <c r="M12" s="857">
        <v>0.94957348680499809</v>
      </c>
      <c r="N12" s="47">
        <v>589.11382800000024</v>
      </c>
      <c r="O12" s="47">
        <v>236.725866</v>
      </c>
      <c r="P12" s="624">
        <v>5.223377388490761E-2</v>
      </c>
      <c r="Q12" s="54">
        <v>0.02</v>
      </c>
      <c r="R12" s="51" t="s">
        <v>86</v>
      </c>
      <c r="S12" s="429">
        <v>2.6116886942453803</v>
      </c>
      <c r="T12" s="237">
        <v>165.53116199999999</v>
      </c>
    </row>
    <row r="13" spans="1:20" s="74" customFormat="1" ht="54" customHeight="1" x14ac:dyDescent="0.3">
      <c r="A13" s="305" t="s">
        <v>450</v>
      </c>
      <c r="B13" s="237">
        <v>74000</v>
      </c>
      <c r="C13" s="237">
        <v>74000</v>
      </c>
      <c r="D13" s="237">
        <v>0</v>
      </c>
      <c r="E13" s="237">
        <v>74000</v>
      </c>
      <c r="F13" s="237">
        <v>16440.70277</v>
      </c>
      <c r="G13" s="52">
        <v>0.22217165905405406</v>
      </c>
      <c r="H13" s="237">
        <v>57559.297229999996</v>
      </c>
      <c r="I13" s="237">
        <v>2209.174133</v>
      </c>
      <c r="J13" s="52">
        <v>2.9853704500000001E-2</v>
      </c>
      <c r="K13" s="49">
        <v>0.31</v>
      </c>
      <c r="L13" s="53" t="s">
        <v>88</v>
      </c>
      <c r="M13" s="856">
        <v>9.6302272580645165E-2</v>
      </c>
      <c r="N13" s="47">
        <v>14231.528636999999</v>
      </c>
      <c r="O13" s="47">
        <v>232.204341</v>
      </c>
      <c r="P13" s="624">
        <v>3.1378965E-3</v>
      </c>
      <c r="Q13" s="54">
        <v>0.02</v>
      </c>
      <c r="R13" s="51" t="s">
        <v>88</v>
      </c>
      <c r="S13" s="306">
        <v>0.15689482499999999</v>
      </c>
      <c r="T13" s="237">
        <v>163.69519500000001</v>
      </c>
    </row>
    <row r="14" spans="1:20" s="74" customFormat="1" ht="42" customHeight="1" x14ac:dyDescent="0.3">
      <c r="A14" s="290" t="s">
        <v>239</v>
      </c>
      <c r="B14" s="292">
        <v>558023.86031099991</v>
      </c>
      <c r="C14" s="292">
        <v>558023.86031099991</v>
      </c>
      <c r="D14" s="294">
        <v>0</v>
      </c>
      <c r="E14" s="292">
        <v>558023.86031099991</v>
      </c>
      <c r="F14" s="292">
        <v>158495.51529738001</v>
      </c>
      <c r="G14" s="295">
        <v>0.28402999686975161</v>
      </c>
      <c r="H14" s="292">
        <v>399528.34501361987</v>
      </c>
      <c r="I14" s="292">
        <v>42399.529907179996</v>
      </c>
      <c r="J14" s="299">
        <v>7.5981571618729232E-2</v>
      </c>
      <c r="K14" s="299">
        <v>0.31</v>
      </c>
      <c r="L14" s="309" t="s">
        <v>88</v>
      </c>
      <c r="M14" s="856">
        <v>0.24510184393138462</v>
      </c>
      <c r="N14" s="292">
        <v>116095.98539020002</v>
      </c>
      <c r="O14" s="293">
        <v>5983.3045757199998</v>
      </c>
      <c r="P14" s="309">
        <v>1.0722309566450013E-2</v>
      </c>
      <c r="Q14" s="299">
        <v>0.02</v>
      </c>
      <c r="R14" s="299" t="s">
        <v>88</v>
      </c>
      <c r="S14" s="306">
        <v>0.53611547832250062</v>
      </c>
      <c r="T14" s="339">
        <v>5045.6426830300006</v>
      </c>
    </row>
    <row r="15" spans="1:20" s="74" customFormat="1" ht="87" x14ac:dyDescent="0.3">
      <c r="A15" s="288" t="s">
        <v>293</v>
      </c>
      <c r="B15" s="237">
        <v>25.854268019999999</v>
      </c>
      <c r="C15" s="237">
        <v>25.854268019999999</v>
      </c>
      <c r="D15" s="238">
        <v>0</v>
      </c>
      <c r="E15" s="238">
        <v>25.854268019999999</v>
      </c>
      <c r="F15" s="238">
        <v>25.854268019999999</v>
      </c>
      <c r="G15" s="52">
        <v>1</v>
      </c>
      <c r="H15" s="238">
        <v>0</v>
      </c>
      <c r="I15" s="237">
        <v>25.854268019999999</v>
      </c>
      <c r="J15" s="52">
        <v>1</v>
      </c>
      <c r="K15" s="49">
        <v>0.31</v>
      </c>
      <c r="L15" s="53" t="s">
        <v>86</v>
      </c>
      <c r="M15" s="276">
        <v>3.2258064516129035</v>
      </c>
      <c r="N15" s="47">
        <v>25.854268019999999</v>
      </c>
      <c r="O15" s="47">
        <v>0</v>
      </c>
      <c r="P15" s="624">
        <v>0</v>
      </c>
      <c r="Q15" s="303">
        <v>0.02</v>
      </c>
      <c r="R15" s="304" t="s">
        <v>88</v>
      </c>
      <c r="S15" s="853">
        <v>0</v>
      </c>
      <c r="T15" s="237">
        <v>0</v>
      </c>
    </row>
    <row r="16" spans="1:20" s="74" customFormat="1" ht="40.5" customHeight="1" thickBot="1" x14ac:dyDescent="0.35">
      <c r="A16" s="288" t="s">
        <v>294</v>
      </c>
      <c r="B16" s="237">
        <v>1283.0473948899999</v>
      </c>
      <c r="C16" s="237">
        <v>1283.0473948899999</v>
      </c>
      <c r="D16" s="238">
        <v>0</v>
      </c>
      <c r="E16" s="237">
        <v>1283.0473948899999</v>
      </c>
      <c r="F16" s="237">
        <v>1067.0473948900001</v>
      </c>
      <c r="G16" s="52">
        <v>0.83165080194210739</v>
      </c>
      <c r="H16" s="237">
        <v>215.99999999999977</v>
      </c>
      <c r="I16" s="237">
        <v>1063.0807268900001</v>
      </c>
      <c r="J16" s="52">
        <v>0.82855920297561703</v>
      </c>
      <c r="K16" s="49">
        <v>0.31</v>
      </c>
      <c r="L16" s="53" t="s">
        <v>86</v>
      </c>
      <c r="M16" s="276">
        <v>2.6727716225019904</v>
      </c>
      <c r="N16" s="47">
        <v>1063.0807268900001</v>
      </c>
      <c r="O16" s="47">
        <v>20.683333000000001</v>
      </c>
      <c r="P16" s="624">
        <v>1.6120474646825696E-2</v>
      </c>
      <c r="Q16" s="264">
        <v>0.02</v>
      </c>
      <c r="R16" s="232" t="s">
        <v>29</v>
      </c>
      <c r="S16" s="859">
        <v>0.80602373234128477</v>
      </c>
      <c r="T16" s="237">
        <v>0</v>
      </c>
    </row>
    <row r="17" spans="1:20" s="75" customFormat="1" ht="45.75" customHeight="1" thickBot="1" x14ac:dyDescent="0.4">
      <c r="A17" s="310" t="s">
        <v>330</v>
      </c>
      <c r="B17" s="311">
        <v>1308.9016629099999</v>
      </c>
      <c r="C17" s="311">
        <v>1308.9016629099999</v>
      </c>
      <c r="D17" s="311">
        <v>0</v>
      </c>
      <c r="E17" s="311">
        <v>1308.9016629099999</v>
      </c>
      <c r="F17" s="311">
        <v>1092.9016629100001</v>
      </c>
      <c r="G17" s="312">
        <v>0.83497614364720085</v>
      </c>
      <c r="H17" s="311">
        <v>215.99999999999977</v>
      </c>
      <c r="I17" s="311">
        <v>1088.9349949100001</v>
      </c>
      <c r="J17" s="313">
        <v>0.83194561193316729</v>
      </c>
      <c r="K17" s="314">
        <v>0.31</v>
      </c>
      <c r="L17" s="315" t="s">
        <v>86</v>
      </c>
      <c r="M17" s="858">
        <v>2.6836955223650558</v>
      </c>
      <c r="N17" s="316">
        <v>1088.9349949100001</v>
      </c>
      <c r="O17" s="316">
        <v>20.683333000000001</v>
      </c>
      <c r="P17" s="315">
        <v>1.5802052656894047E-2</v>
      </c>
      <c r="Q17" s="314">
        <v>0.02</v>
      </c>
      <c r="R17" s="314" t="s">
        <v>29</v>
      </c>
      <c r="S17" s="860">
        <v>0.79010263284470228</v>
      </c>
      <c r="T17" s="339">
        <v>0</v>
      </c>
    </row>
    <row r="18" spans="1:20" s="75" customFormat="1" ht="34.5" customHeight="1" thickBot="1" x14ac:dyDescent="0.4">
      <c r="A18" s="302" t="s">
        <v>69</v>
      </c>
      <c r="B18" s="317">
        <v>559332.76197390992</v>
      </c>
      <c r="C18" s="318">
        <v>559332.76197390992</v>
      </c>
      <c r="D18" s="317">
        <v>0</v>
      </c>
      <c r="E18" s="319">
        <v>559332.76197390992</v>
      </c>
      <c r="F18" s="318">
        <v>159588.41696029002</v>
      </c>
      <c r="G18" s="320">
        <v>0.2853192729084838</v>
      </c>
      <c r="H18" s="319">
        <v>399744.34501361987</v>
      </c>
      <c r="I18" s="319">
        <v>43488.464902089996</v>
      </c>
      <c r="J18" s="321">
        <v>7.7750612620325135E-2</v>
      </c>
      <c r="K18" s="321">
        <v>0.31</v>
      </c>
      <c r="L18" s="322" t="s">
        <v>88</v>
      </c>
      <c r="M18" s="427">
        <v>0.25080842780750046</v>
      </c>
      <c r="N18" s="319">
        <v>116095.98539020002</v>
      </c>
      <c r="O18" s="323">
        <v>6003.9879087199997</v>
      </c>
      <c r="P18" s="322">
        <v>1.0734196737433477E-2</v>
      </c>
      <c r="Q18" s="321">
        <v>0.02</v>
      </c>
      <c r="R18" s="321" t="s">
        <v>88</v>
      </c>
      <c r="S18" s="281">
        <v>0.53670983687167384</v>
      </c>
      <c r="T18" s="340">
        <v>5045.6426830300006</v>
      </c>
    </row>
    <row r="19" spans="1:20" ht="25.5" customHeight="1" x14ac:dyDescent="0.35">
      <c r="A19" s="46" t="s">
        <v>485</v>
      </c>
      <c r="B19" s="46"/>
      <c r="C19" s="277"/>
      <c r="D19" s="277"/>
      <c r="E19" s="172"/>
      <c r="F19" s="172"/>
      <c r="G19" s="163"/>
      <c r="H19" s="163"/>
      <c r="I19" s="46"/>
      <c r="J19" s="46"/>
      <c r="K19" s="46"/>
      <c r="L19" s="46"/>
      <c r="M19" s="46"/>
      <c r="N19" s="46"/>
      <c r="O19" s="46"/>
      <c r="P19" s="46"/>
      <c r="Q19" s="46"/>
      <c r="R19" s="46"/>
      <c r="S19" s="46"/>
      <c r="T19" s="46"/>
    </row>
    <row r="20" spans="1:20" ht="21" customHeight="1" x14ac:dyDescent="0.35">
      <c r="A20" s="234" t="s">
        <v>354</v>
      </c>
      <c r="B20" s="46"/>
      <c r="C20" s="46"/>
      <c r="D20" s="46"/>
      <c r="E20" s="172"/>
      <c r="F20" s="46"/>
      <c r="G20" s="163"/>
      <c r="H20" s="163"/>
      <c r="I20" s="46"/>
      <c r="J20" s="46"/>
      <c r="K20" s="46"/>
      <c r="L20" s="46"/>
      <c r="M20" s="46"/>
      <c r="N20" s="46"/>
      <c r="O20" s="46"/>
      <c r="P20" s="46"/>
      <c r="Q20" s="46"/>
      <c r="R20" s="46"/>
      <c r="S20" s="46"/>
      <c r="T20" s="46"/>
    </row>
    <row r="21" spans="1:20" ht="30.75" customHeight="1" x14ac:dyDescent="0.25">
      <c r="A21" s="805" t="s">
        <v>360</v>
      </c>
      <c r="B21" s="806"/>
      <c r="C21" s="806"/>
      <c r="D21" s="806"/>
      <c r="E21" s="806"/>
      <c r="F21" s="806"/>
      <c r="G21" s="806"/>
      <c r="H21" s="806"/>
      <c r="I21" s="806"/>
      <c r="J21" s="806"/>
      <c r="K21" s="806"/>
      <c r="L21" s="806"/>
      <c r="M21" s="806"/>
      <c r="N21" s="806"/>
      <c r="O21" s="806"/>
      <c r="P21" s="806"/>
      <c r="Q21" s="806"/>
      <c r="R21" s="806"/>
      <c r="S21" s="806"/>
      <c r="T21" s="806"/>
    </row>
    <row r="22" spans="1:20" ht="42.75" customHeight="1" x14ac:dyDescent="0.25">
      <c r="A22" s="307" t="s">
        <v>63</v>
      </c>
      <c r="B22" s="307" t="s">
        <v>94</v>
      </c>
      <c r="C22" s="307" t="s">
        <v>169</v>
      </c>
      <c r="D22" s="307" t="s">
        <v>96</v>
      </c>
      <c r="E22" s="307" t="s">
        <v>352</v>
      </c>
      <c r="F22" s="307" t="s">
        <v>24</v>
      </c>
      <c r="G22" s="307" t="s">
        <v>327</v>
      </c>
      <c r="H22" s="307" t="s">
        <v>42</v>
      </c>
      <c r="I22" s="307" t="s">
        <v>25</v>
      </c>
      <c r="J22" s="307" t="s">
        <v>231</v>
      </c>
      <c r="K22" s="308" t="s">
        <v>350</v>
      </c>
      <c r="L22" s="791" t="s">
        <v>175</v>
      </c>
      <c r="M22" s="791"/>
      <c r="N22" s="307" t="s">
        <v>174</v>
      </c>
      <c r="O22" s="307" t="s">
        <v>79</v>
      </c>
      <c r="P22" s="307" t="s">
        <v>232</v>
      </c>
      <c r="Q22" s="307" t="s">
        <v>176</v>
      </c>
      <c r="R22" s="807" t="s">
        <v>177</v>
      </c>
      <c r="S22" s="808"/>
      <c r="T22" s="307" t="s">
        <v>28</v>
      </c>
    </row>
    <row r="23" spans="1:20" ht="42.75" customHeight="1" x14ac:dyDescent="0.25">
      <c r="A23" s="288" t="s">
        <v>372</v>
      </c>
      <c r="B23" s="47">
        <v>527031.22673600004</v>
      </c>
      <c r="C23" s="47">
        <v>527031.22673600004</v>
      </c>
      <c r="D23" s="47">
        <v>0</v>
      </c>
      <c r="E23" s="47">
        <v>527031.22673600004</v>
      </c>
      <c r="F23" s="47">
        <v>287770.7791778</v>
      </c>
      <c r="G23" s="52">
        <v>0.54602225556921291</v>
      </c>
      <c r="H23" s="47">
        <v>239260.44755820005</v>
      </c>
      <c r="I23" s="47">
        <v>238896.76312079999</v>
      </c>
      <c r="J23" s="52">
        <v>0.453287682022811</v>
      </c>
      <c r="K23" s="49">
        <v>0.31</v>
      </c>
      <c r="L23" s="53" t="s">
        <v>86</v>
      </c>
      <c r="M23" s="854">
        <v>1.4622183291058419</v>
      </c>
      <c r="N23" s="47">
        <v>48874.016057000001</v>
      </c>
      <c r="O23" s="47">
        <v>4461.5182134500001</v>
      </c>
      <c r="P23" s="625">
        <v>8.4653773573930176E-3</v>
      </c>
      <c r="Q23" s="54">
        <v>0.02</v>
      </c>
      <c r="R23" s="54" t="s">
        <v>88</v>
      </c>
      <c r="S23" s="306">
        <v>0.42326886786965084</v>
      </c>
      <c r="T23" s="237">
        <v>3590.5413184499998</v>
      </c>
    </row>
    <row r="24" spans="1:20" ht="59.25" customHeight="1" x14ac:dyDescent="0.25">
      <c r="A24" s="288" t="s">
        <v>296</v>
      </c>
      <c r="B24" s="47">
        <v>134274.9</v>
      </c>
      <c r="C24" s="47">
        <v>134274.9</v>
      </c>
      <c r="D24" s="47">
        <v>0</v>
      </c>
      <c r="E24" s="47">
        <v>134274.9</v>
      </c>
      <c r="F24" s="47">
        <v>22148.667844000003</v>
      </c>
      <c r="G24" s="52">
        <v>0.16495017195320946</v>
      </c>
      <c r="H24" s="47">
        <v>112126.23215599998</v>
      </c>
      <c r="I24" s="47">
        <v>10041.228356000001</v>
      </c>
      <c r="J24" s="52">
        <v>7.4781127046082335E-2</v>
      </c>
      <c r="K24" s="49">
        <v>0.31</v>
      </c>
      <c r="L24" s="53" t="s">
        <v>88</v>
      </c>
      <c r="M24" s="861">
        <v>0.24122944208413657</v>
      </c>
      <c r="N24" s="47">
        <v>12107.439488000002</v>
      </c>
      <c r="O24" s="47">
        <v>1082.0015720000001</v>
      </c>
      <c r="P24" s="625">
        <v>8.0581074497169617E-3</v>
      </c>
      <c r="Q24" s="54">
        <v>0.02</v>
      </c>
      <c r="R24" s="54" t="s">
        <v>88</v>
      </c>
      <c r="S24" s="306">
        <v>0.40290537248584807</v>
      </c>
      <c r="T24" s="237">
        <v>865.79197099999999</v>
      </c>
    </row>
    <row r="25" spans="1:20" s="74" customFormat="1" ht="63.75" customHeight="1" x14ac:dyDescent="0.3">
      <c r="A25" s="288" t="s">
        <v>370</v>
      </c>
      <c r="B25" s="47">
        <v>42800</v>
      </c>
      <c r="C25" s="47">
        <v>42800</v>
      </c>
      <c r="D25" s="47">
        <v>0</v>
      </c>
      <c r="E25" s="47">
        <v>42800</v>
      </c>
      <c r="F25" s="47">
        <v>9249.1804549999997</v>
      </c>
      <c r="G25" s="52">
        <v>0.21610234707943923</v>
      </c>
      <c r="H25" s="47">
        <v>33550.819544999998</v>
      </c>
      <c r="I25" s="47">
        <v>5431.5939900000003</v>
      </c>
      <c r="J25" s="52">
        <v>0.12690640163551403</v>
      </c>
      <c r="K25" s="49">
        <v>0.31</v>
      </c>
      <c r="L25" s="53" t="s">
        <v>88</v>
      </c>
      <c r="M25" s="861">
        <v>0.40937548914681948</v>
      </c>
      <c r="N25" s="47">
        <v>3817.5864649999994</v>
      </c>
      <c r="O25" s="47">
        <v>486.07202900000004</v>
      </c>
      <c r="P25" s="624">
        <v>1.1356823107476637E-2</v>
      </c>
      <c r="Q25" s="54">
        <v>0.02</v>
      </c>
      <c r="R25" s="54" t="s">
        <v>88</v>
      </c>
      <c r="S25" s="306">
        <v>0.56784115537383184</v>
      </c>
      <c r="T25" s="237">
        <v>404.90069599999998</v>
      </c>
    </row>
    <row r="26" spans="1:20" s="74" customFormat="1" ht="99.75" customHeight="1" x14ac:dyDescent="0.3">
      <c r="A26" s="288" t="s">
        <v>371</v>
      </c>
      <c r="B26" s="47">
        <v>38785.800000000003</v>
      </c>
      <c r="C26" s="47">
        <v>38785.800000000003</v>
      </c>
      <c r="D26" s="47">
        <v>0</v>
      </c>
      <c r="E26" s="47">
        <v>38785.800000000003</v>
      </c>
      <c r="F26" s="47">
        <v>33693.508028000004</v>
      </c>
      <c r="G26" s="52">
        <v>0.86870731112933086</v>
      </c>
      <c r="H26" s="47">
        <v>5092.2919719999991</v>
      </c>
      <c r="I26" s="47">
        <v>6913.3788199999999</v>
      </c>
      <c r="J26" s="52">
        <v>0.17824510052648132</v>
      </c>
      <c r="K26" s="49">
        <v>0.31</v>
      </c>
      <c r="L26" s="53" t="s">
        <v>88</v>
      </c>
      <c r="M26" s="861">
        <v>0.57498419524671396</v>
      </c>
      <c r="N26" s="47">
        <v>26780.129208000006</v>
      </c>
      <c r="O26" s="47">
        <v>859.25893800000006</v>
      </c>
      <c r="P26" s="624">
        <v>2.215395680893523E-2</v>
      </c>
      <c r="Q26" s="54">
        <v>0.02</v>
      </c>
      <c r="R26" s="54" t="s">
        <v>86</v>
      </c>
      <c r="S26" s="429">
        <v>1.1076978404467615</v>
      </c>
      <c r="T26" s="237">
        <v>566.38384700000006</v>
      </c>
    </row>
    <row r="27" spans="1:20" s="74" customFormat="1" ht="42" customHeight="1" x14ac:dyDescent="0.3">
      <c r="A27" s="288" t="s">
        <v>334</v>
      </c>
      <c r="B27" s="47">
        <v>4500</v>
      </c>
      <c r="C27" s="47">
        <v>4500</v>
      </c>
      <c r="D27" s="47">
        <v>0</v>
      </c>
      <c r="E27" s="47">
        <v>4500</v>
      </c>
      <c r="F27" s="47">
        <v>2599.2798990000001</v>
      </c>
      <c r="G27" s="52">
        <v>0.57761775533333337</v>
      </c>
      <c r="H27" s="47">
        <v>1900.7201009999999</v>
      </c>
      <c r="I27" s="47">
        <v>2096.3257239999998</v>
      </c>
      <c r="J27" s="52">
        <v>0.46585016088888886</v>
      </c>
      <c r="K27" s="49">
        <v>0.31</v>
      </c>
      <c r="L27" s="53" t="s">
        <v>86</v>
      </c>
      <c r="M27" s="854">
        <v>1.5027424544802868</v>
      </c>
      <c r="N27" s="47">
        <v>502.9541750000003</v>
      </c>
      <c r="O27" s="47">
        <v>265.90146054000002</v>
      </c>
      <c r="P27" s="624">
        <v>5.9089213453333338E-2</v>
      </c>
      <c r="Q27" s="54">
        <v>0.02</v>
      </c>
      <c r="R27" s="51" t="s">
        <v>86</v>
      </c>
      <c r="S27" s="429">
        <v>2.9544606726666669</v>
      </c>
      <c r="T27" s="237">
        <v>253.47926027</v>
      </c>
    </row>
    <row r="28" spans="1:20" s="74" customFormat="1" ht="42" customHeight="1" x14ac:dyDescent="0.3">
      <c r="A28" s="302" t="s">
        <v>69</v>
      </c>
      <c r="B28" s="319">
        <v>747391.92673600011</v>
      </c>
      <c r="C28" s="319">
        <v>747391.92673600011</v>
      </c>
      <c r="D28" s="319">
        <v>0</v>
      </c>
      <c r="E28" s="319">
        <v>747391.92673600011</v>
      </c>
      <c r="F28" s="319">
        <v>355461.41540380003</v>
      </c>
      <c r="G28" s="320">
        <v>0.47560242850918433</v>
      </c>
      <c r="H28" s="319">
        <v>391930.51133220008</v>
      </c>
      <c r="I28" s="319">
        <v>263379.2900108</v>
      </c>
      <c r="J28" s="321">
        <v>0.35239782581145407</v>
      </c>
      <c r="K28" s="321">
        <v>0.31</v>
      </c>
      <c r="L28" s="322" t="s">
        <v>86</v>
      </c>
      <c r="M28" s="863">
        <v>1.1367671800369485</v>
      </c>
      <c r="N28" s="319">
        <v>92082.125393000009</v>
      </c>
      <c r="O28" s="323">
        <v>7154.7522129899999</v>
      </c>
      <c r="P28" s="322">
        <v>9.5729589216144422E-3</v>
      </c>
      <c r="Q28" s="321">
        <v>0.02</v>
      </c>
      <c r="R28" s="321" t="s">
        <v>88</v>
      </c>
      <c r="S28" s="306">
        <v>0.47864794608072209</v>
      </c>
      <c r="T28" s="340">
        <v>5681.0970927199996</v>
      </c>
    </row>
    <row r="29" spans="1:20" ht="30.75" customHeight="1" x14ac:dyDescent="0.25">
      <c r="A29" s="801" t="s">
        <v>485</v>
      </c>
      <c r="B29" s="801"/>
      <c r="C29" s="801"/>
      <c r="D29" s="801"/>
      <c r="E29" s="801"/>
      <c r="F29" s="801"/>
      <c r="G29" s="801"/>
      <c r="H29" s="801"/>
      <c r="I29" s="801"/>
      <c r="J29" s="801"/>
      <c r="K29" s="801"/>
      <c r="L29" s="801"/>
      <c r="M29" s="801"/>
      <c r="N29" s="801"/>
      <c r="O29" s="801"/>
      <c r="P29" s="801"/>
      <c r="Q29" s="233"/>
      <c r="R29" s="233"/>
      <c r="S29" s="233"/>
    </row>
    <row r="30" spans="1:20" ht="27" customHeight="1" x14ac:dyDescent="0.35">
      <c r="A30" s="234" t="s">
        <v>354</v>
      </c>
      <c r="B30" s="46"/>
      <c r="C30" s="46"/>
      <c r="D30" s="46"/>
      <c r="E30" s="235"/>
      <c r="F30" s="46"/>
      <c r="G30" s="163"/>
      <c r="H30" s="163"/>
      <c r="I30" s="277"/>
      <c r="J30" s="46"/>
      <c r="K30" s="46"/>
      <c r="L30" s="46"/>
      <c r="M30" s="46"/>
      <c r="N30" s="46"/>
      <c r="O30" s="277"/>
      <c r="P30" s="46"/>
      <c r="Q30" s="46"/>
      <c r="R30" s="46"/>
      <c r="S30" s="46"/>
      <c r="T30" s="46"/>
    </row>
    <row r="31" spans="1:20" ht="30" customHeight="1" x14ac:dyDescent="0.25">
      <c r="A31" s="798" t="s">
        <v>373</v>
      </c>
      <c r="B31" s="799"/>
      <c r="C31" s="799"/>
      <c r="D31" s="799"/>
      <c r="E31" s="799"/>
      <c r="F31" s="799"/>
      <c r="G31" s="799"/>
      <c r="H31" s="799"/>
      <c r="I31" s="799"/>
      <c r="J31" s="799"/>
      <c r="K31" s="799"/>
      <c r="L31" s="799"/>
      <c r="M31" s="799"/>
      <c r="N31" s="799"/>
      <c r="O31" s="799"/>
      <c r="P31" s="799"/>
      <c r="Q31" s="799"/>
      <c r="R31" s="799"/>
      <c r="S31" s="799"/>
      <c r="T31" s="800"/>
    </row>
    <row r="32" spans="1:20" ht="49.5" customHeight="1" x14ac:dyDescent="0.25">
      <c r="A32" s="307" t="s">
        <v>63</v>
      </c>
      <c r="B32" s="307" t="s">
        <v>94</v>
      </c>
      <c r="C32" s="307" t="s">
        <v>169</v>
      </c>
      <c r="D32" s="307" t="s">
        <v>96</v>
      </c>
      <c r="E32" s="307" t="s">
        <v>352</v>
      </c>
      <c r="F32" s="307" t="s">
        <v>24</v>
      </c>
      <c r="G32" s="307" t="s">
        <v>327</v>
      </c>
      <c r="H32" s="307" t="s">
        <v>42</v>
      </c>
      <c r="I32" s="307" t="s">
        <v>25</v>
      </c>
      <c r="J32" s="307" t="s">
        <v>231</v>
      </c>
      <c r="K32" s="308" t="s">
        <v>350</v>
      </c>
      <c r="L32" s="791" t="s">
        <v>175</v>
      </c>
      <c r="M32" s="791"/>
      <c r="N32" s="307" t="s">
        <v>174</v>
      </c>
      <c r="O32" s="307" t="s">
        <v>79</v>
      </c>
      <c r="P32" s="307" t="s">
        <v>232</v>
      </c>
      <c r="Q32" s="307" t="s">
        <v>176</v>
      </c>
      <c r="R32" s="807" t="s">
        <v>177</v>
      </c>
      <c r="S32" s="808"/>
      <c r="T32" s="307" t="s">
        <v>28</v>
      </c>
    </row>
    <row r="33" spans="1:20" s="74" customFormat="1" ht="39.75" customHeight="1" x14ac:dyDescent="0.3">
      <c r="A33" s="288" t="s">
        <v>300</v>
      </c>
      <c r="B33" s="47">
        <v>13845.493998</v>
      </c>
      <c r="C33" s="47">
        <v>13845.493998</v>
      </c>
      <c r="D33" s="47">
        <v>0</v>
      </c>
      <c r="E33" s="47">
        <v>13845.493998</v>
      </c>
      <c r="F33" s="47">
        <v>7056.4854409999989</v>
      </c>
      <c r="G33" s="52">
        <v>0.50965934780075872</v>
      </c>
      <c r="H33" s="47">
        <v>6789.008557000001</v>
      </c>
      <c r="I33" s="47">
        <v>4155.2147303299998</v>
      </c>
      <c r="J33" s="52">
        <v>0.30011314373688841</v>
      </c>
      <c r="K33" s="49">
        <v>0.31</v>
      </c>
      <c r="L33" s="53" t="s">
        <v>29</v>
      </c>
      <c r="M33" s="864">
        <v>0.96810691528028525</v>
      </c>
      <c r="N33" s="50">
        <v>2901.2707106699991</v>
      </c>
      <c r="O33" s="47">
        <v>354.95553807000005</v>
      </c>
      <c r="P33" s="624">
        <v>2.5636899493891214E-2</v>
      </c>
      <c r="Q33" s="446">
        <v>0.02</v>
      </c>
      <c r="R33" s="304" t="s">
        <v>86</v>
      </c>
      <c r="S33" s="447">
        <v>1.2818449746945606</v>
      </c>
      <c r="T33" s="237">
        <v>320.65339607000004</v>
      </c>
    </row>
    <row r="34" spans="1:20" s="74" customFormat="1" ht="39.75" customHeight="1" x14ac:dyDescent="0.3">
      <c r="A34" s="288" t="s">
        <v>451</v>
      </c>
      <c r="B34" s="47">
        <v>10010.239439000001</v>
      </c>
      <c r="C34" s="47">
        <v>10010.239439000001</v>
      </c>
      <c r="D34" s="47">
        <v>0</v>
      </c>
      <c r="E34" s="47">
        <v>10010.239439000001</v>
      </c>
      <c r="F34" s="47">
        <v>6236.4424750000007</v>
      </c>
      <c r="G34" s="52">
        <v>0.62300632397490452</v>
      </c>
      <c r="H34" s="47">
        <v>3773.7969640000001</v>
      </c>
      <c r="I34" s="47">
        <v>1315.584177</v>
      </c>
      <c r="J34" s="52">
        <v>0.13142384705349502</v>
      </c>
      <c r="K34" s="49">
        <v>0.31</v>
      </c>
      <c r="L34" s="53" t="s">
        <v>88</v>
      </c>
      <c r="M34" s="862">
        <v>0.42394789372095171</v>
      </c>
      <c r="N34" s="50">
        <v>4920.858298000001</v>
      </c>
      <c r="O34" s="47">
        <v>170.34565717000001</v>
      </c>
      <c r="P34" s="624">
        <v>1.7017141119155602E-2</v>
      </c>
      <c r="Q34" s="446">
        <v>0.02</v>
      </c>
      <c r="R34" s="304" t="s">
        <v>29</v>
      </c>
      <c r="S34" s="866">
        <v>0.85085705595778005</v>
      </c>
      <c r="T34" s="237">
        <v>98.14597117000001</v>
      </c>
    </row>
    <row r="35" spans="1:20" s="74" customFormat="1" ht="21.75" x14ac:dyDescent="0.3">
      <c r="A35" s="288" t="s">
        <v>62</v>
      </c>
      <c r="B35" s="47">
        <v>6152.953305</v>
      </c>
      <c r="C35" s="47">
        <v>6152.953305</v>
      </c>
      <c r="D35" s="47">
        <v>0</v>
      </c>
      <c r="E35" s="47">
        <v>6152.953305</v>
      </c>
      <c r="F35" s="47">
        <v>4607.3575890100001</v>
      </c>
      <c r="G35" s="52">
        <v>0.74880425067844714</v>
      </c>
      <c r="H35" s="47">
        <v>1545.5957159899999</v>
      </c>
      <c r="I35" s="47">
        <v>4158.3575889999993</v>
      </c>
      <c r="J35" s="52">
        <v>0.67583116316206127</v>
      </c>
      <c r="K35" s="83">
        <v>0.31</v>
      </c>
      <c r="L35" s="83" t="s">
        <v>86</v>
      </c>
      <c r="M35" s="276">
        <v>2.1801005263292299</v>
      </c>
      <c r="N35" s="50">
        <v>449.0000000100008</v>
      </c>
      <c r="O35" s="47">
        <v>545.83421700000008</v>
      </c>
      <c r="P35" s="624">
        <v>8.8710931148534053E-2</v>
      </c>
      <c r="Q35" s="324">
        <v>0.02</v>
      </c>
      <c r="R35" s="54" t="s">
        <v>86</v>
      </c>
      <c r="S35" s="447">
        <v>4.4355465574267026</v>
      </c>
      <c r="T35" s="237">
        <v>323.31108499999999</v>
      </c>
    </row>
    <row r="36" spans="1:20" s="74" customFormat="1" ht="43.5" x14ac:dyDescent="0.3">
      <c r="A36" s="288" t="s">
        <v>365</v>
      </c>
      <c r="B36" s="47">
        <v>10674.472636999999</v>
      </c>
      <c r="C36" s="47">
        <v>10674.472636999999</v>
      </c>
      <c r="D36" s="47">
        <v>0</v>
      </c>
      <c r="E36" s="47">
        <v>10674.472636999999</v>
      </c>
      <c r="F36" s="47">
        <v>10298.026367999999</v>
      </c>
      <c r="G36" s="52">
        <v>0.9647339703045229</v>
      </c>
      <c r="H36" s="47">
        <v>376.44626900000003</v>
      </c>
      <c r="I36" s="47">
        <v>1252.441288</v>
      </c>
      <c r="J36" s="52">
        <v>0.11733050714456575</v>
      </c>
      <c r="K36" s="49">
        <v>0.31</v>
      </c>
      <c r="L36" s="53" t="s">
        <v>88</v>
      </c>
      <c r="M36" s="856">
        <v>0.37848550691795402</v>
      </c>
      <c r="N36" s="50">
        <v>9045.5850799999989</v>
      </c>
      <c r="O36" s="47">
        <v>64.743409999999997</v>
      </c>
      <c r="P36" s="624">
        <v>6.0652560741582236E-3</v>
      </c>
      <c r="Q36" s="324">
        <v>0.02</v>
      </c>
      <c r="R36" s="53" t="s">
        <v>88</v>
      </c>
      <c r="S36" s="306">
        <v>0.3032628037079112</v>
      </c>
      <c r="T36" s="237">
        <v>64.743409999999997</v>
      </c>
    </row>
    <row r="37" spans="1:20" s="74" customFormat="1" ht="21.75" x14ac:dyDescent="0.3">
      <c r="A37" s="288" t="s">
        <v>301</v>
      </c>
      <c r="B37" s="47">
        <v>4500</v>
      </c>
      <c r="C37" s="47">
        <v>4500</v>
      </c>
      <c r="D37" s="47">
        <v>0</v>
      </c>
      <c r="E37" s="47">
        <v>4500</v>
      </c>
      <c r="F37" s="47">
        <v>6.1466326599999999</v>
      </c>
      <c r="G37" s="52">
        <v>1.3659183688888889E-3</v>
      </c>
      <c r="H37" s="47">
        <v>4493.8533673399997</v>
      </c>
      <c r="I37" s="47">
        <v>0</v>
      </c>
      <c r="J37" s="52">
        <v>0</v>
      </c>
      <c r="K37" s="792" t="s">
        <v>66</v>
      </c>
      <c r="L37" s="792" t="s">
        <v>345</v>
      </c>
      <c r="M37" s="792"/>
      <c r="N37" s="50">
        <v>6.1466326599999999</v>
      </c>
      <c r="O37" s="47">
        <v>0</v>
      </c>
      <c r="P37" s="624">
        <v>0</v>
      </c>
      <c r="Q37" s="809" t="s">
        <v>66</v>
      </c>
      <c r="R37" s="810">
        <v>2.8627749123745497E-2</v>
      </c>
      <c r="S37" s="810">
        <v>2.8627749123745497E-2</v>
      </c>
      <c r="T37" s="237">
        <v>0</v>
      </c>
    </row>
    <row r="38" spans="1:20" s="75" customFormat="1" ht="24.75" x14ac:dyDescent="0.35">
      <c r="A38" s="290" t="s">
        <v>60</v>
      </c>
      <c r="B38" s="291">
        <v>45183.159379000004</v>
      </c>
      <c r="C38" s="292">
        <v>45183.159379000004</v>
      </c>
      <c r="D38" s="293">
        <v>0</v>
      </c>
      <c r="E38" s="292">
        <v>45183.159379000004</v>
      </c>
      <c r="F38" s="292">
        <v>28204.458505669998</v>
      </c>
      <c r="G38" s="295">
        <v>0.62422501864220503</v>
      </c>
      <c r="H38" s="292">
        <v>16978.700873330006</v>
      </c>
      <c r="I38" s="292">
        <v>10881.597784329999</v>
      </c>
      <c r="J38" s="299">
        <v>0.24083304341456679</v>
      </c>
      <c r="K38" s="299">
        <v>0.31</v>
      </c>
      <c r="L38" s="289" t="s">
        <v>29</v>
      </c>
      <c r="M38" s="865">
        <v>0.77688078520827997</v>
      </c>
      <c r="N38" s="325">
        <v>17322.860721339996</v>
      </c>
      <c r="O38" s="293">
        <v>1135.8788222400003</v>
      </c>
      <c r="P38" s="309">
        <v>2.5139428890134853E-2</v>
      </c>
      <c r="Q38" s="299">
        <v>0.02</v>
      </c>
      <c r="R38" s="53" t="s">
        <v>86</v>
      </c>
      <c r="S38" s="429">
        <v>1.2569714445067426</v>
      </c>
      <c r="T38" s="339">
        <v>806.85386224000013</v>
      </c>
    </row>
    <row r="39" spans="1:20" ht="15" customHeight="1" x14ac:dyDescent="0.25">
      <c r="A39" s="801" t="s">
        <v>485</v>
      </c>
      <c r="B39" s="801"/>
      <c r="C39" s="801"/>
      <c r="D39" s="801"/>
      <c r="E39" s="801"/>
      <c r="F39" s="801"/>
      <c r="G39" s="801"/>
      <c r="H39" s="801"/>
      <c r="I39" s="801"/>
      <c r="J39" s="801"/>
      <c r="K39" s="801"/>
      <c r="L39" s="801"/>
      <c r="M39" s="801"/>
      <c r="N39" s="801"/>
      <c r="O39" s="801"/>
      <c r="P39" s="801"/>
      <c r="Q39" s="244"/>
      <c r="R39" s="244"/>
      <c r="S39" s="244"/>
    </row>
    <row r="40" spans="1:20" ht="27" customHeight="1" x14ac:dyDescent="0.35">
      <c r="A40" s="234" t="s">
        <v>354</v>
      </c>
      <c r="B40" s="46"/>
      <c r="C40" s="46"/>
      <c r="D40" s="46"/>
      <c r="E40" s="235"/>
      <c r="F40" s="46"/>
      <c r="G40" s="163"/>
      <c r="H40" s="163"/>
      <c r="I40" s="46"/>
      <c r="J40" s="46"/>
      <c r="K40" s="46"/>
      <c r="L40" s="46"/>
      <c r="M40" s="46"/>
      <c r="N40" s="46"/>
      <c r="O40" s="46"/>
      <c r="P40" s="46"/>
      <c r="Q40" s="46"/>
      <c r="R40" s="46"/>
      <c r="S40" s="46"/>
      <c r="T40" s="46"/>
    </row>
    <row r="41" spans="1:20" ht="25.5" customHeight="1" x14ac:dyDescent="0.25">
      <c r="A41" s="798" t="s">
        <v>257</v>
      </c>
      <c r="B41" s="799"/>
      <c r="C41" s="799"/>
      <c r="D41" s="799"/>
      <c r="E41" s="799"/>
      <c r="F41" s="799"/>
      <c r="G41" s="799"/>
      <c r="H41" s="799"/>
      <c r="I41" s="799"/>
      <c r="J41" s="799"/>
      <c r="K41" s="799"/>
      <c r="L41" s="799"/>
      <c r="M41" s="799"/>
      <c r="N41" s="799"/>
      <c r="O41" s="799"/>
      <c r="P41" s="799"/>
      <c r="Q41" s="799"/>
      <c r="R41" s="799"/>
      <c r="S41" s="799"/>
      <c r="T41" s="800"/>
    </row>
    <row r="42" spans="1:20" ht="42.75" customHeight="1" x14ac:dyDescent="0.25">
      <c r="A42" s="307" t="s">
        <v>63</v>
      </c>
      <c r="B42" s="307" t="s">
        <v>94</v>
      </c>
      <c r="C42" s="307" t="s">
        <v>169</v>
      </c>
      <c r="D42" s="307" t="s">
        <v>96</v>
      </c>
      <c r="E42" s="307" t="s">
        <v>352</v>
      </c>
      <c r="F42" s="307" t="s">
        <v>24</v>
      </c>
      <c r="G42" s="307" t="s">
        <v>327</v>
      </c>
      <c r="H42" s="307" t="s">
        <v>42</v>
      </c>
      <c r="I42" s="307" t="s">
        <v>25</v>
      </c>
      <c r="J42" s="307" t="s">
        <v>231</v>
      </c>
      <c r="K42" s="308" t="s">
        <v>350</v>
      </c>
      <c r="L42" s="791" t="s">
        <v>175</v>
      </c>
      <c r="M42" s="791"/>
      <c r="N42" s="307" t="s">
        <v>174</v>
      </c>
      <c r="O42" s="307" t="s">
        <v>79</v>
      </c>
      <c r="P42" s="307" t="s">
        <v>232</v>
      </c>
      <c r="Q42" s="307" t="s">
        <v>176</v>
      </c>
      <c r="R42" s="791" t="s">
        <v>177</v>
      </c>
      <c r="S42" s="791"/>
      <c r="T42" s="307" t="s">
        <v>28</v>
      </c>
    </row>
    <row r="43" spans="1:20" s="74" customFormat="1" ht="28.5" customHeight="1" x14ac:dyDescent="0.3">
      <c r="A43" s="288" t="s">
        <v>61</v>
      </c>
      <c r="B43" s="47">
        <v>451</v>
      </c>
      <c r="C43" s="47">
        <v>451</v>
      </c>
      <c r="D43" s="47">
        <v>0</v>
      </c>
      <c r="E43" s="47">
        <v>451</v>
      </c>
      <c r="F43" s="47">
        <v>385.39938599999999</v>
      </c>
      <c r="G43" s="52">
        <v>0.8545440931263858</v>
      </c>
      <c r="H43" s="47">
        <v>65.600614000000007</v>
      </c>
      <c r="I43" s="47">
        <v>385.39938599999999</v>
      </c>
      <c r="J43" s="52">
        <v>0.8545440931263858</v>
      </c>
      <c r="K43" s="792" t="s">
        <v>66</v>
      </c>
      <c r="L43" s="792"/>
      <c r="M43" s="792"/>
      <c r="N43" s="47">
        <v>0</v>
      </c>
      <c r="O43" s="326">
        <v>58.491098999999998</v>
      </c>
      <c r="P43" s="624">
        <v>0.1296920155210643</v>
      </c>
      <c r="Q43" s="792" t="s">
        <v>66</v>
      </c>
      <c r="R43" s="792"/>
      <c r="S43" s="792"/>
      <c r="T43" s="237">
        <v>0</v>
      </c>
    </row>
    <row r="44" spans="1:20" s="74" customFormat="1" ht="43.5" x14ac:dyDescent="0.3">
      <c r="A44" s="288" t="s">
        <v>299</v>
      </c>
      <c r="B44" s="47">
        <v>36439.515568999996</v>
      </c>
      <c r="C44" s="47">
        <v>36439.515568999996</v>
      </c>
      <c r="D44" s="47">
        <v>0</v>
      </c>
      <c r="E44" s="47">
        <v>36439.515568999996</v>
      </c>
      <c r="F44" s="47">
        <v>25288.857415620001</v>
      </c>
      <c r="G44" s="52">
        <v>0.69399543382332618</v>
      </c>
      <c r="H44" s="47">
        <v>11150.658153379994</v>
      </c>
      <c r="I44" s="47">
        <v>23136.572783989999</v>
      </c>
      <c r="J44" s="52">
        <v>0.63493085521896619</v>
      </c>
      <c r="K44" s="792" t="s">
        <v>66</v>
      </c>
      <c r="L44" s="792" t="s">
        <v>66</v>
      </c>
      <c r="M44" s="792" t="s">
        <v>66</v>
      </c>
      <c r="N44" s="47">
        <v>2152.284631630002</v>
      </c>
      <c r="O44" s="326">
        <v>4920.8002483599994</v>
      </c>
      <c r="P44" s="624">
        <v>0.13504022135097335</v>
      </c>
      <c r="Q44" s="794" t="s">
        <v>66</v>
      </c>
      <c r="R44" s="794"/>
      <c r="S44" s="794"/>
      <c r="T44" s="237">
        <v>4130.1074330000001</v>
      </c>
    </row>
    <row r="45" spans="1:20" s="74" customFormat="1" ht="40.5" customHeight="1" x14ac:dyDescent="0.3">
      <c r="A45" s="288" t="s">
        <v>256</v>
      </c>
      <c r="B45" s="47">
        <v>47157.641624000004</v>
      </c>
      <c r="C45" s="47">
        <v>47157.641624000004</v>
      </c>
      <c r="D45" s="47">
        <v>0</v>
      </c>
      <c r="E45" s="47">
        <v>47157.641624000004</v>
      </c>
      <c r="F45" s="47">
        <v>40894.77269274</v>
      </c>
      <c r="G45" s="52">
        <v>0.86719291475185578</v>
      </c>
      <c r="H45" s="47">
        <v>6262.8689312600036</v>
      </c>
      <c r="I45" s="47">
        <v>8120.407655</v>
      </c>
      <c r="J45" s="52">
        <v>0.17219706871149532</v>
      </c>
      <c r="K45" s="792" t="s">
        <v>66</v>
      </c>
      <c r="L45" s="792" t="s">
        <v>66</v>
      </c>
      <c r="M45" s="792" t="s">
        <v>66</v>
      </c>
      <c r="N45" s="47">
        <v>32774.365037739997</v>
      </c>
      <c r="O45" s="326">
        <v>7957.4935619999997</v>
      </c>
      <c r="P45" s="624">
        <v>0.16874239864340845</v>
      </c>
      <c r="Q45" s="795" t="s">
        <v>66</v>
      </c>
      <c r="R45" s="796"/>
      <c r="S45" s="797"/>
      <c r="T45" s="237">
        <v>7680.9735129999999</v>
      </c>
    </row>
    <row r="46" spans="1:20" s="75" customFormat="1" ht="24.75" x14ac:dyDescent="0.35">
      <c r="A46" s="290" t="s">
        <v>60</v>
      </c>
      <c r="B46" s="291">
        <v>84048.157192999992</v>
      </c>
      <c r="C46" s="292">
        <v>84048.157192999992</v>
      </c>
      <c r="D46" s="293">
        <v>0</v>
      </c>
      <c r="E46" s="292">
        <v>84048.157192999992</v>
      </c>
      <c r="F46" s="292">
        <v>66569.029494360002</v>
      </c>
      <c r="G46" s="295">
        <v>0.79203437312132108</v>
      </c>
      <c r="H46" s="292">
        <v>17479.12769863999</v>
      </c>
      <c r="I46" s="292">
        <v>31642.379824989999</v>
      </c>
      <c r="J46" s="299">
        <v>0.37647916244409169</v>
      </c>
      <c r="K46" s="793" t="s">
        <v>66</v>
      </c>
      <c r="L46" s="793"/>
      <c r="M46" s="793"/>
      <c r="N46" s="292">
        <v>34926.649669370003</v>
      </c>
      <c r="O46" s="327">
        <v>12936.784909359998</v>
      </c>
      <c r="P46" s="309">
        <v>0.1539211012045538</v>
      </c>
      <c r="Q46" s="793" t="s">
        <v>66</v>
      </c>
      <c r="R46" s="793"/>
      <c r="S46" s="793"/>
      <c r="T46" s="339">
        <v>11811.080946</v>
      </c>
    </row>
    <row r="47" spans="1:20" ht="21" customHeight="1" x14ac:dyDescent="0.25">
      <c r="A47" s="801" t="s">
        <v>485</v>
      </c>
      <c r="B47" s="801"/>
      <c r="C47" s="801"/>
      <c r="D47" s="801"/>
      <c r="E47" s="801"/>
      <c r="F47" s="801"/>
      <c r="G47" s="801"/>
      <c r="H47" s="801"/>
      <c r="I47" s="801"/>
      <c r="J47" s="801"/>
      <c r="K47" s="801"/>
      <c r="L47" s="801"/>
      <c r="M47" s="801"/>
      <c r="N47" s="801"/>
      <c r="O47" s="801"/>
      <c r="P47" s="801"/>
      <c r="Q47" s="233"/>
      <c r="R47" s="233"/>
      <c r="S47" s="233"/>
    </row>
    <row r="48" spans="1:20" ht="18" customHeight="1" x14ac:dyDescent="0.35">
      <c r="B48" s="67"/>
      <c r="C48" s="67"/>
      <c r="D48" s="67"/>
      <c r="E48" s="236"/>
      <c r="F48" s="67"/>
      <c r="G48" s="164"/>
      <c r="H48" s="164"/>
      <c r="I48" s="67"/>
      <c r="J48" s="67"/>
      <c r="K48" s="67"/>
      <c r="L48" s="67"/>
      <c r="M48" s="67"/>
      <c r="N48" s="67"/>
      <c r="O48" s="67"/>
      <c r="P48" s="67"/>
      <c r="Q48" s="67"/>
      <c r="R48" s="67"/>
      <c r="S48" s="67"/>
      <c r="T48" s="67"/>
    </row>
    <row r="49" spans="1:20" ht="17.25" x14ac:dyDescent="0.35">
      <c r="A49" s="265" t="s">
        <v>354</v>
      </c>
      <c r="B49" s="67"/>
      <c r="C49" s="67"/>
      <c r="D49" s="67"/>
      <c r="E49" s="67"/>
      <c r="F49" s="24"/>
      <c r="G49" s="164"/>
      <c r="H49" s="164"/>
      <c r="I49" s="24"/>
      <c r="J49" s="24"/>
      <c r="K49" s="24"/>
      <c r="L49" s="24"/>
      <c r="M49" s="24"/>
      <c r="N49" s="24"/>
      <c r="O49" s="24"/>
      <c r="P49" s="24"/>
      <c r="Q49" s="24"/>
      <c r="R49" s="24"/>
      <c r="S49" s="24"/>
      <c r="T49" s="24"/>
    </row>
    <row r="50" spans="1:20" ht="25.5" customHeight="1" x14ac:dyDescent="0.25">
      <c r="A50" s="798" t="s">
        <v>337</v>
      </c>
      <c r="B50" s="799"/>
      <c r="C50" s="799"/>
      <c r="D50" s="799"/>
      <c r="E50" s="799"/>
      <c r="F50" s="799"/>
      <c r="G50" s="799"/>
      <c r="H50" s="799"/>
      <c r="I50" s="799"/>
      <c r="J50" s="799"/>
      <c r="K50" s="799"/>
      <c r="L50" s="799"/>
      <c r="M50" s="799"/>
      <c r="N50" s="799"/>
      <c r="O50" s="799"/>
      <c r="P50" s="799"/>
      <c r="Q50" s="799"/>
      <c r="R50" s="799"/>
      <c r="S50" s="799"/>
      <c r="T50" s="800"/>
    </row>
    <row r="51" spans="1:20" ht="28.5" customHeight="1" x14ac:dyDescent="0.25">
      <c r="A51" s="307" t="s">
        <v>63</v>
      </c>
      <c r="B51" s="307" t="s">
        <v>94</v>
      </c>
      <c r="C51" s="307" t="s">
        <v>169</v>
      </c>
      <c r="D51" s="307" t="s">
        <v>96</v>
      </c>
      <c r="E51" s="307" t="s">
        <v>352</v>
      </c>
      <c r="F51" s="307" t="s">
        <v>24</v>
      </c>
      <c r="G51" s="307" t="s">
        <v>327</v>
      </c>
      <c r="H51" s="307" t="s">
        <v>42</v>
      </c>
      <c r="I51" s="307" t="s">
        <v>25</v>
      </c>
      <c r="J51" s="307" t="s">
        <v>231</v>
      </c>
      <c r="K51" s="308" t="s">
        <v>350</v>
      </c>
      <c r="L51" s="791" t="s">
        <v>175</v>
      </c>
      <c r="M51" s="791"/>
      <c r="N51" s="307" t="s">
        <v>174</v>
      </c>
      <c r="O51" s="307" t="s">
        <v>79</v>
      </c>
      <c r="P51" s="307" t="s">
        <v>232</v>
      </c>
      <c r="Q51" s="308" t="s">
        <v>176</v>
      </c>
      <c r="R51" s="791" t="s">
        <v>177</v>
      </c>
      <c r="S51" s="791"/>
      <c r="T51" s="307" t="s">
        <v>28</v>
      </c>
    </row>
    <row r="52" spans="1:20" s="73" customFormat="1" ht="84" customHeight="1" x14ac:dyDescent="0.25">
      <c r="A52" s="288" t="s">
        <v>346</v>
      </c>
      <c r="B52" s="245">
        <v>8629.4</v>
      </c>
      <c r="C52" s="245">
        <v>8629.4</v>
      </c>
      <c r="D52" s="278">
        <v>0</v>
      </c>
      <c r="E52" s="47">
        <v>8629.4</v>
      </c>
      <c r="F52" s="47">
        <v>0</v>
      </c>
      <c r="G52" s="52">
        <v>0</v>
      </c>
      <c r="H52" s="246">
        <v>8629.4</v>
      </c>
      <c r="I52" s="47">
        <v>0</v>
      </c>
      <c r="J52" s="52">
        <v>0</v>
      </c>
      <c r="K52" s="811" t="s">
        <v>66</v>
      </c>
      <c r="L52" s="811"/>
      <c r="M52" s="811"/>
      <c r="N52" s="47">
        <v>0</v>
      </c>
      <c r="O52" s="47">
        <v>0</v>
      </c>
      <c r="P52" s="52">
        <v>0</v>
      </c>
      <c r="Q52" s="811" t="s">
        <v>66</v>
      </c>
      <c r="R52" s="811"/>
      <c r="S52" s="811"/>
      <c r="T52" s="237">
        <v>0</v>
      </c>
    </row>
    <row r="53" spans="1:20" s="73" customFormat="1" ht="60" customHeight="1" x14ac:dyDescent="0.25">
      <c r="A53" s="288" t="s">
        <v>40</v>
      </c>
      <c r="B53" s="245">
        <v>8802.9</v>
      </c>
      <c r="C53" s="245">
        <v>8802.9</v>
      </c>
      <c r="D53" s="245">
        <v>8802.9</v>
      </c>
      <c r="E53" s="47">
        <v>0</v>
      </c>
      <c r="F53" s="47">
        <v>0</v>
      </c>
      <c r="G53" s="52">
        <v>0</v>
      </c>
      <c r="H53" s="246">
        <v>0</v>
      </c>
      <c r="I53" s="47">
        <v>0</v>
      </c>
      <c r="J53" s="52">
        <v>0</v>
      </c>
      <c r="K53" s="811" t="s">
        <v>66</v>
      </c>
      <c r="L53" s="811"/>
      <c r="M53" s="811"/>
      <c r="N53" s="47">
        <v>0</v>
      </c>
      <c r="O53" s="47">
        <v>0</v>
      </c>
      <c r="P53" s="52">
        <v>0</v>
      </c>
      <c r="Q53" s="811" t="s">
        <v>66</v>
      </c>
      <c r="R53" s="811"/>
      <c r="S53" s="811"/>
      <c r="T53" s="237">
        <v>0</v>
      </c>
    </row>
    <row r="54" spans="1:20" ht="24.75" x14ac:dyDescent="0.25">
      <c r="A54" s="290" t="s">
        <v>60</v>
      </c>
      <c r="B54" s="291">
        <v>17432.3</v>
      </c>
      <c r="C54" s="292">
        <v>17432.3</v>
      </c>
      <c r="D54" s="292">
        <v>8802.9</v>
      </c>
      <c r="E54" s="293">
        <v>8629.4</v>
      </c>
      <c r="F54" s="294">
        <v>0</v>
      </c>
      <c r="G54" s="295">
        <v>0</v>
      </c>
      <c r="H54" s="294">
        <v>8629.4</v>
      </c>
      <c r="I54" s="294">
        <v>0</v>
      </c>
      <c r="J54" s="299">
        <v>0</v>
      </c>
      <c r="K54" s="793" t="s">
        <v>66</v>
      </c>
      <c r="L54" s="793"/>
      <c r="M54" s="793"/>
      <c r="N54" s="294">
        <v>0</v>
      </c>
      <c r="O54" s="293">
        <v>0</v>
      </c>
      <c r="P54" s="299">
        <v>0</v>
      </c>
      <c r="Q54" s="793" t="s">
        <v>66</v>
      </c>
      <c r="R54" s="793"/>
      <c r="S54" s="793"/>
      <c r="T54" s="339">
        <v>0</v>
      </c>
    </row>
    <row r="55" spans="1:20" ht="17.25" x14ac:dyDescent="0.35">
      <c r="A55" s="46" t="s">
        <v>485</v>
      </c>
      <c r="B55" s="46"/>
      <c r="C55" s="46"/>
      <c r="D55" s="46"/>
      <c r="E55" s="46"/>
      <c r="F55" s="46"/>
      <c r="G55" s="163"/>
      <c r="H55" s="163"/>
      <c r="I55" s="46"/>
      <c r="J55" s="46"/>
      <c r="K55" s="46"/>
      <c r="L55" s="46"/>
      <c r="M55" s="46"/>
      <c r="N55" s="46"/>
      <c r="O55" s="46"/>
      <c r="P55" s="46"/>
      <c r="Q55" s="46"/>
      <c r="R55" s="46"/>
      <c r="S55" s="46"/>
      <c r="T55" s="46"/>
    </row>
    <row r="56" spans="1:20" ht="24.75" customHeight="1" x14ac:dyDescent="0.35">
      <c r="A56" s="46"/>
      <c r="B56" s="46"/>
      <c r="C56" s="46"/>
      <c r="D56" s="46"/>
      <c r="E56" s="46"/>
      <c r="F56" s="46"/>
      <c r="G56" s="163"/>
      <c r="H56" s="163"/>
      <c r="I56" s="172"/>
      <c r="J56" s="46"/>
      <c r="K56" s="46"/>
      <c r="L56" s="46"/>
      <c r="M56" s="46"/>
      <c r="N56" s="46"/>
      <c r="O56" s="46"/>
      <c r="P56" s="46"/>
      <c r="Q56" s="46"/>
      <c r="R56" s="46"/>
      <c r="S56" s="46"/>
      <c r="T56" s="46"/>
    </row>
    <row r="57" spans="1:20" ht="64.5" customHeight="1" x14ac:dyDescent="0.25">
      <c r="A57" s="28"/>
      <c r="B57" s="31"/>
      <c r="C57" s="31"/>
      <c r="D57" s="31"/>
      <c r="E57" s="16"/>
      <c r="F57" s="16"/>
      <c r="G57" s="275"/>
      <c r="H57" s="31"/>
      <c r="I57" s="31"/>
      <c r="J57" s="32"/>
      <c r="K57" s="66"/>
      <c r="L57" s="66"/>
      <c r="M57" s="66"/>
      <c r="N57" s="31"/>
      <c r="O57" s="31"/>
      <c r="P57" s="30"/>
      <c r="Q57" s="66"/>
      <c r="R57" s="66"/>
      <c r="S57" s="66"/>
      <c r="T57" s="30"/>
    </row>
    <row r="58" spans="1:20" ht="64.5" customHeight="1" x14ac:dyDescent="0.3">
      <c r="B58" s="18"/>
      <c r="F58" s="90"/>
      <c r="K58" s="17"/>
    </row>
    <row r="59" spans="1:20" ht="64.5" customHeight="1" x14ac:dyDescent="0.3">
      <c r="B59" s="19"/>
      <c r="C59" s="19"/>
      <c r="E59" s="19"/>
    </row>
    <row r="60" spans="1:20" ht="64.5" customHeight="1" x14ac:dyDescent="0.25"/>
    <row r="63" spans="1:20" ht="17.25" x14ac:dyDescent="0.35">
      <c r="A63" s="67"/>
      <c r="B63" s="67"/>
      <c r="C63" s="67"/>
      <c r="D63" s="67"/>
      <c r="E63" s="67"/>
      <c r="F63" s="67"/>
      <c r="G63" s="164"/>
      <c r="H63" s="164"/>
      <c r="I63" s="67"/>
      <c r="J63" s="67"/>
      <c r="K63" s="67"/>
      <c r="L63" s="67"/>
      <c r="M63" s="67"/>
      <c r="N63" s="67"/>
      <c r="O63" s="67"/>
      <c r="P63" s="67"/>
      <c r="Q63" s="33"/>
      <c r="R63" s="34"/>
      <c r="S63" s="34"/>
      <c r="T63" s="67"/>
    </row>
    <row r="64" spans="1:20" ht="24.75" x14ac:dyDescent="0.3">
      <c r="A64" s="35"/>
      <c r="B64" s="34"/>
      <c r="C64" s="34"/>
      <c r="D64" s="35"/>
      <c r="E64" s="36"/>
      <c r="F64" s="36"/>
      <c r="G64" s="165"/>
      <c r="H64" s="165"/>
      <c r="I64" s="36"/>
      <c r="J64" s="37"/>
      <c r="K64" s="37"/>
      <c r="L64" s="37"/>
      <c r="M64" s="37"/>
      <c r="N64" s="37"/>
      <c r="O64" s="37"/>
      <c r="P64" s="38"/>
      <c r="Q64" s="33"/>
      <c r="R64" s="34"/>
      <c r="S64" s="34"/>
      <c r="T64" s="38"/>
    </row>
    <row r="65" spans="1:20" ht="24.75" x14ac:dyDescent="0.3">
      <c r="A65" s="35"/>
      <c r="B65" s="34"/>
      <c r="C65" s="34"/>
      <c r="D65" s="35"/>
      <c r="E65" s="39"/>
      <c r="F65" s="39"/>
      <c r="G65" s="166"/>
      <c r="H65" s="166"/>
      <c r="I65" s="39"/>
      <c r="J65" s="40"/>
      <c r="K65" s="40"/>
      <c r="L65" s="40"/>
      <c r="M65" s="40"/>
      <c r="N65" s="40"/>
      <c r="O65" s="40"/>
      <c r="P65" s="29"/>
      <c r="Q65" s="33"/>
      <c r="R65" s="34"/>
      <c r="S65" s="34"/>
      <c r="T65" s="29"/>
    </row>
    <row r="66" spans="1:20" ht="24.75" x14ac:dyDescent="0.3">
      <c r="A66" s="35"/>
      <c r="B66" s="34"/>
      <c r="C66" s="34"/>
      <c r="D66" s="35"/>
      <c r="E66" s="41"/>
      <c r="F66" s="41"/>
      <c r="G66" s="168"/>
      <c r="H66" s="168"/>
      <c r="I66" s="41"/>
      <c r="J66" s="42"/>
      <c r="K66" s="42"/>
      <c r="L66" s="42"/>
      <c r="M66" s="42"/>
      <c r="N66" s="42"/>
      <c r="O66" s="42"/>
      <c r="P66" s="30"/>
      <c r="Q66" s="33"/>
      <c r="R66" s="34"/>
      <c r="S66" s="34"/>
      <c r="T66" s="30"/>
    </row>
    <row r="67" spans="1:20" ht="24.75" x14ac:dyDescent="0.3">
      <c r="A67" s="35"/>
      <c r="B67" s="34"/>
      <c r="C67" s="34"/>
      <c r="D67" s="35"/>
      <c r="E67" s="36"/>
      <c r="F67" s="36"/>
      <c r="G67" s="165"/>
      <c r="H67" s="165"/>
      <c r="I67" s="36"/>
      <c r="J67" s="37"/>
      <c r="K67" s="37"/>
      <c r="L67" s="37"/>
      <c r="M67" s="37"/>
      <c r="N67" s="37"/>
      <c r="O67" s="37"/>
      <c r="P67" s="38"/>
      <c r="Q67" s="33"/>
      <c r="R67" s="34"/>
      <c r="S67" s="34"/>
      <c r="T67" s="38"/>
    </row>
    <row r="68" spans="1:20" ht="24.75" x14ac:dyDescent="0.3">
      <c r="A68" s="35"/>
      <c r="B68" s="34"/>
      <c r="C68" s="34"/>
      <c r="D68" s="35"/>
      <c r="E68" s="39"/>
      <c r="F68" s="39"/>
      <c r="G68" s="166"/>
      <c r="H68" s="166"/>
      <c r="I68" s="39"/>
      <c r="J68" s="40"/>
      <c r="K68" s="40"/>
      <c r="L68" s="40"/>
      <c r="M68" s="40"/>
      <c r="N68" s="40"/>
      <c r="O68" s="40"/>
      <c r="P68" s="29"/>
      <c r="Q68" s="33"/>
      <c r="R68" s="34"/>
      <c r="S68" s="34"/>
      <c r="T68" s="29"/>
    </row>
    <row r="69" spans="1:20" ht="24.75" x14ac:dyDescent="0.3">
      <c r="A69" s="35"/>
      <c r="B69" s="34"/>
      <c r="C69" s="34"/>
      <c r="D69" s="35"/>
      <c r="E69" s="39"/>
      <c r="F69" s="39"/>
      <c r="G69" s="166"/>
      <c r="H69" s="166"/>
      <c r="I69" s="39"/>
      <c r="J69" s="40"/>
      <c r="K69" s="40"/>
      <c r="L69" s="40"/>
      <c r="M69" s="40"/>
      <c r="N69" s="40"/>
      <c r="O69" s="40"/>
      <c r="P69" s="29"/>
      <c r="Q69" s="33"/>
      <c r="R69" s="34"/>
      <c r="S69" s="34"/>
      <c r="T69" s="29"/>
    </row>
    <row r="70" spans="1:20" ht="24.75" x14ac:dyDescent="0.3">
      <c r="A70" s="35"/>
      <c r="B70" s="34"/>
      <c r="C70" s="34"/>
      <c r="D70" s="35"/>
      <c r="E70" s="39"/>
      <c r="F70" s="39"/>
      <c r="G70" s="166"/>
      <c r="H70" s="166"/>
      <c r="I70" s="39"/>
      <c r="J70" s="40"/>
      <c r="K70" s="40"/>
      <c r="L70" s="40"/>
      <c r="M70" s="40"/>
      <c r="N70" s="40"/>
      <c r="O70" s="40"/>
      <c r="P70" s="29"/>
      <c r="Q70" s="33"/>
      <c r="R70" s="34"/>
      <c r="S70" s="34"/>
      <c r="T70" s="29"/>
    </row>
    <row r="71" spans="1:20" ht="24.75" x14ac:dyDescent="0.3">
      <c r="A71" s="35"/>
      <c r="B71" s="34"/>
      <c r="C71" s="34"/>
      <c r="D71" s="35"/>
      <c r="E71" s="39"/>
      <c r="F71" s="39"/>
      <c r="G71" s="166"/>
      <c r="H71" s="166"/>
      <c r="I71" s="39"/>
      <c r="J71" s="40"/>
      <c r="K71" s="40"/>
      <c r="L71" s="40"/>
      <c r="M71" s="40"/>
      <c r="N71" s="40"/>
      <c r="O71" s="40"/>
      <c r="P71" s="29"/>
      <c r="Q71" s="33"/>
      <c r="R71" s="34"/>
      <c r="S71" s="34"/>
      <c r="T71" s="29"/>
    </row>
    <row r="72" spans="1:20" ht="24.75" x14ac:dyDescent="0.3">
      <c r="A72" s="35"/>
      <c r="B72" s="34"/>
      <c r="C72" s="34"/>
      <c r="D72" s="35"/>
      <c r="E72" s="39"/>
      <c r="F72" s="39"/>
      <c r="G72" s="166"/>
      <c r="H72" s="166"/>
      <c r="I72" s="39"/>
      <c r="J72" s="40"/>
      <c r="K72" s="40"/>
      <c r="L72" s="40"/>
      <c r="M72" s="40"/>
      <c r="N72" s="40"/>
      <c r="O72" s="40"/>
      <c r="P72" s="29"/>
      <c r="Q72" s="33"/>
      <c r="R72" s="34"/>
      <c r="S72" s="34"/>
      <c r="T72" s="29"/>
    </row>
    <row r="73" spans="1:20" ht="24.75" x14ac:dyDescent="0.3">
      <c r="A73" s="35"/>
      <c r="B73" s="34"/>
      <c r="C73" s="34"/>
      <c r="D73" s="35"/>
      <c r="E73" s="41"/>
      <c r="F73" s="41"/>
      <c r="G73" s="168"/>
      <c r="H73" s="168"/>
      <c r="I73" s="41"/>
      <c r="J73" s="42"/>
      <c r="K73" s="42"/>
      <c r="L73" s="42"/>
      <c r="M73" s="42"/>
      <c r="N73" s="42"/>
      <c r="O73" s="42"/>
      <c r="P73" s="30"/>
      <c r="Q73" s="33"/>
      <c r="R73" s="34"/>
      <c r="S73" s="34"/>
      <c r="T73" s="30"/>
    </row>
    <row r="74" spans="1:20" ht="24.75" x14ac:dyDescent="0.3">
      <c r="A74" s="35"/>
      <c r="B74" s="34"/>
      <c r="C74" s="34"/>
      <c r="D74" s="35"/>
      <c r="E74" s="39"/>
      <c r="F74" s="39"/>
      <c r="G74" s="166"/>
      <c r="H74" s="166"/>
      <c r="I74" s="39"/>
      <c r="J74" s="40"/>
      <c r="K74" s="40"/>
      <c r="L74" s="40"/>
      <c r="M74" s="40"/>
      <c r="N74" s="40"/>
      <c r="O74" s="40"/>
      <c r="P74" s="29"/>
      <c r="Q74" s="33"/>
      <c r="R74" s="34"/>
      <c r="S74" s="34"/>
      <c r="T74" s="29"/>
    </row>
    <row r="75" spans="1:20" ht="24.75" x14ac:dyDescent="0.3">
      <c r="A75" s="35"/>
      <c r="B75" s="34"/>
      <c r="C75" s="34"/>
      <c r="D75" s="35"/>
      <c r="E75" s="39"/>
      <c r="F75" s="39"/>
      <c r="G75" s="166"/>
      <c r="H75" s="166"/>
      <c r="I75" s="39"/>
      <c r="J75" s="40"/>
      <c r="K75" s="40"/>
      <c r="L75" s="40"/>
      <c r="M75" s="40"/>
      <c r="N75" s="40"/>
      <c r="O75" s="40"/>
      <c r="P75" s="29"/>
      <c r="Q75" s="33"/>
      <c r="R75" s="34"/>
      <c r="S75" s="34"/>
      <c r="T75" s="29"/>
    </row>
    <row r="76" spans="1:20" ht="24.75" x14ac:dyDescent="0.3">
      <c r="A76" s="35"/>
      <c r="B76" s="34"/>
      <c r="C76" s="34"/>
      <c r="D76" s="35"/>
      <c r="E76" s="36"/>
      <c r="F76" s="36"/>
      <c r="G76" s="165"/>
      <c r="H76" s="165"/>
      <c r="I76" s="36"/>
      <c r="J76" s="37"/>
      <c r="K76" s="37"/>
      <c r="L76" s="37"/>
      <c r="M76" s="37"/>
      <c r="N76" s="37"/>
      <c r="O76" s="37"/>
      <c r="P76" s="38"/>
      <c r="Q76" s="33"/>
      <c r="R76" s="34"/>
      <c r="S76" s="34"/>
      <c r="T76" s="38"/>
    </row>
    <row r="77" spans="1:20" ht="24.75" x14ac:dyDescent="0.3">
      <c r="A77" s="35"/>
      <c r="B77" s="34"/>
      <c r="C77" s="34"/>
      <c r="D77" s="35"/>
      <c r="E77" s="39"/>
      <c r="F77" s="39"/>
      <c r="G77" s="166"/>
      <c r="H77" s="166"/>
      <c r="I77" s="39"/>
      <c r="J77" s="40"/>
      <c r="K77" s="40"/>
      <c r="L77" s="40"/>
      <c r="M77" s="40"/>
      <c r="N77" s="40"/>
      <c r="O77" s="40"/>
      <c r="P77" s="29"/>
      <c r="Q77" s="33"/>
      <c r="R77" s="34"/>
      <c r="S77" s="34"/>
      <c r="T77" s="29"/>
    </row>
  </sheetData>
  <mergeCells count="38">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 ref="R42:S42"/>
    <mergeCell ref="L22:M22"/>
    <mergeCell ref="L32:M32"/>
    <mergeCell ref="R22:S22"/>
    <mergeCell ref="R32:S32"/>
    <mergeCell ref="A39:P39"/>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s>
  <conditionalFormatting sqref="M8:M18">
    <cfRule type="cellIs" dxfId="26" priority="28" operator="greaterThan">
      <formula>0.99</formula>
    </cfRule>
    <cfRule type="cellIs" dxfId="25" priority="29" operator="lessThan">
      <formula>0.7</formula>
    </cfRule>
    <cfRule type="cellIs" dxfId="24" priority="30" operator="between">
      <formula>0.7</formula>
      <formula>0.99</formula>
    </cfRule>
  </conditionalFormatting>
  <conditionalFormatting sqref="M23:M28">
    <cfRule type="cellIs" dxfId="23" priority="70" operator="greaterThan">
      <formula>0.99</formula>
    </cfRule>
    <cfRule type="cellIs" dxfId="22" priority="71" operator="lessThan">
      <formula>0.7</formula>
    </cfRule>
    <cfRule type="cellIs" dxfId="21" priority="72" operator="between">
      <formula>0.7</formula>
      <formula>0.99</formula>
    </cfRule>
  </conditionalFormatting>
  <conditionalFormatting sqref="M33:M36">
    <cfRule type="cellIs" dxfId="20" priority="10" operator="greaterThan">
      <formula>0.99</formula>
    </cfRule>
    <cfRule type="cellIs" dxfId="19" priority="11" operator="lessThan">
      <formula>0.7</formula>
    </cfRule>
    <cfRule type="cellIs" dxfId="18" priority="12" operator="between">
      <formula>0.7</formula>
      <formula>0.99</formula>
    </cfRule>
  </conditionalFormatting>
  <conditionalFormatting sqref="M38">
    <cfRule type="cellIs" dxfId="17" priority="1" operator="greaterThan">
      <formula>0.99</formula>
    </cfRule>
    <cfRule type="cellIs" dxfId="16" priority="2" operator="lessThan">
      <formula>0.7</formula>
    </cfRule>
    <cfRule type="cellIs" dxfId="15" priority="3" operator="between">
      <formula>0.7</formula>
      <formula>0.99</formula>
    </cfRule>
  </conditionalFormatting>
  <conditionalFormatting sqref="S8:S14">
    <cfRule type="cellIs" dxfId="14" priority="19" stopIfTrue="1" operator="greaterThan">
      <formula>0.99</formula>
    </cfRule>
    <cfRule type="cellIs" dxfId="13" priority="20" stopIfTrue="1" operator="lessThan">
      <formula>0.7</formula>
    </cfRule>
    <cfRule type="cellIs" dxfId="12" priority="21" stopIfTrue="1" operator="between">
      <formula>0.7</formula>
      <formula>0.99</formula>
    </cfRule>
  </conditionalFormatting>
  <conditionalFormatting sqref="S15:S18">
    <cfRule type="cellIs" dxfId="11" priority="31" operator="greaterThan">
      <formula>0.99</formula>
    </cfRule>
    <cfRule type="cellIs" dxfId="10" priority="32" operator="lessThan">
      <formula>0.7</formula>
    </cfRule>
    <cfRule type="cellIs" dxfId="9" priority="33" operator="between">
      <formula>0.7</formula>
      <formula>0.99</formula>
    </cfRule>
  </conditionalFormatting>
  <conditionalFormatting sqref="S23:S28">
    <cfRule type="cellIs" dxfId="8" priority="7" operator="greaterThan">
      <formula>0.99</formula>
    </cfRule>
    <cfRule type="cellIs" dxfId="7" priority="8" operator="lessThan">
      <formula>0.7</formula>
    </cfRule>
    <cfRule type="cellIs" dxfId="6" priority="9" operator="between">
      <formula>0.7</formula>
      <formula>0.99</formula>
    </cfRule>
  </conditionalFormatting>
  <conditionalFormatting sqref="S33:S36">
    <cfRule type="cellIs" dxfId="5" priority="94" operator="greaterThan">
      <formula>0.99</formula>
    </cfRule>
    <cfRule type="cellIs" dxfId="4" priority="95" operator="lessThan">
      <formula>0.7</formula>
    </cfRule>
    <cfRule type="cellIs" dxfId="3" priority="96" operator="between">
      <formula>0.7</formula>
      <formula>0.99</formula>
    </cfRule>
  </conditionalFormatting>
  <conditionalFormatting sqref="S38">
    <cfRule type="cellIs" dxfId="2" priority="4" operator="greaterThan">
      <formula>0.99</formula>
    </cfRule>
    <cfRule type="cellIs" dxfId="1" priority="5" operator="lessThan">
      <formula>0.7</formula>
    </cfRule>
    <cfRule type="cellIs" dxfId="0" priority="6"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812"/>
      <c r="B1" s="812"/>
      <c r="C1" s="812"/>
      <c r="D1" s="812"/>
      <c r="E1" s="812"/>
      <c r="F1" s="812"/>
      <c r="G1" s="812"/>
      <c r="H1" s="812"/>
      <c r="I1" s="812"/>
      <c r="J1" s="812"/>
      <c r="K1" s="812"/>
      <c r="L1" s="812"/>
      <c r="M1" s="812"/>
      <c r="N1" s="812"/>
      <c r="O1" s="812"/>
    </row>
    <row r="2" spans="1:17" ht="29.25" customHeight="1" x14ac:dyDescent="0.25">
      <c r="A2" s="819" t="str">
        <f>+'POR DIRECCIONES'!A4:P4</f>
        <v>31 de Marzo de 2024</v>
      </c>
      <c r="B2" s="820"/>
      <c r="C2" s="820"/>
      <c r="D2" s="820"/>
      <c r="E2" s="820"/>
      <c r="F2" s="820"/>
      <c r="G2" s="820"/>
      <c r="H2" s="820"/>
      <c r="I2" s="820"/>
      <c r="J2" s="820"/>
      <c r="K2" s="820"/>
      <c r="L2" s="821"/>
    </row>
    <row r="3" spans="1:17" ht="15" customHeight="1" x14ac:dyDescent="0.25">
      <c r="A3" s="822" t="s">
        <v>379</v>
      </c>
      <c r="B3" s="823"/>
      <c r="C3" s="823"/>
      <c r="D3" s="823"/>
      <c r="E3" s="823"/>
      <c r="F3" s="823"/>
      <c r="G3" s="823"/>
      <c r="H3" s="823"/>
      <c r="I3" s="823"/>
      <c r="J3" s="823"/>
      <c r="K3" s="823"/>
      <c r="L3" s="824"/>
    </row>
    <row r="4" spans="1:17" ht="15" customHeight="1" x14ac:dyDescent="0.25">
      <c r="A4" s="825"/>
      <c r="B4" s="826"/>
      <c r="C4" s="826"/>
      <c r="D4" s="826"/>
      <c r="E4" s="826"/>
      <c r="F4" s="826"/>
      <c r="G4" s="826"/>
      <c r="H4" s="826"/>
      <c r="I4" s="826"/>
      <c r="J4" s="826"/>
      <c r="K4" s="826"/>
      <c r="L4" s="827"/>
    </row>
    <row r="5" spans="1:17" ht="39" customHeight="1" x14ac:dyDescent="0.25">
      <c r="A5" s="300"/>
      <c r="J5" s="167"/>
      <c r="K5" s="167"/>
      <c r="L5" s="301"/>
    </row>
    <row r="6" spans="1:17" ht="45.75" customHeight="1" x14ac:dyDescent="0.25">
      <c r="A6" s="813" t="s">
        <v>279</v>
      </c>
      <c r="B6" s="814"/>
      <c r="C6" s="814"/>
      <c r="D6" s="814"/>
      <c r="E6" s="814"/>
      <c r="F6" s="814"/>
      <c r="G6" s="814"/>
      <c r="H6" s="814"/>
      <c r="I6" s="814"/>
      <c r="J6" s="814"/>
      <c r="K6" s="814"/>
      <c r="L6" s="815"/>
      <c r="Q6" s="71"/>
    </row>
    <row r="7" spans="1:17" ht="23.25" customHeight="1" x14ac:dyDescent="0.25">
      <c r="A7" s="813" t="s">
        <v>280</v>
      </c>
      <c r="B7" s="814"/>
      <c r="C7" s="814"/>
      <c r="D7" s="814"/>
      <c r="E7" s="814"/>
      <c r="F7" s="814"/>
      <c r="G7" s="814"/>
      <c r="H7" s="814"/>
      <c r="I7" s="814"/>
      <c r="J7" s="814"/>
      <c r="K7" s="814"/>
      <c r="L7" s="815"/>
      <c r="Q7" s="71"/>
    </row>
    <row r="8" spans="1:17" ht="129" customHeight="1" x14ac:dyDescent="0.25">
      <c r="A8" s="813" t="s">
        <v>281</v>
      </c>
      <c r="B8" s="814"/>
      <c r="C8" s="814"/>
      <c r="D8" s="814"/>
      <c r="E8" s="814"/>
      <c r="F8" s="814"/>
      <c r="G8" s="814"/>
      <c r="H8" s="814"/>
      <c r="I8" s="814"/>
      <c r="J8" s="814"/>
      <c r="K8" s="814"/>
      <c r="L8" s="815"/>
    </row>
    <row r="9" spans="1:17" ht="125.25" customHeight="1" x14ac:dyDescent="0.25">
      <c r="A9" s="813" t="s">
        <v>282</v>
      </c>
      <c r="B9" s="814"/>
      <c r="C9" s="814"/>
      <c r="D9" s="814"/>
      <c r="E9" s="814"/>
      <c r="F9" s="814"/>
      <c r="G9" s="814"/>
      <c r="H9" s="814"/>
      <c r="I9" s="814"/>
      <c r="J9" s="814"/>
      <c r="K9" s="814"/>
      <c r="L9" s="815"/>
    </row>
    <row r="10" spans="1:17" ht="69.75" customHeight="1" x14ac:dyDescent="0.25">
      <c r="A10" s="813" t="s">
        <v>283</v>
      </c>
      <c r="B10" s="814"/>
      <c r="C10" s="814"/>
      <c r="D10" s="814"/>
      <c r="E10" s="814"/>
      <c r="F10" s="814"/>
      <c r="G10" s="814"/>
      <c r="H10" s="814"/>
      <c r="I10" s="814"/>
      <c r="J10" s="814"/>
      <c r="K10" s="814"/>
      <c r="L10" s="815"/>
    </row>
    <row r="11" spans="1:17" ht="42" customHeight="1" x14ac:dyDescent="0.25">
      <c r="A11" s="813" t="s">
        <v>380</v>
      </c>
      <c r="B11" s="814"/>
      <c r="C11" s="814"/>
      <c r="D11" s="814"/>
      <c r="E11" s="814"/>
      <c r="F11" s="814"/>
      <c r="G11" s="814"/>
      <c r="H11" s="814"/>
      <c r="I11" s="814"/>
      <c r="J11" s="814"/>
      <c r="K11" s="814"/>
      <c r="L11" s="815"/>
    </row>
    <row r="12" spans="1:17" ht="71.25" customHeight="1" x14ac:dyDescent="0.25">
      <c r="A12" s="813" t="s">
        <v>284</v>
      </c>
      <c r="B12" s="814"/>
      <c r="C12" s="814"/>
      <c r="D12" s="814"/>
      <c r="E12" s="814"/>
      <c r="F12" s="814"/>
      <c r="G12" s="814"/>
      <c r="H12" s="814"/>
      <c r="I12" s="814"/>
      <c r="J12" s="814"/>
      <c r="K12" s="814"/>
      <c r="L12" s="815"/>
    </row>
    <row r="13" spans="1:17" ht="69" customHeight="1" x14ac:dyDescent="0.25">
      <c r="A13" s="816" t="s">
        <v>285</v>
      </c>
      <c r="B13" s="817"/>
      <c r="C13" s="817"/>
      <c r="D13" s="817"/>
      <c r="E13" s="817"/>
      <c r="F13" s="817"/>
      <c r="G13" s="817"/>
      <c r="H13" s="817"/>
      <c r="I13" s="817"/>
      <c r="J13" s="817"/>
      <c r="K13" s="817"/>
      <c r="L13" s="818"/>
    </row>
    <row r="14" spans="1:17" hidden="1" x14ac:dyDescent="0.25">
      <c r="A14" t="s">
        <v>381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71"/>
      <c r="F40" s="171"/>
      <c r="G40" s="171"/>
      <c r="H40" s="171"/>
    </row>
    <row r="41" spans="5:8" x14ac:dyDescent="0.25">
      <c r="E41" s="171"/>
      <c r="F41" s="171"/>
      <c r="G41" s="171"/>
      <c r="H41" s="171"/>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8" customWidth="1"/>
    <col min="2" max="2" width="11.140625" style="8" customWidth="1"/>
    <col min="3" max="3" width="16" style="8" customWidth="1"/>
    <col min="4" max="4" width="10.140625" style="8" customWidth="1"/>
    <col min="5" max="5" width="12.7109375" style="8" customWidth="1"/>
    <col min="6" max="7" width="11.5703125" style="8" customWidth="1"/>
    <col min="8" max="8" width="16.42578125" style="8" customWidth="1"/>
    <col min="9" max="9" width="11.5703125" style="8" customWidth="1"/>
    <col min="10" max="10" width="16.28515625" style="8" customWidth="1"/>
    <col min="11" max="11" width="16.42578125" style="8" customWidth="1"/>
    <col min="12" max="13" width="11.5703125" style="8" customWidth="1"/>
    <col min="14" max="14" width="17.28515625" style="8" customWidth="1"/>
    <col min="15" max="15" width="5.7109375" style="8" bestFit="1" customWidth="1"/>
    <col min="16" max="27" width="5.28515625" style="8" bestFit="1" customWidth="1"/>
    <col min="28" max="16384" width="11.42578125" style="8"/>
  </cols>
  <sheetData>
    <row r="2" spans="1:10" ht="15" customHeight="1" thickBot="1" x14ac:dyDescent="0.3">
      <c r="C2" s="12"/>
      <c r="D2" s="828" t="s">
        <v>98</v>
      </c>
      <c r="E2" s="828"/>
      <c r="F2" s="828" t="s">
        <v>236</v>
      </c>
      <c r="G2" s="828"/>
      <c r="H2" s="829" t="s">
        <v>246</v>
      </c>
      <c r="I2" s="830"/>
      <c r="J2" s="830"/>
    </row>
    <row r="3" spans="1:10" ht="25.5" customHeight="1" thickBot="1" x14ac:dyDescent="0.3">
      <c r="A3" s="204" t="s">
        <v>237</v>
      </c>
      <c r="D3" s="85" t="s">
        <v>235</v>
      </c>
      <c r="E3" s="10" t="s">
        <v>234</v>
      </c>
      <c r="F3" s="85" t="s">
        <v>235</v>
      </c>
      <c r="G3" s="10" t="s">
        <v>234</v>
      </c>
    </row>
    <row r="4" spans="1:10" x14ac:dyDescent="0.2">
      <c r="B4" s="9" t="s">
        <v>218</v>
      </c>
      <c r="C4" s="203">
        <v>861993</v>
      </c>
      <c r="D4" s="202">
        <v>0</v>
      </c>
      <c r="E4" s="11">
        <v>0.1</v>
      </c>
      <c r="F4" s="202">
        <v>0</v>
      </c>
      <c r="G4" s="11">
        <v>0</v>
      </c>
      <c r="J4" s="13"/>
    </row>
    <row r="5" spans="1:10" x14ac:dyDescent="0.2">
      <c r="B5" s="9" t="s">
        <v>233</v>
      </c>
      <c r="C5" s="203">
        <v>863051.66122291004</v>
      </c>
      <c r="D5" s="202">
        <v>0.2</v>
      </c>
      <c r="E5" s="11">
        <v>0.5</v>
      </c>
      <c r="F5" s="202">
        <v>0.2</v>
      </c>
      <c r="G5" s="11">
        <v>1.0639230827073756E-2</v>
      </c>
      <c r="J5" s="13"/>
    </row>
    <row r="6" spans="1:10" x14ac:dyDescent="0.2">
      <c r="B6" s="9"/>
      <c r="C6" s="203"/>
      <c r="D6" s="202"/>
      <c r="E6" s="11"/>
      <c r="F6" s="202"/>
      <c r="G6" s="11"/>
      <c r="J6" s="13"/>
    </row>
    <row r="7" spans="1:10" x14ac:dyDescent="0.2">
      <c r="B7" s="9"/>
      <c r="C7" s="203"/>
      <c r="D7" s="202"/>
      <c r="E7" s="11"/>
      <c r="F7" s="202"/>
      <c r="G7" s="11"/>
    </row>
    <row r="8" spans="1:10" x14ac:dyDescent="0.2">
      <c r="B8" s="9"/>
      <c r="C8" s="203"/>
      <c r="D8" s="202"/>
      <c r="E8" s="162"/>
      <c r="F8" s="202"/>
      <c r="G8" s="162"/>
      <c r="H8" s="14"/>
    </row>
    <row r="9" spans="1:10" x14ac:dyDescent="0.2">
      <c r="B9" s="9"/>
      <c r="C9" s="203"/>
      <c r="D9" s="202"/>
      <c r="E9" s="11"/>
      <c r="F9" s="202"/>
      <c r="G9" s="11"/>
      <c r="H9" s="14"/>
    </row>
    <row r="10" spans="1:10" x14ac:dyDescent="0.2">
      <c r="B10" s="9"/>
      <c r="C10" s="203"/>
      <c r="D10" s="202"/>
      <c r="E10" s="11"/>
      <c r="F10" s="202"/>
      <c r="G10" s="11"/>
    </row>
    <row r="11" spans="1:10" x14ac:dyDescent="0.2">
      <c r="B11" s="9"/>
      <c r="C11" s="203"/>
      <c r="D11" s="202"/>
      <c r="E11" s="11"/>
      <c r="F11" s="202"/>
      <c r="G11" s="11"/>
    </row>
    <row r="12" spans="1:10" x14ac:dyDescent="0.2">
      <c r="B12" s="9"/>
      <c r="C12" s="203"/>
      <c r="D12" s="202"/>
      <c r="E12" s="11"/>
      <c r="F12" s="202"/>
      <c r="G12" s="11"/>
      <c r="J12" s="91"/>
    </row>
    <row r="13" spans="1:10" x14ac:dyDescent="0.2">
      <c r="B13" s="9"/>
      <c r="C13" s="203"/>
      <c r="D13" s="202"/>
      <c r="E13" s="11"/>
      <c r="F13" s="202"/>
      <c r="G13" s="11"/>
      <c r="H13" s="14"/>
    </row>
    <row r="14" spans="1:10" ht="12" customHeight="1" x14ac:dyDescent="0.2">
      <c r="B14" s="9"/>
      <c r="C14" s="203"/>
      <c r="D14" s="202"/>
      <c r="E14" s="11"/>
      <c r="F14" s="202"/>
      <c r="G14" s="11"/>
    </row>
    <row r="15" spans="1:10" ht="15" x14ac:dyDescent="0.2">
      <c r="B15" s="9"/>
      <c r="C15" s="203"/>
      <c r="D15" s="202"/>
      <c r="E15" s="11"/>
      <c r="F15" s="202"/>
      <c r="G15" s="179"/>
    </row>
    <row r="16" spans="1:10" x14ac:dyDescent="0.2">
      <c r="C16" s="14"/>
      <c r="J16" s="86" t="s">
        <v>236</v>
      </c>
    </row>
    <row r="17" spans="1:16" ht="15.75" customHeight="1" x14ac:dyDescent="0.2"/>
    <row r="18" spans="1:16" ht="15.75" customHeight="1" x14ac:dyDescent="0.2">
      <c r="J18" s="426" t="s">
        <v>236</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2"/>
      <c r="D27" s="828" t="s">
        <v>98</v>
      </c>
      <c r="E27" s="828"/>
      <c r="F27" s="828" t="s">
        <v>236</v>
      </c>
      <c r="G27" s="828"/>
    </row>
    <row r="28" spans="1:16" ht="15.75" thickBot="1" x14ac:dyDescent="0.3">
      <c r="A28" s="204" t="s">
        <v>362</v>
      </c>
      <c r="D28" s="85" t="s">
        <v>235</v>
      </c>
      <c r="E28" s="10" t="s">
        <v>234</v>
      </c>
      <c r="F28" s="85" t="s">
        <v>235</v>
      </c>
      <c r="G28" s="10" t="s">
        <v>234</v>
      </c>
    </row>
    <row r="29" spans="1:16" ht="15" x14ac:dyDescent="0.25">
      <c r="B29" s="9" t="s">
        <v>218</v>
      </c>
      <c r="C29" s="203">
        <v>208122</v>
      </c>
      <c r="D29" s="202">
        <v>0.38</v>
      </c>
      <c r="E29" s="11">
        <v>0.03</v>
      </c>
      <c r="F29" s="202">
        <v>0</v>
      </c>
      <c r="G29" s="11">
        <v>0</v>
      </c>
      <c r="H29" s="228" t="s">
        <v>361</v>
      </c>
      <c r="I29" s="229"/>
      <c r="J29" s="229"/>
      <c r="K29" s="229"/>
      <c r="L29" s="229"/>
      <c r="M29" s="229"/>
      <c r="N29" s="229"/>
      <c r="O29" s="229"/>
      <c r="P29" s="229"/>
    </row>
    <row r="30" spans="1:16" ht="15" x14ac:dyDescent="0.25">
      <c r="B30" s="9" t="s">
        <v>374</v>
      </c>
      <c r="C30" s="203">
        <v>209181.18628291003</v>
      </c>
      <c r="D30" s="202">
        <v>0.5</v>
      </c>
      <c r="E30" s="11">
        <v>0.09</v>
      </c>
      <c r="F30" s="202">
        <v>0.02</v>
      </c>
      <c r="G30" s="11">
        <v>1.3554658003028977E-2</v>
      </c>
      <c r="H30" s="228"/>
      <c r="I30" s="229"/>
      <c r="J30" s="229"/>
      <c r="K30" s="229"/>
      <c r="L30" s="229"/>
      <c r="M30" s="229"/>
      <c r="N30" s="229"/>
      <c r="O30" s="229"/>
      <c r="P30" s="229"/>
    </row>
    <row r="31" spans="1:16" ht="15" x14ac:dyDescent="0.25">
      <c r="B31" s="9"/>
      <c r="C31" s="203"/>
      <c r="D31" s="202"/>
      <c r="E31" s="11"/>
      <c r="F31" s="202"/>
      <c r="G31" s="11"/>
      <c r="H31" s="228"/>
      <c r="I31" s="229"/>
      <c r="J31" s="229"/>
      <c r="K31" s="229"/>
      <c r="L31" s="229"/>
      <c r="M31" s="229"/>
      <c r="N31" s="229"/>
      <c r="O31" s="229"/>
      <c r="P31" s="229"/>
    </row>
    <row r="32" spans="1:16" x14ac:dyDescent="0.2">
      <c r="B32" s="9"/>
      <c r="C32" s="203"/>
      <c r="D32" s="202"/>
      <c r="E32" s="11"/>
      <c r="F32" s="202"/>
      <c r="G32" s="11"/>
    </row>
    <row r="33" spans="2:9" x14ac:dyDescent="0.2">
      <c r="B33" s="9"/>
      <c r="C33" s="203"/>
      <c r="D33" s="202"/>
      <c r="E33" s="11"/>
      <c r="F33" s="202"/>
      <c r="G33" s="11"/>
    </row>
    <row r="34" spans="2:9" x14ac:dyDescent="0.2">
      <c r="B34" s="9"/>
      <c r="C34" s="203"/>
      <c r="D34" s="202"/>
      <c r="E34" s="11"/>
      <c r="F34" s="202"/>
      <c r="G34" s="11"/>
      <c r="I34" s="86"/>
    </row>
    <row r="35" spans="2:9" x14ac:dyDescent="0.2">
      <c r="B35" s="9"/>
      <c r="C35" s="203"/>
      <c r="D35" s="202"/>
      <c r="E35" s="11"/>
      <c r="F35" s="202"/>
      <c r="G35" s="11"/>
    </row>
    <row r="36" spans="2:9" x14ac:dyDescent="0.2">
      <c r="B36" s="9"/>
      <c r="C36" s="203"/>
      <c r="D36" s="202"/>
      <c r="E36" s="11"/>
      <c r="F36" s="202"/>
      <c r="G36" s="11"/>
      <c r="I36" s="14"/>
    </row>
    <row r="37" spans="2:9" x14ac:dyDescent="0.2">
      <c r="B37" s="9"/>
      <c r="C37" s="203"/>
      <c r="D37" s="202"/>
      <c r="E37" s="11"/>
      <c r="F37" s="202"/>
      <c r="G37" s="11"/>
      <c r="H37" s="14"/>
      <c r="I37" s="14"/>
    </row>
    <row r="38" spans="2:9" x14ac:dyDescent="0.2">
      <c r="B38" s="9"/>
      <c r="C38" s="203"/>
      <c r="D38" s="202"/>
      <c r="E38" s="11"/>
      <c r="F38" s="202"/>
      <c r="G38" s="11"/>
    </row>
    <row r="39" spans="2:9" x14ac:dyDescent="0.2">
      <c r="B39" s="9"/>
      <c r="C39" s="203"/>
      <c r="D39" s="202"/>
      <c r="E39" s="11"/>
      <c r="F39" s="202"/>
      <c r="G39" s="11"/>
    </row>
    <row r="40" spans="2:9" x14ac:dyDescent="0.2">
      <c r="B40" s="9"/>
      <c r="C40" s="203"/>
      <c r="D40" s="202"/>
      <c r="E40" s="11"/>
      <c r="F40" s="202"/>
      <c r="G40" s="11"/>
    </row>
    <row r="41" spans="2:9" x14ac:dyDescent="0.2">
      <c r="B41" s="9"/>
      <c r="C41" s="203"/>
      <c r="D41" s="202"/>
      <c r="E41" s="11"/>
      <c r="F41" s="202"/>
      <c r="G41" s="11"/>
    </row>
    <row r="42" spans="2:9" x14ac:dyDescent="0.2">
      <c r="B42" s="9"/>
      <c r="C42" s="203"/>
      <c r="D42" s="202"/>
      <c r="E42" s="11"/>
      <c r="F42" s="202"/>
      <c r="G42" s="11"/>
    </row>
    <row r="43" spans="2:9" ht="15.75" customHeight="1" x14ac:dyDescent="0.2">
      <c r="B43" s="9"/>
      <c r="C43" s="203"/>
      <c r="D43" s="202"/>
      <c r="E43" s="179"/>
      <c r="F43" s="202"/>
      <c r="G43" s="179"/>
    </row>
    <row r="44" spans="2:9" ht="5.25" customHeight="1" x14ac:dyDescent="0.2"/>
    <row r="45" spans="2:9" x14ac:dyDescent="0.2">
      <c r="C45" s="14"/>
    </row>
    <row r="58" spans="1:12" ht="15" customHeight="1" thickBot="1" x14ac:dyDescent="0.25">
      <c r="C58" s="12"/>
      <c r="D58" s="828" t="s">
        <v>98</v>
      </c>
      <c r="E58" s="828"/>
      <c r="F58" s="828" t="s">
        <v>236</v>
      </c>
      <c r="G58" s="828"/>
    </row>
    <row r="59" spans="1:12" ht="15.75" thickBot="1" x14ac:dyDescent="0.3">
      <c r="A59" s="204" t="s">
        <v>363</v>
      </c>
      <c r="D59" s="85" t="s">
        <v>235</v>
      </c>
      <c r="E59" s="10" t="s">
        <v>234</v>
      </c>
      <c r="F59" s="85" t="s">
        <v>235</v>
      </c>
      <c r="G59" s="10" t="s">
        <v>234</v>
      </c>
    </row>
    <row r="60" spans="1:12" ht="15" x14ac:dyDescent="0.25">
      <c r="B60" s="9" t="s">
        <v>218</v>
      </c>
      <c r="C60" s="203">
        <v>537791</v>
      </c>
      <c r="D60" s="202">
        <v>0.38</v>
      </c>
      <c r="E60" s="11">
        <f>+'[3]CONSOLIDADO '!J21</f>
        <v>0.9249200078204346</v>
      </c>
      <c r="F60" s="202">
        <v>0</v>
      </c>
      <c r="G60" s="11">
        <f>+'[3]ALERTAS DIRECCIONES'!P27</f>
        <v>0.48251737703203379</v>
      </c>
      <c r="H60" s="228" t="s">
        <v>360</v>
      </c>
      <c r="I60" s="229"/>
      <c r="J60" s="229"/>
      <c r="K60" s="229"/>
      <c r="L60" s="86"/>
    </row>
    <row r="61" spans="1:12" ht="15" x14ac:dyDescent="0.25">
      <c r="B61" s="9" t="s">
        <v>374</v>
      </c>
      <c r="C61" s="203">
        <v>537791</v>
      </c>
      <c r="D61" s="202">
        <v>0.5</v>
      </c>
      <c r="E61" s="11">
        <v>0.53554127002633001</v>
      </c>
      <c r="F61" s="202">
        <v>0.02</v>
      </c>
      <c r="G61" s="280">
        <v>4.4816979959852307E-3</v>
      </c>
      <c r="H61" s="228"/>
      <c r="I61" s="229"/>
      <c r="J61" s="229"/>
      <c r="K61" s="229"/>
      <c r="L61" s="86"/>
    </row>
    <row r="62" spans="1:12" ht="15" x14ac:dyDescent="0.25">
      <c r="B62" s="9" t="s">
        <v>376</v>
      </c>
      <c r="C62" s="203"/>
      <c r="D62" s="202"/>
      <c r="E62" s="11"/>
      <c r="F62" s="202"/>
      <c r="G62" s="280"/>
      <c r="H62" s="228"/>
      <c r="I62" s="229"/>
      <c r="J62" s="229"/>
      <c r="K62" s="229"/>
      <c r="L62" s="86"/>
    </row>
    <row r="63" spans="1:12" x14ac:dyDescent="0.2">
      <c r="B63" s="9" t="s">
        <v>377</v>
      </c>
      <c r="C63" s="203"/>
      <c r="D63" s="202"/>
      <c r="E63" s="11"/>
      <c r="F63" s="202"/>
      <c r="G63" s="11"/>
      <c r="H63" s="14"/>
    </row>
    <row r="64" spans="1:12" x14ac:dyDescent="0.2">
      <c r="B64" s="9" t="s">
        <v>378</v>
      </c>
      <c r="C64" s="203"/>
      <c r="D64" s="202"/>
      <c r="E64" s="11"/>
      <c r="F64" s="202"/>
      <c r="G64" s="11"/>
    </row>
    <row r="65" spans="1:7" x14ac:dyDescent="0.2">
      <c r="B65" s="9" t="s">
        <v>242</v>
      </c>
      <c r="C65" s="203"/>
      <c r="D65" s="202"/>
      <c r="E65" s="11"/>
      <c r="F65" s="202"/>
      <c r="G65" s="11"/>
    </row>
    <row r="66" spans="1:7" x14ac:dyDescent="0.2">
      <c r="A66" s="14"/>
      <c r="B66" s="9" t="s">
        <v>244</v>
      </c>
      <c r="C66" s="203"/>
      <c r="D66" s="202"/>
      <c r="E66" s="11"/>
      <c r="F66" s="202"/>
      <c r="G66" s="11"/>
    </row>
    <row r="67" spans="1:7" x14ac:dyDescent="0.2">
      <c r="B67" s="9" t="s">
        <v>382</v>
      </c>
      <c r="C67" s="203"/>
      <c r="D67" s="202"/>
      <c r="E67" s="11"/>
      <c r="F67" s="202"/>
      <c r="G67" s="11"/>
    </row>
    <row r="68" spans="1:7" x14ac:dyDescent="0.2">
      <c r="B68" s="9" t="s">
        <v>383</v>
      </c>
      <c r="C68" s="203"/>
      <c r="D68" s="202"/>
      <c r="E68" s="11"/>
      <c r="F68" s="202"/>
      <c r="G68" s="11"/>
    </row>
    <row r="69" spans="1:7" x14ac:dyDescent="0.2">
      <c r="B69" s="9" t="s">
        <v>252</v>
      </c>
      <c r="C69" s="203"/>
      <c r="D69" s="202"/>
      <c r="E69" s="11"/>
      <c r="F69" s="202"/>
      <c r="G69" s="11"/>
    </row>
    <row r="70" spans="1:7" x14ac:dyDescent="0.2">
      <c r="B70" s="9" t="s">
        <v>253</v>
      </c>
      <c r="C70" s="203"/>
      <c r="D70" s="202"/>
      <c r="E70" s="11"/>
      <c r="F70" s="202"/>
      <c r="G70" s="11"/>
    </row>
    <row r="71" spans="1:7" x14ac:dyDescent="0.2">
      <c r="B71" s="9" t="s">
        <v>364</v>
      </c>
      <c r="C71" s="203"/>
      <c r="D71" s="202"/>
      <c r="E71" s="11"/>
      <c r="F71" s="202"/>
      <c r="G71" s="11"/>
    </row>
    <row r="72" spans="1:7" x14ac:dyDescent="0.2">
      <c r="B72" s="9"/>
      <c r="C72" s="203"/>
      <c r="D72" s="202"/>
      <c r="E72" s="11"/>
      <c r="F72" s="202"/>
      <c r="G72" s="11"/>
    </row>
    <row r="73" spans="1:7" x14ac:dyDescent="0.2">
      <c r="B73" s="9"/>
      <c r="C73" s="203"/>
      <c r="D73" s="202"/>
      <c r="E73" s="11"/>
      <c r="F73" s="202"/>
      <c r="G73" s="11"/>
    </row>
    <row r="74" spans="1:7" ht="15" x14ac:dyDescent="0.2">
      <c r="B74" s="9"/>
      <c r="C74" s="203"/>
      <c r="D74" s="202"/>
      <c r="E74" s="179"/>
      <c r="F74" s="202"/>
      <c r="G74" s="179"/>
    </row>
    <row r="77" spans="1:7" ht="15" x14ac:dyDescent="0.25">
      <c r="C77" s="231"/>
    </row>
    <row r="92" spans="2:14" x14ac:dyDescent="0.2">
      <c r="C92" s="8" t="s">
        <v>72</v>
      </c>
    </row>
    <row r="94" spans="2:14" ht="20.25" customHeight="1" x14ac:dyDescent="0.2">
      <c r="B94" s="341" t="s">
        <v>305</v>
      </c>
      <c r="C94" s="342" t="s">
        <v>341</v>
      </c>
      <c r="D94" s="342" t="s">
        <v>342</v>
      </c>
      <c r="E94" s="342"/>
      <c r="F94" s="342"/>
      <c r="G94" s="342"/>
      <c r="H94" s="342"/>
      <c r="I94" s="342"/>
      <c r="J94" s="342"/>
      <c r="K94" s="342"/>
      <c r="L94" s="342"/>
      <c r="M94" s="342"/>
      <c r="N94" s="428" t="s">
        <v>364</v>
      </c>
    </row>
    <row r="95" spans="2:14" ht="15.75" customHeight="1" x14ac:dyDescent="0.2">
      <c r="B95" s="343" t="s">
        <v>178</v>
      </c>
      <c r="C95" s="230">
        <v>0.38</v>
      </c>
      <c r="D95" s="230">
        <v>0.5</v>
      </c>
      <c r="E95" s="230"/>
      <c r="F95" s="230"/>
      <c r="G95" s="230"/>
      <c r="H95" s="230"/>
      <c r="I95" s="230"/>
      <c r="J95" s="230"/>
      <c r="K95" s="230"/>
      <c r="L95" s="230"/>
      <c r="M95" s="230"/>
      <c r="N95" s="72"/>
    </row>
    <row r="96" spans="2:14" ht="15.75" customHeight="1" x14ac:dyDescent="0.2">
      <c r="B96" s="615"/>
      <c r="C96" s="268"/>
      <c r="D96" s="268"/>
      <c r="E96" s="268"/>
      <c r="F96" s="269"/>
      <c r="G96" s="269"/>
      <c r="H96" s="269"/>
      <c r="I96" s="269"/>
      <c r="J96" s="269"/>
      <c r="K96" s="269"/>
      <c r="L96" s="269"/>
      <c r="M96" s="269"/>
    </row>
    <row r="97" spans="2:14" x14ac:dyDescent="0.2">
      <c r="C97" s="8" t="s">
        <v>355</v>
      </c>
    </row>
    <row r="99" spans="2:14" ht="15" x14ac:dyDescent="0.2">
      <c r="B99" s="341" t="s">
        <v>305</v>
      </c>
      <c r="C99" s="342" t="s">
        <v>341</v>
      </c>
      <c r="D99" s="342" t="s">
        <v>342</v>
      </c>
      <c r="E99" s="342" t="s">
        <v>338</v>
      </c>
      <c r="F99" s="342" t="s">
        <v>339</v>
      </c>
      <c r="G99" s="342" t="s">
        <v>247</v>
      </c>
      <c r="H99" s="342" t="s">
        <v>248</v>
      </c>
      <c r="I99" s="342" t="s">
        <v>249</v>
      </c>
      <c r="J99" s="342" t="s">
        <v>250</v>
      </c>
      <c r="K99" s="342" t="s">
        <v>251</v>
      </c>
      <c r="L99" s="342" t="s">
        <v>252</v>
      </c>
      <c r="M99" s="342" t="s">
        <v>253</v>
      </c>
      <c r="N99" s="428" t="s">
        <v>364</v>
      </c>
    </row>
    <row r="100" spans="2:14" ht="15" x14ac:dyDescent="0.2">
      <c r="B100" s="343" t="s">
        <v>178</v>
      </c>
      <c r="C100" s="230">
        <v>0</v>
      </c>
      <c r="D100" s="230">
        <v>0.02</v>
      </c>
      <c r="E100" s="230"/>
      <c r="F100" s="230"/>
      <c r="G100" s="230"/>
      <c r="H100" s="230"/>
      <c r="I100" s="230"/>
      <c r="J100" s="230"/>
      <c r="K100" s="230"/>
      <c r="L100" s="230"/>
      <c r="M100" s="230"/>
      <c r="N100" s="72"/>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A7" sqref="A7"/>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68"/>
      <c r="B3" s="68"/>
      <c r="C3" s="68"/>
      <c r="D3" s="68"/>
      <c r="E3" s="68"/>
      <c r="F3" s="68"/>
      <c r="G3" s="68"/>
      <c r="H3" s="68"/>
      <c r="I3" s="68"/>
      <c r="J3" s="68"/>
      <c r="K3" s="68"/>
      <c r="L3" s="68"/>
    </row>
    <row r="4" spans="1:12" ht="42" customHeight="1" thickBot="1" x14ac:dyDescent="0.3">
      <c r="A4" s="831" t="s">
        <v>70</v>
      </c>
      <c r="B4" s="832"/>
      <c r="C4" s="832"/>
      <c r="D4" s="832"/>
      <c r="E4" s="832"/>
      <c r="F4" s="832"/>
      <c r="G4" s="832"/>
      <c r="H4" s="832"/>
      <c r="I4" s="832"/>
      <c r="J4" s="832"/>
      <c r="K4" s="832"/>
      <c r="L4" s="832"/>
    </row>
    <row r="5" spans="1:12" ht="24.75" customHeight="1" thickBot="1" x14ac:dyDescent="0.3">
      <c r="A5" s="836" t="s">
        <v>59</v>
      </c>
      <c r="B5" s="836"/>
      <c r="C5" s="43"/>
      <c r="D5" s="43"/>
      <c r="E5" s="43"/>
      <c r="F5" s="43"/>
      <c r="G5" s="43"/>
      <c r="H5" s="43"/>
      <c r="I5" s="43"/>
      <c r="J5" s="43"/>
      <c r="K5" s="43"/>
      <c r="L5" s="43"/>
    </row>
    <row r="6" spans="1:12" ht="48" customHeight="1" thickBot="1" x14ac:dyDescent="0.3">
      <c r="A6" s="612" t="s">
        <v>71</v>
      </c>
      <c r="B6" s="613" t="s">
        <v>19</v>
      </c>
      <c r="C6" s="613" t="s">
        <v>93</v>
      </c>
      <c r="D6" s="613" t="s">
        <v>41</v>
      </c>
      <c r="E6" s="613" t="s">
        <v>24</v>
      </c>
      <c r="F6" s="613" t="s">
        <v>327</v>
      </c>
      <c r="G6" s="613" t="s">
        <v>171</v>
      </c>
      <c r="H6" s="613" t="s">
        <v>72</v>
      </c>
      <c r="I6" s="613" t="s">
        <v>73</v>
      </c>
      <c r="J6" s="613" t="s">
        <v>74</v>
      </c>
      <c r="K6" s="613" t="s">
        <v>26</v>
      </c>
      <c r="L6" s="614" t="s">
        <v>44</v>
      </c>
    </row>
    <row r="7" spans="1:12" ht="87" customHeight="1" x14ac:dyDescent="0.25">
      <c r="A7" s="254" t="s">
        <v>75</v>
      </c>
      <c r="B7" s="833" t="s">
        <v>70</v>
      </c>
      <c r="C7" s="257">
        <v>8061.6993309999998</v>
      </c>
      <c r="D7" s="257">
        <v>8061.6993309999998</v>
      </c>
      <c r="E7" s="257">
        <v>7685.2530619999998</v>
      </c>
      <c r="F7" s="272">
        <v>0.95330435265026137</v>
      </c>
      <c r="G7" s="261">
        <v>376.44626900000003</v>
      </c>
      <c r="H7" s="257">
        <v>1252.441288</v>
      </c>
      <c r="I7" s="255">
        <v>0.15535698325834771</v>
      </c>
      <c r="J7" s="257">
        <v>6809.2580429999998</v>
      </c>
      <c r="K7" s="257">
        <v>64.743409999999997</v>
      </c>
      <c r="L7" s="256">
        <v>8.0309879272028144E-3</v>
      </c>
    </row>
    <row r="8" spans="1:12" ht="107.25" customHeight="1" x14ac:dyDescent="0.25">
      <c r="A8" s="248" t="s">
        <v>76</v>
      </c>
      <c r="B8" s="834"/>
      <c r="C8" s="258">
        <v>7094.796609</v>
      </c>
      <c r="D8" s="258">
        <v>7094.796609</v>
      </c>
      <c r="E8" s="259">
        <v>603.25</v>
      </c>
      <c r="F8" s="273">
        <v>8.5027102712818589E-2</v>
      </c>
      <c r="G8" s="262">
        <v>6491.546609</v>
      </c>
      <c r="H8" s="258">
        <v>49.956913999999998</v>
      </c>
      <c r="I8" s="70">
        <v>7.0413454751652622E-3</v>
      </c>
      <c r="J8" s="258">
        <v>7044.8396949999997</v>
      </c>
      <c r="K8" s="258">
        <v>6.1569140000000004</v>
      </c>
      <c r="L8" s="249">
        <v>8.6780697732613467E-4</v>
      </c>
    </row>
    <row r="9" spans="1:12" ht="48" customHeight="1" x14ac:dyDescent="0.25">
      <c r="A9" s="248" t="s">
        <v>85</v>
      </c>
      <c r="B9" s="834"/>
      <c r="C9" s="258">
        <v>10263.157662</v>
      </c>
      <c r="D9" s="258">
        <v>10263.157662</v>
      </c>
      <c r="E9" s="258">
        <v>0</v>
      </c>
      <c r="F9" s="273">
        <v>0</v>
      </c>
      <c r="G9" s="262">
        <v>10263.157662</v>
      </c>
      <c r="H9" s="258">
        <v>0</v>
      </c>
      <c r="I9" s="70">
        <v>0</v>
      </c>
      <c r="J9" s="258">
        <v>10263.157662</v>
      </c>
      <c r="K9" s="258">
        <v>0</v>
      </c>
      <c r="L9" s="249">
        <v>0</v>
      </c>
    </row>
    <row r="10" spans="1:12" ht="45" customHeight="1" thickBot="1" x14ac:dyDescent="0.3">
      <c r="A10" s="251" t="s">
        <v>77</v>
      </c>
      <c r="B10" s="835"/>
      <c r="C10" s="260">
        <v>6544.5463980000004</v>
      </c>
      <c r="D10" s="260">
        <v>6544.5463980000004</v>
      </c>
      <c r="E10" s="260">
        <v>2695.3421960000001</v>
      </c>
      <c r="F10" s="274">
        <v>0.41184553246099548</v>
      </c>
      <c r="G10" s="263">
        <v>3849.2042020000004</v>
      </c>
      <c r="H10" s="260">
        <v>1105.2115875999998</v>
      </c>
      <c r="I10" s="252">
        <v>0.16887520087530439</v>
      </c>
      <c r="J10" s="260">
        <v>5439.3348104000006</v>
      </c>
      <c r="K10" s="260">
        <v>104.56813</v>
      </c>
      <c r="L10" s="253">
        <v>1.597790337798748E-2</v>
      </c>
    </row>
    <row r="11" spans="1:12" ht="31.5" customHeight="1" thickBot="1" x14ac:dyDescent="0.3">
      <c r="A11" s="605" t="s">
        <v>60</v>
      </c>
      <c r="B11" s="606"/>
      <c r="C11" s="607">
        <v>31964.199999999997</v>
      </c>
      <c r="D11" s="607">
        <v>31964.199999999997</v>
      </c>
      <c r="E11" s="607">
        <v>10983.845257999999</v>
      </c>
      <c r="F11" s="608">
        <v>0.34362959992741882</v>
      </c>
      <c r="G11" s="609">
        <v>20980.354741999996</v>
      </c>
      <c r="H11" s="607">
        <v>2407.6097896000001</v>
      </c>
      <c r="I11" s="610">
        <v>7.5322072493602232E-2</v>
      </c>
      <c r="J11" s="607">
        <v>29556.590210399998</v>
      </c>
      <c r="K11" s="607">
        <v>175.46845400000001</v>
      </c>
      <c r="L11" s="611">
        <v>5.4895305998585928E-3</v>
      </c>
    </row>
    <row r="12" spans="1:12" x14ac:dyDescent="0.25">
      <c r="A12" t="s">
        <v>485</v>
      </c>
    </row>
    <row r="13" spans="1:12" x14ac:dyDescent="0.25">
      <c r="H13" s="1"/>
    </row>
    <row r="15" spans="1:12" x14ac:dyDescent="0.25">
      <c r="H15" s="1"/>
      <c r="J15" s="90"/>
    </row>
    <row r="16" spans="1:12" x14ac:dyDescent="0.25">
      <c r="J16" s="1"/>
    </row>
    <row r="17" spans="8:8" x14ac:dyDescent="0.25">
      <c r="H17" s="1"/>
    </row>
  </sheetData>
  <mergeCells count="3">
    <mergeCell ref="A4:L4"/>
    <mergeCell ref="B7:B10"/>
    <mergeCell ref="A5:B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67" bestFit="1" customWidth="1"/>
  </cols>
  <sheetData>
    <row r="1" spans="2:10" x14ac:dyDescent="0.25">
      <c r="B1" s="160" t="str">
        <f>+'CONSOLIDADO '!A20</f>
        <v xml:space="preserve"> Ejecución vigencia 2024. Reporte 31 de marzo de 2024</v>
      </c>
    </row>
    <row r="2" spans="2:10" ht="15" customHeight="1" thickBot="1" x14ac:dyDescent="0.3">
      <c r="D2" s="1"/>
    </row>
    <row r="3" spans="2:10" ht="25.5" customHeight="1" thickBot="1" x14ac:dyDescent="0.3">
      <c r="B3" s="837" t="str">
        <f>+'CONSOLIDADO '!A20</f>
        <v xml:space="preserve"> Ejecución vigencia 2024. Reporte 31 de marzo de 2024</v>
      </c>
      <c r="C3" s="838"/>
      <c r="D3" s="838"/>
      <c r="E3" s="838"/>
      <c r="F3" s="838"/>
      <c r="G3" s="838"/>
      <c r="H3" s="838"/>
      <c r="I3" s="838"/>
      <c r="J3" s="839"/>
    </row>
    <row r="4" spans="2:10" ht="32.25" thickBot="1" x14ac:dyDescent="0.3">
      <c r="B4" s="458" t="s">
        <v>309</v>
      </c>
      <c r="C4" s="458" t="s">
        <v>310</v>
      </c>
      <c r="D4" s="458" t="s">
        <v>344</v>
      </c>
      <c r="E4" s="458" t="s">
        <v>311</v>
      </c>
      <c r="F4" s="461" t="s">
        <v>320</v>
      </c>
      <c r="G4" s="461" t="s">
        <v>321</v>
      </c>
      <c r="H4" s="461" t="s">
        <v>322</v>
      </c>
      <c r="I4" s="461" t="s">
        <v>323</v>
      </c>
      <c r="J4" s="461" t="s">
        <v>446</v>
      </c>
    </row>
    <row r="5" spans="2:10" ht="19.5" thickBot="1" x14ac:dyDescent="0.3">
      <c r="B5" s="842" t="s">
        <v>340</v>
      </c>
      <c r="C5" s="159" t="s">
        <v>312</v>
      </c>
      <c r="D5" s="448">
        <f>+'CONSOLIDADO '!B13</f>
        <v>858542.70000000019</v>
      </c>
      <c r="E5" s="449">
        <f>+'CONSOLIDADO '!E13</f>
        <v>849739.80000000016</v>
      </c>
      <c r="F5" s="449">
        <f>+'CONSOLIDADO '!I13</f>
        <v>223546.77340357998</v>
      </c>
      <c r="G5" s="158">
        <f>+F5/E5</f>
        <v>0.26307673643576535</v>
      </c>
      <c r="H5" s="449">
        <f>+'CONSOLIDADO '!L13</f>
        <v>24568.163343530003</v>
      </c>
      <c r="I5" s="158">
        <f>+H5/E5</f>
        <v>2.891257222920475E-2</v>
      </c>
      <c r="J5" s="449" t="e">
        <f>+'CONSOLIDADO '!#REF!</f>
        <v>#REF!</v>
      </c>
    </row>
    <row r="6" spans="2:10" ht="19.5" thickBot="1" x14ac:dyDescent="0.3">
      <c r="B6" s="843"/>
      <c r="C6" s="159" t="s">
        <v>315</v>
      </c>
      <c r="D6" s="448">
        <f>+'CONSOLIDADO '!B15</f>
        <v>593383.75031399983</v>
      </c>
      <c r="E6" s="449">
        <f>+'CONSOLIDADO '!E15</f>
        <v>593383.75031399983</v>
      </c>
      <c r="F6" s="449">
        <f>+'CONSOLIDADO '!I15</f>
        <v>124693.02412372</v>
      </c>
      <c r="G6" s="158">
        <f>+F6/E6</f>
        <v>0.21013892621383112</v>
      </c>
      <c r="H6" s="449">
        <f>+'CONSOLIDADO '!L14</f>
        <v>2600.0905107799999</v>
      </c>
      <c r="I6" s="158">
        <f t="shared" ref="I6:I21" si="0">+H6/E6</f>
        <v>4.3818026857056916E-3</v>
      </c>
      <c r="J6" s="449" t="e">
        <f>+'CONSOLIDADO '!#REF!</f>
        <v>#REF!</v>
      </c>
    </row>
    <row r="7" spans="2:10" ht="19.5" thickBot="1" x14ac:dyDescent="0.3">
      <c r="B7" s="843"/>
      <c r="C7" s="159" t="s">
        <v>313</v>
      </c>
      <c r="D7" s="448">
        <f>+'CONSOLIDADO '!B18</f>
        <v>1461.8549679099999</v>
      </c>
      <c r="E7" s="449" t="e">
        <f>+#REF!</f>
        <v>#REF!</v>
      </c>
      <c r="F7" s="449" t="e">
        <f>+#REF!</f>
        <v>#REF!</v>
      </c>
      <c r="G7" s="158">
        <f>+IF(ISERROR(F7/E7),0,F7/E7)</f>
        <v>0</v>
      </c>
      <c r="H7" s="449" t="e">
        <f>+#REF!</f>
        <v>#REF!</v>
      </c>
      <c r="I7" s="158" t="e">
        <f>+H7/E7</f>
        <v>#REF!</v>
      </c>
      <c r="J7" s="449" t="e">
        <f>+'CONSOLIDADO '!#REF!</f>
        <v>#REF!</v>
      </c>
    </row>
    <row r="8" spans="2:10" ht="19.5" thickBot="1" x14ac:dyDescent="0.3">
      <c r="B8" s="844"/>
      <c r="C8" s="210" t="s">
        <v>314</v>
      </c>
      <c r="D8" s="450">
        <f>+D5+D6+D7</f>
        <v>1453388.3052819101</v>
      </c>
      <c r="E8" s="451" t="e">
        <f>+E5+E6+E7</f>
        <v>#REF!</v>
      </c>
      <c r="F8" s="451" t="e">
        <f>+F5+F6+F7</f>
        <v>#REF!</v>
      </c>
      <c r="G8" s="211" t="e">
        <f>+F8/E8</f>
        <v>#REF!</v>
      </c>
      <c r="H8" s="451" t="e">
        <f>+H5+H6+H7</f>
        <v>#REF!</v>
      </c>
      <c r="I8" s="211" t="e">
        <f t="shared" si="0"/>
        <v>#REF!</v>
      </c>
      <c r="J8" s="451" t="e">
        <f>+J5+J7+J6</f>
        <v>#REF!</v>
      </c>
    </row>
    <row r="9" spans="2:10" ht="39.75" customHeight="1" thickBot="1" x14ac:dyDescent="0.3">
      <c r="B9" s="842" t="s">
        <v>316</v>
      </c>
      <c r="C9" s="159" t="s">
        <v>312</v>
      </c>
      <c r="D9" s="448" t="e">
        <f>+#REF!-#REF!</f>
        <v>#REF!</v>
      </c>
      <c r="E9" s="452" t="e">
        <f>+#REF!-#REF!</f>
        <v>#REF!</v>
      </c>
      <c r="F9" s="449" t="e">
        <f>+#REF!-#REF!</f>
        <v>#REF!</v>
      </c>
      <c r="G9" s="158" t="e">
        <f t="shared" ref="G9:G21" si="1">+F9/E9</f>
        <v>#REF!</v>
      </c>
      <c r="H9" s="449" t="e">
        <f>+#REF!-#REF!</f>
        <v>#REF!</v>
      </c>
      <c r="I9" s="158" t="e">
        <f t="shared" si="0"/>
        <v>#REF!</v>
      </c>
      <c r="J9" s="449" t="e">
        <f>+#REF!-#REF!</f>
        <v>#REF!</v>
      </c>
    </row>
    <row r="10" spans="2:10" ht="39.75" customHeight="1" thickBot="1" x14ac:dyDescent="0.3">
      <c r="B10" s="843"/>
      <c r="C10" s="270" t="s">
        <v>356</v>
      </c>
      <c r="D10" s="448" t="e">
        <f>+#REF!</f>
        <v>#REF!</v>
      </c>
      <c r="E10" s="452" t="e">
        <f>+#REF!</f>
        <v>#REF!</v>
      </c>
      <c r="F10" s="449" t="e">
        <f>+#REF!</f>
        <v>#REF!</v>
      </c>
      <c r="G10" s="158" t="e">
        <f>+F10/E10</f>
        <v>#REF!</v>
      </c>
      <c r="H10" s="449" t="e">
        <f>+#REF!</f>
        <v>#REF!</v>
      </c>
      <c r="I10" s="158" t="e">
        <f>+H10/E10</f>
        <v>#REF!</v>
      </c>
      <c r="J10" s="449" t="e">
        <f>+#REF!</f>
        <v>#REF!</v>
      </c>
    </row>
    <row r="11" spans="2:10" ht="19.5" thickBot="1" x14ac:dyDescent="0.3">
      <c r="B11" s="843"/>
      <c r="C11" s="159" t="s">
        <v>315</v>
      </c>
      <c r="D11" s="448" t="e">
        <f>+#REF!</f>
        <v>#REF!</v>
      </c>
      <c r="E11" s="449" t="e">
        <f>+#REF!</f>
        <v>#REF!</v>
      </c>
      <c r="F11" s="449" t="e">
        <f>+#REF!</f>
        <v>#REF!</v>
      </c>
      <c r="G11" s="158" t="e">
        <f t="shared" si="1"/>
        <v>#REF!</v>
      </c>
      <c r="H11" s="449" t="e">
        <f>+#REF!</f>
        <v>#REF!</v>
      </c>
      <c r="I11" s="158" t="e">
        <f t="shared" si="0"/>
        <v>#REF!</v>
      </c>
      <c r="J11" s="449" t="e">
        <f>+#REF!</f>
        <v>#REF!</v>
      </c>
    </row>
    <row r="12" spans="2:10" ht="19.5" thickBot="1" x14ac:dyDescent="0.3">
      <c r="B12" s="844"/>
      <c r="C12" s="210" t="s">
        <v>314</v>
      </c>
      <c r="D12" s="450" t="e">
        <f>+D9+D10+D11</f>
        <v>#REF!</v>
      </c>
      <c r="E12" s="450" t="e">
        <f t="shared" ref="E12:F12" si="2">+E9+E10+E11</f>
        <v>#REF!</v>
      </c>
      <c r="F12" s="450" t="e">
        <f t="shared" si="2"/>
        <v>#REF!</v>
      </c>
      <c r="G12" s="211" t="e">
        <f t="shared" si="1"/>
        <v>#REF!</v>
      </c>
      <c r="H12" s="451" t="e">
        <f>+H9+H11+H10</f>
        <v>#REF!</v>
      </c>
      <c r="I12" s="211" t="e">
        <f>+H12/E12</f>
        <v>#REF!</v>
      </c>
      <c r="J12" s="450" t="e">
        <f>+J9+J11+J10</f>
        <v>#REF!</v>
      </c>
    </row>
    <row r="13" spans="2:10" ht="19.5" thickBot="1" x14ac:dyDescent="0.3">
      <c r="B13" s="842" t="s">
        <v>317</v>
      </c>
      <c r="C13" s="159" t="s">
        <v>312</v>
      </c>
      <c r="D13" s="448" t="e">
        <f>+#REF!</f>
        <v>#REF!</v>
      </c>
      <c r="E13" s="449" t="e">
        <f>+#REF!</f>
        <v>#REF!</v>
      </c>
      <c r="F13" s="449" t="e">
        <f>+#REF!</f>
        <v>#REF!</v>
      </c>
      <c r="G13" s="158" t="e">
        <f t="shared" si="1"/>
        <v>#REF!</v>
      </c>
      <c r="H13" s="449" t="e">
        <f>+#REF!</f>
        <v>#REF!</v>
      </c>
      <c r="I13" s="158" t="e">
        <f t="shared" si="0"/>
        <v>#REF!</v>
      </c>
      <c r="J13" s="449" t="e">
        <f>+#REF!</f>
        <v>#REF!</v>
      </c>
    </row>
    <row r="14" spans="2:10" ht="19.5" thickBot="1" x14ac:dyDescent="0.3">
      <c r="B14" s="843"/>
      <c r="C14" s="159" t="s">
        <v>315</v>
      </c>
      <c r="D14" s="448" t="e">
        <f>+#REF!</f>
        <v>#REF!</v>
      </c>
      <c r="E14" s="449" t="e">
        <f>+#REF!</f>
        <v>#REF!</v>
      </c>
      <c r="F14" s="449" t="e">
        <f>+#REF!</f>
        <v>#REF!</v>
      </c>
      <c r="G14" s="158" t="e">
        <f t="shared" si="1"/>
        <v>#REF!</v>
      </c>
      <c r="H14" s="449" t="e">
        <f>+#REF!</f>
        <v>#REF!</v>
      </c>
      <c r="I14" s="158" t="e">
        <f t="shared" si="0"/>
        <v>#REF!</v>
      </c>
      <c r="J14" s="449" t="e">
        <f>+#REF!</f>
        <v>#REF!</v>
      </c>
    </row>
    <row r="15" spans="2:10" ht="19.5" thickBot="1" x14ac:dyDescent="0.3">
      <c r="B15" s="844"/>
      <c r="C15" s="210" t="s">
        <v>314</v>
      </c>
      <c r="D15" s="450" t="e">
        <f>+D13+D14</f>
        <v>#REF!</v>
      </c>
      <c r="E15" s="451" t="e">
        <f>+E13+E14</f>
        <v>#REF!</v>
      </c>
      <c r="F15" s="451" t="e">
        <f>+F13+F14</f>
        <v>#REF!</v>
      </c>
      <c r="G15" s="211" t="e">
        <f t="shared" si="1"/>
        <v>#REF!</v>
      </c>
      <c r="H15" s="451" t="e">
        <f>+H13+H14</f>
        <v>#REF!</v>
      </c>
      <c r="I15" s="211" t="e">
        <f>+H15/E15</f>
        <v>#REF!</v>
      </c>
      <c r="J15" s="451" t="e">
        <f>+J13+J14</f>
        <v>#REF!</v>
      </c>
    </row>
    <row r="16" spans="2:10" ht="39.75" customHeight="1" thickBot="1" x14ac:dyDescent="0.3">
      <c r="B16" s="842" t="s">
        <v>318</v>
      </c>
      <c r="C16" s="159" t="s">
        <v>312</v>
      </c>
      <c r="D16" s="448" t="e">
        <f>+#REF!</f>
        <v>#REF!</v>
      </c>
      <c r="E16" s="459" t="e">
        <f>+#REF!</f>
        <v>#REF!</v>
      </c>
      <c r="F16" s="449" t="e">
        <f>+#REF!</f>
        <v>#REF!</v>
      </c>
      <c r="G16" s="158" t="e">
        <f t="shared" si="1"/>
        <v>#REF!</v>
      </c>
      <c r="H16" s="449" t="e">
        <f>+#REF!</f>
        <v>#REF!</v>
      </c>
      <c r="I16" s="158" t="e">
        <f t="shared" si="0"/>
        <v>#REF!</v>
      </c>
      <c r="J16" s="449" t="e">
        <f>+#REF!</f>
        <v>#REF!</v>
      </c>
    </row>
    <row r="17" spans="2:10" ht="19.5" thickBot="1" x14ac:dyDescent="0.3">
      <c r="B17" s="843"/>
      <c r="C17" s="159" t="s">
        <v>315</v>
      </c>
      <c r="D17" s="448" t="e">
        <f>+#REF!</f>
        <v>#REF!</v>
      </c>
      <c r="E17" s="459" t="e">
        <f>+#REF!</f>
        <v>#REF!</v>
      </c>
      <c r="F17" s="449" t="e">
        <f>+#REF!</f>
        <v>#REF!</v>
      </c>
      <c r="G17" s="158" t="e">
        <f t="shared" si="1"/>
        <v>#REF!</v>
      </c>
      <c r="H17" s="449" t="e">
        <f>+#REF!</f>
        <v>#REF!</v>
      </c>
      <c r="I17" s="158" t="e">
        <f t="shared" si="0"/>
        <v>#REF!</v>
      </c>
      <c r="J17" s="449" t="e">
        <f>+#REF!</f>
        <v>#REF!</v>
      </c>
    </row>
    <row r="18" spans="2:10" ht="19.5" thickBot="1" x14ac:dyDescent="0.3">
      <c r="B18" s="844"/>
      <c r="C18" s="210" t="s">
        <v>314</v>
      </c>
      <c r="D18" s="450" t="e">
        <f>+D16+D17</f>
        <v>#REF!</v>
      </c>
      <c r="E18" s="451" t="e">
        <f>+E16+E17</f>
        <v>#REF!</v>
      </c>
      <c r="F18" s="451" t="e">
        <f>+F16+F17</f>
        <v>#REF!</v>
      </c>
      <c r="G18" s="211" t="e">
        <f t="shared" si="1"/>
        <v>#REF!</v>
      </c>
      <c r="H18" s="451" t="e">
        <f>+H16+H17</f>
        <v>#REF!</v>
      </c>
      <c r="I18" s="211" t="e">
        <f t="shared" si="0"/>
        <v>#REF!</v>
      </c>
      <c r="J18" s="451" t="e">
        <f>+J16+J17</f>
        <v>#REF!</v>
      </c>
    </row>
    <row r="19" spans="2:10" ht="39.75" customHeight="1" thickBot="1" x14ac:dyDescent="0.3">
      <c r="B19" s="842" t="s">
        <v>319</v>
      </c>
      <c r="C19" s="159" t="s">
        <v>312</v>
      </c>
      <c r="D19" s="448" t="e">
        <f>+#REF!</f>
        <v>#REF!</v>
      </c>
      <c r="E19" s="449" t="e">
        <f>+#REF!</f>
        <v>#REF!</v>
      </c>
      <c r="F19" s="449" t="e">
        <f>+#REF!</f>
        <v>#REF!</v>
      </c>
      <c r="G19" s="158" t="e">
        <f t="shared" si="1"/>
        <v>#REF!</v>
      </c>
      <c r="H19" s="449" t="e">
        <f>+#REF!</f>
        <v>#REF!</v>
      </c>
      <c r="I19" s="158" t="e">
        <f t="shared" si="0"/>
        <v>#REF!</v>
      </c>
      <c r="J19" s="449" t="e">
        <f>+#REF!</f>
        <v>#REF!</v>
      </c>
    </row>
    <row r="20" spans="2:10" ht="19.5" thickBot="1" x14ac:dyDescent="0.3">
      <c r="B20" s="843"/>
      <c r="C20" s="159" t="s">
        <v>315</v>
      </c>
      <c r="D20" s="448" t="e">
        <f>+#REF!</f>
        <v>#REF!</v>
      </c>
      <c r="E20" s="449" t="e">
        <f>+#REF!</f>
        <v>#REF!</v>
      </c>
      <c r="F20" s="449" t="e">
        <f>+#REF!</f>
        <v>#REF!</v>
      </c>
      <c r="G20" s="158" t="e">
        <f t="shared" si="1"/>
        <v>#REF!</v>
      </c>
      <c r="H20" s="453" t="e">
        <f>+#REF!</f>
        <v>#REF!</v>
      </c>
      <c r="I20" s="158" t="e">
        <f t="shared" si="0"/>
        <v>#REF!</v>
      </c>
      <c r="J20" s="453" t="e">
        <f>+#REF!</f>
        <v>#REF!</v>
      </c>
    </row>
    <row r="21" spans="2:10" ht="19.5" thickBot="1" x14ac:dyDescent="0.3">
      <c r="B21" s="844"/>
      <c r="C21" s="210" t="s">
        <v>314</v>
      </c>
      <c r="D21" s="450" t="e">
        <f>+D19+D20</f>
        <v>#REF!</v>
      </c>
      <c r="E21" s="451" t="e">
        <f>+E19+E20</f>
        <v>#REF!</v>
      </c>
      <c r="F21" s="451" t="e">
        <f>+F19+F20</f>
        <v>#REF!</v>
      </c>
      <c r="G21" s="211" t="e">
        <f t="shared" si="1"/>
        <v>#REF!</v>
      </c>
      <c r="H21" s="451" t="e">
        <f>+H19+H20</f>
        <v>#REF!</v>
      </c>
      <c r="I21" s="211" t="e">
        <f t="shared" si="0"/>
        <v>#REF!</v>
      </c>
      <c r="J21" s="451" t="e">
        <f>+J19+J20</f>
        <v>#REF!</v>
      </c>
    </row>
    <row r="22" spans="2:10" ht="19.5" thickBot="1" x14ac:dyDescent="0.3">
      <c r="B22" s="845" t="s">
        <v>69</v>
      </c>
      <c r="C22" s="846"/>
      <c r="D22" s="460" t="e">
        <f>+D8+D12+D15+D18+D21</f>
        <v>#REF!</v>
      </c>
      <c r="E22" s="454" t="e">
        <f>+E8+E12+E15+E18+E21</f>
        <v>#REF!</v>
      </c>
      <c r="F22" s="454" t="e">
        <f>+F8+F12+F15+F18+F21</f>
        <v>#REF!</v>
      </c>
      <c r="G22" s="227" t="e">
        <f>+F22/E22</f>
        <v>#REF!</v>
      </c>
      <c r="H22" s="454" t="e">
        <f>+H8+H12+H15+H18+H21</f>
        <v>#REF!</v>
      </c>
      <c r="I22" s="227" t="e">
        <f>+H22/E22</f>
        <v>#REF!</v>
      </c>
      <c r="J22" s="454" t="e">
        <f>+J8+J12+J15+J18+J21</f>
        <v>#REF!</v>
      </c>
    </row>
    <row r="23" spans="2:10" x14ac:dyDescent="0.25">
      <c r="B23" s="840"/>
      <c r="C23" s="841"/>
      <c r="D23" s="841"/>
      <c r="E23" s="841"/>
      <c r="F23" s="841"/>
      <c r="G23" s="841"/>
      <c r="H23" s="841"/>
      <c r="I23" s="841"/>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DATOS SENT</vt:lpstr>
      <vt:lpstr>CONSOLIDADO SECTOR INTERIOR</vt:lpstr>
      <vt:lpstr>CONSOLIDADO </vt:lpstr>
      <vt:lpstr>POR DIRECCIONES</vt:lpstr>
      <vt:lpstr>ALERTAS DIRECCIONES</vt:lpstr>
      <vt:lpstr>GLOSARIO</vt:lpstr>
      <vt:lpstr>GRAFICAS DE TENDENCIA </vt:lpstr>
      <vt:lpstr>CUADRO SENTENCIA</vt:lpstr>
      <vt:lpstr>Comparativo Sector</vt:lpstr>
      <vt:lpstr>NASA KIWE</vt:lpstr>
      <vt:lpstr>UNP</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2024-04-04T15:02:25Z</cp:lastPrinted>
  <dcterms:created xsi:type="dcterms:W3CDTF">2015-10-22T11:50:38Z</dcterms:created>
  <dcterms:modified xsi:type="dcterms:W3CDTF">2024-04-04T15:06:01Z</dcterms:modified>
</cp:coreProperties>
</file>