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mc:AlternateContent xmlns:mc="http://schemas.openxmlformats.org/markup-compatibility/2006">
    <mc:Choice Requires="x15">
      <x15ac:absPath xmlns:x15ac="http://schemas.microsoft.com/office/spreadsheetml/2010/11/ac" url="E:\MININTEROR\PAA\PLAN ANUAL DE ADQUISICIONES\PAA 2023\CONSOLIDADO PAA 2023\PAA VS 25\"/>
    </mc:Choice>
  </mc:AlternateContent>
  <xr:revisionPtr revIDLastSave="0" documentId="13_ncr:1_{AFB0C43A-E925-4051-984A-A8F2CEACEDA2}" xr6:coauthVersionLast="47" xr6:coauthVersionMax="47" xr10:uidLastSave="{00000000-0000-0000-0000-000000000000}"/>
  <bookViews>
    <workbookView xWindow="-120" yWindow="-120" windowWidth="29040" windowHeight="15840" activeTab="2" xr2:uid="{00000000-000D-0000-FFFF-FFFF00000000}"/>
  </bookViews>
  <sheets>
    <sheet name="DAR VS 10" sheetId="60" r:id="rId1"/>
    <sheet name="DDH VS 15" sheetId="61" r:id="rId2"/>
    <sheet name="SPSCC VS 17" sheetId="62" r:id="rId3"/>
    <sheet name="DSCCG" sheetId="12" state="hidden" r:id="rId4"/>
    <sheet name="OIP" sheetId="15" state="hidden" r:id="rId5"/>
    <sheet name="DAR" sheetId="22" state="hidden" r:id="rId6"/>
  </sheets>
  <definedNames>
    <definedName name="_xlnm._FilterDatabase" localSheetId="5" hidden="1">DAR!$B$2:$L$3</definedName>
    <definedName name="_xlnm._FilterDatabase" localSheetId="3" hidden="1">DSCCG!$B$2:$L$3</definedName>
    <definedName name="_xlnm._FilterDatabase" localSheetId="4" hidden="1">OIP!$B$2:$L$3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2" l="1"/>
  <c r="E5" i="62" s="1"/>
  <c r="E6" i="62" s="1"/>
  <c r="E7" i="62" s="1"/>
  <c r="E8" i="62" s="1"/>
  <c r="E9" i="62" s="1"/>
  <c r="E10" i="62" s="1"/>
  <c r="E11" i="62" s="1"/>
  <c r="E12" i="62" s="1"/>
  <c r="E13" i="62" s="1"/>
  <c r="E14" i="62" s="1"/>
  <c r="E15" i="62" s="1"/>
  <c r="E16" i="62" s="1"/>
  <c r="E17" i="62" s="1"/>
  <c r="E18" i="62" s="1"/>
  <c r="E19" i="62" s="1"/>
  <c r="E20" i="62" s="1"/>
  <c r="E21" i="62" s="1"/>
  <c r="E22" i="62" s="1"/>
  <c r="E23" i="62" s="1"/>
  <c r="E24" i="62" s="1"/>
  <c r="E25" i="62" s="1"/>
  <c r="E26" i="62" s="1"/>
  <c r="E27" i="62" s="1"/>
  <c r="E28" i="62" s="1"/>
  <c r="E29" i="62" s="1"/>
  <c r="E30" i="62" s="1"/>
  <c r="I7" i="61"/>
  <c r="I6" i="61"/>
  <c r="I5" i="61"/>
  <c r="I4" i="61"/>
  <c r="I15" i="60"/>
  <c r="I14" i="60"/>
  <c r="I13" i="60"/>
  <c r="I12" i="60"/>
  <c r="I11" i="60"/>
  <c r="I10" i="60"/>
  <c r="I9" i="60"/>
  <c r="I8" i="60"/>
  <c r="I7" i="60"/>
  <c r="I6" i="60"/>
  <c r="I5" i="60"/>
  <c r="I4" i="60"/>
  <c r="I9" i="15" l="1"/>
  <c r="I8" i="15"/>
  <c r="I7" i="15"/>
  <c r="I6" i="15"/>
  <c r="I5" i="15"/>
  <c r="I4" i="15"/>
  <c r="I17" i="22" l="1"/>
  <c r="I8" i="22"/>
  <c r="F20" i="22"/>
  <c r="I33" i="22"/>
  <c r="I16" i="22"/>
  <c r="I15" i="22"/>
  <c r="I14" i="22"/>
  <c r="E13" i="22"/>
  <c r="E14" i="22" s="1"/>
  <c r="E15" i="22" s="1"/>
  <c r="E16" i="22" s="1"/>
  <c r="E17" i="22" s="1"/>
  <c r="E18" i="22" s="1"/>
  <c r="E19" i="22" s="1"/>
  <c r="E20" i="22" s="1"/>
  <c r="E21" i="22" s="1"/>
  <c r="E22" i="22" s="1"/>
  <c r="E23" i="22" s="1"/>
  <c r="E24" i="22" s="1"/>
  <c r="E25" i="22" s="1"/>
  <c r="E26" i="22" s="1"/>
  <c r="E27" i="22" s="1"/>
  <c r="E28" i="22" s="1"/>
  <c r="E29" i="22" s="1"/>
  <c r="E30" i="22" s="1"/>
  <c r="E31" i="22" s="1"/>
  <c r="E32" i="22" s="1"/>
  <c r="E33" i="22" s="1"/>
  <c r="E34" i="22" s="1"/>
  <c r="E35" i="22" s="1"/>
  <c r="E36" i="22" s="1"/>
  <c r="E37" i="22" s="1"/>
  <c r="E38" i="22" s="1"/>
  <c r="E39" i="22" s="1"/>
  <c r="E40" i="22" s="1"/>
  <c r="E41" i="22" s="1"/>
  <c r="E42" i="22" s="1"/>
  <c r="E43" i="22" s="1"/>
  <c r="E44" i="22" s="1"/>
  <c r="E45" i="22" s="1"/>
  <c r="E46" i="22" s="1"/>
  <c r="E47" i="22" s="1"/>
  <c r="E48" i="22" s="1"/>
  <c r="E49" i="22" s="1"/>
  <c r="E50" i="22" s="1"/>
  <c r="E51" i="22" s="1"/>
  <c r="E52" i="22" s="1"/>
  <c r="E53" i="22" s="1"/>
  <c r="E54" i="22" s="1"/>
</calcChain>
</file>

<file path=xl/sharedStrings.xml><?xml version="1.0" encoding="utf-8"?>
<sst xmlns="http://schemas.openxmlformats.org/spreadsheetml/2006/main" count="178" uniqueCount="82">
  <si>
    <t>MEM</t>
  </si>
  <si>
    <t>VS</t>
  </si>
  <si>
    <t>DIRECCION</t>
  </si>
  <si>
    <t>LINEA</t>
  </si>
  <si>
    <t>Descripción</t>
  </si>
  <si>
    <t>Vr inicial Linea</t>
  </si>
  <si>
    <t>Vr Reduccion</t>
  </si>
  <si>
    <t>Vr Adicion</t>
  </si>
  <si>
    <t>Vr Actual Linea</t>
  </si>
  <si>
    <t>Dirección de Asuntos Religiosos (DAR) </t>
  </si>
  <si>
    <t>Dirección de Derechos Humanos (DDH) </t>
  </si>
  <si>
    <t>Subdirección de Proyectos para la Seguridad y Convivencia Ciudad (SPSCC) </t>
  </si>
  <si>
    <t>RESUMEN PLAN ANUAL DE ADQUISICIONES VS 7</t>
  </si>
  <si>
    <t>VALOR VIGENCIA 2023</t>
  </si>
  <si>
    <t>Vr VS 6</t>
  </si>
  <si>
    <t>Vr VS 7</t>
  </si>
  <si>
    <t>Dirección de Seguridad, Convivencia Ciudadana y Gobierno (DSCCG)</t>
  </si>
  <si>
    <t>SE REALIZA CAMBIO DE FECHA DE LAS LINEAS 4-8-16-19-20-11</t>
  </si>
  <si>
    <t>OIP</t>
  </si>
  <si>
    <t>SE REDUCE VALOR EN LA LINEA Adición a la Orden de Compra No. 59550 del 25 de noviembre de 2020, Implementación de arquitectura tecnológica como servicio en nube para el Ministerio del Interior.</t>
  </si>
  <si>
    <t>SE REDUCE EL VALOR: Adquisicion licenciamiento de software antivirus para el Ministerio del Interior</t>
  </si>
  <si>
    <t>SE REDUCE EL VALOR: Prestar los servicios de Mantenimiento a Distancia del Sistema de Información Administrativo y Financiero PCT-ENTERPRISE.NET para el MINISTERIO DEL INTERIOR - Vigencia 2023.</t>
  </si>
  <si>
    <t>SE ADICIONA VALOR Adquirir la renovación del servicio de actualización de versiones y soporte técnico denominado SOFTWARE UPDATE LICENCE &amp; SUPPORT para los productos ORACLE ya licenciados por el Ministerio del Interior.</t>
  </si>
  <si>
    <t>SE CAMBIA FECHAS</t>
  </si>
  <si>
    <t>NOTA:</t>
  </si>
  <si>
    <t>En la linea 4 se modifica fecha, códigos, modalidad y descripción</t>
  </si>
  <si>
    <t>En la linea 7 se modifican las fechas</t>
  </si>
  <si>
    <t xml:space="preserve">        </t>
  </si>
  <si>
    <t>RESUMEN PLAN ANUAL DE ADQUISICIONES VS 9</t>
  </si>
  <si>
    <t>Dirección de Asuntos Religiosos (DAR)</t>
  </si>
  <si>
    <t>SE MODIFICA FECHAS Y DURACION Adquisición de consumibles de impresión para el Ministerio del Interior</t>
  </si>
  <si>
    <t>SE MODIFICA FECHAS Y DURACION Compra de Útiles de Escritorio y derivados del cartón para todas las Dependencias del Ministerio del Interior.</t>
  </si>
  <si>
    <t>SE MODIFICA FECHAS Y DURACION Aunar esfuerzos técnicos, administrativos y financieros para la Identificación y posicionamiento del aporte al bien común de las entidades religiosas y sus organizaciones por medio de: Caracterización, Banco de Iniciativas Interreligiosas, Implementación de Red Académica, Formación, Posicionamiento de la No Discriminación y divulgación nación-territorio bajo una estrategia de participación social.</t>
  </si>
  <si>
    <t xml:space="preserve">SE MODIFICA FECHAS Y DURACION Adquisición de infraestructura tecnológica para el Ministerio del Interior </t>
  </si>
  <si>
    <t>SE REDUCE LINEA Prestación de servicios de apoyo a la gestión en la Dirección de Asuntos Religiosos para la articulación del sector interreligioso en el marco de la Política Pública Integral de Libertad Religiosa y de cultos para la convergencia regional  y la Paz Total.</t>
  </si>
  <si>
    <t>SE REDUCE LINEA Prestación de servicios de apoyo a la gestión de la Dirección de Asuntos Religiosos en el impulso de la gestión jurídica misional y documental para la adecuada administración del Registro Público  en el marco de la ley 133 de 1994 y decretos reglamentarios.</t>
  </si>
  <si>
    <t>SE REDUCE LINEA Prestación de servicios profesionales en la Dirección de Asuntos Religiosos para apoyar la gestión jurídica misional y la consolidación del sistema de información integral de asuntos religiosos y Registro Público de la Dirección en marco de la ley 133 de 1994</t>
  </si>
  <si>
    <t>SE REDUCE VALOR LINEA Prestación de servicios profesionales en la Dirección de Asuntos Religiosos para apoyar la implementación de la  Política Pública Integral de Libertad Religiosa y de Cultos y la convergencia regional en el marco de la Paz Total.</t>
  </si>
  <si>
    <t xml:space="preserve">SE ADICIONA VALOR A LA LINEA Prestación de servicios profesionales especializados para la gestión jurídica de procesos de personerías jurídicas, registro público de entidades religiosas y la implementación del Sistema Nacional de Libertad Religiosa y de Cultos. </t>
  </si>
  <si>
    <t>SE REDUCE LINEA Prestación de servicios de apoyo a la gestión para la convergencia regional para el impulso de la política pública de libertad religiosa y de cultos y la implementación del Sistema Nacional de Libertad Religiosa y de Cultos.</t>
  </si>
  <si>
    <t>SE REDUCE LINEA 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</si>
  <si>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SE REDUCE LINEA 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</si>
  <si>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SE REDUCE LINEA 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</si>
  <si>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SE REDUCE LINEA 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</si>
  <si>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SE REDUCE LINEA 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</si>
  <si>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SE MODIFICA FECHAS Y DURACION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</si>
  <si>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SE REDUCE LINEA Suministrar el transporte aéreo en vuelos Nacionales e Internacionales para los funcionarios, contratistas del Ministerio del Interior y funcionarios de la Policía Nacional que prestan sus servicios de protección y seguridad en el Ministerio del Interior</t>
  </si>
  <si>
    <t>SE MODIFICA FECHAS Y DURACION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</si>
  <si>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SE MODIFICA FECHAS Y DURACIONAunar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</si>
  <si>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 xml:space="preserve">SE REDUCE LINEA Prestación de servicios de apoyo a la gestión para la adecuada documentación, alimentación del registro público de entidades religiosas e implementación del Sistema Nacional de Libertad Religiosa y de Cultos. </t>
  </si>
  <si>
    <t>SE REDUCE LINEA Prestación de servicios profesionales especializados para el fortalecimiento del sector interreligioso por medio de la implementación de la política pública de libertad religiosa y gestión de procesos de la Dirección de Asuntos Religiosos.</t>
  </si>
  <si>
    <t>SE REDUCE LINEA Prestación de servicios profesionales especializados para la gestión técnica, administrativa y  jurídica de los procesos de la Dirección de Asuntos Religiosos y el impulso de la implementación del Sistema Nacional de Libertad Religiosa y de Cultos.</t>
  </si>
  <si>
    <t>SE REDUCE LINEA Prestación de servicios profesionales en la Dirección de Asuntos Religiosos para apoyar jurídicamente en el cumplimiento de la ley 133 de 1994 y lo atención a los requerimientos por parte de organismos judiciales, de control, administrativos</t>
  </si>
  <si>
    <t>SE REDUCE LINEA Aunar esfuerzos técnicos, administrativos y financieros para la Identificación y posicionamiento del aporte al bien común de las entidades religiosas y sus organizaciones por medio de: Caracterización, Banco de Iniciativas Interreligiosas, Implementación de Red Académica, Formación, Posicionamiento de la No Discriminación y divulgación nación-territorio bajo una estrategia de participación social.</t>
  </si>
  <si>
    <t>SE CREA LINEA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</si>
  <si>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 xml:space="preserve">SE CREA LINEA Prestación de servicios profesionales especializados para la gestión administrativa de los procesos de la Dirección de Asuntos Religiosos, estudio de  personerías jurídicas, asistencia técnica a proyectos e impulso  del Sistema Nacional de Libertad Religiosa y de Cultos. </t>
  </si>
  <si>
    <t>SE CREA LINEA Prestación de servicios profesionales especializados para la convergencia regional para el impulso del Sistema Nacional de Libertad Religiosa y de Cultos, registro público y Red Académica.</t>
  </si>
  <si>
    <t>SE CREA LINEA Prestación de servicios de apoyo a la gestión de la Dirección de Asuntos Religiosos  en el impulso de los procesos de personerías jurídicas de entidades religiosas y la implementación de la política pública de libertad religiosa y de cultos.</t>
  </si>
  <si>
    <t>SE CREA LINEA Prestación de servicios de apoyo a la gestión para fortalecer los procesos de divulgación y comunicación de la política pública de libertad religiosa y la implementación del Sistema Nacional de Libertad Religiosa y de Cultos.</t>
  </si>
  <si>
    <t>SE CREA LINEA Prestación de servicios profesionales para el apoyo a la Dirección de Asuntos Religiosos  en el impulso de los procesos de personerías jurídicas de entidades religiosas y la implementación del Sistema Nacional de Libertad Religiosa y de Cultos.</t>
  </si>
  <si>
    <t>SE CREA LINEA Prestación de servicios de apoyo a la gestión para la convergencia regional para el impulso del Sistema Nacional de Libertad Religiosa y de Cultos</t>
  </si>
  <si>
    <t>SE CREA LINEA Prestación de servicios de apoyo a la gestión para la convergencia regional para la gestión del registro público, personerías jurídicas y política pública de Libertad Religiosa y de Cultos</t>
  </si>
  <si>
    <t>SE CREA LINEA Prestación de servicios profesionales especializados para la gestión técnica y administrativa de la implementación del Sistema Nacional de Libertad Religiosa y de Cultos y monitoreo de los procesos de la Dirección de Asuntos Religiosos.</t>
  </si>
  <si>
    <t xml:space="preserve">SE CREA LINEA Prestación de servicios profesionales especializados para la gestión jurídica y  administrativa de los procesos de la Dirección de Asuntos Religiosos e impulso  del Sistema Nacional de Libertad Religiosa y de Cultos. </t>
  </si>
  <si>
    <t>SE CREA LINEA Prestación de servicios profesionales especializados para el apoyo a la Dirección de Asuntos Religiosos  en la gestión de los procesos de personerías jurídicas de entidades religiosas y la implementación del Sistema Nacional de Libertad Religiosa y de Cultos.</t>
  </si>
  <si>
    <t>SE CREA LINEA Prestación de servicios de apoyo a la gestión para la convergencia regional para el impulso de la política pública de libertad religiosa y de cultos y la implementación del Sistema Nacional de Libertad Religiosa y de Cultos.</t>
  </si>
  <si>
    <t>RESUMEN PLAN ANUAL DE ADQUISICIONES VS 25</t>
  </si>
  <si>
    <t>MODIFICACIONES VS 24 A LA VS 25</t>
  </si>
  <si>
    <t>247707 - 250940 - 254595</t>
  </si>
  <si>
    <t>EN ESTA LINEA SE MODIFICO LA DESCRIPCION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</si>
  <si>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EN ESTA LINEA SE MODIFICO LA DESCRIPCIONRealizar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</si>
  <si>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r>
      <rPr>
        <b/>
        <sz val="10"/>
        <color theme="1"/>
        <rFont val="Arial"/>
        <family val="2"/>
      </rPr>
      <t xml:space="preserve">EN ESTA LINEA SE MODIFICO LA DESCRIPCION - CODIGOS UNSPSC </t>
    </r>
    <r>
      <rPr>
        <sz val="10"/>
        <color theme="1"/>
        <rFont val="Arial"/>
        <family val="2"/>
      </rPr>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r>
  </si>
  <si>
    <r>
      <rPr>
        <b/>
        <sz val="10"/>
        <color theme="1"/>
        <rFont val="Arial"/>
        <family val="2"/>
      </rPr>
      <t>EN ESTA LINEA SE MODIFICO LA DESCRIPCION - SE  ADICIONA VALOR Y SE MODIFICA FECHA ESTIMADA DE INICIO- FECHA DE PRESENTACION  Y DURCION ESTIMADA</t>
    </r>
    <r>
      <rPr>
        <sz val="10"/>
        <color theme="1"/>
        <rFont val="Arial"/>
        <family val="2"/>
      </rPr>
      <t xml:space="preserve">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r>
  </si>
  <si>
    <r>
      <rPr>
        <b/>
        <sz val="10"/>
        <color theme="1"/>
        <rFont val="Arial"/>
        <family val="2"/>
      </rPr>
      <t xml:space="preserve">EN ESTA LINEA SE MODIFICO LA DESCRIPCION -  FECHA ESTIMADA DE INICIO - FECHA ESTIMADA DE PRESENTACION - DURACION DEL CONTRATO </t>
    </r>
    <r>
      <rPr>
        <sz val="10"/>
        <color theme="1"/>
        <rFont val="Arial"/>
        <family val="2"/>
      </rPr>
      <t xml:space="preserve">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r>
  </si>
  <si>
    <r>
      <rPr>
        <b/>
        <sz val="10"/>
        <color theme="1"/>
        <rFont val="Arial"/>
        <family val="2"/>
      </rPr>
      <t>EN ESTA LINEA SE MODIFICO LA DESCRIPCION -  FECHA ESTIMADA DE INICIO - FECHA ESTIMADA DE PRESENTACION - DURACION DEL CONTRATO</t>
    </r>
    <r>
      <rPr>
        <sz val="10"/>
        <color theme="1"/>
        <rFont val="Arial"/>
        <family val="2"/>
      </rPr>
      <t xml:space="preserve">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r>
  </si>
  <si>
    <r>
      <rPr>
        <b/>
        <sz val="10"/>
        <color theme="1"/>
        <rFont val="Arial"/>
        <family val="2"/>
      </rPr>
      <t xml:space="preserve">EN ESTA LINEA SE MODIFICO LA DESCRIPCION -  FECHA ESTIMADA DE INICIO - FECHA ESTIMADA DE PRESENTACION - DURACION DEL CONTRATO  </t>
    </r>
    <r>
      <rPr>
        <sz val="10"/>
        <color theme="1"/>
        <rFont val="Arial"/>
        <family val="2"/>
      </rPr>
      <t xml:space="preserve">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r>
  </si>
  <si>
    <r>
      <rPr>
        <b/>
        <sz val="10"/>
        <color theme="1"/>
        <rFont val="Arial"/>
        <family val="2"/>
      </rPr>
      <t xml:space="preserve">EN ESTA LINEA SE MODIFICO LA DESCRIPCION -  FECHA ESTIMADA DE INICIO - FECHA ESTIMADA DE PRESENTACION - DURACION DEL CONTRATO   </t>
    </r>
    <r>
      <rPr>
        <sz val="10"/>
        <color theme="1"/>
        <rFont val="Arial"/>
        <family val="2"/>
      </rPr>
      <t xml:space="preserve">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r>
  </si>
  <si>
    <r>
      <rPr>
        <b/>
        <sz val="10"/>
        <color theme="1"/>
        <rFont val="Arial"/>
        <family val="2"/>
      </rPr>
      <t>EN ESTA LINEA SE MODIFICO LA DESCRIPCION -  FECHA ESTIMADA DE INICIO - FECHA ESTIMADA DE PRESENTACION - DURACION DEL CONTRATO</t>
    </r>
    <r>
      <rPr>
        <sz val="10"/>
        <color theme="1"/>
        <rFont val="Arial"/>
        <family val="2"/>
      </rPr>
      <t xml:space="preserve">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r>
  </si>
  <si>
    <r>
      <rPr>
        <b/>
        <sz val="11"/>
        <color theme="1"/>
        <rFont val="Arial"/>
        <family val="2"/>
      </rPr>
      <t>EN ESTA LINEA SE REDUCE EL VALOR</t>
    </r>
    <r>
      <rPr>
        <sz val="11"/>
        <color theme="1"/>
        <rFont val="Arial"/>
        <family val="2"/>
      </rPr>
      <t xml:space="preserve"> Contratación de Servicios Profesionales, Asistenciales y Técnicos como apoyo a la gestión del Ministerio del Interior.</t>
    </r>
  </si>
  <si>
    <r>
      <rPr>
        <b/>
        <sz val="11"/>
        <color theme="1"/>
        <rFont val="Arial"/>
        <family val="2"/>
      </rPr>
      <t>EN ESTA LINEA SE ADICIONA EL VALOR</t>
    </r>
    <r>
      <rPr>
        <sz val="11"/>
        <color theme="1"/>
        <rFont val="Arial"/>
        <family val="2"/>
      </rPr>
      <t xml:space="preserve"> 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r>
  </si>
  <si>
    <r>
      <rPr>
        <b/>
        <sz val="11"/>
        <color theme="1"/>
        <rFont val="Arial"/>
        <family val="2"/>
      </rPr>
      <t>EN ESTA LINEA SE ADICIONA EL VALORA</t>
    </r>
    <r>
      <rPr>
        <sz val="11"/>
        <color theme="1"/>
        <rFont val="Arial"/>
        <family val="2"/>
      </rPr>
      <t xml:space="preserve"> 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r>
  </si>
  <si>
    <r>
      <rPr>
        <b/>
        <sz val="11"/>
        <rFont val="Arial"/>
        <family val="2"/>
      </rPr>
      <t>SE CREA LINEA</t>
    </r>
    <r>
      <rPr>
        <sz val="11"/>
        <rFont val="Arial"/>
        <family val="2"/>
      </rPr>
      <t xml:space="preserve"> ADICION AL CONV 1645-23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</si>
</sst>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quot;$&quot;\ #,##0.00"/>
    <numFmt numFmtId="165" formatCode="&quot;$&quot;\ #,##0"/>
    <numFmt numFmtId="166" formatCode="0_ ;\-0\ "/>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rgb="FF000000"/>
      <name val="Arial"/>
      <family val="2"/>
    </font>
    <font>
      <sz val="11"/>
      <color rgb="FF000000"/>
      <name val="Arial"/>
      <family val="2"/>
    </font>
    <font>
      <sz val="11"/>
      <color theme="0"/>
      <name val="Calibri"/>
      <family val="2"/>
      <scheme val="minor"/>
    </font>
    <font>
      <sz val="10"/>
      <color theme="1"/>
      <name val="Arial"/>
      <family val="2"/>
    </font>
    <font>
      <b/>
      <sz val="10"/>
      <color theme="1"/>
      <name val="Arial"/>
      <family val="2"/>
    </font>
    <font>
      <sz val="10"/>
      <color rgb="FF444444"/>
      <name val="Arial"/>
      <family val="2"/>
    </font>
    <font>
      <sz val="11"/>
      <name val="Arial"/>
      <family val="2"/>
    </font>
    <font>
      <sz val="10"/>
      <color rgb="FF000000"/>
      <name val="Arial"/>
      <family val="2"/>
    </font>
    <font>
      <sz val="10"/>
      <name val="Arial"/>
      <family val="2"/>
    </font>
    <font>
      <sz val="11"/>
      <color theme="1"/>
      <name val="Arial"/>
      <family val="2"/>
    </font>
    <font>
      <b/>
      <sz val="11"/>
      <color theme="1"/>
      <name val="Arial"/>
      <family val="2"/>
    </font>
    <font>
      <b/>
      <sz val="10"/>
      <name val="Arial"/>
      <family val="2"/>
    </font>
    <font>
      <b/>
      <sz val="11"/>
      <name val="Arial"/>
      <family val="2"/>
    </font>
  </fonts>
  <fills count="3">
    <fill>
      <patternFill patternType="none"/>
    </fill>
    <fill>
      <patternFill patternType="gray125"/>
    </fill>
    <fill>
      <patternFill patternType="solid">
        <fgColor theme="4"/>
      </patternFill>
    </fill>
  </fills>
  <borders count="2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auto="1"/>
      </right>
      <top style="medium">
        <color indexed="64"/>
      </top>
      <bottom/>
      <diagonal/>
    </border>
    <border>
      <left style="thin">
        <color auto="1"/>
      </left>
      <right style="thin">
        <color auto="1"/>
      </right>
      <top style="medium">
        <color indexed="64"/>
      </top>
      <bottom/>
      <diagonal/>
    </border>
    <border>
      <left style="medium">
        <color auto="1"/>
      </left>
      <right style="thin">
        <color auto="1"/>
      </right>
      <top style="medium">
        <color indexed="64"/>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auto="1"/>
      </left>
      <right style="medium">
        <color rgb="FF000000"/>
      </right>
      <top style="medium">
        <color rgb="FF000000"/>
      </top>
      <bottom/>
      <diagonal/>
    </border>
    <border>
      <left style="medium">
        <color rgb="FF000000"/>
      </left>
      <right style="thin">
        <color auto="1"/>
      </right>
      <top style="medium">
        <color indexed="64"/>
      </top>
      <bottom style="thin">
        <color auto="1"/>
      </bottom>
      <diagonal/>
    </border>
    <border>
      <left style="thin">
        <color auto="1"/>
      </left>
      <right style="medium">
        <color rgb="FF000000"/>
      </right>
      <top style="medium">
        <color indexed="64"/>
      </top>
      <bottom style="thin">
        <color auto="1"/>
      </bottom>
      <diagonal/>
    </border>
    <border>
      <left style="medium">
        <color rgb="FF000000"/>
      </left>
      <right style="thin">
        <color auto="1"/>
      </right>
      <top style="thin">
        <color auto="1"/>
      </top>
      <bottom/>
      <diagonal/>
    </border>
    <border>
      <left style="thin">
        <color auto="1"/>
      </left>
      <right style="medium">
        <color rgb="FF000000"/>
      </right>
      <top style="thin">
        <color auto="1"/>
      </top>
      <bottom/>
      <diagonal/>
    </border>
  </borders>
  <cellStyleXfs count="11">
    <xf numFmtId="0" fontId="0" fillId="0" borderId="0"/>
    <xf numFmtId="0" fontId="8" fillId="0" borderId="0"/>
    <xf numFmtId="0" fontId="9" fillId="0" borderId="0"/>
    <xf numFmtId="0" fontId="7" fillId="0" borderId="0"/>
    <xf numFmtId="0" fontId="10" fillId="2" borderId="0" applyNumberFormat="0" applyBorder="0" applyAlignment="0" applyProtection="0"/>
    <xf numFmtId="0" fontId="14" fillId="0" borderId="0"/>
    <xf numFmtId="0" fontId="8" fillId="0" borderId="0"/>
    <xf numFmtId="44" fontId="5" fillId="0" borderId="0" applyFont="0" applyFill="0" applyBorder="0" applyAlignment="0" applyProtection="0"/>
    <xf numFmtId="0" fontId="4" fillId="0" borderId="0"/>
    <xf numFmtId="0" fontId="3" fillId="0" borderId="0"/>
    <xf numFmtId="0" fontId="1" fillId="0" borderId="0"/>
  </cellStyleXfs>
  <cellXfs count="151">
    <xf numFmtId="0" fontId="0" fillId="0" borderId="0" xfId="0"/>
    <xf numFmtId="0" fontId="6" fillId="0" borderId="0" xfId="0" applyFont="1" applyAlignment="1">
      <alignment horizontal="center"/>
    </xf>
    <xf numFmtId="0" fontId="11" fillId="0" borderId="0" xfId="0" applyFont="1" applyAlignment="1">
      <alignment horizontal="center"/>
    </xf>
    <xf numFmtId="3" fontId="11" fillId="0" borderId="0" xfId="0" applyNumberFormat="1" applyFont="1" applyAlignment="1">
      <alignment horizontal="center" vertical="center"/>
    </xf>
    <xf numFmtId="0" fontId="11" fillId="0" borderId="0" xfId="0" applyFont="1"/>
    <xf numFmtId="3" fontId="12" fillId="0" borderId="10" xfId="4" applyNumberFormat="1"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right" vertical="center" wrapText="1"/>
    </xf>
    <xf numFmtId="0" fontId="11" fillId="0" borderId="0" xfId="0" applyFont="1" applyAlignment="1">
      <alignment horizontal="right"/>
    </xf>
    <xf numFmtId="0" fontId="0" fillId="0" borderId="0" xfId="0" applyAlignment="1">
      <alignment vertical="center"/>
    </xf>
    <xf numFmtId="0" fontId="11" fillId="0" borderId="3" xfId="0" applyFont="1" applyBorder="1" applyAlignment="1">
      <alignment vertical="center" wrapText="1"/>
    </xf>
    <xf numFmtId="1" fontId="11" fillId="0" borderId="5" xfId="0" applyNumberFormat="1" applyFont="1" applyBorder="1" applyAlignment="1">
      <alignment horizontal="center" vertical="center" wrapText="1"/>
    </xf>
    <xf numFmtId="165" fontId="11" fillId="0" borderId="0" xfId="0" applyNumberFormat="1" applyFont="1" applyAlignment="1">
      <alignment horizontal="right"/>
    </xf>
    <xf numFmtId="165" fontId="11" fillId="0" borderId="0" xfId="0" applyNumberFormat="1" applyFont="1" applyAlignment="1">
      <alignment horizontal="center"/>
    </xf>
    <xf numFmtId="3" fontId="13" fillId="0" borderId="2" xfId="0" applyNumberFormat="1" applyFont="1" applyBorder="1" applyAlignment="1">
      <alignment horizontal="right" vertical="center"/>
    </xf>
    <xf numFmtId="165" fontId="13" fillId="0" borderId="5" xfId="0" applyNumberFormat="1" applyFont="1" applyBorder="1" applyAlignment="1">
      <alignment horizontal="center" vertical="center"/>
    </xf>
    <xf numFmtId="3" fontId="11" fillId="0" borderId="0" xfId="0" applyNumberFormat="1" applyFont="1" applyAlignment="1">
      <alignment horizontal="right" vertical="center"/>
    </xf>
    <xf numFmtId="3" fontId="16" fillId="0" borderId="2" xfId="0" applyNumberFormat="1" applyFont="1" applyBorder="1" applyAlignment="1">
      <alignment horizontal="right" vertical="center" wrapText="1"/>
    </xf>
    <xf numFmtId="3" fontId="14" fillId="0" borderId="0" xfId="0" applyNumberFormat="1" applyFont="1" applyAlignment="1">
      <alignment horizontal="right" vertical="center" wrapText="1"/>
    </xf>
    <xf numFmtId="3" fontId="16" fillId="0" borderId="2" xfId="0" applyNumberFormat="1" applyFont="1" applyBorder="1" applyAlignment="1">
      <alignment horizontal="center" vertical="center" wrapText="1"/>
    </xf>
    <xf numFmtId="3" fontId="15" fillId="0" borderId="2" xfId="6" applyNumberFormat="1" applyFont="1" applyBorder="1" applyAlignment="1">
      <alignment horizontal="right" vertical="center" wrapText="1"/>
    </xf>
    <xf numFmtId="0" fontId="16" fillId="0" borderId="2" xfId="0" applyFont="1" applyBorder="1" applyAlignment="1">
      <alignment horizontal="left" vertical="center" wrapText="1"/>
    </xf>
    <xf numFmtId="3" fontId="11" fillId="0" borderId="2" xfId="6" applyNumberFormat="1" applyFont="1" applyBorder="1" applyAlignment="1">
      <alignment horizontal="right" vertical="center" wrapText="1"/>
    </xf>
    <xf numFmtId="3" fontId="11" fillId="0" borderId="2" xfId="0" applyNumberFormat="1" applyFont="1" applyBorder="1" applyAlignment="1">
      <alignment horizontal="right" vertical="center"/>
    </xf>
    <xf numFmtId="3" fontId="11" fillId="0" borderId="2" xfId="0" applyNumberFormat="1" applyFont="1" applyBorder="1" applyAlignment="1">
      <alignment horizontal="right"/>
    </xf>
    <xf numFmtId="0" fontId="0" fillId="0" borderId="0" xfId="0" applyAlignment="1">
      <alignment horizontal="center" vertical="center"/>
    </xf>
    <xf numFmtId="0" fontId="0" fillId="0" borderId="0" xfId="0" applyAlignment="1">
      <alignment horizontal="center"/>
    </xf>
    <xf numFmtId="3" fontId="15" fillId="0" borderId="2" xfId="6" applyNumberFormat="1" applyFont="1" applyBorder="1" applyAlignment="1">
      <alignment vertical="center" wrapText="1"/>
    </xf>
    <xf numFmtId="3" fontId="15" fillId="0" borderId="0" xfId="6" applyNumberFormat="1" applyFont="1" applyAlignment="1">
      <alignment vertical="center" wrapText="1"/>
    </xf>
    <xf numFmtId="3" fontId="15" fillId="0" borderId="2" xfId="6" applyNumberFormat="1" applyFont="1" applyBorder="1" applyAlignment="1">
      <alignment horizontal="center" vertical="center" wrapText="1"/>
    </xf>
    <xf numFmtId="3" fontId="11" fillId="0" borderId="2" xfId="0" applyNumberFormat="1" applyFont="1" applyBorder="1" applyAlignment="1">
      <alignment horizontal="center"/>
    </xf>
    <xf numFmtId="3" fontId="11" fillId="0" borderId="2" xfId="0" applyNumberFormat="1" applyFont="1" applyBorder="1" applyAlignment="1">
      <alignment horizontal="center" vertical="center"/>
    </xf>
    <xf numFmtId="3" fontId="15" fillId="0" borderId="13" xfId="6" applyNumberFormat="1" applyFont="1" applyBorder="1" applyAlignment="1">
      <alignment horizontal="center" vertical="center" wrapText="1"/>
    </xf>
    <xf numFmtId="3" fontId="15" fillId="0" borderId="13" xfId="6" applyNumberFormat="1" applyFont="1" applyBorder="1" applyAlignment="1">
      <alignment vertical="center" wrapText="1"/>
    </xf>
    <xf numFmtId="3" fontId="11" fillId="0" borderId="13" xfId="0" applyNumberFormat="1" applyFont="1" applyBorder="1" applyAlignment="1">
      <alignment horizontal="center"/>
    </xf>
    <xf numFmtId="0" fontId="11" fillId="0" borderId="3" xfId="0" applyFont="1" applyBorder="1"/>
    <xf numFmtId="3" fontId="15" fillId="0" borderId="5" xfId="6" applyNumberFormat="1" applyFont="1" applyBorder="1" applyAlignment="1">
      <alignment horizontal="center" vertical="center" wrapText="1"/>
    </xf>
    <xf numFmtId="3" fontId="15" fillId="0" borderId="5" xfId="6" applyNumberFormat="1" applyFont="1" applyBorder="1" applyAlignment="1">
      <alignment vertical="center" wrapText="1"/>
    </xf>
    <xf numFmtId="3" fontId="11" fillId="0" borderId="5" xfId="0" applyNumberFormat="1" applyFont="1" applyBorder="1" applyAlignment="1">
      <alignment horizontal="center"/>
    </xf>
    <xf numFmtId="0" fontId="11" fillId="0" borderId="6" xfId="0" applyFont="1" applyBorder="1"/>
    <xf numFmtId="0" fontId="11" fillId="0" borderId="14" xfId="0" applyFont="1" applyBorder="1" applyAlignment="1">
      <alignment wrapText="1"/>
    </xf>
    <xf numFmtId="0" fontId="11" fillId="0" borderId="3" xfId="0" applyFont="1" applyBorder="1" applyAlignment="1">
      <alignment wrapText="1"/>
    </xf>
    <xf numFmtId="3" fontId="11" fillId="0" borderId="13" xfId="0" applyNumberFormat="1" applyFont="1" applyBorder="1" applyAlignment="1">
      <alignment horizontal="right" vertical="center"/>
    </xf>
    <xf numFmtId="3" fontId="11" fillId="0" borderId="13" xfId="0" applyNumberFormat="1" applyFont="1" applyBorder="1" applyAlignment="1">
      <alignment vertical="center"/>
    </xf>
    <xf numFmtId="0" fontId="2" fillId="0" borderId="0" xfId="0" applyFont="1" applyAlignment="1">
      <alignment vertical="center"/>
    </xf>
    <xf numFmtId="3" fontId="11" fillId="0" borderId="2" xfId="0" applyNumberFormat="1"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 fillId="0" borderId="0" xfId="0" applyFont="1" applyAlignment="1">
      <alignment vertical="center"/>
    </xf>
    <xf numFmtId="3" fontId="1" fillId="0" borderId="13" xfId="0" applyNumberFormat="1" applyFont="1" applyBorder="1" applyAlignment="1">
      <alignment vertical="center"/>
    </xf>
    <xf numFmtId="1" fontId="1" fillId="0" borderId="13" xfId="0" applyNumberFormat="1" applyFont="1" applyBorder="1" applyAlignment="1">
      <alignment horizontal="center" vertical="center" wrapText="1"/>
    </xf>
    <xf numFmtId="165" fontId="1" fillId="0" borderId="13" xfId="0" applyNumberFormat="1" applyFont="1" applyBorder="1" applyAlignment="1">
      <alignment horizontal="center" vertical="center"/>
    </xf>
    <xf numFmtId="0" fontId="1" fillId="0" borderId="14" xfId="0" applyFont="1" applyBorder="1" applyAlignment="1">
      <alignment vertical="center" wrapText="1"/>
    </xf>
    <xf numFmtId="165" fontId="1" fillId="0" borderId="5" xfId="0" applyNumberFormat="1" applyFont="1" applyBorder="1" applyAlignment="1">
      <alignment horizontal="center" vertical="center"/>
    </xf>
    <xf numFmtId="0" fontId="1" fillId="0" borderId="6" xfId="0" applyFont="1" applyBorder="1" applyAlignment="1">
      <alignment vertical="center" wrapText="1"/>
    </xf>
    <xf numFmtId="0" fontId="1" fillId="0" borderId="0" xfId="0" applyFont="1"/>
    <xf numFmtId="0" fontId="12" fillId="0" borderId="1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3" xfId="0" applyFont="1" applyBorder="1" applyAlignment="1">
      <alignment horizontal="center" vertical="center" textRotation="90" wrapText="1"/>
    </xf>
    <xf numFmtId="0" fontId="12" fillId="0" borderId="2" xfId="0" applyFont="1" applyBorder="1" applyAlignment="1">
      <alignment horizontal="center" vertical="center" textRotation="90" wrapText="1"/>
    </xf>
    <xf numFmtId="0" fontId="12" fillId="0" borderId="21" xfId="0" applyFont="1" applyBorder="1" applyAlignment="1">
      <alignment horizontal="center"/>
    </xf>
    <xf numFmtId="0" fontId="12" fillId="0" borderId="22"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12"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164" fontId="12" fillId="0" borderId="25" xfId="4" applyNumberFormat="1" applyFont="1" applyFill="1" applyBorder="1" applyAlignment="1">
      <alignment horizontal="center" vertical="center" wrapText="1"/>
    </xf>
    <xf numFmtId="164" fontId="12" fillId="0" borderId="27" xfId="4" applyNumberFormat="1"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textRotation="90" wrapText="1"/>
    </xf>
    <xf numFmtId="0" fontId="11" fillId="0" borderId="5" xfId="0" applyFont="1" applyBorder="1" applyAlignment="1">
      <alignment horizontal="center" vertical="center" textRotation="90" wrapText="1"/>
    </xf>
    <xf numFmtId="0" fontId="12" fillId="0" borderId="9" xfId="0" applyFont="1" applyBorder="1" applyAlignment="1">
      <alignment horizontal="center"/>
    </xf>
    <xf numFmtId="0" fontId="12" fillId="0" borderId="8" xfId="0" applyFont="1" applyBorder="1" applyAlignment="1">
      <alignment horizontal="center"/>
    </xf>
    <xf numFmtId="0" fontId="12" fillId="0" borderId="7" xfId="0" applyFont="1" applyBorder="1" applyAlignment="1">
      <alignment horizont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164" fontId="12" fillId="0" borderId="14" xfId="4" applyNumberFormat="1" applyFont="1" applyFill="1" applyBorder="1" applyAlignment="1">
      <alignment horizontal="center" vertical="center" wrapText="1"/>
    </xf>
    <xf numFmtId="164" fontId="12" fillId="0" borderId="15" xfId="4" applyNumberFormat="1" applyFont="1" applyFill="1" applyBorder="1" applyAlignment="1">
      <alignment horizontal="center" vertical="center" wrapText="1"/>
    </xf>
    <xf numFmtId="0" fontId="11" fillId="0" borderId="0" xfId="0" applyFont="1" applyAlignment="1">
      <alignment horizontal="left"/>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2" fillId="0" borderId="0" xfId="0" applyFont="1" applyAlignment="1">
      <alignment horizont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textRotation="90" wrapText="1"/>
    </xf>
    <xf numFmtId="0" fontId="12" fillId="0" borderId="12" xfId="0" applyFont="1" applyBorder="1" applyAlignment="1">
      <alignment horizontal="center" vertical="center" wrapText="1"/>
    </xf>
    <xf numFmtId="0" fontId="11" fillId="0" borderId="14" xfId="0" applyFont="1" applyBorder="1" applyAlignment="1">
      <alignment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center" vertical="center" textRotation="90" wrapText="1"/>
    </xf>
    <xf numFmtId="166" fontId="17" fillId="0" borderId="13" xfId="0" applyNumberFormat="1" applyFont="1" applyFill="1" applyBorder="1" applyAlignment="1">
      <alignment horizontal="center" vertical="center"/>
    </xf>
    <xf numFmtId="166" fontId="17" fillId="0" borderId="2" xfId="0" applyNumberFormat="1" applyFont="1" applyFill="1" applyBorder="1" applyAlignment="1">
      <alignment horizontal="center" vertical="center"/>
    </xf>
    <xf numFmtId="166" fontId="17" fillId="0" borderId="5" xfId="0" applyNumberFormat="1" applyFont="1" applyFill="1" applyBorder="1" applyAlignment="1">
      <alignment horizontal="center" vertical="center"/>
    </xf>
    <xf numFmtId="3" fontId="11" fillId="0" borderId="5" xfId="0" applyNumberFormat="1" applyFont="1" applyBorder="1" applyAlignment="1">
      <alignment horizontal="right"/>
    </xf>
    <xf numFmtId="3" fontId="11" fillId="0" borderId="5" xfId="0" applyNumberFormat="1" applyFont="1" applyBorder="1" applyAlignment="1">
      <alignment vertical="center"/>
    </xf>
    <xf numFmtId="0" fontId="11" fillId="0" borderId="6" xfId="0" applyFont="1" applyBorder="1" applyAlignment="1">
      <alignment vertical="center" wrapText="1"/>
    </xf>
    <xf numFmtId="3" fontId="1" fillId="0" borderId="13" xfId="0" applyNumberFormat="1" applyFont="1" applyFill="1" applyBorder="1" applyAlignment="1">
      <alignment vertical="center"/>
    </xf>
    <xf numFmtId="3" fontId="11" fillId="0" borderId="13" xfId="0" applyNumberFormat="1" applyFont="1" applyFill="1" applyBorder="1" applyAlignment="1">
      <alignment horizontal="right" vertical="center"/>
    </xf>
    <xf numFmtId="3" fontId="11" fillId="0" borderId="13" xfId="0" applyNumberFormat="1" applyFont="1" applyFill="1" applyBorder="1" applyAlignment="1">
      <alignment vertical="center"/>
    </xf>
    <xf numFmtId="3" fontId="11" fillId="0" borderId="2" xfId="0" applyNumberFormat="1" applyFont="1" applyFill="1" applyBorder="1" applyAlignment="1">
      <alignment horizontal="right" vertical="center"/>
    </xf>
    <xf numFmtId="3" fontId="11" fillId="0" borderId="2" xfId="0" applyNumberFormat="1" applyFont="1" applyFill="1" applyBorder="1" applyAlignment="1">
      <alignment vertical="center"/>
    </xf>
    <xf numFmtId="3" fontId="11" fillId="0" borderId="5" xfId="0" applyNumberFormat="1" applyFont="1" applyFill="1" applyBorder="1" applyAlignment="1">
      <alignment horizontal="right" vertical="center"/>
    </xf>
    <xf numFmtId="3" fontId="11" fillId="0" borderId="5" xfId="0" applyNumberFormat="1" applyFont="1" applyFill="1" applyBorder="1" applyAlignment="1">
      <alignment vertical="center"/>
    </xf>
    <xf numFmtId="0" fontId="17" fillId="0" borderId="14"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textRotation="90"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textRotation="90" wrapText="1"/>
    </xf>
    <xf numFmtId="0" fontId="12" fillId="0" borderId="1"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textRotation="90" wrapText="1"/>
    </xf>
    <xf numFmtId="0" fontId="17" fillId="0" borderId="6"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textRotation="90" wrapText="1"/>
    </xf>
    <xf numFmtId="166" fontId="14" fillId="0" borderId="2" xfId="0" applyNumberFormat="1" applyFont="1" applyFill="1" applyBorder="1" applyAlignment="1">
      <alignment horizontal="center" vertical="center"/>
    </xf>
    <xf numFmtId="3" fontId="14" fillId="0" borderId="2" xfId="0" applyNumberFormat="1" applyFont="1" applyFill="1" applyBorder="1" applyAlignment="1">
      <alignment horizontal="right" vertical="center"/>
    </xf>
    <xf numFmtId="3" fontId="16" fillId="0" borderId="2" xfId="0" applyNumberFormat="1" applyFont="1" applyFill="1" applyBorder="1" applyAlignment="1">
      <alignment horizontal="right"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3" xfId="0" applyFont="1" applyFill="1" applyBorder="1" applyAlignment="1">
      <alignment horizontal="center" vertical="center" textRotation="90" wrapText="1"/>
    </xf>
    <xf numFmtId="166" fontId="14" fillId="0" borderId="13" xfId="0" applyNumberFormat="1" applyFont="1" applyFill="1" applyBorder="1" applyAlignment="1">
      <alignment horizontal="center" vertical="center"/>
    </xf>
    <xf numFmtId="3" fontId="14" fillId="0" borderId="13" xfId="0" applyNumberFormat="1" applyFont="1" applyFill="1" applyBorder="1" applyAlignment="1">
      <alignment horizontal="right" vertical="center"/>
    </xf>
    <xf numFmtId="3" fontId="16" fillId="0" borderId="13" xfId="0" applyNumberFormat="1" applyFont="1" applyFill="1" applyBorder="1" applyAlignment="1">
      <alignment horizontal="right" vertical="center"/>
    </xf>
    <xf numFmtId="0" fontId="14" fillId="0" borderId="14" xfId="0" applyFont="1" applyFill="1" applyBorder="1" applyAlignment="1">
      <alignment wrapText="1"/>
    </xf>
    <xf numFmtId="0" fontId="19" fillId="0" borderId="1" xfId="0" applyFont="1" applyFill="1" applyBorder="1" applyAlignment="1">
      <alignment horizontal="center" vertical="center" wrapText="1"/>
    </xf>
    <xf numFmtId="0" fontId="14" fillId="0" borderId="3" xfId="0" applyFont="1" applyFill="1" applyBorder="1" applyAlignment="1">
      <alignment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5" xfId="0" applyFont="1" applyFill="1" applyBorder="1" applyAlignment="1">
      <alignment horizontal="center" vertical="center" textRotation="90" wrapText="1"/>
    </xf>
    <xf numFmtId="166" fontId="14" fillId="0" borderId="5" xfId="0" applyNumberFormat="1" applyFont="1" applyFill="1" applyBorder="1" applyAlignment="1">
      <alignment horizontal="center" vertical="center"/>
    </xf>
    <xf numFmtId="3" fontId="14" fillId="0" borderId="5" xfId="0" applyNumberFormat="1" applyFont="1" applyFill="1" applyBorder="1" applyAlignment="1">
      <alignment horizontal="right" vertical="center"/>
    </xf>
    <xf numFmtId="0" fontId="16" fillId="0" borderId="5" xfId="0" applyFont="1" applyFill="1" applyBorder="1" applyAlignment="1">
      <alignment horizontal="center"/>
    </xf>
    <xf numFmtId="0" fontId="14" fillId="0" borderId="6" xfId="0" applyFont="1" applyFill="1" applyBorder="1" applyAlignment="1">
      <alignment wrapText="1"/>
    </xf>
  </cellXfs>
  <cellStyles count="11">
    <cellStyle name="Énfasis1" xfId="4" builtinId="29"/>
    <cellStyle name="Moneda 2" xfId="7" xr:uid="{00000000-0005-0000-0000-000001000000}"/>
    <cellStyle name="Normal" xfId="0" builtinId="0"/>
    <cellStyle name="Normal 10" xfId="9" xr:uid="{E1950A95-0D16-45E2-B211-F9CF5F7B2724}"/>
    <cellStyle name="Normal 18 2 2" xfId="5" xr:uid="{00000000-0005-0000-0000-000003000000}"/>
    <cellStyle name="Normal 2" xfId="8" xr:uid="{A8318794-36BE-4D7D-9AC2-76F134BED058}"/>
    <cellStyle name="Normal 20" xfId="2" xr:uid="{00000000-0005-0000-0000-000004000000}"/>
    <cellStyle name="Normal 33" xfId="3" xr:uid="{00000000-0005-0000-0000-000005000000}"/>
    <cellStyle name="Normal 4" xfId="1" xr:uid="{00000000-0005-0000-0000-000006000000}"/>
    <cellStyle name="Normal 4 2" xfId="6" xr:uid="{00000000-0005-0000-0000-000007000000}"/>
    <cellStyle name="Normal 43" xfId="10" xr:uid="{39D3A247-CD34-4A69-952F-AA1A1486CE07}"/>
  </cellStyles>
  <dxfs count="0"/>
  <tableStyles count="0" defaultTableStyle="TableStyleMedium2" defaultPivotStyle="PivotStyleLight16"/>
  <colors>
    <mruColors>
      <color rgb="FFFF66FF"/>
      <color rgb="FF0000FF"/>
      <color rgb="FFFFFF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B3B4-8A39-4A1B-A098-728E81713C95}">
  <sheetPr>
    <tabColor rgb="FF0070C0"/>
  </sheetPr>
  <dimension ref="A1:K15"/>
  <sheetViews>
    <sheetView workbookViewId="0">
      <pane ySplit="1" topLeftCell="A9" activePane="bottomLeft" state="frozen"/>
      <selection pane="bottomLeft" activeCell="D16" sqref="D16"/>
    </sheetView>
  </sheetViews>
  <sheetFormatPr baseColWidth="10" defaultColWidth="11" defaultRowHeight="15"/>
  <cols>
    <col min="2" max="2" width="9.140625" style="2" customWidth="1"/>
    <col min="3" max="3" width="5.140625" style="2" customWidth="1"/>
    <col min="4" max="4" width="11.7109375" style="2" customWidth="1"/>
    <col min="5" max="5" width="6.42578125" style="2" bestFit="1" customWidth="1"/>
    <col min="6" max="6" width="15.140625" style="8" bestFit="1" customWidth="1"/>
    <col min="7" max="7" width="14.28515625" style="2" bestFit="1" customWidth="1"/>
    <col min="8" max="8" width="15.28515625" style="2" bestFit="1" customWidth="1"/>
    <col min="9" max="9" width="15.42578125" style="16" bestFit="1" customWidth="1"/>
    <col min="10" max="10" width="137.7109375" style="4" customWidth="1"/>
  </cols>
  <sheetData>
    <row r="1" spans="1:11" ht="15.75" thickBot="1">
      <c r="B1" s="60" t="s">
        <v>66</v>
      </c>
      <c r="C1" s="61"/>
      <c r="D1" s="61"/>
      <c r="E1" s="61"/>
      <c r="F1" s="61"/>
      <c r="G1" s="61"/>
      <c r="H1" s="61"/>
      <c r="I1" s="61"/>
      <c r="J1" s="62"/>
    </row>
    <row r="2" spans="1:11" s="1" customFormat="1">
      <c r="B2" s="63" t="s">
        <v>0</v>
      </c>
      <c r="C2" s="65" t="s">
        <v>1</v>
      </c>
      <c r="D2" s="65" t="s">
        <v>2</v>
      </c>
      <c r="E2" s="65" t="s">
        <v>3</v>
      </c>
      <c r="F2" s="67" t="s">
        <v>67</v>
      </c>
      <c r="G2" s="68"/>
      <c r="H2" s="68"/>
      <c r="I2" s="69"/>
      <c r="J2" s="70" t="s">
        <v>4</v>
      </c>
    </row>
    <row r="3" spans="1:11" ht="15.75" thickBot="1">
      <c r="B3" s="64"/>
      <c r="C3" s="66"/>
      <c r="D3" s="66"/>
      <c r="E3" s="66"/>
      <c r="F3" s="7" t="s">
        <v>5</v>
      </c>
      <c r="G3" s="6" t="s">
        <v>6</v>
      </c>
      <c r="H3" s="6" t="s">
        <v>7</v>
      </c>
      <c r="I3" s="5" t="s">
        <v>8</v>
      </c>
      <c r="J3" s="71"/>
    </row>
    <row r="4" spans="1:11" s="44" customFormat="1" ht="51">
      <c r="A4" s="48"/>
      <c r="B4" s="97">
        <v>252697</v>
      </c>
      <c r="C4" s="56">
        <v>10</v>
      </c>
      <c r="D4" s="58" t="s">
        <v>9</v>
      </c>
      <c r="E4" s="103">
        <v>1</v>
      </c>
      <c r="F4" s="49">
        <v>5000000</v>
      </c>
      <c r="G4" s="42"/>
      <c r="H4" s="42"/>
      <c r="I4" s="43">
        <f>+F4+G4+H4</f>
        <v>5000000</v>
      </c>
      <c r="J4" s="98" t="s">
        <v>69</v>
      </c>
      <c r="K4" s="48"/>
    </row>
    <row r="5" spans="1:11" s="9" customFormat="1" ht="51">
      <c r="B5" s="99"/>
      <c r="C5" s="57"/>
      <c r="D5" s="59"/>
      <c r="E5" s="104">
        <v>2</v>
      </c>
      <c r="F5" s="23">
        <v>10000000</v>
      </c>
      <c r="G5" s="23"/>
      <c r="H5" s="23"/>
      <c r="I5" s="45">
        <f>+F5-G5+H5</f>
        <v>10000000</v>
      </c>
      <c r="J5" s="10" t="s">
        <v>69</v>
      </c>
    </row>
    <row r="6" spans="1:11" s="9" customFormat="1" ht="51">
      <c r="B6" s="99"/>
      <c r="C6" s="57"/>
      <c r="D6" s="59"/>
      <c r="E6" s="104">
        <v>4</v>
      </c>
      <c r="F6" s="23">
        <v>20000000</v>
      </c>
      <c r="G6" s="23"/>
      <c r="H6" s="23"/>
      <c r="I6" s="45">
        <f t="shared" ref="I6:I15" si="0">+F6-G6+H6</f>
        <v>20000000</v>
      </c>
      <c r="J6" s="10" t="s">
        <v>69</v>
      </c>
    </row>
    <row r="7" spans="1:11" s="9" customFormat="1" ht="63.75">
      <c r="B7" s="99"/>
      <c r="C7" s="57"/>
      <c r="D7" s="59"/>
      <c r="E7" s="104">
        <v>32</v>
      </c>
      <c r="F7" s="23">
        <v>22135124</v>
      </c>
      <c r="G7" s="23"/>
      <c r="H7" s="23"/>
      <c r="I7" s="45">
        <f t="shared" si="0"/>
        <v>22135124</v>
      </c>
      <c r="J7" s="10" t="s">
        <v>73</v>
      </c>
    </row>
    <row r="8" spans="1:11" s="9" customFormat="1" ht="63.75">
      <c r="B8" s="99"/>
      <c r="C8" s="57"/>
      <c r="D8" s="59"/>
      <c r="E8" s="104">
        <v>33</v>
      </c>
      <c r="F8" s="23">
        <v>29786634</v>
      </c>
      <c r="G8" s="23"/>
      <c r="H8" s="23"/>
      <c r="I8" s="45">
        <f t="shared" si="0"/>
        <v>29786634</v>
      </c>
      <c r="J8" s="10" t="s">
        <v>74</v>
      </c>
    </row>
    <row r="9" spans="1:11" s="9" customFormat="1" ht="51">
      <c r="B9" s="99"/>
      <c r="C9" s="57"/>
      <c r="D9" s="59"/>
      <c r="E9" s="104">
        <v>35</v>
      </c>
      <c r="F9" s="23">
        <v>37920994</v>
      </c>
      <c r="G9" s="23"/>
      <c r="H9" s="23"/>
      <c r="I9" s="45">
        <f t="shared" si="0"/>
        <v>37920994</v>
      </c>
      <c r="J9" s="10" t="s">
        <v>71</v>
      </c>
    </row>
    <row r="10" spans="1:11" s="9" customFormat="1" ht="63.75">
      <c r="B10" s="99"/>
      <c r="C10" s="57"/>
      <c r="D10" s="59"/>
      <c r="E10" s="104">
        <v>42</v>
      </c>
      <c r="F10" s="23">
        <v>28038510</v>
      </c>
      <c r="G10" s="23"/>
      <c r="H10" s="23"/>
      <c r="I10" s="45">
        <f t="shared" si="0"/>
        <v>28038510</v>
      </c>
      <c r="J10" s="10" t="s">
        <v>75</v>
      </c>
    </row>
    <row r="11" spans="1:11" s="9" customFormat="1" ht="63.75">
      <c r="B11" s="99"/>
      <c r="C11" s="57"/>
      <c r="D11" s="59"/>
      <c r="E11" s="104">
        <v>47</v>
      </c>
      <c r="F11" s="23">
        <v>59862798</v>
      </c>
      <c r="G11" s="23"/>
      <c r="H11" s="23"/>
      <c r="I11" s="45">
        <f t="shared" si="0"/>
        <v>59862798</v>
      </c>
      <c r="J11" s="10" t="s">
        <v>76</v>
      </c>
    </row>
    <row r="12" spans="1:11" ht="63.75">
      <c r="B12" s="99"/>
      <c r="C12" s="57"/>
      <c r="D12" s="59"/>
      <c r="E12" s="104">
        <v>52</v>
      </c>
      <c r="F12" s="23">
        <v>12084846</v>
      </c>
      <c r="G12" s="23"/>
      <c r="H12" s="23"/>
      <c r="I12" s="45">
        <f t="shared" si="0"/>
        <v>12084846</v>
      </c>
      <c r="J12" s="10" t="s">
        <v>77</v>
      </c>
    </row>
    <row r="13" spans="1:11" ht="63.75">
      <c r="B13" s="99"/>
      <c r="C13" s="57"/>
      <c r="D13" s="59"/>
      <c r="E13" s="104">
        <v>53</v>
      </c>
      <c r="F13" s="23">
        <v>17645242</v>
      </c>
      <c r="G13" s="31"/>
      <c r="H13" s="23">
        <v>527796</v>
      </c>
      <c r="I13" s="45">
        <f t="shared" si="0"/>
        <v>18173038</v>
      </c>
      <c r="J13" s="10" t="s">
        <v>72</v>
      </c>
    </row>
    <row r="14" spans="1:11" ht="63.75">
      <c r="B14" s="99"/>
      <c r="C14" s="57"/>
      <c r="D14" s="59"/>
      <c r="E14" s="104">
        <v>55</v>
      </c>
      <c r="F14" s="24">
        <v>2100413</v>
      </c>
      <c r="G14" s="30"/>
      <c r="H14" s="30"/>
      <c r="I14" s="45">
        <f t="shared" si="0"/>
        <v>2100413</v>
      </c>
      <c r="J14" s="10" t="s">
        <v>76</v>
      </c>
    </row>
    <row r="15" spans="1:11" ht="51.75" thickBot="1">
      <c r="B15" s="100"/>
      <c r="C15" s="101"/>
      <c r="D15" s="102"/>
      <c r="E15" s="105">
        <v>57</v>
      </c>
      <c r="F15" s="106">
        <v>420500000</v>
      </c>
      <c r="G15" s="38"/>
      <c r="H15" s="38"/>
      <c r="I15" s="107">
        <f t="shared" si="0"/>
        <v>420500000</v>
      </c>
      <c r="J15" s="108" t="s">
        <v>70</v>
      </c>
    </row>
  </sheetData>
  <mergeCells count="10">
    <mergeCell ref="B1:J1"/>
    <mergeCell ref="B2:B3"/>
    <mergeCell ref="C2:C3"/>
    <mergeCell ref="D2:D3"/>
    <mergeCell ref="E2:E3"/>
    <mergeCell ref="F2:I2"/>
    <mergeCell ref="J2:J3"/>
    <mergeCell ref="D4:D15"/>
    <mergeCell ref="C4:C15"/>
    <mergeCell ref="B4: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CE2D-C343-479A-822B-FB70DB8A31E4}">
  <sheetPr>
    <tabColor rgb="FF0070C0"/>
  </sheetPr>
  <dimension ref="A1:K8"/>
  <sheetViews>
    <sheetView workbookViewId="0">
      <pane ySplit="1" topLeftCell="A2" activePane="bottomLeft" state="frozen"/>
      <selection pane="bottomLeft" activeCell="H13" sqref="H13"/>
    </sheetView>
  </sheetViews>
  <sheetFormatPr baseColWidth="10" defaultColWidth="11" defaultRowHeight="15"/>
  <cols>
    <col min="2" max="2" width="9.140625" style="2" customWidth="1"/>
    <col min="3" max="3" width="5.140625" style="2" customWidth="1"/>
    <col min="4" max="4" width="11.7109375" style="2" customWidth="1"/>
    <col min="5" max="5" width="6.42578125" style="2" bestFit="1" customWidth="1"/>
    <col min="6" max="6" width="15.140625" style="8" bestFit="1" customWidth="1"/>
    <col min="7" max="7" width="14.28515625" style="2" bestFit="1" customWidth="1"/>
    <col min="8" max="8" width="15.28515625" style="2" bestFit="1" customWidth="1"/>
    <col min="9" max="9" width="15.42578125" style="16" bestFit="1" customWidth="1"/>
    <col min="10" max="10" width="137.7109375" style="4" customWidth="1"/>
  </cols>
  <sheetData>
    <row r="1" spans="1:11">
      <c r="B1" s="60" t="s">
        <v>66</v>
      </c>
      <c r="C1" s="61"/>
      <c r="D1" s="61"/>
      <c r="E1" s="61"/>
      <c r="F1" s="61"/>
      <c r="G1" s="61"/>
      <c r="H1" s="61"/>
      <c r="I1" s="61"/>
      <c r="J1" s="62"/>
    </row>
    <row r="2" spans="1:11" s="1" customFormat="1">
      <c r="B2" s="63" t="s">
        <v>0</v>
      </c>
      <c r="C2" s="65" t="s">
        <v>1</v>
      </c>
      <c r="D2" s="65" t="s">
        <v>2</v>
      </c>
      <c r="E2" s="65" t="s">
        <v>3</v>
      </c>
      <c r="F2" s="67" t="s">
        <v>67</v>
      </c>
      <c r="G2" s="68"/>
      <c r="H2" s="68"/>
      <c r="I2" s="69"/>
      <c r="J2" s="70" t="s">
        <v>4</v>
      </c>
    </row>
    <row r="3" spans="1:11" ht="15.75" thickBot="1">
      <c r="B3" s="64"/>
      <c r="C3" s="66"/>
      <c r="D3" s="66"/>
      <c r="E3" s="66"/>
      <c r="F3" s="7" t="s">
        <v>5</v>
      </c>
      <c r="G3" s="6" t="s">
        <v>6</v>
      </c>
      <c r="H3" s="6" t="s">
        <v>7</v>
      </c>
      <c r="I3" s="5" t="s">
        <v>8</v>
      </c>
      <c r="J3" s="71"/>
    </row>
    <row r="4" spans="1:11" s="44" customFormat="1" ht="37.5" customHeight="1">
      <c r="A4" s="48"/>
      <c r="B4" s="119">
        <v>251510</v>
      </c>
      <c r="C4" s="120">
        <v>15</v>
      </c>
      <c r="D4" s="121" t="s">
        <v>10</v>
      </c>
      <c r="E4" s="103">
        <v>9</v>
      </c>
      <c r="F4" s="109">
        <v>2636250000</v>
      </c>
      <c r="G4" s="110">
        <v>174160794</v>
      </c>
      <c r="H4" s="110"/>
      <c r="I4" s="111">
        <f>+F4-G4+H4</f>
        <v>2462089206</v>
      </c>
      <c r="J4" s="116" t="s">
        <v>78</v>
      </c>
      <c r="K4" s="48"/>
    </row>
    <row r="5" spans="1:11" s="9" customFormat="1" ht="29.25">
      <c r="B5" s="122"/>
      <c r="C5" s="117"/>
      <c r="D5" s="118"/>
      <c r="E5" s="104">
        <v>10</v>
      </c>
      <c r="F5" s="112">
        <v>781323497</v>
      </c>
      <c r="G5" s="112">
        <v>36078850</v>
      </c>
      <c r="H5" s="112"/>
      <c r="I5" s="113">
        <f>+F5-G5+H5</f>
        <v>745244647</v>
      </c>
      <c r="J5" s="123" t="s">
        <v>78</v>
      </c>
    </row>
    <row r="6" spans="1:11" s="9" customFormat="1" ht="114.75">
      <c r="B6" s="122"/>
      <c r="C6" s="117"/>
      <c r="D6" s="118"/>
      <c r="E6" s="104">
        <v>39</v>
      </c>
      <c r="F6" s="112">
        <v>12480000000</v>
      </c>
      <c r="G6" s="112"/>
      <c r="H6" s="112">
        <v>539605491</v>
      </c>
      <c r="I6" s="113">
        <f t="shared" ref="I6:I7" si="0">+F6-G6+H6</f>
        <v>13019605491</v>
      </c>
      <c r="J6" s="123" t="s">
        <v>79</v>
      </c>
    </row>
    <row r="7" spans="1:11" s="9" customFormat="1" ht="115.5" thickBot="1">
      <c r="B7" s="124"/>
      <c r="C7" s="125"/>
      <c r="D7" s="126"/>
      <c r="E7" s="105">
        <v>51</v>
      </c>
      <c r="F7" s="114">
        <v>10000000000</v>
      </c>
      <c r="G7" s="114"/>
      <c r="H7" s="114">
        <v>36078851</v>
      </c>
      <c r="I7" s="115">
        <f t="shared" si="0"/>
        <v>10036078851</v>
      </c>
      <c r="J7" s="127" t="s">
        <v>80</v>
      </c>
    </row>
    <row r="8" spans="1:11">
      <c r="E8" s="46"/>
      <c r="F8" s="47"/>
      <c r="G8" s="46"/>
      <c r="H8" s="46"/>
    </row>
  </sheetData>
  <mergeCells count="10">
    <mergeCell ref="B1:J1"/>
    <mergeCell ref="B2:B3"/>
    <mergeCell ref="C2:C3"/>
    <mergeCell ref="D2:D3"/>
    <mergeCell ref="E2:E3"/>
    <mergeCell ref="F2:I2"/>
    <mergeCell ref="J2:J3"/>
    <mergeCell ref="B4:B7"/>
    <mergeCell ref="C4:C7"/>
    <mergeCell ref="D4:D7"/>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68D9-8D8E-4FDC-83DA-E39439B903F3}">
  <sheetPr>
    <tabColor rgb="FF0070C0"/>
  </sheetPr>
  <dimension ref="A1:K30"/>
  <sheetViews>
    <sheetView tabSelected="1" workbookViewId="0">
      <pane ySplit="1" topLeftCell="A2" activePane="bottomLeft" state="frozen"/>
      <selection pane="bottomLeft" activeCell="G5" sqref="G5"/>
    </sheetView>
  </sheetViews>
  <sheetFormatPr baseColWidth="10" defaultColWidth="11" defaultRowHeight="15"/>
  <cols>
    <col min="2" max="2" width="9.140625" style="2" customWidth="1"/>
    <col min="3" max="3" width="5.140625" style="2" customWidth="1"/>
    <col min="4" max="4" width="18.42578125" style="2" customWidth="1"/>
    <col min="5" max="5" width="6.42578125" style="2" bestFit="1" customWidth="1"/>
    <col min="6" max="6" width="15.140625" style="8" bestFit="1" customWidth="1"/>
    <col min="7" max="7" width="14.28515625" style="2" bestFit="1" customWidth="1"/>
    <col min="8" max="8" width="15.28515625" style="2" bestFit="1" customWidth="1"/>
    <col min="9" max="9" width="15.42578125" style="16" bestFit="1" customWidth="1"/>
    <col min="10" max="10" width="137.7109375" style="4" customWidth="1"/>
  </cols>
  <sheetData>
    <row r="1" spans="1:11">
      <c r="B1" s="60" t="s">
        <v>66</v>
      </c>
      <c r="C1" s="61"/>
      <c r="D1" s="61"/>
      <c r="E1" s="61"/>
      <c r="F1" s="61"/>
      <c r="G1" s="61"/>
      <c r="H1" s="61"/>
      <c r="I1" s="61"/>
      <c r="J1" s="62"/>
    </row>
    <row r="2" spans="1:11" s="1" customFormat="1">
      <c r="B2" s="63" t="s">
        <v>0</v>
      </c>
      <c r="C2" s="65" t="s">
        <v>1</v>
      </c>
      <c r="D2" s="65" t="s">
        <v>2</v>
      </c>
      <c r="E2" s="65" t="s">
        <v>3</v>
      </c>
      <c r="F2" s="67" t="s">
        <v>67</v>
      </c>
      <c r="G2" s="68"/>
      <c r="H2" s="68"/>
      <c r="I2" s="69"/>
      <c r="J2" s="70" t="s">
        <v>4</v>
      </c>
    </row>
    <row r="3" spans="1:11" ht="15.75" thickBot="1">
      <c r="B3" s="64"/>
      <c r="C3" s="66"/>
      <c r="D3" s="66"/>
      <c r="E3" s="66"/>
      <c r="F3" s="7" t="s">
        <v>5</v>
      </c>
      <c r="G3" s="6" t="s">
        <v>6</v>
      </c>
      <c r="H3" s="6" t="s">
        <v>7</v>
      </c>
      <c r="I3" s="5" t="s">
        <v>8</v>
      </c>
      <c r="J3" s="71"/>
    </row>
    <row r="4" spans="1:11" s="44" customFormat="1" ht="15" customHeight="1">
      <c r="A4" s="48"/>
      <c r="B4" s="135" t="s">
        <v>68</v>
      </c>
      <c r="C4" s="136">
        <v>17</v>
      </c>
      <c r="D4" s="137" t="s">
        <v>11</v>
      </c>
      <c r="E4" s="138">
        <f>+E3+1</f>
        <v>1</v>
      </c>
      <c r="F4" s="139">
        <v>8570538960.5600004</v>
      </c>
      <c r="G4" s="140"/>
      <c r="H4" s="140"/>
      <c r="I4" s="139">
        <v>8570538960.5600004</v>
      </c>
      <c r="J4" s="141" t="s">
        <v>81</v>
      </c>
      <c r="K4" s="48"/>
    </row>
    <row r="5" spans="1:11" s="9" customFormat="1" ht="57.75">
      <c r="B5" s="142"/>
      <c r="C5" s="128"/>
      <c r="D5" s="129"/>
      <c r="E5" s="130">
        <f t="shared" ref="E5:E30" si="0">+E4+1</f>
        <v>2</v>
      </c>
      <c r="F5" s="131">
        <v>4002319002</v>
      </c>
      <c r="G5" s="132"/>
      <c r="H5" s="132"/>
      <c r="I5" s="131">
        <v>4002319002</v>
      </c>
      <c r="J5" s="143" t="s">
        <v>81</v>
      </c>
    </row>
    <row r="6" spans="1:11" s="9" customFormat="1" ht="57.75">
      <c r="B6" s="142"/>
      <c r="C6" s="128"/>
      <c r="D6" s="129"/>
      <c r="E6" s="130">
        <f t="shared" si="0"/>
        <v>3</v>
      </c>
      <c r="F6" s="131">
        <v>1700000000</v>
      </c>
      <c r="G6" s="132"/>
      <c r="H6" s="132"/>
      <c r="I6" s="131">
        <v>1700000000</v>
      </c>
      <c r="J6" s="143" t="s">
        <v>81</v>
      </c>
    </row>
    <row r="7" spans="1:11" s="9" customFormat="1" ht="57.75">
      <c r="B7" s="142"/>
      <c r="C7" s="128"/>
      <c r="D7" s="129"/>
      <c r="E7" s="130">
        <f t="shared" si="0"/>
        <v>4</v>
      </c>
      <c r="F7" s="131">
        <v>350000000</v>
      </c>
      <c r="G7" s="132"/>
      <c r="H7" s="132"/>
      <c r="I7" s="131">
        <v>350000000</v>
      </c>
      <c r="J7" s="143" t="s">
        <v>81</v>
      </c>
    </row>
    <row r="8" spans="1:11" ht="58.5">
      <c r="B8" s="142"/>
      <c r="C8" s="128"/>
      <c r="D8" s="129"/>
      <c r="E8" s="130">
        <f t="shared" si="0"/>
        <v>5</v>
      </c>
      <c r="F8" s="131">
        <v>1000000000</v>
      </c>
      <c r="G8" s="133"/>
      <c r="H8" s="133"/>
      <c r="I8" s="131">
        <v>1000000000</v>
      </c>
      <c r="J8" s="143" t="s">
        <v>81</v>
      </c>
    </row>
    <row r="9" spans="1:11" ht="58.5">
      <c r="B9" s="142"/>
      <c r="C9" s="128"/>
      <c r="D9" s="129"/>
      <c r="E9" s="130">
        <f t="shared" si="0"/>
        <v>6</v>
      </c>
      <c r="F9" s="131">
        <v>450000000</v>
      </c>
      <c r="G9" s="134"/>
      <c r="H9" s="134"/>
      <c r="I9" s="131">
        <v>450000000</v>
      </c>
      <c r="J9" s="143" t="s">
        <v>81</v>
      </c>
    </row>
    <row r="10" spans="1:11" ht="58.5">
      <c r="B10" s="142"/>
      <c r="C10" s="128"/>
      <c r="D10" s="129"/>
      <c r="E10" s="130">
        <f t="shared" si="0"/>
        <v>7</v>
      </c>
      <c r="F10" s="131">
        <v>2300000000</v>
      </c>
      <c r="G10" s="134"/>
      <c r="H10" s="134"/>
      <c r="I10" s="131">
        <v>2300000000</v>
      </c>
      <c r="J10" s="143" t="s">
        <v>81</v>
      </c>
    </row>
    <row r="11" spans="1:11" ht="58.5">
      <c r="B11" s="142"/>
      <c r="C11" s="128"/>
      <c r="D11" s="129"/>
      <c r="E11" s="130">
        <f t="shared" si="0"/>
        <v>8</v>
      </c>
      <c r="F11" s="131">
        <v>250000000</v>
      </c>
      <c r="G11" s="134"/>
      <c r="H11" s="134"/>
      <c r="I11" s="131">
        <v>250000000</v>
      </c>
      <c r="J11" s="143" t="s">
        <v>81</v>
      </c>
    </row>
    <row r="12" spans="1:11" ht="58.5">
      <c r="B12" s="142"/>
      <c r="C12" s="128"/>
      <c r="D12" s="129"/>
      <c r="E12" s="130">
        <f t="shared" si="0"/>
        <v>9</v>
      </c>
      <c r="F12" s="131">
        <v>433088421</v>
      </c>
      <c r="G12" s="134"/>
      <c r="H12" s="134"/>
      <c r="I12" s="131">
        <v>433088421</v>
      </c>
      <c r="J12" s="143" t="s">
        <v>81</v>
      </c>
    </row>
    <row r="13" spans="1:11" ht="58.5">
      <c r="B13" s="142"/>
      <c r="C13" s="128"/>
      <c r="D13" s="129"/>
      <c r="E13" s="130">
        <f t="shared" si="0"/>
        <v>10</v>
      </c>
      <c r="F13" s="131">
        <v>400000000</v>
      </c>
      <c r="G13" s="134"/>
      <c r="H13" s="134"/>
      <c r="I13" s="131">
        <v>400000000</v>
      </c>
      <c r="J13" s="143" t="s">
        <v>81</v>
      </c>
    </row>
    <row r="14" spans="1:11" ht="58.5">
      <c r="B14" s="142"/>
      <c r="C14" s="128"/>
      <c r="D14" s="129"/>
      <c r="E14" s="130">
        <f t="shared" si="0"/>
        <v>11</v>
      </c>
      <c r="F14" s="131">
        <v>319483470</v>
      </c>
      <c r="G14" s="134"/>
      <c r="H14" s="134"/>
      <c r="I14" s="131">
        <v>319483470</v>
      </c>
      <c r="J14" s="143" t="s">
        <v>81</v>
      </c>
    </row>
    <row r="15" spans="1:11" ht="58.5">
      <c r="B15" s="142"/>
      <c r="C15" s="128"/>
      <c r="D15" s="129"/>
      <c r="E15" s="130">
        <f t="shared" si="0"/>
        <v>12</v>
      </c>
      <c r="F15" s="131">
        <v>694004161</v>
      </c>
      <c r="G15" s="134"/>
      <c r="H15" s="134"/>
      <c r="I15" s="131">
        <v>694004161</v>
      </c>
      <c r="J15" s="143" t="s">
        <v>81</v>
      </c>
    </row>
    <row r="16" spans="1:11" ht="58.5">
      <c r="B16" s="142"/>
      <c r="C16" s="128"/>
      <c r="D16" s="129"/>
      <c r="E16" s="130">
        <f t="shared" si="0"/>
        <v>13</v>
      </c>
      <c r="F16" s="131">
        <v>430000000</v>
      </c>
      <c r="G16" s="134"/>
      <c r="H16" s="134"/>
      <c r="I16" s="131">
        <v>430000000</v>
      </c>
      <c r="J16" s="143" t="s">
        <v>81</v>
      </c>
    </row>
    <row r="17" spans="2:10" ht="58.5">
      <c r="B17" s="142"/>
      <c r="C17" s="128"/>
      <c r="D17" s="129"/>
      <c r="E17" s="130">
        <f t="shared" si="0"/>
        <v>14</v>
      </c>
      <c r="F17" s="131">
        <v>120000000</v>
      </c>
      <c r="G17" s="134"/>
      <c r="H17" s="134"/>
      <c r="I17" s="131">
        <v>120000000</v>
      </c>
      <c r="J17" s="143" t="s">
        <v>81</v>
      </c>
    </row>
    <row r="18" spans="2:10" ht="58.5">
      <c r="B18" s="142"/>
      <c r="C18" s="128"/>
      <c r="D18" s="129"/>
      <c r="E18" s="130">
        <f t="shared" si="0"/>
        <v>15</v>
      </c>
      <c r="F18" s="131">
        <v>2831125207</v>
      </c>
      <c r="G18" s="134"/>
      <c r="H18" s="134"/>
      <c r="I18" s="131">
        <v>2831125207</v>
      </c>
      <c r="J18" s="143" t="s">
        <v>81</v>
      </c>
    </row>
    <row r="19" spans="2:10" ht="58.5">
      <c r="B19" s="142"/>
      <c r="C19" s="128"/>
      <c r="D19" s="129"/>
      <c r="E19" s="130">
        <f t="shared" si="0"/>
        <v>16</v>
      </c>
      <c r="F19" s="131">
        <v>670639986</v>
      </c>
      <c r="G19" s="134"/>
      <c r="H19" s="134"/>
      <c r="I19" s="131">
        <v>670639986</v>
      </c>
      <c r="J19" s="143" t="s">
        <v>81</v>
      </c>
    </row>
    <row r="20" spans="2:10" ht="58.5">
      <c r="B20" s="142"/>
      <c r="C20" s="128"/>
      <c r="D20" s="129"/>
      <c r="E20" s="130">
        <f t="shared" si="0"/>
        <v>17</v>
      </c>
      <c r="F20" s="131">
        <v>755386902</v>
      </c>
      <c r="G20" s="134"/>
      <c r="H20" s="134"/>
      <c r="I20" s="131">
        <v>755386902</v>
      </c>
      <c r="J20" s="143" t="s">
        <v>81</v>
      </c>
    </row>
    <row r="21" spans="2:10" ht="58.5">
      <c r="B21" s="142"/>
      <c r="C21" s="128"/>
      <c r="D21" s="129"/>
      <c r="E21" s="130">
        <f t="shared" si="0"/>
        <v>18</v>
      </c>
      <c r="F21" s="131">
        <v>206705918</v>
      </c>
      <c r="G21" s="134"/>
      <c r="H21" s="134"/>
      <c r="I21" s="131">
        <v>206705918</v>
      </c>
      <c r="J21" s="143" t="s">
        <v>81</v>
      </c>
    </row>
    <row r="22" spans="2:10" ht="58.5">
      <c r="B22" s="142"/>
      <c r="C22" s="128"/>
      <c r="D22" s="129"/>
      <c r="E22" s="130">
        <f t="shared" si="0"/>
        <v>19</v>
      </c>
      <c r="F22" s="131">
        <v>2089808081</v>
      </c>
      <c r="G22" s="134"/>
      <c r="H22" s="134"/>
      <c r="I22" s="131">
        <v>2089808081</v>
      </c>
      <c r="J22" s="143" t="s">
        <v>81</v>
      </c>
    </row>
    <row r="23" spans="2:10" ht="58.5">
      <c r="B23" s="142"/>
      <c r="C23" s="128"/>
      <c r="D23" s="129"/>
      <c r="E23" s="130">
        <f t="shared" si="0"/>
        <v>20</v>
      </c>
      <c r="F23" s="131">
        <v>1564836188</v>
      </c>
      <c r="G23" s="134"/>
      <c r="H23" s="134"/>
      <c r="I23" s="131">
        <v>1564836188</v>
      </c>
      <c r="J23" s="143" t="s">
        <v>81</v>
      </c>
    </row>
    <row r="24" spans="2:10" ht="58.5">
      <c r="B24" s="142"/>
      <c r="C24" s="128"/>
      <c r="D24" s="129"/>
      <c r="E24" s="130">
        <f t="shared" si="0"/>
        <v>21</v>
      </c>
      <c r="F24" s="131">
        <v>1671709176</v>
      </c>
      <c r="G24" s="134"/>
      <c r="H24" s="134"/>
      <c r="I24" s="131">
        <v>1671709176</v>
      </c>
      <c r="J24" s="143" t="s">
        <v>81</v>
      </c>
    </row>
    <row r="25" spans="2:10" ht="58.5">
      <c r="B25" s="142"/>
      <c r="C25" s="128"/>
      <c r="D25" s="129"/>
      <c r="E25" s="130">
        <f t="shared" si="0"/>
        <v>22</v>
      </c>
      <c r="F25" s="131">
        <v>1328764674</v>
      </c>
      <c r="G25" s="134"/>
      <c r="H25" s="134"/>
      <c r="I25" s="131">
        <v>1328764674</v>
      </c>
      <c r="J25" s="143" t="s">
        <v>81</v>
      </c>
    </row>
    <row r="26" spans="2:10" ht="58.5">
      <c r="B26" s="142"/>
      <c r="C26" s="128"/>
      <c r="D26" s="129"/>
      <c r="E26" s="130">
        <f t="shared" si="0"/>
        <v>23</v>
      </c>
      <c r="F26" s="131">
        <v>1609360041</v>
      </c>
      <c r="G26" s="134"/>
      <c r="H26" s="134"/>
      <c r="I26" s="131">
        <v>1609360041</v>
      </c>
      <c r="J26" s="143" t="s">
        <v>81</v>
      </c>
    </row>
    <row r="27" spans="2:10" ht="58.5">
      <c r="B27" s="142"/>
      <c r="C27" s="128"/>
      <c r="D27" s="129"/>
      <c r="E27" s="130">
        <f t="shared" si="0"/>
        <v>24</v>
      </c>
      <c r="F27" s="131">
        <v>670639987</v>
      </c>
      <c r="G27" s="134"/>
      <c r="H27" s="134"/>
      <c r="I27" s="131">
        <v>670639987</v>
      </c>
      <c r="J27" s="143" t="s">
        <v>81</v>
      </c>
    </row>
    <row r="28" spans="2:10" ht="58.5">
      <c r="B28" s="142"/>
      <c r="C28" s="128"/>
      <c r="D28" s="129"/>
      <c r="E28" s="130">
        <f t="shared" si="0"/>
        <v>25</v>
      </c>
      <c r="F28" s="131">
        <v>3652341524</v>
      </c>
      <c r="G28" s="134"/>
      <c r="H28" s="134"/>
      <c r="I28" s="131">
        <v>3652341524</v>
      </c>
      <c r="J28" s="143" t="s">
        <v>81</v>
      </c>
    </row>
    <row r="29" spans="2:10" ht="58.5">
      <c r="B29" s="142"/>
      <c r="C29" s="128"/>
      <c r="D29" s="129"/>
      <c r="E29" s="130">
        <f t="shared" si="0"/>
        <v>26</v>
      </c>
      <c r="F29" s="131">
        <v>543419363</v>
      </c>
      <c r="G29" s="134"/>
      <c r="H29" s="134"/>
      <c r="I29" s="131">
        <v>543419363</v>
      </c>
      <c r="J29" s="143" t="s">
        <v>81</v>
      </c>
    </row>
    <row r="30" spans="2:10" ht="59.25" thickBot="1">
      <c r="B30" s="144"/>
      <c r="C30" s="145"/>
      <c r="D30" s="146"/>
      <c r="E30" s="147">
        <f t="shared" si="0"/>
        <v>27</v>
      </c>
      <c r="F30" s="148">
        <v>1470021354.3099999</v>
      </c>
      <c r="G30" s="149"/>
      <c r="H30" s="149"/>
      <c r="I30" s="148">
        <v>1470021354.3099999</v>
      </c>
      <c r="J30" s="150" t="s">
        <v>81</v>
      </c>
    </row>
  </sheetData>
  <mergeCells count="10">
    <mergeCell ref="B1:J1"/>
    <mergeCell ref="B2:B3"/>
    <mergeCell ref="C2:C3"/>
    <mergeCell ref="D2:D3"/>
    <mergeCell ref="E2:E3"/>
    <mergeCell ref="F2:I2"/>
    <mergeCell ref="J2:J3"/>
    <mergeCell ref="B4:B30"/>
    <mergeCell ref="D4:D30"/>
    <mergeCell ref="C4:C30"/>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1:L6"/>
  <sheetViews>
    <sheetView workbookViewId="0">
      <pane ySplit="1" topLeftCell="A2" activePane="bottomLeft" state="frozen"/>
      <selection pane="bottomLeft" activeCell="A27" sqref="A27"/>
    </sheetView>
  </sheetViews>
  <sheetFormatPr baseColWidth="10" defaultColWidth="11" defaultRowHeight="15"/>
  <cols>
    <col min="2" max="2" width="12.7109375" style="2" customWidth="1"/>
    <col min="3" max="3" width="5.7109375" style="2" customWidth="1"/>
    <col min="4" max="4" width="18" style="2" bestFit="1" customWidth="1"/>
    <col min="5" max="5" width="6.42578125" style="2" bestFit="1" customWidth="1"/>
    <col min="6" max="6" width="16.85546875" style="8" bestFit="1" customWidth="1"/>
    <col min="7" max="7" width="15.140625" style="2" bestFit="1" customWidth="1"/>
    <col min="8" max="8" width="15.28515625" style="2" bestFit="1" customWidth="1"/>
    <col min="9" max="9" width="15.42578125" style="3" bestFit="1" customWidth="1"/>
    <col min="10" max="10" width="130.5703125" style="4" customWidth="1"/>
  </cols>
  <sheetData>
    <row r="1" spans="2:12" ht="15.75" thickBot="1">
      <c r="B1" s="78" t="s">
        <v>12</v>
      </c>
      <c r="C1" s="79"/>
      <c r="D1" s="79"/>
      <c r="E1" s="79"/>
      <c r="F1" s="79"/>
      <c r="G1" s="79"/>
      <c r="H1" s="79"/>
      <c r="I1" s="79"/>
      <c r="J1" s="80"/>
    </row>
    <row r="2" spans="2:12" s="1" customFormat="1">
      <c r="B2" s="81" t="s">
        <v>0</v>
      </c>
      <c r="C2" s="65" t="s">
        <v>1</v>
      </c>
      <c r="D2" s="65" t="s">
        <v>2</v>
      </c>
      <c r="E2" s="65" t="s">
        <v>3</v>
      </c>
      <c r="F2" s="67" t="s">
        <v>13</v>
      </c>
      <c r="G2" s="68"/>
      <c r="H2" s="68"/>
      <c r="I2" s="69"/>
      <c r="J2" s="83" t="s">
        <v>4</v>
      </c>
    </row>
    <row r="3" spans="2:12" ht="15.75" thickBot="1">
      <c r="B3" s="82"/>
      <c r="C3" s="66"/>
      <c r="D3" s="66"/>
      <c r="E3" s="66"/>
      <c r="F3" s="6" t="s">
        <v>14</v>
      </c>
      <c r="G3" s="6" t="s">
        <v>6</v>
      </c>
      <c r="H3" s="6" t="s">
        <v>7</v>
      </c>
      <c r="I3" s="5" t="s">
        <v>15</v>
      </c>
      <c r="J3" s="84"/>
    </row>
    <row r="4" spans="2:12" s="9" customFormat="1" ht="45" customHeight="1">
      <c r="B4" s="72">
        <v>129865</v>
      </c>
      <c r="C4" s="74">
        <v>5</v>
      </c>
      <c r="D4" s="76" t="s">
        <v>16</v>
      </c>
      <c r="E4" s="50"/>
      <c r="F4" s="51"/>
      <c r="G4" s="51"/>
      <c r="H4" s="51"/>
      <c r="I4" s="51"/>
      <c r="J4" s="52" t="s">
        <v>17</v>
      </c>
    </row>
    <row r="5" spans="2:12" ht="15.75" thickBot="1">
      <c r="B5" s="73"/>
      <c r="C5" s="75"/>
      <c r="D5" s="77"/>
      <c r="E5" s="11"/>
      <c r="F5" s="53"/>
      <c r="G5" s="53"/>
      <c r="H5" s="15"/>
      <c r="I5" s="53"/>
      <c r="J5" s="54"/>
      <c r="L5" s="55"/>
    </row>
    <row r="6" spans="2:12">
      <c r="F6" s="12"/>
      <c r="G6" s="13"/>
      <c r="H6" s="13"/>
      <c r="I6" s="12"/>
    </row>
  </sheetData>
  <mergeCells count="10">
    <mergeCell ref="B4:B5"/>
    <mergeCell ref="C4:C5"/>
    <mergeCell ref="D4:D5"/>
    <mergeCell ref="B1:J1"/>
    <mergeCell ref="B2:B3"/>
    <mergeCell ref="C2:C3"/>
    <mergeCell ref="D2:D3"/>
    <mergeCell ref="E2:E3"/>
    <mergeCell ref="F2:I2"/>
    <mergeCell ref="J2:J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J28"/>
  <sheetViews>
    <sheetView workbookViewId="0">
      <pane ySplit="1" topLeftCell="A2" activePane="bottomLeft" state="frozen"/>
      <selection pane="bottomLeft" activeCell="G9" sqref="G9"/>
    </sheetView>
  </sheetViews>
  <sheetFormatPr baseColWidth="10" defaultColWidth="11" defaultRowHeight="15"/>
  <cols>
    <col min="2" max="2" width="12.7109375" style="2" customWidth="1"/>
    <col min="3" max="3" width="5.7109375" style="2" customWidth="1"/>
    <col min="4" max="4" width="18" style="2" bestFit="1" customWidth="1"/>
    <col min="5" max="5" width="6.42578125" style="2" bestFit="1" customWidth="1"/>
    <col min="6" max="6" width="15.28515625" style="8" bestFit="1" customWidth="1"/>
    <col min="7" max="7" width="15.140625" style="2" bestFit="1" customWidth="1"/>
    <col min="8" max="8" width="15.28515625" style="2" bestFit="1" customWidth="1"/>
    <col min="9" max="9" width="15.42578125" style="3" bestFit="1" customWidth="1"/>
    <col min="10" max="10" width="130.5703125" style="4" customWidth="1"/>
  </cols>
  <sheetData>
    <row r="1" spans="2:10" ht="15.75" thickBot="1">
      <c r="B1" s="78" t="s">
        <v>12</v>
      </c>
      <c r="C1" s="79"/>
      <c r="D1" s="79"/>
      <c r="E1" s="79"/>
      <c r="F1" s="79"/>
      <c r="G1" s="79"/>
      <c r="H1" s="79"/>
      <c r="I1" s="79"/>
      <c r="J1" s="80"/>
    </row>
    <row r="2" spans="2:10" s="1" customFormat="1">
      <c r="B2" s="81" t="s">
        <v>0</v>
      </c>
      <c r="C2" s="65" t="s">
        <v>1</v>
      </c>
      <c r="D2" s="65" t="s">
        <v>2</v>
      </c>
      <c r="E2" s="65" t="s">
        <v>3</v>
      </c>
      <c r="F2" s="67" t="s">
        <v>13</v>
      </c>
      <c r="G2" s="68"/>
      <c r="H2" s="68"/>
      <c r="I2" s="69"/>
      <c r="J2" s="83" t="s">
        <v>4</v>
      </c>
    </row>
    <row r="3" spans="2:10" ht="15.75" thickBot="1">
      <c r="B3" s="82"/>
      <c r="C3" s="66"/>
      <c r="D3" s="66"/>
      <c r="E3" s="66"/>
      <c r="F3" s="7" t="s">
        <v>5</v>
      </c>
      <c r="G3" s="6" t="s">
        <v>6</v>
      </c>
      <c r="H3" s="6" t="s">
        <v>7</v>
      </c>
      <c r="I3" s="5" t="s">
        <v>8</v>
      </c>
      <c r="J3" s="84"/>
    </row>
    <row r="4" spans="2:10" ht="26.25">
      <c r="B4" s="86">
        <v>148633</v>
      </c>
      <c r="C4" s="90">
        <v>5</v>
      </c>
      <c r="D4" s="90" t="s">
        <v>18</v>
      </c>
      <c r="E4" s="32">
        <v>4</v>
      </c>
      <c r="F4" s="33">
        <v>816333853</v>
      </c>
      <c r="G4" s="34">
        <v>296333853</v>
      </c>
      <c r="H4" s="34"/>
      <c r="I4" s="31">
        <f t="shared" ref="I4:I9" si="0">+F4-G4+H4</f>
        <v>520000000</v>
      </c>
      <c r="J4" s="40" t="s">
        <v>19</v>
      </c>
    </row>
    <row r="5" spans="2:10">
      <c r="B5" s="87"/>
      <c r="C5" s="91"/>
      <c r="D5" s="91"/>
      <c r="E5" s="29">
        <v>5</v>
      </c>
      <c r="F5" s="27">
        <v>200000000</v>
      </c>
      <c r="G5" s="30">
        <v>48542334</v>
      </c>
      <c r="H5" s="30"/>
      <c r="I5" s="31">
        <f t="shared" si="0"/>
        <v>151457666</v>
      </c>
      <c r="J5" s="35" t="s">
        <v>20</v>
      </c>
    </row>
    <row r="6" spans="2:10" ht="26.25">
      <c r="B6" s="88"/>
      <c r="C6" s="92"/>
      <c r="D6" s="92"/>
      <c r="E6" s="29">
        <v>14</v>
      </c>
      <c r="F6" s="27">
        <v>22000000</v>
      </c>
      <c r="G6" s="30">
        <v>568100</v>
      </c>
      <c r="H6" s="30"/>
      <c r="I6" s="31">
        <f t="shared" si="0"/>
        <v>21431900</v>
      </c>
      <c r="J6" s="41" t="s">
        <v>21</v>
      </c>
    </row>
    <row r="7" spans="2:10" s="9" customFormat="1" ht="25.5">
      <c r="B7" s="88"/>
      <c r="C7" s="92"/>
      <c r="D7" s="92"/>
      <c r="E7" s="29">
        <v>15</v>
      </c>
      <c r="F7" s="27">
        <v>5000000</v>
      </c>
      <c r="G7" s="31"/>
      <c r="H7" s="31">
        <v>242905</v>
      </c>
      <c r="I7" s="31">
        <f t="shared" si="0"/>
        <v>5242905</v>
      </c>
      <c r="J7" s="10" t="s">
        <v>22</v>
      </c>
    </row>
    <row r="8" spans="2:10">
      <c r="B8" s="88"/>
      <c r="C8" s="92"/>
      <c r="D8" s="92"/>
      <c r="E8" s="29"/>
      <c r="F8" s="27">
        <v>5000000</v>
      </c>
      <c r="G8" s="30"/>
      <c r="H8" s="30"/>
      <c r="I8" s="31">
        <f t="shared" si="0"/>
        <v>5000000</v>
      </c>
      <c r="J8" s="35" t="s">
        <v>23</v>
      </c>
    </row>
    <row r="9" spans="2:10" ht="15.75" thickBot="1">
      <c r="B9" s="89"/>
      <c r="C9" s="93"/>
      <c r="D9" s="93"/>
      <c r="E9" s="36">
        <v>19</v>
      </c>
      <c r="F9" s="37">
        <v>24739687</v>
      </c>
      <c r="G9" s="38"/>
      <c r="H9" s="38"/>
      <c r="I9" s="31">
        <f t="shared" si="0"/>
        <v>24739687</v>
      </c>
      <c r="J9" s="39" t="s">
        <v>23</v>
      </c>
    </row>
    <row r="12" spans="2:10">
      <c r="B12" s="94" t="s">
        <v>24</v>
      </c>
      <c r="C12" s="94"/>
      <c r="D12" s="85" t="s">
        <v>25</v>
      </c>
      <c r="E12" s="85"/>
      <c r="F12" s="85"/>
      <c r="G12" s="85"/>
    </row>
    <row r="13" spans="2:10">
      <c r="D13" s="85" t="s">
        <v>26</v>
      </c>
      <c r="E13" s="85"/>
      <c r="F13" s="85"/>
      <c r="G13" s="85"/>
    </row>
    <row r="14" spans="2:10">
      <c r="G14" s="28"/>
    </row>
    <row r="15" spans="2:10">
      <c r="G15" s="28"/>
    </row>
    <row r="16" spans="2:10">
      <c r="G16" s="28"/>
    </row>
    <row r="17" spans="7:8">
      <c r="G17" s="8"/>
    </row>
    <row r="28" spans="7:8">
      <c r="H28" s="2" t="s">
        <v>27</v>
      </c>
    </row>
  </sheetData>
  <mergeCells count="13">
    <mergeCell ref="B1:J1"/>
    <mergeCell ref="B2:B3"/>
    <mergeCell ref="C2:C3"/>
    <mergeCell ref="D2:D3"/>
    <mergeCell ref="E2:E3"/>
    <mergeCell ref="F2:I2"/>
    <mergeCell ref="J2:J3"/>
    <mergeCell ref="D13:G13"/>
    <mergeCell ref="B4:B9"/>
    <mergeCell ref="C4:C9"/>
    <mergeCell ref="D4:D9"/>
    <mergeCell ref="B12:C12"/>
    <mergeCell ref="D12:G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L57"/>
  <sheetViews>
    <sheetView workbookViewId="0">
      <pane ySplit="1" topLeftCell="A2" activePane="bottomLeft" state="frozen"/>
      <selection pane="bottomLeft" activeCell="B1" sqref="B1:J1"/>
    </sheetView>
  </sheetViews>
  <sheetFormatPr baseColWidth="10" defaultColWidth="11" defaultRowHeight="15"/>
  <cols>
    <col min="2" max="2" width="12.7109375" style="8" customWidth="1"/>
    <col min="3" max="3" width="5.7109375" style="8" customWidth="1"/>
    <col min="4" max="4" width="18" style="8" bestFit="1" customWidth="1"/>
    <col min="5" max="5" width="6.42578125" style="2" bestFit="1" customWidth="1"/>
    <col min="6" max="6" width="14.85546875" style="8" bestFit="1" customWidth="1"/>
    <col min="7" max="7" width="13.140625" style="8" bestFit="1" customWidth="1"/>
    <col min="8" max="8" width="11.7109375" style="8" bestFit="1" customWidth="1"/>
    <col min="9" max="9" width="15.42578125" style="16" bestFit="1" customWidth="1"/>
    <col min="10" max="10" width="135.42578125" style="8" customWidth="1"/>
  </cols>
  <sheetData>
    <row r="1" spans="1:10" ht="15.75" thickBot="1">
      <c r="B1" s="78" t="s">
        <v>28</v>
      </c>
      <c r="C1" s="79"/>
      <c r="D1" s="79"/>
      <c r="E1" s="79"/>
      <c r="F1" s="79"/>
      <c r="G1" s="79"/>
      <c r="H1" s="79"/>
      <c r="I1" s="79"/>
      <c r="J1" s="80"/>
    </row>
    <row r="2" spans="1:10" s="1" customFormat="1">
      <c r="B2" s="81" t="s">
        <v>0</v>
      </c>
      <c r="C2" s="65" t="s">
        <v>1</v>
      </c>
      <c r="D2" s="65" t="s">
        <v>2</v>
      </c>
      <c r="E2" s="65" t="s">
        <v>3</v>
      </c>
      <c r="F2" s="67" t="s">
        <v>13</v>
      </c>
      <c r="G2" s="68"/>
      <c r="H2" s="68"/>
      <c r="I2" s="69"/>
      <c r="J2" s="83" t="s">
        <v>4</v>
      </c>
    </row>
    <row r="3" spans="1:10">
      <c r="B3" s="82"/>
      <c r="C3" s="66"/>
      <c r="D3" s="66"/>
      <c r="E3" s="66"/>
      <c r="F3" s="6" t="s">
        <v>5</v>
      </c>
      <c r="G3" s="6" t="s">
        <v>6</v>
      </c>
      <c r="H3" s="6" t="s">
        <v>7</v>
      </c>
      <c r="I3" s="5" t="s">
        <v>8</v>
      </c>
      <c r="J3" s="84"/>
    </row>
    <row r="4" spans="1:10" s="9" customFormat="1">
      <c r="A4" s="25"/>
      <c r="B4" s="95">
        <v>131555</v>
      </c>
      <c r="C4" s="95">
        <v>3</v>
      </c>
      <c r="D4" s="96" t="s">
        <v>29</v>
      </c>
      <c r="E4" s="19">
        <v>1</v>
      </c>
      <c r="F4" s="20">
        <v>5000000</v>
      </c>
      <c r="G4" s="23"/>
      <c r="H4" s="14"/>
      <c r="I4" s="17">
        <v>5000000</v>
      </c>
      <c r="J4" s="21" t="s">
        <v>30</v>
      </c>
    </row>
    <row r="5" spans="1:10" s="9" customFormat="1">
      <c r="A5" s="25"/>
      <c r="B5" s="95"/>
      <c r="C5" s="95"/>
      <c r="D5" s="96"/>
      <c r="E5" s="19">
        <v>2</v>
      </c>
      <c r="F5" s="20">
        <v>10000000</v>
      </c>
      <c r="G5" s="23"/>
      <c r="H5" s="14"/>
      <c r="I5" s="17">
        <v>10000000</v>
      </c>
      <c r="J5" s="21" t="s">
        <v>31</v>
      </c>
    </row>
    <row r="6" spans="1:10" s="9" customFormat="1" ht="38.25">
      <c r="A6" s="25"/>
      <c r="B6" s="95"/>
      <c r="C6" s="95"/>
      <c r="D6" s="96"/>
      <c r="E6" s="19">
        <v>3</v>
      </c>
      <c r="F6" s="22">
        <v>10000000</v>
      </c>
      <c r="G6" s="23"/>
      <c r="H6" s="14"/>
      <c r="I6" s="17">
        <v>10000000</v>
      </c>
      <c r="J6" s="21" t="s">
        <v>32</v>
      </c>
    </row>
    <row r="7" spans="1:10" s="9" customFormat="1">
      <c r="A7" s="25"/>
      <c r="B7" s="95"/>
      <c r="C7" s="95"/>
      <c r="D7" s="96"/>
      <c r="E7" s="19">
        <v>4</v>
      </c>
      <c r="F7" s="20">
        <v>20000000</v>
      </c>
      <c r="G7" s="23"/>
      <c r="H7" s="14"/>
      <c r="I7" s="17">
        <v>20000000</v>
      </c>
      <c r="J7" s="21" t="s">
        <v>33</v>
      </c>
    </row>
    <row r="8" spans="1:10" s="9" customFormat="1" ht="25.5">
      <c r="A8" s="25"/>
      <c r="B8" s="95"/>
      <c r="C8" s="95"/>
      <c r="D8" s="96"/>
      <c r="E8" s="19">
        <v>5</v>
      </c>
      <c r="F8" s="20">
        <v>45709878</v>
      </c>
      <c r="G8" s="23">
        <v>31669830</v>
      </c>
      <c r="H8" s="14"/>
      <c r="I8" s="17">
        <f>+F8-G8</f>
        <v>14040048</v>
      </c>
      <c r="J8" s="21" t="s">
        <v>34</v>
      </c>
    </row>
    <row r="9" spans="1:10" s="9" customFormat="1" ht="25.5">
      <c r="A9" s="25"/>
      <c r="B9" s="95"/>
      <c r="C9" s="95"/>
      <c r="D9" s="96"/>
      <c r="E9" s="19">
        <v>6</v>
      </c>
      <c r="F9" s="20">
        <v>69846055</v>
      </c>
      <c r="G9" s="23">
        <v>55806007</v>
      </c>
      <c r="H9" s="14"/>
      <c r="I9" s="17">
        <v>14040048</v>
      </c>
      <c r="J9" s="21" t="s">
        <v>35</v>
      </c>
    </row>
    <row r="10" spans="1:10" s="9" customFormat="1" ht="25.5">
      <c r="A10" s="25"/>
      <c r="B10" s="95"/>
      <c r="C10" s="95"/>
      <c r="D10" s="96"/>
      <c r="E10" s="19">
        <v>7</v>
      </c>
      <c r="F10" s="20">
        <v>30000000</v>
      </c>
      <c r="G10" s="23">
        <v>5705720</v>
      </c>
      <c r="H10" s="23"/>
      <c r="I10" s="17">
        <v>24294280</v>
      </c>
      <c r="J10" s="21" t="s">
        <v>36</v>
      </c>
    </row>
    <row r="11" spans="1:10" s="9" customFormat="1" ht="25.5">
      <c r="A11" s="25"/>
      <c r="B11" s="95"/>
      <c r="C11" s="95"/>
      <c r="D11" s="96"/>
      <c r="E11" s="19">
        <v>8</v>
      </c>
      <c r="F11" s="20">
        <v>30000000</v>
      </c>
      <c r="G11" s="23">
        <v>13431520</v>
      </c>
      <c r="H11" s="23"/>
      <c r="I11" s="17">
        <v>16568480</v>
      </c>
      <c r="J11" s="21" t="s">
        <v>37</v>
      </c>
    </row>
    <row r="12" spans="1:10" s="9" customFormat="1" ht="25.5">
      <c r="A12" s="25"/>
      <c r="B12" s="95"/>
      <c r="C12" s="95"/>
      <c r="D12" s="96"/>
      <c r="E12" s="19">
        <v>9</v>
      </c>
      <c r="F12" s="20">
        <v>33000000</v>
      </c>
      <c r="G12" s="23"/>
      <c r="H12" s="23">
        <v>23039322</v>
      </c>
      <c r="I12" s="17">
        <v>56039322</v>
      </c>
      <c r="J12" s="21" t="s">
        <v>38</v>
      </c>
    </row>
    <row r="13" spans="1:10" s="9" customFormat="1" ht="25.5">
      <c r="A13" s="25"/>
      <c r="B13" s="95"/>
      <c r="C13" s="95"/>
      <c r="D13" s="96"/>
      <c r="E13" s="19">
        <f>+E12+1</f>
        <v>10</v>
      </c>
      <c r="F13" s="20">
        <v>41000000</v>
      </c>
      <c r="G13" s="23">
        <v>19995865</v>
      </c>
      <c r="H13" s="23"/>
      <c r="I13" s="17">
        <v>21004135</v>
      </c>
      <c r="J13" s="21" t="s">
        <v>39</v>
      </c>
    </row>
    <row r="14" spans="1:10" s="9" customFormat="1" ht="38.25">
      <c r="A14" s="25"/>
      <c r="B14" s="95"/>
      <c r="C14" s="95"/>
      <c r="D14" s="96"/>
      <c r="E14" s="19">
        <f t="shared" ref="E14:E54" si="0">+E13+1</f>
        <v>11</v>
      </c>
      <c r="F14" s="20">
        <v>41000000</v>
      </c>
      <c r="G14" s="23">
        <v>10632150</v>
      </c>
      <c r="H14" s="23"/>
      <c r="I14" s="17">
        <f>6073570+24294280</f>
        <v>30367850</v>
      </c>
      <c r="J14" s="21" t="s">
        <v>40</v>
      </c>
    </row>
    <row r="15" spans="1:10" s="9" customFormat="1" ht="38.25">
      <c r="A15" s="25"/>
      <c r="B15" s="95"/>
      <c r="C15" s="95"/>
      <c r="D15" s="96"/>
      <c r="E15" s="19">
        <f t="shared" si="0"/>
        <v>12</v>
      </c>
      <c r="F15" s="20">
        <v>40365138</v>
      </c>
      <c r="G15" s="23">
        <v>8423558</v>
      </c>
      <c r="H15" s="23"/>
      <c r="I15" s="17">
        <f>25553264+6388316</f>
        <v>31941580</v>
      </c>
      <c r="J15" s="21" t="s">
        <v>41</v>
      </c>
    </row>
    <row r="16" spans="1:10" s="9" customFormat="1" ht="25.5">
      <c r="A16" s="25"/>
      <c r="B16" s="95"/>
      <c r="C16" s="95"/>
      <c r="D16" s="96"/>
      <c r="E16" s="19">
        <f t="shared" si="0"/>
        <v>13</v>
      </c>
      <c r="F16" s="20">
        <v>47634380</v>
      </c>
      <c r="G16" s="23">
        <v>10632440</v>
      </c>
      <c r="H16" s="23"/>
      <c r="I16" s="17">
        <f>7400388+29601552</f>
        <v>37001940</v>
      </c>
      <c r="J16" s="21" t="s">
        <v>42</v>
      </c>
    </row>
    <row r="17" spans="1:12" ht="38.25" customHeight="1">
      <c r="A17" s="26"/>
      <c r="B17" s="95"/>
      <c r="C17" s="95"/>
      <c r="D17" s="96"/>
      <c r="E17" s="19">
        <f t="shared" si="0"/>
        <v>14</v>
      </c>
      <c r="F17" s="20">
        <v>69846055</v>
      </c>
      <c r="G17" s="23">
        <v>43122343</v>
      </c>
      <c r="H17" s="14"/>
      <c r="I17" s="17">
        <f>+F17-G17</f>
        <v>26723712</v>
      </c>
      <c r="J17" s="21" t="s">
        <v>43</v>
      </c>
      <c r="L17" s="55"/>
    </row>
    <row r="18" spans="1:12" ht="38.25">
      <c r="A18" s="26"/>
      <c r="B18" s="95"/>
      <c r="C18" s="95"/>
      <c r="D18" s="96"/>
      <c r="E18" s="19">
        <f t="shared" si="0"/>
        <v>15</v>
      </c>
      <c r="F18" s="20">
        <v>73465634</v>
      </c>
      <c r="G18" s="23">
        <v>41600258</v>
      </c>
      <c r="H18" s="24"/>
      <c r="I18" s="17">
        <v>31865376</v>
      </c>
      <c r="J18" s="21" t="s">
        <v>44</v>
      </c>
    </row>
    <row r="19" spans="1:12" ht="25.5">
      <c r="A19" s="26"/>
      <c r="B19" s="95"/>
      <c r="C19" s="95"/>
      <c r="D19" s="96"/>
      <c r="E19" s="19">
        <f t="shared" si="0"/>
        <v>16</v>
      </c>
      <c r="F19" s="20">
        <v>187200000</v>
      </c>
      <c r="G19" s="24"/>
      <c r="H19" s="24"/>
      <c r="I19" s="17">
        <v>187200000</v>
      </c>
      <c r="J19" s="21" t="s">
        <v>45</v>
      </c>
    </row>
    <row r="20" spans="1:12" ht="25.5">
      <c r="A20" s="26"/>
      <c r="B20" s="95"/>
      <c r="C20" s="95"/>
      <c r="D20" s="96"/>
      <c r="E20" s="19">
        <f t="shared" si="0"/>
        <v>17</v>
      </c>
      <c r="F20" s="20">
        <f>114750000+1406720-28696605</f>
        <v>87460115</v>
      </c>
      <c r="G20" s="24">
        <v>27008550</v>
      </c>
      <c r="H20" s="24"/>
      <c r="I20" s="17">
        <v>60451565</v>
      </c>
      <c r="J20" s="21" t="s">
        <v>46</v>
      </c>
    </row>
    <row r="21" spans="1:12" ht="25.5">
      <c r="A21" s="26"/>
      <c r="B21" s="95"/>
      <c r="C21" s="95"/>
      <c r="D21" s="96"/>
      <c r="E21" s="19">
        <f t="shared" si="0"/>
        <v>18</v>
      </c>
      <c r="F21" s="20">
        <v>250000000</v>
      </c>
      <c r="G21" s="24"/>
      <c r="H21" s="24"/>
      <c r="I21" s="17">
        <v>250000000</v>
      </c>
      <c r="J21" s="21" t="s">
        <v>47</v>
      </c>
    </row>
    <row r="22" spans="1:12" ht="38.25">
      <c r="A22" s="26"/>
      <c r="B22" s="95"/>
      <c r="C22" s="95"/>
      <c r="D22" s="96"/>
      <c r="E22" s="19">
        <f t="shared" si="0"/>
        <v>19</v>
      </c>
      <c r="F22" s="20">
        <v>15000000</v>
      </c>
      <c r="G22" s="24"/>
      <c r="H22" s="24"/>
      <c r="I22" s="17">
        <v>15000000</v>
      </c>
      <c r="J22" s="21" t="s">
        <v>48</v>
      </c>
    </row>
    <row r="23" spans="1:12" ht="25.5">
      <c r="A23" s="26"/>
      <c r="B23" s="95"/>
      <c r="C23" s="95"/>
      <c r="D23" s="96"/>
      <c r="E23" s="19">
        <f t="shared" si="0"/>
        <v>20</v>
      </c>
      <c r="F23" s="20">
        <v>40365138</v>
      </c>
      <c r="G23" s="24">
        <v>18966864</v>
      </c>
      <c r="H23" s="24"/>
      <c r="I23" s="17">
        <v>21398274</v>
      </c>
      <c r="J23" s="21" t="s">
        <v>49</v>
      </c>
    </row>
    <row r="24" spans="1:12" ht="25.5">
      <c r="A24" s="26"/>
      <c r="B24" s="95"/>
      <c r="C24" s="95"/>
      <c r="D24" s="96"/>
      <c r="E24" s="19">
        <f t="shared" si="0"/>
        <v>21</v>
      </c>
      <c r="F24" s="20">
        <v>85104462</v>
      </c>
      <c r="G24" s="24">
        <v>29746488</v>
      </c>
      <c r="H24" s="24"/>
      <c r="I24" s="17">
        <v>55357974</v>
      </c>
      <c r="J24" s="21" t="s">
        <v>50</v>
      </c>
    </row>
    <row r="25" spans="1:12" ht="25.5">
      <c r="A25" s="26"/>
      <c r="B25" s="95"/>
      <c r="C25" s="95"/>
      <c r="D25" s="96"/>
      <c r="E25" s="19">
        <f t="shared" si="0"/>
        <v>22</v>
      </c>
      <c r="F25" s="20">
        <v>91612956</v>
      </c>
      <c r="G25" s="24">
        <v>35573634</v>
      </c>
      <c r="H25" s="24"/>
      <c r="I25" s="17">
        <v>56039322</v>
      </c>
      <c r="J25" s="21" t="s">
        <v>51</v>
      </c>
    </row>
    <row r="26" spans="1:12" ht="38.25">
      <c r="A26" s="26"/>
      <c r="B26" s="95"/>
      <c r="C26" s="95"/>
      <c r="D26" s="96"/>
      <c r="E26" s="19">
        <f t="shared" si="0"/>
        <v>23</v>
      </c>
      <c r="F26" s="20">
        <v>128000000</v>
      </c>
      <c r="G26" s="24"/>
      <c r="H26" s="24"/>
      <c r="I26" s="17">
        <v>128000000</v>
      </c>
      <c r="J26" s="21" t="s">
        <v>32</v>
      </c>
    </row>
    <row r="27" spans="1:12" ht="38.25">
      <c r="A27" s="26"/>
      <c r="B27" s="95"/>
      <c r="C27" s="95"/>
      <c r="D27" s="96"/>
      <c r="E27" s="19">
        <f t="shared" si="0"/>
        <v>24</v>
      </c>
      <c r="F27" s="20">
        <v>136000000</v>
      </c>
      <c r="G27" s="24"/>
      <c r="H27" s="24"/>
      <c r="I27" s="17">
        <v>136000000</v>
      </c>
      <c r="J27" s="21" t="s">
        <v>32</v>
      </c>
    </row>
    <row r="28" spans="1:12" ht="38.25">
      <c r="A28" s="26"/>
      <c r="B28" s="95"/>
      <c r="C28" s="95"/>
      <c r="D28" s="96"/>
      <c r="E28" s="19">
        <f t="shared" si="0"/>
        <v>25</v>
      </c>
      <c r="F28" s="20">
        <v>190000000</v>
      </c>
      <c r="G28" s="24"/>
      <c r="H28" s="24"/>
      <c r="I28" s="17">
        <v>190000000</v>
      </c>
      <c r="J28" s="21" t="s">
        <v>32</v>
      </c>
    </row>
    <row r="29" spans="1:12" ht="25.5">
      <c r="A29" s="26"/>
      <c r="B29" s="95"/>
      <c r="C29" s="95"/>
      <c r="D29" s="96"/>
      <c r="E29" s="19">
        <f t="shared" si="0"/>
        <v>26</v>
      </c>
      <c r="F29" s="20">
        <v>86250000</v>
      </c>
      <c r="G29" s="24">
        <v>70350912</v>
      </c>
      <c r="H29" s="24"/>
      <c r="I29" s="17">
        <v>15899088</v>
      </c>
      <c r="J29" s="21" t="s">
        <v>52</v>
      </c>
    </row>
    <row r="30" spans="1:12" ht="38.25">
      <c r="A30" s="26"/>
      <c r="B30" s="95"/>
      <c r="C30" s="95"/>
      <c r="D30" s="96"/>
      <c r="E30" s="19">
        <f t="shared" si="0"/>
        <v>27</v>
      </c>
      <c r="F30" s="20">
        <v>100000000</v>
      </c>
      <c r="G30" s="24"/>
      <c r="H30" s="24"/>
      <c r="I30" s="17">
        <v>100000000</v>
      </c>
      <c r="J30" s="21" t="s">
        <v>32</v>
      </c>
    </row>
    <row r="31" spans="1:12" ht="38.25">
      <c r="A31" s="26"/>
      <c r="B31" s="95"/>
      <c r="C31" s="95"/>
      <c r="D31" s="96"/>
      <c r="E31" s="19">
        <f t="shared" si="0"/>
        <v>28</v>
      </c>
      <c r="F31" s="20">
        <v>61000000</v>
      </c>
      <c r="G31" s="24"/>
      <c r="H31" s="24"/>
      <c r="I31" s="17">
        <v>61000000</v>
      </c>
      <c r="J31" s="21" t="s">
        <v>32</v>
      </c>
    </row>
    <row r="32" spans="1:12" ht="38.25">
      <c r="A32" s="26"/>
      <c r="B32" s="95"/>
      <c r="C32" s="95"/>
      <c r="D32" s="96"/>
      <c r="E32" s="19">
        <f t="shared" si="0"/>
        <v>29</v>
      </c>
      <c r="F32" s="20">
        <v>73000000</v>
      </c>
      <c r="G32" s="24"/>
      <c r="H32" s="24"/>
      <c r="I32" s="17">
        <v>73000000</v>
      </c>
      <c r="J32" s="21" t="s">
        <v>32</v>
      </c>
    </row>
    <row r="33" spans="1:10" ht="38.25">
      <c r="A33" s="26"/>
      <c r="B33" s="95"/>
      <c r="C33" s="95"/>
      <c r="D33" s="96"/>
      <c r="E33" s="19">
        <f t="shared" si="0"/>
        <v>30</v>
      </c>
      <c r="F33" s="20">
        <v>221000000</v>
      </c>
      <c r="G33" s="23">
        <v>50000000</v>
      </c>
      <c r="H33" s="24"/>
      <c r="I33" s="17">
        <f>221000000-50000000</f>
        <v>171000000</v>
      </c>
      <c r="J33" s="21" t="s">
        <v>53</v>
      </c>
    </row>
    <row r="34" spans="1:10" ht="38.25">
      <c r="A34" s="26"/>
      <c r="B34" s="95"/>
      <c r="C34" s="95"/>
      <c r="D34" s="96"/>
      <c r="E34" s="19">
        <f t="shared" si="0"/>
        <v>31</v>
      </c>
      <c r="F34" s="17">
        <v>50000000</v>
      </c>
      <c r="G34" s="24"/>
      <c r="H34" s="24"/>
      <c r="I34" s="17">
        <v>50000000</v>
      </c>
      <c r="J34" s="21" t="s">
        <v>54</v>
      </c>
    </row>
    <row r="35" spans="1:10" ht="25.5">
      <c r="A35" s="26"/>
      <c r="B35" s="95"/>
      <c r="C35" s="95"/>
      <c r="D35" s="96"/>
      <c r="E35" s="19">
        <f t="shared" si="0"/>
        <v>32</v>
      </c>
      <c r="F35" s="17">
        <v>9347419</v>
      </c>
      <c r="G35" s="24"/>
      <c r="H35" s="24"/>
      <c r="I35" s="17">
        <v>9347419</v>
      </c>
      <c r="J35" s="21" t="s">
        <v>55</v>
      </c>
    </row>
    <row r="36" spans="1:10" ht="25.5">
      <c r="A36" s="26"/>
      <c r="B36" s="95"/>
      <c r="C36" s="95"/>
      <c r="D36" s="96"/>
      <c r="E36" s="19">
        <f t="shared" si="0"/>
        <v>33</v>
      </c>
      <c r="F36" s="17">
        <v>6709948</v>
      </c>
      <c r="G36" s="24"/>
      <c r="H36" s="24"/>
      <c r="I36" s="17">
        <v>6709948</v>
      </c>
      <c r="J36" s="21" t="s">
        <v>56</v>
      </c>
    </row>
    <row r="37" spans="1:10" ht="25.5">
      <c r="A37" s="26"/>
      <c r="B37" s="95"/>
      <c r="C37" s="95"/>
      <c r="D37" s="96"/>
      <c r="E37" s="19">
        <f t="shared" si="0"/>
        <v>34</v>
      </c>
      <c r="F37" s="17">
        <v>4201015</v>
      </c>
      <c r="G37" s="24"/>
      <c r="H37" s="24"/>
      <c r="I37" s="17">
        <v>4201015</v>
      </c>
      <c r="J37" s="21" t="s">
        <v>57</v>
      </c>
    </row>
    <row r="38" spans="1:10" ht="25.5">
      <c r="A38" s="26"/>
      <c r="B38" s="95"/>
      <c r="C38" s="95"/>
      <c r="D38" s="96"/>
      <c r="E38" s="19">
        <f t="shared" si="0"/>
        <v>35</v>
      </c>
      <c r="F38" s="17">
        <v>4200827</v>
      </c>
      <c r="G38" s="24"/>
      <c r="H38" s="24"/>
      <c r="I38" s="17">
        <v>4200827</v>
      </c>
      <c r="J38" s="21" t="s">
        <v>58</v>
      </c>
    </row>
    <row r="39" spans="1:10" ht="25.5">
      <c r="A39" s="26"/>
      <c r="B39" s="95"/>
      <c r="C39" s="95"/>
      <c r="D39" s="96"/>
      <c r="E39" s="19">
        <f t="shared" si="0"/>
        <v>36</v>
      </c>
      <c r="F39" s="17">
        <v>4200827</v>
      </c>
      <c r="G39" s="24"/>
      <c r="H39" s="24"/>
      <c r="I39" s="17">
        <v>4200827</v>
      </c>
      <c r="J39" s="21" t="s">
        <v>58</v>
      </c>
    </row>
    <row r="40" spans="1:10" ht="25.5">
      <c r="A40" s="26"/>
      <c r="B40" s="95"/>
      <c r="C40" s="95"/>
      <c r="D40" s="96"/>
      <c r="E40" s="19">
        <f t="shared" si="0"/>
        <v>37</v>
      </c>
      <c r="F40" s="17">
        <v>4053499</v>
      </c>
      <c r="G40" s="24"/>
      <c r="H40" s="24"/>
      <c r="I40" s="17">
        <v>4053499</v>
      </c>
      <c r="J40" s="21" t="s">
        <v>59</v>
      </c>
    </row>
    <row r="41" spans="1:10" ht="25.5">
      <c r="A41" s="26"/>
      <c r="B41" s="95"/>
      <c r="C41" s="95"/>
      <c r="D41" s="96"/>
      <c r="E41" s="19">
        <f t="shared" si="0"/>
        <v>38</v>
      </c>
      <c r="F41" s="17">
        <v>3948990</v>
      </c>
      <c r="G41" s="24"/>
      <c r="H41" s="24"/>
      <c r="I41" s="17">
        <v>3948990</v>
      </c>
      <c r="J41" s="21" t="s">
        <v>60</v>
      </c>
    </row>
    <row r="42" spans="1:10" ht="25.5">
      <c r="A42" s="26"/>
      <c r="B42" s="95"/>
      <c r="C42" s="95"/>
      <c r="D42" s="96"/>
      <c r="E42" s="19">
        <f t="shared" si="0"/>
        <v>39</v>
      </c>
      <c r="F42" s="17">
        <v>3861013</v>
      </c>
      <c r="G42" s="24"/>
      <c r="H42" s="24"/>
      <c r="I42" s="17">
        <v>3861013</v>
      </c>
      <c r="J42" s="21" t="s">
        <v>61</v>
      </c>
    </row>
    <row r="43" spans="1:10" ht="25.5">
      <c r="A43" s="26"/>
      <c r="B43" s="95"/>
      <c r="C43" s="95"/>
      <c r="D43" s="96"/>
      <c r="E43" s="19">
        <f t="shared" si="0"/>
        <v>40</v>
      </c>
      <c r="F43" s="17">
        <v>50177292</v>
      </c>
      <c r="G43" s="24"/>
      <c r="H43" s="24"/>
      <c r="I43" s="17">
        <v>50177292</v>
      </c>
      <c r="J43" s="21" t="s">
        <v>62</v>
      </c>
    </row>
    <row r="44" spans="1:10" ht="25.5">
      <c r="A44" s="26"/>
      <c r="B44" s="95"/>
      <c r="C44" s="95"/>
      <c r="D44" s="96"/>
      <c r="E44" s="19">
        <f t="shared" si="0"/>
        <v>41</v>
      </c>
      <c r="F44" s="17">
        <v>46691903</v>
      </c>
      <c r="G44" s="24"/>
      <c r="H44" s="24"/>
      <c r="I44" s="17">
        <v>46691903</v>
      </c>
      <c r="J44" s="21" t="s">
        <v>55</v>
      </c>
    </row>
    <row r="45" spans="1:10" ht="25.5">
      <c r="A45" s="26"/>
      <c r="B45" s="95"/>
      <c r="C45" s="95"/>
      <c r="D45" s="96"/>
      <c r="E45" s="19">
        <f t="shared" si="0"/>
        <v>42</v>
      </c>
      <c r="F45" s="17">
        <v>21256559</v>
      </c>
      <c r="G45" s="24"/>
      <c r="H45" s="24"/>
      <c r="I45" s="17">
        <v>21256559</v>
      </c>
      <c r="J45" s="21" t="s">
        <v>57</v>
      </c>
    </row>
    <row r="46" spans="1:10" ht="25.5">
      <c r="A46" s="26"/>
      <c r="B46" s="95"/>
      <c r="C46" s="95"/>
      <c r="D46" s="96"/>
      <c r="E46" s="19">
        <f t="shared" si="0"/>
        <v>43</v>
      </c>
      <c r="F46" s="17">
        <v>20267495</v>
      </c>
      <c r="G46" s="24"/>
      <c r="H46" s="24"/>
      <c r="I46" s="17">
        <v>20267495</v>
      </c>
      <c r="J46" s="21" t="s">
        <v>59</v>
      </c>
    </row>
    <row r="47" spans="1:10" ht="25.5">
      <c r="A47" s="26"/>
      <c r="B47" s="95"/>
      <c r="C47" s="95"/>
      <c r="D47" s="96"/>
      <c r="E47" s="19">
        <f t="shared" si="0"/>
        <v>44</v>
      </c>
      <c r="F47" s="17">
        <v>40702140</v>
      </c>
      <c r="G47" s="24"/>
      <c r="H47" s="24"/>
      <c r="I47" s="17">
        <v>40702140</v>
      </c>
      <c r="J47" s="21" t="s">
        <v>63</v>
      </c>
    </row>
    <row r="48" spans="1:10" ht="25.5">
      <c r="A48" s="26"/>
      <c r="B48" s="95"/>
      <c r="C48" s="95"/>
      <c r="D48" s="96"/>
      <c r="E48" s="19">
        <f t="shared" si="0"/>
        <v>45</v>
      </c>
      <c r="F48" s="17">
        <v>40702140</v>
      </c>
      <c r="G48" s="24"/>
      <c r="H48" s="24"/>
      <c r="I48" s="17">
        <v>40702140</v>
      </c>
      <c r="J48" s="21" t="s">
        <v>63</v>
      </c>
    </row>
    <row r="49" spans="1:10" ht="25.5">
      <c r="A49" s="26"/>
      <c r="B49" s="95"/>
      <c r="C49" s="95"/>
      <c r="D49" s="96"/>
      <c r="E49" s="19">
        <f t="shared" si="0"/>
        <v>46</v>
      </c>
      <c r="F49" s="17">
        <v>36490056</v>
      </c>
      <c r="G49" s="24"/>
      <c r="H49" s="24"/>
      <c r="I49" s="17">
        <v>36490056</v>
      </c>
      <c r="J49" s="21" t="s">
        <v>56</v>
      </c>
    </row>
    <row r="50" spans="1:10" ht="25.5">
      <c r="A50" s="26"/>
      <c r="B50" s="95"/>
      <c r="C50" s="95"/>
      <c r="D50" s="96"/>
      <c r="E50" s="19">
        <f t="shared" si="0"/>
        <v>47</v>
      </c>
      <c r="F50" s="17">
        <v>8140428</v>
      </c>
      <c r="G50" s="24"/>
      <c r="H50" s="24"/>
      <c r="I50" s="17">
        <v>8140428</v>
      </c>
      <c r="J50" s="21" t="s">
        <v>64</v>
      </c>
    </row>
    <row r="51" spans="1:10" ht="25.5">
      <c r="A51" s="26"/>
      <c r="B51" s="95"/>
      <c r="C51" s="95"/>
      <c r="D51" s="96"/>
      <c r="E51" s="19">
        <f t="shared" si="0"/>
        <v>48</v>
      </c>
      <c r="F51" s="17">
        <v>8140428</v>
      </c>
      <c r="G51" s="24"/>
      <c r="H51" s="24"/>
      <c r="I51" s="17">
        <v>8140428</v>
      </c>
      <c r="J51" s="21" t="s">
        <v>64</v>
      </c>
    </row>
    <row r="52" spans="1:10" ht="25.5">
      <c r="A52" s="26"/>
      <c r="B52" s="95"/>
      <c r="C52" s="95"/>
      <c r="D52" s="96"/>
      <c r="E52" s="19">
        <f t="shared" si="0"/>
        <v>49</v>
      </c>
      <c r="F52" s="17">
        <v>21004135</v>
      </c>
      <c r="G52" s="24"/>
      <c r="H52" s="24"/>
      <c r="I52" s="17">
        <v>21004135</v>
      </c>
      <c r="J52" s="21" t="s">
        <v>65</v>
      </c>
    </row>
    <row r="53" spans="1:10" ht="25.5">
      <c r="A53" s="26"/>
      <c r="B53" s="95"/>
      <c r="C53" s="95"/>
      <c r="D53" s="96"/>
      <c r="E53" s="19">
        <f t="shared" si="0"/>
        <v>50</v>
      </c>
      <c r="F53" s="17">
        <v>19305065</v>
      </c>
      <c r="G53" s="24"/>
      <c r="H53" s="24"/>
      <c r="I53" s="17">
        <v>19305065</v>
      </c>
      <c r="J53" s="21" t="s">
        <v>61</v>
      </c>
    </row>
    <row r="54" spans="1:10" ht="25.5">
      <c r="A54" s="26"/>
      <c r="B54" s="95"/>
      <c r="C54" s="95"/>
      <c r="D54" s="96"/>
      <c r="E54" s="19">
        <f t="shared" si="0"/>
        <v>51</v>
      </c>
      <c r="F54" s="17">
        <v>19217088</v>
      </c>
      <c r="G54" s="24"/>
      <c r="H54" s="24"/>
      <c r="I54" s="17">
        <v>19217088</v>
      </c>
      <c r="J54" s="21" t="s">
        <v>60</v>
      </c>
    </row>
    <row r="55" spans="1:10">
      <c r="F55" s="18"/>
    </row>
    <row r="56" spans="1:10">
      <c r="F56" s="18"/>
    </row>
    <row r="57" spans="1:10">
      <c r="F57" s="18"/>
    </row>
  </sheetData>
  <mergeCells count="10">
    <mergeCell ref="B4:B54"/>
    <mergeCell ref="C4:C54"/>
    <mergeCell ref="D4:D54"/>
    <mergeCell ref="B1:J1"/>
    <mergeCell ref="B2:B3"/>
    <mergeCell ref="C2:C3"/>
    <mergeCell ref="D2:D3"/>
    <mergeCell ref="E2:E3"/>
    <mergeCell ref="F2:I2"/>
    <mergeCell ref="J2:J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DAR VS 10</vt:lpstr>
      <vt:lpstr>DDH VS 15</vt:lpstr>
      <vt:lpstr>SPSCC VS 17</vt:lpstr>
      <vt:lpstr>DSCCG</vt:lpstr>
      <vt:lpstr>OIP</vt:lpstr>
      <vt:lpstr>DAR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ORJUELA</dc:creator>
  <cp:keywords/>
  <dc:description/>
  <cp:lastModifiedBy>Sandra Marcela Orjuela Acosta</cp:lastModifiedBy>
  <cp:revision/>
  <dcterms:created xsi:type="dcterms:W3CDTF">2022-09-14T16:44:00Z</dcterms:created>
  <dcterms:modified xsi:type="dcterms:W3CDTF">2023-12-21T17:18:00Z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BDE4CE5A16B548A5A3A63072515B4307</vt:lpwstr>
  </property>
  <property fmtid="{D5CDD505-2E9C-101B-9397-08002B2CF9AE}" pid="3" name="KSOProductBuildVer">
    <vt:lpwstr>1033-11.2.0.11341</vt:lpwstr>
  </property>
</Properties>
</file>