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mintsrv-11x\OAP\GPGP\VIGENCIA 2024\1. EJECUCION PRESUPUESTAL\3. EJECUCIONES WEB\"/>
    </mc:Choice>
  </mc:AlternateContent>
  <xr:revisionPtr revIDLastSave="0" documentId="13_ncr:1_{45C0BC7D-2414-4948-99F2-8142B07D18B1}" xr6:coauthVersionLast="36" xr6:coauthVersionMax="47" xr10:uidLastSave="{00000000-0000-0000-0000-000000000000}"/>
  <bookViews>
    <workbookView xWindow="0" yWindow="0" windowWidth="28800" windowHeight="12225" firstSheet="3" activeTab="3" xr2:uid="{3579BC60-0AE8-4B9F-9E55-3DE07AACC97B}"/>
  </bookViews>
  <sheets>
    <sheet name="DATOS SIIF" sheetId="549" state="hidden" r:id="rId1"/>
    <sheet name="DATOS SENT" sheetId="551" state="hidden" r:id="rId2"/>
    <sheet name="CONSOLIDADO SECTOR INTERIOR" sheetId="83" state="hidden" r:id="rId3"/>
    <sheet name="CONSOLIDADO " sheetId="66" r:id="rId4"/>
    <sheet name="POR DIRECCIONES" sheetId="129" r:id="rId5"/>
    <sheet name="ALERTAS DIRECCIONES" sheetId="6" r:id="rId6"/>
    <sheet name="GLOSARIO" sheetId="987" state="hidden" r:id="rId7"/>
    <sheet name="GRAFICAS DE TENDENCIA " sheetId="1079" state="hidden" r:id="rId8"/>
    <sheet name="CUADRO SENTENCIA" sheetId="60" r:id="rId9"/>
    <sheet name="Comparativo Sector" sheetId="1073" state="hidden" r:id="rId10"/>
    <sheet name="NASA KIWE" sheetId="72" state="hidden" r:id="rId11"/>
    <sheet name="UNP" sheetId="77" state="hidden" r:id="rId12"/>
    <sheet name="DER AUTOR" sheetId="73" state="hidden" r:id="rId13"/>
  </sheets>
  <externalReferences>
    <externalReference r:id="rId14"/>
    <externalReference r:id="rId15"/>
    <externalReference r:id="rId16"/>
  </externalReferences>
  <definedNames>
    <definedName name="_xlnm._FilterDatabase" localSheetId="5" hidden="1">'ALERTAS DIRECCIONES'!$A$58:$F$60</definedName>
    <definedName name="_xlnm._FilterDatabase" localSheetId="1" hidden="1">'DATOS SENT'!$A$4:$AA$48</definedName>
    <definedName name="_xlnm._FilterDatabase" localSheetId="0" hidden="1">'DATOS SIIF'!$A$4:$BV$4</definedName>
    <definedName name="_xlnm._FilterDatabase" localSheetId="4" hidden="1">'POR DIRECCIONES'!$A$6:$V$86</definedName>
    <definedName name="año">[1]Listas!$M$2:$M$8</definedName>
    <definedName name="_xlnm.Print_Area" localSheetId="5">'ALERTAS DIRECCIONES'!$A$1:$T$55</definedName>
    <definedName name="_xlnm.Print_Area" localSheetId="3">'CONSOLIDADO '!$A$3:$N$19</definedName>
    <definedName name="_xlnm.Print_Area" localSheetId="6">GLOSARIO!$A$2:$L$13</definedName>
    <definedName name="_xlnm.Print_Area" localSheetId="4">'POR DIRECCIONES'!$A$2:$Q$200</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5">'ALERTAS DIRECCIONES'!$A$1:$S$55</definedName>
    <definedName name="Print_Area" localSheetId="3">'CONSOLIDADO '!$A$3:$N$19</definedName>
    <definedName name="Print_Area" localSheetId="6">GLOSARIO!$A$1:$M$27</definedName>
    <definedName name="Print_Area" localSheetId="4">'POR DIRECCIONES'!$A$2:$P$200</definedName>
    <definedName name="Print_Titles" localSheetId="5">'ALERTAS DIRECCIONES'!$1:$4</definedName>
    <definedName name="Print_Titles" localSheetId="3">'CONSOLIDADO '!$3:$19</definedName>
    <definedName name="Print_Titles" localSheetId="4">'POR DIRECCIONES'!$2:$5</definedName>
    <definedName name="Sumar?">[1]Listas!$F$2:$F$3</definedName>
    <definedName name="Tipo_gasto">[1]Listas!$D$2:$D$3</definedName>
    <definedName name="_xlnm.Print_Titles" localSheetId="5">'ALERTAS DIRECCIONES'!$1:$4</definedName>
    <definedName name="_xlnm.Print_Titles" localSheetId="4">'POR DIRECCIONES'!$2:$5</definedName>
  </definedNames>
  <calcPr calcId="191029"/>
</workbook>
</file>

<file path=xl/calcChain.xml><?xml version="1.0" encoding="utf-8"?>
<calcChain xmlns="http://schemas.openxmlformats.org/spreadsheetml/2006/main">
  <c r="B3" i="1073" l="1"/>
  <c r="B1" i="1073"/>
  <c r="G60" i="1079"/>
  <c r="E60" i="1079"/>
  <c r="A2" i="987"/>
  <c r="J7" i="1073"/>
  <c r="E17" i="83"/>
  <c r="L11" i="83"/>
  <c r="J11" i="83"/>
  <c r="G11" i="83"/>
  <c r="E11" i="83"/>
  <c r="D11" i="83"/>
  <c r="C11" i="83"/>
  <c r="L10" i="83"/>
  <c r="J10" i="83"/>
  <c r="G10" i="83"/>
  <c r="F10" i="83"/>
  <c r="E10" i="83"/>
  <c r="D10" i="83"/>
  <c r="C10" i="83"/>
  <c r="B8" i="83"/>
  <c r="AA46" i="551"/>
  <c r="Z46" i="551"/>
  <c r="Y46" i="551"/>
  <c r="X46" i="551"/>
  <c r="W46" i="551"/>
  <c r="V46" i="551"/>
  <c r="U46" i="551"/>
  <c r="T46" i="551"/>
  <c r="S46" i="551"/>
  <c r="R46" i="551"/>
  <c r="Q46" i="551"/>
  <c r="AA45"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S19" i="551"/>
  <c r="R19" i="551"/>
  <c r="Q19" i="551"/>
  <c r="B3" i="551"/>
  <c r="AA50" i="551"/>
  <c r="Z50" i="551"/>
  <c r="Y50" i="551"/>
  <c r="X50" i="551"/>
  <c r="W50" i="551"/>
  <c r="V50" i="551"/>
  <c r="U50" i="551"/>
  <c r="T50" i="551"/>
  <c r="S50" i="551"/>
  <c r="R50" i="551"/>
  <c r="Q50" i="551"/>
  <c r="AB126" i="549"/>
  <c r="AA126" i="549"/>
  <c r="Z126" i="549"/>
  <c r="Y126" i="549"/>
  <c r="X126" i="549"/>
  <c r="W126" i="549"/>
  <c r="V126" i="549"/>
  <c r="U126" i="549"/>
  <c r="T126" i="549"/>
  <c r="S126" i="549"/>
  <c r="R126" i="549"/>
  <c r="Q126" i="549"/>
  <c r="O126" i="549"/>
  <c r="N126" i="549"/>
  <c r="M126" i="549"/>
  <c r="L126" i="549"/>
  <c r="K126" i="549"/>
  <c r="J126" i="549"/>
  <c r="I126" i="549"/>
  <c r="H126" i="549"/>
  <c r="G126" i="549"/>
  <c r="F126" i="549"/>
  <c r="E126" i="549"/>
  <c r="D126" i="549"/>
  <c r="C126" i="549"/>
  <c r="B126" i="549"/>
  <c r="A126" i="549"/>
  <c r="AB125" i="549"/>
  <c r="AA125" i="549"/>
  <c r="Z125" i="549"/>
  <c r="Y125" i="549"/>
  <c r="X125" i="549"/>
  <c r="W125" i="549"/>
  <c r="V125" i="549"/>
  <c r="U125" i="549"/>
  <c r="T125" i="549"/>
  <c r="S125" i="549"/>
  <c r="R125" i="549"/>
  <c r="Q125" i="549"/>
  <c r="O125" i="549"/>
  <c r="N125" i="549"/>
  <c r="M125" i="549"/>
  <c r="L125" i="549"/>
  <c r="K125" i="549"/>
  <c r="J125" i="549"/>
  <c r="I125" i="549"/>
  <c r="H125" i="549"/>
  <c r="G125" i="549"/>
  <c r="F125" i="549"/>
  <c r="E125" i="549"/>
  <c r="D125" i="549"/>
  <c r="C125" i="549"/>
  <c r="B125" i="549"/>
  <c r="A125" i="549"/>
  <c r="AB124" i="549"/>
  <c r="AA124" i="549"/>
  <c r="Z124" i="549"/>
  <c r="Y124" i="549"/>
  <c r="X124" i="549"/>
  <c r="W124" i="549"/>
  <c r="V124" i="549"/>
  <c r="U124" i="549"/>
  <c r="T124" i="549"/>
  <c r="S124" i="549"/>
  <c r="R124" i="549"/>
  <c r="Q124" i="549"/>
  <c r="P124" i="549" s="1"/>
  <c r="O124" i="549"/>
  <c r="N124" i="549"/>
  <c r="M124" i="549"/>
  <c r="L124" i="549"/>
  <c r="K124" i="549"/>
  <c r="J124" i="549"/>
  <c r="I124" i="549"/>
  <c r="H124" i="549"/>
  <c r="G124" i="549"/>
  <c r="F124" i="549"/>
  <c r="E124" i="549"/>
  <c r="D124" i="549"/>
  <c r="C124" i="549"/>
  <c r="B124" i="549"/>
  <c r="A124" i="549"/>
  <c r="AB123" i="549"/>
  <c r="AA123" i="549"/>
  <c r="Z123" i="549"/>
  <c r="Y123" i="549"/>
  <c r="X123" i="549"/>
  <c r="W123" i="549"/>
  <c r="F7" i="72" s="1"/>
  <c r="V123" i="549"/>
  <c r="D7" i="72" s="1"/>
  <c r="U123" i="549"/>
  <c r="T123" i="549"/>
  <c r="S123" i="549"/>
  <c r="R123" i="549"/>
  <c r="B7" i="72" s="1"/>
  <c r="Q123" i="549"/>
  <c r="P123" i="549" s="1"/>
  <c r="O123" i="549"/>
  <c r="N123" i="549"/>
  <c r="M123" i="549"/>
  <c r="L123" i="549"/>
  <c r="K123" i="549"/>
  <c r="J123" i="549"/>
  <c r="I123" i="549"/>
  <c r="H123" i="549"/>
  <c r="G123" i="549"/>
  <c r="F123" i="549"/>
  <c r="E123" i="549"/>
  <c r="D123" i="549"/>
  <c r="C123" i="549"/>
  <c r="B123" i="549"/>
  <c r="A123" i="549"/>
  <c r="AB122" i="549"/>
  <c r="AA122" i="549"/>
  <c r="Z122" i="549"/>
  <c r="Y122" i="549"/>
  <c r="X122" i="549"/>
  <c r="W122" i="549"/>
  <c r="F6" i="72" s="1"/>
  <c r="V122" i="549"/>
  <c r="D6" i="72" s="1"/>
  <c r="U122" i="549"/>
  <c r="T122" i="549"/>
  <c r="S122" i="549"/>
  <c r="R122" i="549"/>
  <c r="B6" i="72" s="1"/>
  <c r="Q122" i="549"/>
  <c r="P122" i="549" s="1"/>
  <c r="O122" i="549"/>
  <c r="N122" i="549"/>
  <c r="M122" i="549"/>
  <c r="L122" i="549"/>
  <c r="K122" i="549"/>
  <c r="J122" i="549"/>
  <c r="I122" i="549"/>
  <c r="H122" i="549"/>
  <c r="G122" i="549"/>
  <c r="F122" i="549"/>
  <c r="E122" i="549"/>
  <c r="D122" i="549"/>
  <c r="C122" i="549"/>
  <c r="B122" i="549"/>
  <c r="A122" i="549"/>
  <c r="AB121" i="549"/>
  <c r="AA121" i="549"/>
  <c r="Z121" i="549"/>
  <c r="Y121" i="549"/>
  <c r="X121" i="549"/>
  <c r="W121" i="549"/>
  <c r="V121" i="549"/>
  <c r="U121" i="549"/>
  <c r="T121" i="549"/>
  <c r="S121" i="549"/>
  <c r="R121" i="549"/>
  <c r="Q121" i="549"/>
  <c r="P121" i="549" s="1"/>
  <c r="O121" i="549"/>
  <c r="N121" i="549"/>
  <c r="M121" i="549"/>
  <c r="L121" i="549"/>
  <c r="K121" i="549"/>
  <c r="J121" i="549"/>
  <c r="I121" i="549"/>
  <c r="H121" i="549"/>
  <c r="G121" i="549"/>
  <c r="F121" i="549"/>
  <c r="E121" i="549"/>
  <c r="D121" i="549"/>
  <c r="C121" i="549"/>
  <c r="B121" i="549"/>
  <c r="A121" i="549"/>
  <c r="AB120" i="549"/>
  <c r="AA120" i="549"/>
  <c r="Z120" i="549"/>
  <c r="Y120" i="549"/>
  <c r="X120" i="549"/>
  <c r="W120" i="549"/>
  <c r="V120" i="549"/>
  <c r="U120" i="549"/>
  <c r="T120" i="549"/>
  <c r="S120" i="549"/>
  <c r="R120" i="549"/>
  <c r="Q120" i="549"/>
  <c r="P120" i="549" s="1"/>
  <c r="O120" i="549"/>
  <c r="N120" i="549"/>
  <c r="M120" i="549"/>
  <c r="L120" i="549"/>
  <c r="K120" i="549"/>
  <c r="J120" i="549"/>
  <c r="I120" i="549"/>
  <c r="H120" i="549"/>
  <c r="G120" i="549"/>
  <c r="F120" i="549"/>
  <c r="E120" i="549"/>
  <c r="D120" i="549"/>
  <c r="C120" i="549"/>
  <c r="B120" i="549"/>
  <c r="A120" i="549"/>
  <c r="AB119" i="549"/>
  <c r="AA119" i="549"/>
  <c r="Z119" i="549"/>
  <c r="Y119" i="549"/>
  <c r="X119" i="549"/>
  <c r="W119" i="549"/>
  <c r="V119" i="549"/>
  <c r="U119" i="549"/>
  <c r="T119" i="549"/>
  <c r="S119" i="549"/>
  <c r="R119" i="549"/>
  <c r="Q119" i="549"/>
  <c r="P119" i="549" s="1"/>
  <c r="O119" i="549"/>
  <c r="N119" i="549"/>
  <c r="M119" i="549"/>
  <c r="L119" i="549"/>
  <c r="K119" i="549"/>
  <c r="J119" i="549"/>
  <c r="I119" i="549"/>
  <c r="H119" i="549"/>
  <c r="G119" i="549"/>
  <c r="F119" i="549"/>
  <c r="E119" i="549"/>
  <c r="D119" i="549"/>
  <c r="C119" i="549"/>
  <c r="B119" i="549"/>
  <c r="A119" i="549"/>
  <c r="AB118" i="549"/>
  <c r="AA118" i="549"/>
  <c r="Z118" i="549"/>
  <c r="Y118" i="549"/>
  <c r="X118" i="549"/>
  <c r="W118" i="549"/>
  <c r="V118" i="549"/>
  <c r="U118" i="549"/>
  <c r="T118" i="549"/>
  <c r="S118" i="549"/>
  <c r="R118" i="549"/>
  <c r="Q118" i="549"/>
  <c r="P118" i="549"/>
  <c r="O118" i="549"/>
  <c r="N118" i="549"/>
  <c r="M118" i="549"/>
  <c r="L118" i="549"/>
  <c r="K118" i="549"/>
  <c r="J118" i="549"/>
  <c r="I118" i="549"/>
  <c r="H118" i="549"/>
  <c r="G118" i="549"/>
  <c r="F118" i="549"/>
  <c r="E118" i="549"/>
  <c r="D118" i="549"/>
  <c r="C118" i="549"/>
  <c r="B118" i="549"/>
  <c r="A118" i="549"/>
  <c r="AB117" i="549"/>
  <c r="AA117" i="549"/>
  <c r="Z117" i="549"/>
  <c r="Y117" i="549"/>
  <c r="X117" i="549"/>
  <c r="W117" i="549"/>
  <c r="V117" i="549"/>
  <c r="U117" i="549"/>
  <c r="T117" i="549"/>
  <c r="S117" i="549"/>
  <c r="R117" i="549"/>
  <c r="Q117" i="549"/>
  <c r="O117" i="549"/>
  <c r="N117" i="549"/>
  <c r="M117" i="549"/>
  <c r="L117" i="549"/>
  <c r="K117" i="549"/>
  <c r="J117" i="549"/>
  <c r="I117" i="549"/>
  <c r="H117" i="549"/>
  <c r="G117" i="549"/>
  <c r="F117" i="549"/>
  <c r="E117" i="549"/>
  <c r="D117" i="549"/>
  <c r="C117" i="549"/>
  <c r="B117" i="549"/>
  <c r="A117" i="549"/>
  <c r="AB116" i="549"/>
  <c r="AA116" i="549"/>
  <c r="Z116" i="549"/>
  <c r="Y116" i="549"/>
  <c r="X116" i="549"/>
  <c r="W116" i="549"/>
  <c r="V116" i="549"/>
  <c r="U116" i="549"/>
  <c r="T116" i="549"/>
  <c r="S116" i="549"/>
  <c r="R116" i="549"/>
  <c r="Q116" i="549"/>
  <c r="O116" i="549"/>
  <c r="N116" i="549"/>
  <c r="M116" i="549"/>
  <c r="L116" i="549"/>
  <c r="K116" i="549"/>
  <c r="J116" i="549"/>
  <c r="I116" i="549"/>
  <c r="H116" i="549"/>
  <c r="G116" i="549"/>
  <c r="F116" i="549"/>
  <c r="E116" i="549"/>
  <c r="D116" i="549"/>
  <c r="C116" i="549"/>
  <c r="B116" i="549"/>
  <c r="A116" i="549"/>
  <c r="AB115" i="549"/>
  <c r="AA115" i="549"/>
  <c r="Z115" i="549"/>
  <c r="Y115" i="549"/>
  <c r="X115" i="549"/>
  <c r="W115" i="549"/>
  <c r="V115" i="549"/>
  <c r="U115" i="549"/>
  <c r="T115" i="549"/>
  <c r="S115" i="549"/>
  <c r="R115" i="549"/>
  <c r="Q115" i="549"/>
  <c r="O115" i="549"/>
  <c r="N115" i="549"/>
  <c r="M115" i="549"/>
  <c r="L115" i="549"/>
  <c r="K115" i="549"/>
  <c r="J115" i="549"/>
  <c r="I115" i="549"/>
  <c r="H115" i="549"/>
  <c r="G115" i="549"/>
  <c r="F115" i="549"/>
  <c r="E115" i="549"/>
  <c r="D115" i="549"/>
  <c r="C115" i="549"/>
  <c r="B115" i="549"/>
  <c r="A115" i="549"/>
  <c r="AB114" i="549"/>
  <c r="AA114" i="549"/>
  <c r="Z114" i="549"/>
  <c r="Y114" i="549"/>
  <c r="X114" i="549"/>
  <c r="W114" i="549"/>
  <c r="V114" i="549"/>
  <c r="U114" i="549"/>
  <c r="T114" i="549"/>
  <c r="S114" i="549"/>
  <c r="R114" i="549"/>
  <c r="Q114" i="549"/>
  <c r="O114" i="549"/>
  <c r="N114" i="549"/>
  <c r="M114" i="549"/>
  <c r="L114" i="549"/>
  <c r="K114" i="549"/>
  <c r="J114" i="549"/>
  <c r="I114" i="549"/>
  <c r="H114" i="549"/>
  <c r="G114" i="549"/>
  <c r="F114" i="549"/>
  <c r="E114" i="549"/>
  <c r="D114" i="549"/>
  <c r="C114" i="549"/>
  <c r="B114" i="549"/>
  <c r="A114" i="549"/>
  <c r="AB113" i="549"/>
  <c r="AA113" i="549"/>
  <c r="Z113" i="549"/>
  <c r="Y113" i="549"/>
  <c r="X113" i="549"/>
  <c r="W113" i="549"/>
  <c r="V113" i="549"/>
  <c r="U113" i="549"/>
  <c r="T113" i="549"/>
  <c r="S113" i="549"/>
  <c r="R113" i="549"/>
  <c r="Q113" i="549"/>
  <c r="O113" i="549"/>
  <c r="N113" i="549"/>
  <c r="M113" i="549"/>
  <c r="L113" i="549"/>
  <c r="K113" i="549"/>
  <c r="J113" i="549"/>
  <c r="I113" i="549"/>
  <c r="H113" i="549"/>
  <c r="G113" i="549"/>
  <c r="F113" i="549"/>
  <c r="E113" i="549"/>
  <c r="D113" i="549"/>
  <c r="C113" i="549"/>
  <c r="B113" i="549"/>
  <c r="A113" i="549"/>
  <c r="AB112" i="549"/>
  <c r="AA112" i="549"/>
  <c r="Z112" i="549"/>
  <c r="Y112" i="549"/>
  <c r="X112" i="549"/>
  <c r="W112" i="549"/>
  <c r="V112" i="549"/>
  <c r="U112" i="549"/>
  <c r="T112" i="549"/>
  <c r="S112" i="549"/>
  <c r="R112" i="549"/>
  <c r="Q112" i="549"/>
  <c r="O112" i="549"/>
  <c r="N112" i="549"/>
  <c r="M112" i="549"/>
  <c r="L112" i="549"/>
  <c r="K112" i="549"/>
  <c r="J112" i="549"/>
  <c r="I112" i="549"/>
  <c r="H112" i="549"/>
  <c r="G112" i="549"/>
  <c r="F112" i="549"/>
  <c r="E112" i="549"/>
  <c r="D112" i="549"/>
  <c r="C112" i="549"/>
  <c r="B112" i="549"/>
  <c r="A112" i="549"/>
  <c r="AB111" i="549"/>
  <c r="AA111" i="549"/>
  <c r="Z111" i="549"/>
  <c r="Y111" i="549"/>
  <c r="X111" i="549"/>
  <c r="W111" i="549"/>
  <c r="V111" i="549"/>
  <c r="U111" i="549"/>
  <c r="T111" i="549"/>
  <c r="S111" i="549"/>
  <c r="R111" i="549"/>
  <c r="Q111" i="549"/>
  <c r="P111" i="549"/>
  <c r="O111" i="549"/>
  <c r="N111" i="549"/>
  <c r="M111" i="549"/>
  <c r="H111" i="549"/>
  <c r="G111" i="549"/>
  <c r="F111" i="549"/>
  <c r="E111" i="549"/>
  <c r="D111" i="549"/>
  <c r="C111" i="549"/>
  <c r="B111" i="549"/>
  <c r="A111" i="549"/>
  <c r="AB110" i="549"/>
  <c r="J10" i="1073" s="1"/>
  <c r="AA110" i="549"/>
  <c r="Z110" i="549"/>
  <c r="Y110" i="549"/>
  <c r="X110" i="549"/>
  <c r="W110" i="549"/>
  <c r="F10" i="77" s="1"/>
  <c r="V110" i="549"/>
  <c r="D10" i="77" s="1"/>
  <c r="U110" i="549"/>
  <c r="T110" i="549"/>
  <c r="S110" i="549"/>
  <c r="R110" i="549"/>
  <c r="Q110" i="549"/>
  <c r="O110" i="549"/>
  <c r="N110" i="549"/>
  <c r="M110" i="549"/>
  <c r="H110" i="549"/>
  <c r="G110" i="549"/>
  <c r="F110" i="549"/>
  <c r="E110" i="549"/>
  <c r="D110" i="549"/>
  <c r="C110" i="549"/>
  <c r="B110" i="549"/>
  <c r="A110" i="549"/>
  <c r="AB109" i="549"/>
  <c r="AA109" i="549"/>
  <c r="Z109" i="549"/>
  <c r="Y109" i="549"/>
  <c r="X109" i="549"/>
  <c r="W109" i="549"/>
  <c r="V109" i="549"/>
  <c r="U109" i="549"/>
  <c r="T109" i="549"/>
  <c r="S109" i="549"/>
  <c r="R109" i="549"/>
  <c r="Q109" i="549"/>
  <c r="O109" i="549"/>
  <c r="N109" i="549"/>
  <c r="M109" i="549"/>
  <c r="H109" i="549"/>
  <c r="G109" i="549"/>
  <c r="F109" i="549"/>
  <c r="E109" i="549"/>
  <c r="D109" i="549"/>
  <c r="C109" i="549"/>
  <c r="B109" i="549"/>
  <c r="A109" i="549"/>
  <c r="AB108" i="549"/>
  <c r="AA108" i="549"/>
  <c r="Z108" i="549"/>
  <c r="Y108" i="549"/>
  <c r="X108" i="549"/>
  <c r="W108" i="549"/>
  <c r="V108" i="549"/>
  <c r="U108" i="549"/>
  <c r="T108" i="549"/>
  <c r="S108" i="549"/>
  <c r="R108" i="549"/>
  <c r="Q108" i="549"/>
  <c r="O108" i="549"/>
  <c r="N108" i="549"/>
  <c r="M108" i="549"/>
  <c r="H108" i="549"/>
  <c r="G108" i="549"/>
  <c r="F108" i="549"/>
  <c r="E108" i="549"/>
  <c r="D108" i="549"/>
  <c r="C108" i="549"/>
  <c r="B108" i="549"/>
  <c r="A108" i="549"/>
  <c r="AB107" i="549"/>
  <c r="AA107" i="549"/>
  <c r="Z107" i="549"/>
  <c r="Y107" i="549"/>
  <c r="X107" i="549"/>
  <c r="W107" i="549"/>
  <c r="V107" i="549"/>
  <c r="U107" i="549"/>
  <c r="T107" i="549"/>
  <c r="S107" i="549"/>
  <c r="R107" i="549"/>
  <c r="Q107" i="549"/>
  <c r="O107" i="549"/>
  <c r="N107" i="549"/>
  <c r="M107" i="549"/>
  <c r="H107" i="549"/>
  <c r="G107" i="549"/>
  <c r="F107" i="549"/>
  <c r="E107" i="549"/>
  <c r="D107" i="549"/>
  <c r="C107" i="549"/>
  <c r="B107" i="549"/>
  <c r="A107" i="549"/>
  <c r="AB106" i="549"/>
  <c r="AA106" i="549"/>
  <c r="Z106" i="549"/>
  <c r="Y106" i="549"/>
  <c r="X106" i="549"/>
  <c r="W106" i="549"/>
  <c r="V106" i="549"/>
  <c r="U106" i="549"/>
  <c r="T106" i="549"/>
  <c r="S106" i="549"/>
  <c r="R106" i="549"/>
  <c r="Q106" i="549"/>
  <c r="O106" i="549"/>
  <c r="N106" i="549"/>
  <c r="M106" i="549"/>
  <c r="H106" i="549"/>
  <c r="G106" i="549"/>
  <c r="F106" i="549"/>
  <c r="E106" i="549"/>
  <c r="D106" i="549"/>
  <c r="C106" i="549"/>
  <c r="B106" i="549"/>
  <c r="A106" i="549"/>
  <c r="AB105" i="549"/>
  <c r="AA105" i="549"/>
  <c r="Z105" i="549"/>
  <c r="Y105" i="549"/>
  <c r="X105" i="549"/>
  <c r="W105" i="549"/>
  <c r="V105" i="549"/>
  <c r="U105" i="549"/>
  <c r="T105" i="549"/>
  <c r="S105" i="549"/>
  <c r="R105" i="549"/>
  <c r="Q105" i="549"/>
  <c r="O105" i="549"/>
  <c r="N105" i="549"/>
  <c r="M105" i="549"/>
  <c r="H105" i="549"/>
  <c r="G105" i="549"/>
  <c r="F105" i="549"/>
  <c r="E105" i="549"/>
  <c r="D105" i="549"/>
  <c r="C105" i="549"/>
  <c r="B105" i="549"/>
  <c r="A105" i="549"/>
  <c r="AB104" i="549"/>
  <c r="AA104" i="549"/>
  <c r="Z104" i="549"/>
  <c r="Y104" i="549"/>
  <c r="X104" i="549"/>
  <c r="W104" i="549"/>
  <c r="V104" i="549"/>
  <c r="U104" i="549"/>
  <c r="T104" i="549"/>
  <c r="S104" i="549"/>
  <c r="R104" i="549"/>
  <c r="Q104" i="549"/>
  <c r="O104" i="549"/>
  <c r="N104" i="549"/>
  <c r="M104" i="549"/>
  <c r="H104" i="549"/>
  <c r="G104" i="549"/>
  <c r="F104" i="549"/>
  <c r="E104" i="549"/>
  <c r="D104" i="549"/>
  <c r="C104" i="549"/>
  <c r="B104" i="549"/>
  <c r="A104" i="549"/>
  <c r="AB103" i="549"/>
  <c r="AA103" i="549"/>
  <c r="Z103" i="549"/>
  <c r="Y103" i="549"/>
  <c r="X103" i="549"/>
  <c r="W103" i="549"/>
  <c r="V103" i="549"/>
  <c r="U103" i="549"/>
  <c r="T103" i="549"/>
  <c r="S103" i="549"/>
  <c r="R103" i="549"/>
  <c r="Q103" i="549"/>
  <c r="O103" i="549"/>
  <c r="N103" i="549"/>
  <c r="M103" i="549"/>
  <c r="H103" i="549"/>
  <c r="G103" i="549"/>
  <c r="F103" i="549"/>
  <c r="E103" i="549"/>
  <c r="D103" i="549"/>
  <c r="C103" i="549"/>
  <c r="B103" i="549"/>
  <c r="A103" i="549"/>
  <c r="AB102" i="549"/>
  <c r="AA102" i="549"/>
  <c r="Z102" i="549"/>
  <c r="Y102" i="549"/>
  <c r="X102" i="549"/>
  <c r="W102" i="549"/>
  <c r="V102" i="549"/>
  <c r="U102" i="549"/>
  <c r="T102" i="549"/>
  <c r="S102" i="549"/>
  <c r="R102" i="549"/>
  <c r="Q102" i="549"/>
  <c r="O102" i="549"/>
  <c r="N102" i="549"/>
  <c r="M102" i="549"/>
  <c r="H102" i="549"/>
  <c r="G102" i="549"/>
  <c r="F102" i="549"/>
  <c r="E102" i="549"/>
  <c r="D102" i="549"/>
  <c r="C102" i="549"/>
  <c r="B102" i="549"/>
  <c r="A102" i="549"/>
  <c r="AB101" i="549"/>
  <c r="AA101" i="549"/>
  <c r="Z101" i="549"/>
  <c r="Y101" i="549"/>
  <c r="X101" i="549"/>
  <c r="W101" i="549"/>
  <c r="V101" i="549"/>
  <c r="U101" i="549"/>
  <c r="T101" i="549"/>
  <c r="S101" i="549"/>
  <c r="R101" i="549"/>
  <c r="Q101" i="549"/>
  <c r="O101" i="549"/>
  <c r="N101" i="549"/>
  <c r="M101" i="549"/>
  <c r="H101" i="549"/>
  <c r="G101" i="549"/>
  <c r="F101" i="549"/>
  <c r="E101" i="549"/>
  <c r="D101" i="549"/>
  <c r="C101" i="549"/>
  <c r="B101" i="549"/>
  <c r="A101" i="549"/>
  <c r="AB100" i="549"/>
  <c r="AA100" i="549"/>
  <c r="Z100" i="549"/>
  <c r="Y100" i="549"/>
  <c r="X100" i="549"/>
  <c r="W100" i="549"/>
  <c r="V100" i="549"/>
  <c r="U100" i="549"/>
  <c r="T100" i="549"/>
  <c r="S100" i="549"/>
  <c r="R100" i="549"/>
  <c r="Q100" i="549"/>
  <c r="O100" i="549"/>
  <c r="N100" i="549"/>
  <c r="M100" i="549"/>
  <c r="H100" i="549"/>
  <c r="G100" i="549"/>
  <c r="F100" i="549"/>
  <c r="E100" i="549"/>
  <c r="D100" i="549"/>
  <c r="C100" i="549"/>
  <c r="B100" i="549"/>
  <c r="A100" i="549"/>
  <c r="AB99" i="549"/>
  <c r="AA99" i="549"/>
  <c r="Z99" i="549"/>
  <c r="Y99" i="549"/>
  <c r="X99" i="549"/>
  <c r="W99" i="549"/>
  <c r="F6" i="77" s="1"/>
  <c r="V99" i="549"/>
  <c r="D6" i="77" s="1"/>
  <c r="U99" i="549"/>
  <c r="T99" i="549"/>
  <c r="S99" i="549"/>
  <c r="R99" i="549"/>
  <c r="B6" i="77" s="1"/>
  <c r="Q99" i="549"/>
  <c r="O99" i="549"/>
  <c r="N99" i="549"/>
  <c r="M99" i="549"/>
  <c r="H99" i="549"/>
  <c r="G99" i="549"/>
  <c r="F99" i="549"/>
  <c r="E99" i="549"/>
  <c r="D99" i="549"/>
  <c r="C99" i="549"/>
  <c r="B99" i="549"/>
  <c r="A99" i="549"/>
  <c r="AB98" i="549"/>
  <c r="AA98" i="549"/>
  <c r="Z98" i="549"/>
  <c r="Y98" i="549"/>
  <c r="X98" i="549"/>
  <c r="W98" i="549"/>
  <c r="V98" i="549"/>
  <c r="U98" i="549"/>
  <c r="T98" i="549"/>
  <c r="S98" i="549"/>
  <c r="R98" i="549"/>
  <c r="Q98" i="549"/>
  <c r="O98" i="549"/>
  <c r="N98" i="549"/>
  <c r="M98" i="549"/>
  <c r="H98" i="549"/>
  <c r="G98" i="549"/>
  <c r="F98" i="549"/>
  <c r="E98" i="549"/>
  <c r="D98" i="549"/>
  <c r="C98" i="549"/>
  <c r="B98" i="549"/>
  <c r="A98" i="549"/>
  <c r="AB97" i="549"/>
  <c r="AA97" i="549"/>
  <c r="Z97" i="549"/>
  <c r="Y97" i="549"/>
  <c r="X97" i="549"/>
  <c r="W97" i="549"/>
  <c r="V97" i="549"/>
  <c r="U97" i="549"/>
  <c r="T97" i="549"/>
  <c r="S97" i="549"/>
  <c r="R97" i="549"/>
  <c r="Q97" i="549"/>
  <c r="O97" i="549"/>
  <c r="N97" i="549"/>
  <c r="M97" i="549"/>
  <c r="H97" i="549"/>
  <c r="G97" i="549"/>
  <c r="F97" i="549"/>
  <c r="E97" i="549"/>
  <c r="D97" i="549"/>
  <c r="C97" i="549"/>
  <c r="B97" i="549"/>
  <c r="A97" i="549"/>
  <c r="AB96" i="549"/>
  <c r="AA96" i="549"/>
  <c r="Z96" i="549"/>
  <c r="Y96" i="549"/>
  <c r="X96" i="549"/>
  <c r="W96" i="549"/>
  <c r="V96" i="549"/>
  <c r="U96" i="549"/>
  <c r="T96" i="549"/>
  <c r="S96" i="549"/>
  <c r="R96" i="549"/>
  <c r="Q96" i="549"/>
  <c r="O96" i="549"/>
  <c r="N96" i="549"/>
  <c r="M96" i="549"/>
  <c r="H96" i="549"/>
  <c r="G96" i="549"/>
  <c r="F96" i="549"/>
  <c r="E96" i="549"/>
  <c r="D96" i="549"/>
  <c r="C96" i="549"/>
  <c r="B96" i="549"/>
  <c r="A96" i="549"/>
  <c r="AB95" i="549"/>
  <c r="AA95" i="549"/>
  <c r="Z95" i="549"/>
  <c r="Y95" i="549"/>
  <c r="X95" i="549"/>
  <c r="W95" i="549"/>
  <c r="V95" i="549"/>
  <c r="U95" i="549"/>
  <c r="T95" i="549"/>
  <c r="S95" i="549"/>
  <c r="R95" i="549"/>
  <c r="Q95" i="549"/>
  <c r="P95" i="549"/>
  <c r="O95" i="549"/>
  <c r="N95" i="549"/>
  <c r="M95" i="549"/>
  <c r="H95" i="549"/>
  <c r="G95" i="549"/>
  <c r="F95" i="549"/>
  <c r="E95" i="549"/>
  <c r="D95" i="549"/>
  <c r="C95" i="549"/>
  <c r="B95" i="549"/>
  <c r="A95" i="549"/>
  <c r="AB94" i="549"/>
  <c r="AA94" i="549"/>
  <c r="Z94" i="549"/>
  <c r="Y94" i="549"/>
  <c r="X94" i="549"/>
  <c r="W94" i="549"/>
  <c r="V94" i="549"/>
  <c r="U94" i="549"/>
  <c r="T94" i="549"/>
  <c r="S94" i="549"/>
  <c r="R94" i="549"/>
  <c r="Q94" i="549"/>
  <c r="O94" i="549"/>
  <c r="N94" i="549"/>
  <c r="M94" i="549"/>
  <c r="H94" i="549"/>
  <c r="G94" i="549"/>
  <c r="F94" i="549"/>
  <c r="E94" i="549"/>
  <c r="D94" i="549"/>
  <c r="C94" i="549"/>
  <c r="B94" i="549"/>
  <c r="A94" i="549"/>
  <c r="AB93" i="549"/>
  <c r="AA93" i="549"/>
  <c r="Z93" i="549"/>
  <c r="Y93" i="549"/>
  <c r="X93" i="549"/>
  <c r="W93" i="549"/>
  <c r="V93" i="549"/>
  <c r="U93" i="549"/>
  <c r="T93" i="549"/>
  <c r="S93" i="549"/>
  <c r="R93" i="549"/>
  <c r="Q93" i="549"/>
  <c r="O93" i="549"/>
  <c r="N93" i="549"/>
  <c r="M93" i="549"/>
  <c r="H93" i="549"/>
  <c r="G93" i="549"/>
  <c r="F93" i="549"/>
  <c r="E93" i="549"/>
  <c r="D93" i="549"/>
  <c r="C93" i="549"/>
  <c r="B93" i="549"/>
  <c r="A93" i="549"/>
  <c r="AB92" i="549"/>
  <c r="AA92" i="549"/>
  <c r="Z92" i="549"/>
  <c r="Y92" i="549"/>
  <c r="X92" i="549"/>
  <c r="W92" i="549"/>
  <c r="V92" i="549"/>
  <c r="U92" i="549"/>
  <c r="T92" i="549"/>
  <c r="S92" i="549"/>
  <c r="R92" i="549"/>
  <c r="Q92" i="549"/>
  <c r="O92" i="549"/>
  <c r="N92" i="549"/>
  <c r="M92" i="549"/>
  <c r="H92" i="549"/>
  <c r="G92" i="549"/>
  <c r="F92" i="549"/>
  <c r="E92" i="549"/>
  <c r="D92" i="549"/>
  <c r="C92" i="549"/>
  <c r="B92" i="549"/>
  <c r="A92" i="549"/>
  <c r="AB91" i="549"/>
  <c r="AA91" i="549"/>
  <c r="Z91" i="549"/>
  <c r="Y91" i="549"/>
  <c r="X91" i="549"/>
  <c r="W91" i="549"/>
  <c r="V91" i="549"/>
  <c r="U91" i="549"/>
  <c r="T91" i="549"/>
  <c r="S91" i="549"/>
  <c r="R91" i="549"/>
  <c r="Q91" i="549"/>
  <c r="O91" i="549"/>
  <c r="N91" i="549"/>
  <c r="M91" i="549"/>
  <c r="H91" i="549"/>
  <c r="G91" i="549"/>
  <c r="F91" i="549"/>
  <c r="E91" i="549"/>
  <c r="D91" i="549"/>
  <c r="C91" i="549"/>
  <c r="B91" i="549"/>
  <c r="A91" i="549"/>
  <c r="AB90" i="549"/>
  <c r="AA90" i="549"/>
  <c r="Z90" i="549"/>
  <c r="Y90" i="549"/>
  <c r="X90" i="549"/>
  <c r="W90" i="549"/>
  <c r="V90" i="549"/>
  <c r="U90" i="549"/>
  <c r="T90" i="549"/>
  <c r="S90" i="549"/>
  <c r="R90" i="549"/>
  <c r="Q90" i="549"/>
  <c r="O90" i="549"/>
  <c r="N90" i="549"/>
  <c r="M90" i="549"/>
  <c r="H90" i="549"/>
  <c r="G90" i="549"/>
  <c r="F90" i="549"/>
  <c r="E90" i="549"/>
  <c r="D90" i="549"/>
  <c r="C90" i="549"/>
  <c r="B90" i="549"/>
  <c r="A90" i="549"/>
  <c r="AB89" i="549"/>
  <c r="AA89" i="549"/>
  <c r="Z89" i="549"/>
  <c r="Y89" i="549"/>
  <c r="X89" i="549"/>
  <c r="W89" i="549"/>
  <c r="F7" i="73" s="1"/>
  <c r="V89" i="549"/>
  <c r="D7" i="73" s="1"/>
  <c r="U89" i="549"/>
  <c r="T89" i="549"/>
  <c r="S89" i="549"/>
  <c r="R89" i="549"/>
  <c r="B7" i="73" s="1"/>
  <c r="Q89" i="549"/>
  <c r="O89" i="549"/>
  <c r="N89" i="549"/>
  <c r="M89" i="549"/>
  <c r="H89" i="549"/>
  <c r="G89" i="549"/>
  <c r="F89" i="549"/>
  <c r="E89" i="549"/>
  <c r="D89" i="549"/>
  <c r="C89" i="549"/>
  <c r="B89" i="549"/>
  <c r="A89" i="549"/>
  <c r="AB88" i="549"/>
  <c r="AA88" i="549"/>
  <c r="Z88" i="549"/>
  <c r="Y88" i="549"/>
  <c r="X88" i="549"/>
  <c r="W88" i="549"/>
  <c r="V88" i="549"/>
  <c r="U88" i="549"/>
  <c r="T88" i="549"/>
  <c r="S88" i="549"/>
  <c r="R88" i="549"/>
  <c r="Q88" i="549"/>
  <c r="O88" i="549"/>
  <c r="N88" i="549"/>
  <c r="M88" i="549"/>
  <c r="H88" i="549"/>
  <c r="G88" i="549"/>
  <c r="F88" i="549"/>
  <c r="E88" i="549"/>
  <c r="D88" i="549"/>
  <c r="C88" i="549"/>
  <c r="B88" i="549"/>
  <c r="A88" i="549"/>
  <c r="AB87" i="549"/>
  <c r="AA87" i="549"/>
  <c r="Z87" i="549"/>
  <c r="Y87" i="549"/>
  <c r="X87" i="549"/>
  <c r="W87" i="549"/>
  <c r="V87" i="549"/>
  <c r="U87" i="549"/>
  <c r="T87" i="549"/>
  <c r="S87" i="549"/>
  <c r="R87" i="549"/>
  <c r="Q87" i="549"/>
  <c r="O87" i="549"/>
  <c r="N87" i="549"/>
  <c r="M87" i="549"/>
  <c r="H87" i="549"/>
  <c r="G87" i="549"/>
  <c r="F87" i="549"/>
  <c r="E87" i="549"/>
  <c r="D87" i="549"/>
  <c r="C87" i="549"/>
  <c r="B87" i="549"/>
  <c r="A87" i="549"/>
  <c r="AB86" i="549"/>
  <c r="AA86" i="549"/>
  <c r="Z86" i="549"/>
  <c r="Y86" i="549"/>
  <c r="X86" i="549"/>
  <c r="W86" i="549"/>
  <c r="V86" i="549"/>
  <c r="U86" i="549"/>
  <c r="T86" i="549"/>
  <c r="S86" i="549"/>
  <c r="R86" i="549"/>
  <c r="Q86" i="549"/>
  <c r="O86" i="549"/>
  <c r="N86" i="549"/>
  <c r="M86" i="549"/>
  <c r="H86" i="549"/>
  <c r="G86" i="549"/>
  <c r="F86" i="549"/>
  <c r="E86" i="549"/>
  <c r="D86" i="549"/>
  <c r="C86" i="549"/>
  <c r="B86" i="549"/>
  <c r="A86" i="549"/>
  <c r="AB85" i="549"/>
  <c r="AA85" i="549"/>
  <c r="Z85" i="549"/>
  <c r="Y85" i="549"/>
  <c r="X85" i="549"/>
  <c r="W85" i="549"/>
  <c r="V85" i="549"/>
  <c r="U85" i="549"/>
  <c r="T85" i="549"/>
  <c r="S85" i="549"/>
  <c r="R85" i="549"/>
  <c r="Q85" i="549"/>
  <c r="O85" i="549"/>
  <c r="N85" i="549"/>
  <c r="M85" i="549"/>
  <c r="H85" i="549"/>
  <c r="G85" i="549"/>
  <c r="F85" i="549"/>
  <c r="E85" i="549"/>
  <c r="D85" i="549"/>
  <c r="C85" i="549"/>
  <c r="B85" i="549"/>
  <c r="A85" i="549"/>
  <c r="AB84" i="549"/>
  <c r="AA84" i="549"/>
  <c r="Z84" i="549"/>
  <c r="Y84" i="549"/>
  <c r="X84" i="549"/>
  <c r="W84" i="549"/>
  <c r="V84" i="549"/>
  <c r="U84" i="549"/>
  <c r="T84" i="549"/>
  <c r="S84" i="549"/>
  <c r="R84" i="549"/>
  <c r="Q84" i="549"/>
  <c r="O84" i="549"/>
  <c r="N84" i="549"/>
  <c r="M84" i="549"/>
  <c r="H84" i="549"/>
  <c r="G84" i="549"/>
  <c r="F84" i="549"/>
  <c r="E84" i="549"/>
  <c r="D84" i="549"/>
  <c r="C84" i="549"/>
  <c r="B84" i="549"/>
  <c r="A84" i="549"/>
  <c r="AB83" i="549"/>
  <c r="AA83" i="549"/>
  <c r="Z83" i="549"/>
  <c r="Y83" i="549"/>
  <c r="X83" i="549"/>
  <c r="W83" i="549"/>
  <c r="V83" i="549"/>
  <c r="U83" i="549"/>
  <c r="T83" i="549"/>
  <c r="S83" i="549"/>
  <c r="R83" i="549"/>
  <c r="Q83" i="549"/>
  <c r="O83" i="549"/>
  <c r="N83" i="549"/>
  <c r="M83" i="549"/>
  <c r="H83" i="549"/>
  <c r="G83" i="549"/>
  <c r="F83" i="549"/>
  <c r="E83" i="549"/>
  <c r="D83" i="549"/>
  <c r="C83" i="549"/>
  <c r="B83" i="549"/>
  <c r="A83" i="549"/>
  <c r="AB82" i="549"/>
  <c r="AA82" i="549"/>
  <c r="Z82" i="549"/>
  <c r="Y82" i="549"/>
  <c r="X82" i="549"/>
  <c r="W82" i="549"/>
  <c r="V82" i="549"/>
  <c r="U82" i="549"/>
  <c r="T82" i="549"/>
  <c r="S82" i="549"/>
  <c r="R82" i="549"/>
  <c r="Q82" i="549"/>
  <c r="P82" i="549"/>
  <c r="O82" i="549"/>
  <c r="N82" i="549"/>
  <c r="M82" i="549"/>
  <c r="H82" i="549"/>
  <c r="G82" i="549"/>
  <c r="F82" i="549"/>
  <c r="E82" i="549"/>
  <c r="D82" i="549"/>
  <c r="C82" i="549"/>
  <c r="B82" i="549"/>
  <c r="A82" i="549"/>
  <c r="AB81" i="549"/>
  <c r="AA81" i="549"/>
  <c r="Z81" i="549"/>
  <c r="Y81" i="549"/>
  <c r="X81" i="549"/>
  <c r="W81" i="549"/>
  <c r="V81" i="549"/>
  <c r="U81" i="549"/>
  <c r="T81" i="549"/>
  <c r="S81" i="549"/>
  <c r="R81" i="549"/>
  <c r="Q81" i="549"/>
  <c r="P81" i="549"/>
  <c r="O81" i="549"/>
  <c r="N81" i="549"/>
  <c r="M81" i="549"/>
  <c r="G81" i="549"/>
  <c r="F81" i="549"/>
  <c r="E81" i="549"/>
  <c r="D81" i="549"/>
  <c r="C81" i="549"/>
  <c r="B81" i="549"/>
  <c r="A81" i="549"/>
  <c r="AB80" i="549"/>
  <c r="AA80" i="549"/>
  <c r="Z80" i="549"/>
  <c r="Y80" i="549"/>
  <c r="X80" i="549"/>
  <c r="W80" i="549"/>
  <c r="V80" i="549"/>
  <c r="U80" i="549"/>
  <c r="T80" i="549"/>
  <c r="S80" i="549"/>
  <c r="R80" i="549"/>
  <c r="Q80" i="549"/>
  <c r="P80" i="549"/>
  <c r="O80" i="549"/>
  <c r="N80" i="549"/>
  <c r="M80" i="549"/>
  <c r="H80" i="549"/>
  <c r="G80" i="549"/>
  <c r="F80" i="549"/>
  <c r="E80" i="549"/>
  <c r="D80" i="549"/>
  <c r="C80" i="549"/>
  <c r="B80" i="549"/>
  <c r="A80" i="549"/>
  <c r="AB79" i="549"/>
  <c r="AA79" i="549"/>
  <c r="Z79" i="549"/>
  <c r="Y79" i="549"/>
  <c r="X79" i="549"/>
  <c r="W79" i="549"/>
  <c r="V79" i="549"/>
  <c r="U79" i="549"/>
  <c r="T79" i="549"/>
  <c r="S79" i="549"/>
  <c r="R79" i="549"/>
  <c r="Q79" i="549"/>
  <c r="P79" i="549"/>
  <c r="O79" i="549"/>
  <c r="N79" i="549"/>
  <c r="M79" i="549"/>
  <c r="H79" i="549"/>
  <c r="G79" i="549"/>
  <c r="F79" i="549"/>
  <c r="E79" i="549"/>
  <c r="D79" i="549"/>
  <c r="C79" i="549"/>
  <c r="B79" i="549"/>
  <c r="A79" i="549"/>
  <c r="AB78" i="549"/>
  <c r="AA78" i="549"/>
  <c r="Z78" i="549"/>
  <c r="Y78" i="549"/>
  <c r="X78" i="549"/>
  <c r="W78" i="549"/>
  <c r="V78" i="549"/>
  <c r="U78" i="549"/>
  <c r="T78" i="549"/>
  <c r="S78" i="549"/>
  <c r="R78" i="549"/>
  <c r="Q78" i="549"/>
  <c r="P78" i="549"/>
  <c r="O78" i="549"/>
  <c r="N78" i="549"/>
  <c r="M78" i="549"/>
  <c r="G78" i="549"/>
  <c r="F78" i="549"/>
  <c r="E78" i="549"/>
  <c r="D78" i="549"/>
  <c r="C78" i="549"/>
  <c r="B78" i="549"/>
  <c r="A78" i="549"/>
  <c r="AB77" i="549"/>
  <c r="AA77" i="549"/>
  <c r="Z77" i="549"/>
  <c r="Y77" i="549"/>
  <c r="X77" i="549"/>
  <c r="W77" i="549"/>
  <c r="V77" i="549"/>
  <c r="U77" i="549"/>
  <c r="T77" i="549"/>
  <c r="S77" i="549"/>
  <c r="R77" i="549"/>
  <c r="Q77" i="549"/>
  <c r="P77" i="549"/>
  <c r="O77" i="549"/>
  <c r="N77" i="549"/>
  <c r="M77" i="549"/>
  <c r="G77" i="549"/>
  <c r="F77" i="549"/>
  <c r="E77" i="549"/>
  <c r="D77" i="549"/>
  <c r="C77" i="549"/>
  <c r="B77" i="549"/>
  <c r="A77" i="549"/>
  <c r="AB76" i="549"/>
  <c r="AA76" i="549"/>
  <c r="Z76" i="549"/>
  <c r="Y76" i="549"/>
  <c r="X76" i="549"/>
  <c r="W76" i="549"/>
  <c r="V76" i="549"/>
  <c r="U76" i="549"/>
  <c r="T76" i="549"/>
  <c r="S76" i="549"/>
  <c r="R76" i="549"/>
  <c r="Q76" i="549"/>
  <c r="P76" i="549"/>
  <c r="O76" i="549"/>
  <c r="N76" i="549"/>
  <c r="M76" i="549"/>
  <c r="G76" i="549"/>
  <c r="F76" i="549"/>
  <c r="E76" i="549"/>
  <c r="D76" i="549"/>
  <c r="C76" i="549"/>
  <c r="B76" i="549"/>
  <c r="A76" i="549"/>
  <c r="AB75" i="549"/>
  <c r="AA75" i="549"/>
  <c r="Z75" i="549"/>
  <c r="Y75" i="549"/>
  <c r="X75" i="549"/>
  <c r="W75" i="549"/>
  <c r="V75" i="549"/>
  <c r="U75" i="549"/>
  <c r="T75" i="549"/>
  <c r="S75" i="549"/>
  <c r="R75" i="549"/>
  <c r="Q75" i="549"/>
  <c r="P75" i="549"/>
  <c r="O75" i="549"/>
  <c r="N75" i="549"/>
  <c r="M75" i="549"/>
  <c r="G75" i="549"/>
  <c r="F75" i="549"/>
  <c r="E75" i="549"/>
  <c r="D75" i="549"/>
  <c r="C75" i="549"/>
  <c r="B75" i="549"/>
  <c r="A75" i="549"/>
  <c r="AB74" i="549"/>
  <c r="AA74" i="549"/>
  <c r="Z74" i="549"/>
  <c r="Y74" i="549"/>
  <c r="X74" i="549"/>
  <c r="W74" i="549"/>
  <c r="V74" i="549"/>
  <c r="U74" i="549"/>
  <c r="T74" i="549"/>
  <c r="S74" i="549"/>
  <c r="R74" i="549"/>
  <c r="Q74" i="549"/>
  <c r="P74" i="549"/>
  <c r="O74" i="549"/>
  <c r="N74" i="549"/>
  <c r="M74" i="549"/>
  <c r="H74" i="549"/>
  <c r="G74" i="549"/>
  <c r="F74" i="549"/>
  <c r="E74" i="549"/>
  <c r="D74" i="549"/>
  <c r="C74" i="549"/>
  <c r="B74" i="549"/>
  <c r="A74" i="549"/>
  <c r="AB73" i="549"/>
  <c r="AA73" i="549"/>
  <c r="Z73" i="549"/>
  <c r="Y73" i="549"/>
  <c r="X73" i="549"/>
  <c r="W73" i="549"/>
  <c r="V73" i="549"/>
  <c r="U73" i="549"/>
  <c r="T73" i="549"/>
  <c r="S73" i="549"/>
  <c r="R73" i="549"/>
  <c r="Q73" i="549"/>
  <c r="P73" i="549"/>
  <c r="O73" i="549"/>
  <c r="N73" i="549"/>
  <c r="M73" i="549"/>
  <c r="H73" i="549"/>
  <c r="G73" i="549"/>
  <c r="F73" i="549"/>
  <c r="E73" i="549"/>
  <c r="D73" i="549"/>
  <c r="C73" i="549"/>
  <c r="B73" i="549"/>
  <c r="A73" i="549"/>
  <c r="AB72" i="549"/>
  <c r="AA72" i="549"/>
  <c r="Z72" i="549"/>
  <c r="Y72" i="549"/>
  <c r="X72" i="549"/>
  <c r="W72" i="549"/>
  <c r="V72" i="549"/>
  <c r="U72" i="549"/>
  <c r="T72" i="549"/>
  <c r="S72" i="549"/>
  <c r="R72" i="549"/>
  <c r="Q72" i="549"/>
  <c r="P72" i="549"/>
  <c r="O72" i="549"/>
  <c r="N72" i="549"/>
  <c r="M72" i="549"/>
  <c r="H72" i="549"/>
  <c r="G72" i="549"/>
  <c r="F72" i="549"/>
  <c r="E72" i="549"/>
  <c r="D72" i="549"/>
  <c r="C72" i="549"/>
  <c r="B72" i="549"/>
  <c r="A72" i="549"/>
  <c r="AB71" i="549"/>
  <c r="AA71" i="549"/>
  <c r="Z71" i="549"/>
  <c r="Y71" i="549"/>
  <c r="X71" i="549"/>
  <c r="W71" i="549"/>
  <c r="V71" i="549"/>
  <c r="U71" i="549"/>
  <c r="T71" i="549"/>
  <c r="S71" i="549"/>
  <c r="R71" i="549"/>
  <c r="Q71" i="549"/>
  <c r="P71" i="549"/>
  <c r="O71" i="549"/>
  <c r="N71" i="549"/>
  <c r="M71" i="549"/>
  <c r="H71" i="549"/>
  <c r="G71" i="549"/>
  <c r="F71" i="549"/>
  <c r="E71" i="549"/>
  <c r="D71" i="549"/>
  <c r="C71" i="549"/>
  <c r="B71" i="549"/>
  <c r="A71" i="549"/>
  <c r="AB70" i="549"/>
  <c r="AA70" i="549"/>
  <c r="Z70" i="549"/>
  <c r="Y70" i="549"/>
  <c r="X70" i="549"/>
  <c r="W70" i="549"/>
  <c r="V70" i="549"/>
  <c r="U70" i="549"/>
  <c r="T70" i="549"/>
  <c r="S70" i="549"/>
  <c r="R70" i="549"/>
  <c r="Q70" i="549"/>
  <c r="P70" i="549"/>
  <c r="O70" i="549"/>
  <c r="N70" i="549"/>
  <c r="M70" i="549"/>
  <c r="H70" i="549"/>
  <c r="G70" i="549"/>
  <c r="F70" i="549"/>
  <c r="E70" i="549"/>
  <c r="D70" i="549"/>
  <c r="C70" i="549"/>
  <c r="B70" i="549"/>
  <c r="A70" i="549"/>
  <c r="AB69" i="549"/>
  <c r="AA69" i="549"/>
  <c r="Z69" i="549"/>
  <c r="Y69" i="549"/>
  <c r="X69" i="549"/>
  <c r="W69" i="549"/>
  <c r="V69" i="549"/>
  <c r="U69" i="549"/>
  <c r="T69" i="549"/>
  <c r="S69" i="549"/>
  <c r="R69" i="549"/>
  <c r="Q69" i="549"/>
  <c r="P69" i="549"/>
  <c r="O69" i="549"/>
  <c r="N69" i="549"/>
  <c r="M69" i="549"/>
  <c r="H69" i="549"/>
  <c r="G69" i="549"/>
  <c r="F69" i="549"/>
  <c r="E69" i="549"/>
  <c r="D69" i="549"/>
  <c r="C69" i="549"/>
  <c r="B69" i="549"/>
  <c r="A69" i="549"/>
  <c r="AB68" i="549"/>
  <c r="AA68" i="549"/>
  <c r="Z68" i="549"/>
  <c r="Y68" i="549"/>
  <c r="X68" i="549"/>
  <c r="W68" i="549"/>
  <c r="V68" i="549"/>
  <c r="U68" i="549"/>
  <c r="T68" i="549"/>
  <c r="S68" i="549"/>
  <c r="R68" i="549"/>
  <c r="Q68" i="549"/>
  <c r="P68" i="549"/>
  <c r="O68" i="549"/>
  <c r="N68" i="549"/>
  <c r="M68" i="549"/>
  <c r="H68" i="549"/>
  <c r="G68" i="549"/>
  <c r="F68" i="549"/>
  <c r="E68" i="549"/>
  <c r="D68" i="549"/>
  <c r="C68" i="549"/>
  <c r="B68" i="549"/>
  <c r="A68" i="549"/>
  <c r="AB67" i="549"/>
  <c r="AA67" i="549"/>
  <c r="Z67" i="549"/>
  <c r="Y67" i="549"/>
  <c r="X67" i="549"/>
  <c r="W67" i="549"/>
  <c r="V67" i="549"/>
  <c r="U67" i="549"/>
  <c r="T67" i="549"/>
  <c r="S67" i="549"/>
  <c r="R67" i="549"/>
  <c r="Q67" i="549"/>
  <c r="P67" i="549"/>
  <c r="O67" i="549"/>
  <c r="N67" i="549"/>
  <c r="M67" i="549"/>
  <c r="H67" i="549"/>
  <c r="G67" i="549"/>
  <c r="F67" i="549"/>
  <c r="E67" i="549"/>
  <c r="D67" i="549"/>
  <c r="C67" i="549"/>
  <c r="B67" i="549"/>
  <c r="A67" i="549"/>
  <c r="AB66" i="549"/>
  <c r="AA66" i="549"/>
  <c r="Z66" i="549"/>
  <c r="Y66" i="549"/>
  <c r="X66" i="549"/>
  <c r="W66" i="549"/>
  <c r="V66" i="549"/>
  <c r="U66" i="549"/>
  <c r="T66" i="549"/>
  <c r="S66" i="549"/>
  <c r="R66" i="549"/>
  <c r="Q66" i="549"/>
  <c r="P66" i="549"/>
  <c r="O66" i="549"/>
  <c r="N66" i="549"/>
  <c r="M66" i="549"/>
  <c r="H66" i="549"/>
  <c r="G66" i="549"/>
  <c r="F66" i="549"/>
  <c r="E66" i="549"/>
  <c r="D66" i="549"/>
  <c r="C66" i="549"/>
  <c r="B66" i="549"/>
  <c r="A66" i="549"/>
  <c r="AB65" i="549"/>
  <c r="AA65" i="549"/>
  <c r="Z65" i="549"/>
  <c r="Y65" i="549"/>
  <c r="X65" i="549"/>
  <c r="W65" i="549"/>
  <c r="V65" i="549"/>
  <c r="U65" i="549"/>
  <c r="T65" i="549"/>
  <c r="S65" i="549"/>
  <c r="R65" i="549"/>
  <c r="Q65" i="549"/>
  <c r="P65" i="549"/>
  <c r="O65" i="549"/>
  <c r="N65" i="549"/>
  <c r="M65" i="549"/>
  <c r="H65" i="549"/>
  <c r="G65" i="549"/>
  <c r="F65" i="549"/>
  <c r="E65" i="549"/>
  <c r="D65" i="549"/>
  <c r="C65" i="549"/>
  <c r="B65" i="549"/>
  <c r="A65" i="549"/>
  <c r="AB64" i="549"/>
  <c r="AA64" i="549"/>
  <c r="Z64" i="549"/>
  <c r="Y64" i="549"/>
  <c r="X64" i="549"/>
  <c r="W64" i="549"/>
  <c r="V64" i="549"/>
  <c r="U64" i="549"/>
  <c r="T64" i="549"/>
  <c r="S64" i="549"/>
  <c r="R64" i="549"/>
  <c r="Q64" i="549"/>
  <c r="P64" i="549"/>
  <c r="O64" i="549"/>
  <c r="N64" i="549"/>
  <c r="M64" i="549"/>
  <c r="H64" i="549"/>
  <c r="G64" i="549"/>
  <c r="F64" i="549"/>
  <c r="E64" i="549"/>
  <c r="D64" i="549"/>
  <c r="C64" i="549"/>
  <c r="B64" i="549"/>
  <c r="A64" i="549"/>
  <c r="AB63" i="549"/>
  <c r="AA63" i="549"/>
  <c r="Z63" i="549"/>
  <c r="Y63" i="549"/>
  <c r="X63" i="549"/>
  <c r="W63" i="549"/>
  <c r="V63" i="549"/>
  <c r="U63" i="549"/>
  <c r="T63" i="549"/>
  <c r="S63" i="549"/>
  <c r="R63" i="549"/>
  <c r="Q63" i="549"/>
  <c r="P63" i="549"/>
  <c r="O63" i="549"/>
  <c r="N63" i="549"/>
  <c r="M63" i="549"/>
  <c r="H63" i="549"/>
  <c r="G63" i="549"/>
  <c r="F63" i="549"/>
  <c r="E63" i="549"/>
  <c r="D63" i="549"/>
  <c r="C63" i="549"/>
  <c r="B63" i="549"/>
  <c r="A63" i="549"/>
  <c r="AB62" i="549"/>
  <c r="AA62" i="549"/>
  <c r="Z62" i="549"/>
  <c r="Y62" i="549"/>
  <c r="X62" i="549"/>
  <c r="W62" i="549"/>
  <c r="V62" i="549"/>
  <c r="U62" i="549"/>
  <c r="T62" i="549"/>
  <c r="S62" i="549"/>
  <c r="R62" i="549"/>
  <c r="Q62" i="549"/>
  <c r="P62" i="549"/>
  <c r="O62" i="549"/>
  <c r="N62" i="549"/>
  <c r="M62" i="549"/>
  <c r="H62" i="549"/>
  <c r="G62" i="549"/>
  <c r="F62" i="549"/>
  <c r="E62" i="549"/>
  <c r="D62" i="549"/>
  <c r="C62" i="549"/>
  <c r="B62" i="549"/>
  <c r="A62" i="549"/>
  <c r="AB61" i="549"/>
  <c r="AA61" i="549"/>
  <c r="Z61" i="549"/>
  <c r="Y61" i="549"/>
  <c r="X61" i="549"/>
  <c r="W61" i="549"/>
  <c r="V61" i="549"/>
  <c r="U61" i="549"/>
  <c r="T61" i="549"/>
  <c r="S61" i="549"/>
  <c r="R61" i="549"/>
  <c r="Q61" i="549"/>
  <c r="P61" i="549"/>
  <c r="O61" i="549"/>
  <c r="N61" i="549"/>
  <c r="M61" i="549"/>
  <c r="H61" i="549"/>
  <c r="G61" i="549"/>
  <c r="F61" i="549"/>
  <c r="E61" i="549"/>
  <c r="D61" i="549"/>
  <c r="C61" i="549"/>
  <c r="B61" i="549"/>
  <c r="A61" i="549"/>
  <c r="AB60" i="549"/>
  <c r="AA60" i="549"/>
  <c r="Z60" i="549"/>
  <c r="Y60" i="549"/>
  <c r="X60" i="549"/>
  <c r="W60" i="549"/>
  <c r="V60" i="549"/>
  <c r="U60" i="549"/>
  <c r="T60" i="549"/>
  <c r="S60" i="549"/>
  <c r="R60" i="549"/>
  <c r="Q60" i="549"/>
  <c r="P60" i="549"/>
  <c r="O60" i="549"/>
  <c r="N60" i="549"/>
  <c r="M60" i="549"/>
  <c r="H60" i="549"/>
  <c r="G60" i="549"/>
  <c r="F60" i="549"/>
  <c r="E60" i="549"/>
  <c r="D60" i="549"/>
  <c r="C60" i="549"/>
  <c r="B60" i="549"/>
  <c r="A60" i="549"/>
  <c r="AB59" i="549"/>
  <c r="AA59" i="549"/>
  <c r="Z59" i="549"/>
  <c r="Y59" i="549"/>
  <c r="X59" i="549"/>
  <c r="W59" i="549"/>
  <c r="V59" i="549"/>
  <c r="U59" i="549"/>
  <c r="T59" i="549"/>
  <c r="S59" i="549"/>
  <c r="R59" i="549"/>
  <c r="Q59" i="549"/>
  <c r="P59" i="549"/>
  <c r="O59" i="549"/>
  <c r="N59" i="549"/>
  <c r="M59" i="549"/>
  <c r="H59" i="549"/>
  <c r="G59" i="549"/>
  <c r="F59" i="549"/>
  <c r="E59" i="549"/>
  <c r="D59" i="549"/>
  <c r="C59" i="549"/>
  <c r="B59" i="549"/>
  <c r="A59" i="549"/>
  <c r="AB58" i="549"/>
  <c r="AA58" i="549"/>
  <c r="Z58" i="549"/>
  <c r="Y58" i="549"/>
  <c r="X58" i="549"/>
  <c r="W58" i="549"/>
  <c r="V58" i="549"/>
  <c r="U58" i="549"/>
  <c r="T58" i="549"/>
  <c r="S58" i="549"/>
  <c r="R58" i="549"/>
  <c r="Q58" i="549"/>
  <c r="P58" i="549"/>
  <c r="O58" i="549"/>
  <c r="N58" i="549"/>
  <c r="M58" i="549"/>
  <c r="H58" i="549"/>
  <c r="G58" i="549"/>
  <c r="F58" i="549"/>
  <c r="E58" i="549"/>
  <c r="D58" i="549"/>
  <c r="C58" i="549"/>
  <c r="B58" i="549"/>
  <c r="A58" i="549"/>
  <c r="AB57" i="549"/>
  <c r="AA57" i="549"/>
  <c r="Z57" i="549"/>
  <c r="Y57" i="549"/>
  <c r="X57" i="549"/>
  <c r="W57" i="549"/>
  <c r="V57" i="549"/>
  <c r="U57" i="549"/>
  <c r="T57" i="549"/>
  <c r="S57" i="549"/>
  <c r="R57" i="549"/>
  <c r="Q57" i="549"/>
  <c r="P57" i="549"/>
  <c r="O57" i="549"/>
  <c r="N57" i="549"/>
  <c r="M57" i="549"/>
  <c r="H57" i="549"/>
  <c r="G57" i="549"/>
  <c r="F57" i="549"/>
  <c r="E57" i="549"/>
  <c r="D57" i="549"/>
  <c r="C57" i="549"/>
  <c r="B57" i="549"/>
  <c r="A57" i="549"/>
  <c r="AB56" i="549"/>
  <c r="AA56" i="549"/>
  <c r="Z56" i="549"/>
  <c r="Y56" i="549"/>
  <c r="X56" i="549"/>
  <c r="W56" i="549"/>
  <c r="V56" i="549"/>
  <c r="U56" i="549"/>
  <c r="T56" i="549"/>
  <c r="S56" i="549"/>
  <c r="R56" i="549"/>
  <c r="Q56" i="549"/>
  <c r="P56" i="549"/>
  <c r="O56" i="549"/>
  <c r="N56" i="549"/>
  <c r="M56" i="549"/>
  <c r="H56" i="549"/>
  <c r="G56" i="549"/>
  <c r="F56" i="549"/>
  <c r="E56" i="549"/>
  <c r="D56" i="549"/>
  <c r="C56" i="549"/>
  <c r="B56" i="549"/>
  <c r="A56" i="549"/>
  <c r="AB55" i="549"/>
  <c r="AA55" i="549"/>
  <c r="Z55" i="549"/>
  <c r="Y55" i="549"/>
  <c r="X55" i="549"/>
  <c r="W55" i="549"/>
  <c r="V55" i="549"/>
  <c r="U55" i="549"/>
  <c r="T55" i="549"/>
  <c r="S55" i="549"/>
  <c r="R55" i="549"/>
  <c r="Q55" i="549"/>
  <c r="P55" i="549"/>
  <c r="O55" i="549"/>
  <c r="N55" i="549"/>
  <c r="M55" i="549"/>
  <c r="H55" i="549"/>
  <c r="G55" i="549"/>
  <c r="F55" i="549"/>
  <c r="E55" i="549"/>
  <c r="D55" i="549"/>
  <c r="C55" i="549"/>
  <c r="B55" i="549"/>
  <c r="A55" i="549"/>
  <c r="AB54" i="549"/>
  <c r="AA54" i="549"/>
  <c r="Z54" i="549"/>
  <c r="Y54" i="549"/>
  <c r="X54" i="549"/>
  <c r="W54" i="549"/>
  <c r="V54" i="549"/>
  <c r="U54" i="549"/>
  <c r="T54" i="549"/>
  <c r="S54" i="549"/>
  <c r="R54" i="549"/>
  <c r="Q54" i="549"/>
  <c r="P54" i="549"/>
  <c r="O54" i="549"/>
  <c r="N54" i="549"/>
  <c r="M54" i="549"/>
  <c r="H54" i="549"/>
  <c r="G54" i="549"/>
  <c r="F54" i="549"/>
  <c r="E54" i="549"/>
  <c r="D54" i="549"/>
  <c r="C54" i="549"/>
  <c r="B54" i="549"/>
  <c r="A54" i="549"/>
  <c r="AB53" i="549"/>
  <c r="AA53" i="549"/>
  <c r="Z53" i="549"/>
  <c r="Y53" i="549"/>
  <c r="X53" i="549"/>
  <c r="W53" i="549"/>
  <c r="V53" i="549"/>
  <c r="U53" i="549"/>
  <c r="T53" i="549"/>
  <c r="S53" i="549"/>
  <c r="R53" i="549"/>
  <c r="Q53" i="549"/>
  <c r="P53" i="549"/>
  <c r="O53" i="549"/>
  <c r="N53" i="549"/>
  <c r="M53" i="549"/>
  <c r="H53" i="549"/>
  <c r="G53" i="549"/>
  <c r="F53" i="549"/>
  <c r="E53" i="549"/>
  <c r="D53" i="549"/>
  <c r="C53" i="549"/>
  <c r="B53" i="549"/>
  <c r="A53" i="549"/>
  <c r="AB52" i="549"/>
  <c r="AA52" i="549"/>
  <c r="Z52" i="549"/>
  <c r="Y52" i="549"/>
  <c r="X52" i="549"/>
  <c r="W52" i="549"/>
  <c r="V52" i="549"/>
  <c r="U52" i="549"/>
  <c r="T52" i="549"/>
  <c r="S52" i="549"/>
  <c r="R52" i="549"/>
  <c r="Q52" i="549"/>
  <c r="P52" i="549"/>
  <c r="O52" i="549"/>
  <c r="N52" i="549"/>
  <c r="M52" i="549"/>
  <c r="H52" i="549"/>
  <c r="G52" i="549"/>
  <c r="F52" i="549"/>
  <c r="E52" i="549"/>
  <c r="D52" i="549"/>
  <c r="C52" i="549"/>
  <c r="B52" i="549"/>
  <c r="A52" i="549"/>
  <c r="AB51" i="549"/>
  <c r="AA51" i="549"/>
  <c r="Z51" i="549"/>
  <c r="Y51" i="549"/>
  <c r="X51" i="549"/>
  <c r="W51" i="549"/>
  <c r="V51" i="549"/>
  <c r="U51" i="549"/>
  <c r="T51" i="549"/>
  <c r="S51" i="549"/>
  <c r="R51" i="549"/>
  <c r="Q51" i="549"/>
  <c r="P51" i="549"/>
  <c r="O51" i="549"/>
  <c r="N51" i="549"/>
  <c r="M51" i="549"/>
  <c r="H51" i="549"/>
  <c r="G51" i="549"/>
  <c r="F51" i="549"/>
  <c r="E51" i="549"/>
  <c r="D51" i="549"/>
  <c r="C51" i="549"/>
  <c r="B51" i="549"/>
  <c r="A51" i="549"/>
  <c r="AB50" i="549"/>
  <c r="AA50" i="549"/>
  <c r="Z50" i="549"/>
  <c r="Y50" i="549"/>
  <c r="X50" i="549"/>
  <c r="W50" i="549"/>
  <c r="V50" i="549"/>
  <c r="U50" i="549"/>
  <c r="T50" i="549"/>
  <c r="S50" i="549"/>
  <c r="R50" i="549"/>
  <c r="Q50" i="549"/>
  <c r="P50" i="549"/>
  <c r="O50" i="549"/>
  <c r="N50" i="549"/>
  <c r="M50" i="549"/>
  <c r="H50" i="549"/>
  <c r="G50" i="549"/>
  <c r="F50" i="549"/>
  <c r="E50" i="549"/>
  <c r="D50" i="549"/>
  <c r="C50" i="549"/>
  <c r="B50" i="549"/>
  <c r="A50" i="549"/>
  <c r="AB49" i="549"/>
  <c r="AA49" i="549"/>
  <c r="Z49" i="549"/>
  <c r="Y49" i="549"/>
  <c r="X49" i="549"/>
  <c r="W49" i="549"/>
  <c r="V49" i="549"/>
  <c r="U49" i="549"/>
  <c r="T49" i="549"/>
  <c r="S49" i="549"/>
  <c r="R49" i="549"/>
  <c r="Q49" i="549"/>
  <c r="P49" i="549"/>
  <c r="O49" i="549"/>
  <c r="N49" i="549"/>
  <c r="M49" i="549"/>
  <c r="H49" i="549"/>
  <c r="G49" i="549"/>
  <c r="F49" i="549"/>
  <c r="E49" i="549"/>
  <c r="D49" i="549"/>
  <c r="C49" i="549"/>
  <c r="B49" i="549"/>
  <c r="A49" i="549"/>
  <c r="AB48" i="549"/>
  <c r="AA48" i="549"/>
  <c r="Z48" i="549"/>
  <c r="Y48" i="549"/>
  <c r="X48" i="549"/>
  <c r="W48" i="549"/>
  <c r="V48" i="549"/>
  <c r="U48" i="549"/>
  <c r="T48" i="549"/>
  <c r="S48" i="549"/>
  <c r="R48" i="549"/>
  <c r="Q48" i="549"/>
  <c r="P48" i="549"/>
  <c r="O48" i="549"/>
  <c r="N48" i="549"/>
  <c r="M48" i="549"/>
  <c r="H48" i="549"/>
  <c r="G48" i="549"/>
  <c r="F48" i="549"/>
  <c r="E48" i="549"/>
  <c r="D48" i="549"/>
  <c r="C48" i="549"/>
  <c r="B48" i="549"/>
  <c r="A48" i="549"/>
  <c r="AB47" i="549"/>
  <c r="AA47" i="549"/>
  <c r="Z47" i="549"/>
  <c r="Y47" i="549"/>
  <c r="X47" i="549"/>
  <c r="W47" i="549"/>
  <c r="V47" i="549"/>
  <c r="U47" i="549"/>
  <c r="T47" i="549"/>
  <c r="S47" i="549"/>
  <c r="R47" i="549"/>
  <c r="Q47" i="549"/>
  <c r="P47" i="549"/>
  <c r="O47" i="549"/>
  <c r="N47" i="549"/>
  <c r="M47" i="549"/>
  <c r="H47" i="549"/>
  <c r="G47" i="549"/>
  <c r="F47" i="549"/>
  <c r="E47" i="549"/>
  <c r="D47" i="549"/>
  <c r="C47" i="549"/>
  <c r="B47" i="549"/>
  <c r="A47" i="549"/>
  <c r="AB46" i="549"/>
  <c r="AA46" i="549"/>
  <c r="Z46" i="549"/>
  <c r="Y46" i="549"/>
  <c r="X46" i="549"/>
  <c r="W46" i="549"/>
  <c r="V46" i="549"/>
  <c r="U46" i="549"/>
  <c r="T46" i="549"/>
  <c r="S46" i="549"/>
  <c r="R46" i="549"/>
  <c r="Q46" i="549"/>
  <c r="P46" i="549"/>
  <c r="O46" i="549"/>
  <c r="N46" i="549"/>
  <c r="M46" i="549"/>
  <c r="H46" i="549"/>
  <c r="G46" i="549"/>
  <c r="F46" i="549"/>
  <c r="E46" i="549"/>
  <c r="D46" i="549"/>
  <c r="C46" i="549"/>
  <c r="B46" i="549"/>
  <c r="A46" i="549"/>
  <c r="AB45" i="549"/>
  <c r="AA45" i="549"/>
  <c r="Z45" i="549"/>
  <c r="Y45" i="549"/>
  <c r="X45" i="549"/>
  <c r="W45" i="549"/>
  <c r="V45" i="549"/>
  <c r="U45" i="549"/>
  <c r="T45" i="549"/>
  <c r="S45" i="549"/>
  <c r="R45" i="549"/>
  <c r="Q45" i="549"/>
  <c r="P45" i="549"/>
  <c r="O45" i="549"/>
  <c r="N45" i="549"/>
  <c r="M45" i="549"/>
  <c r="H45" i="549"/>
  <c r="G45" i="549"/>
  <c r="F45" i="549"/>
  <c r="E45" i="549"/>
  <c r="D45" i="549"/>
  <c r="C45" i="549"/>
  <c r="B45" i="549"/>
  <c r="A45" i="549"/>
  <c r="AB44" i="549"/>
  <c r="AA44" i="549"/>
  <c r="Z44" i="549"/>
  <c r="Y44" i="549"/>
  <c r="X44" i="549"/>
  <c r="W44" i="549"/>
  <c r="V44" i="549"/>
  <c r="U44" i="549"/>
  <c r="T44" i="549"/>
  <c r="S44" i="549"/>
  <c r="R44" i="549"/>
  <c r="Q44" i="549"/>
  <c r="P44" i="549"/>
  <c r="O44" i="549"/>
  <c r="N44" i="549"/>
  <c r="M44" i="549"/>
  <c r="H44" i="549"/>
  <c r="G44" i="549"/>
  <c r="F44" i="549"/>
  <c r="E44" i="549"/>
  <c r="D44" i="549"/>
  <c r="C44" i="549"/>
  <c r="B44" i="549"/>
  <c r="A44" i="549"/>
  <c r="AB43" i="549"/>
  <c r="AA43" i="549"/>
  <c r="Z43" i="549"/>
  <c r="Y43" i="549"/>
  <c r="X43" i="549"/>
  <c r="W43" i="549"/>
  <c r="V43" i="549"/>
  <c r="U43" i="549"/>
  <c r="T43" i="549"/>
  <c r="S43" i="549"/>
  <c r="R43" i="549"/>
  <c r="Q43" i="549"/>
  <c r="P43" i="549"/>
  <c r="O43" i="549"/>
  <c r="N43" i="549"/>
  <c r="M43" i="549"/>
  <c r="H43" i="549"/>
  <c r="G43" i="549"/>
  <c r="F43" i="549"/>
  <c r="E43" i="549"/>
  <c r="D43" i="549"/>
  <c r="C43" i="549"/>
  <c r="B43" i="549"/>
  <c r="A43" i="549"/>
  <c r="AB42" i="549"/>
  <c r="AA42" i="549"/>
  <c r="Z42" i="549"/>
  <c r="Y42" i="549"/>
  <c r="X42" i="549"/>
  <c r="W42" i="549"/>
  <c r="V42" i="549"/>
  <c r="U42" i="549"/>
  <c r="T42" i="549"/>
  <c r="S42" i="549"/>
  <c r="R42" i="549"/>
  <c r="Q42" i="549"/>
  <c r="P42" i="549"/>
  <c r="O42" i="549"/>
  <c r="N42" i="549"/>
  <c r="M42" i="549"/>
  <c r="H42" i="549"/>
  <c r="G42" i="549"/>
  <c r="F42" i="549"/>
  <c r="E42" i="549"/>
  <c r="D42" i="549"/>
  <c r="C42" i="549"/>
  <c r="B42" i="549"/>
  <c r="A42" i="549"/>
  <c r="AB41" i="549"/>
  <c r="AA41" i="549"/>
  <c r="Z41" i="549"/>
  <c r="Y41" i="549"/>
  <c r="X41" i="549"/>
  <c r="W41" i="549"/>
  <c r="V41" i="549"/>
  <c r="U41" i="549"/>
  <c r="T41" i="549"/>
  <c r="S41" i="549"/>
  <c r="R41" i="549"/>
  <c r="Q41" i="549"/>
  <c r="P41" i="549"/>
  <c r="O41" i="549"/>
  <c r="N41" i="549"/>
  <c r="M41" i="549"/>
  <c r="H41" i="549"/>
  <c r="G41" i="549"/>
  <c r="F41" i="549"/>
  <c r="E41" i="549"/>
  <c r="D41" i="549"/>
  <c r="C41" i="549"/>
  <c r="B41" i="549"/>
  <c r="A41" i="549"/>
  <c r="AB40" i="549"/>
  <c r="AA40" i="549"/>
  <c r="Z40" i="549"/>
  <c r="Y40" i="549"/>
  <c r="X40" i="549"/>
  <c r="W40" i="549"/>
  <c r="V40" i="549"/>
  <c r="U40" i="549"/>
  <c r="T40" i="549"/>
  <c r="S40" i="549"/>
  <c r="R40" i="549"/>
  <c r="Q40" i="549"/>
  <c r="P40" i="549"/>
  <c r="O40" i="549"/>
  <c r="N40" i="549"/>
  <c r="M40" i="549"/>
  <c r="H40" i="549"/>
  <c r="G40" i="549"/>
  <c r="F40" i="549"/>
  <c r="E40" i="549"/>
  <c r="D40" i="549"/>
  <c r="C40" i="549"/>
  <c r="B40" i="549"/>
  <c r="A40" i="549"/>
  <c r="AB39" i="549"/>
  <c r="AA39" i="549"/>
  <c r="Z39" i="549"/>
  <c r="Y39" i="549"/>
  <c r="X39" i="549"/>
  <c r="W39" i="549"/>
  <c r="V39" i="549"/>
  <c r="U39" i="549"/>
  <c r="T39" i="549"/>
  <c r="S39" i="549"/>
  <c r="R39" i="549"/>
  <c r="Q39" i="549"/>
  <c r="P39" i="549"/>
  <c r="O39" i="549"/>
  <c r="N39" i="549"/>
  <c r="M39" i="549"/>
  <c r="H39" i="549"/>
  <c r="G39" i="549"/>
  <c r="F39" i="549"/>
  <c r="E39" i="549"/>
  <c r="D39" i="549"/>
  <c r="C39" i="549"/>
  <c r="B39" i="549"/>
  <c r="A39" i="549"/>
  <c r="AB38" i="549"/>
  <c r="AA38" i="549"/>
  <c r="Z38" i="549"/>
  <c r="Y38" i="549"/>
  <c r="X38" i="549"/>
  <c r="W38" i="549"/>
  <c r="V38" i="549"/>
  <c r="U38" i="549"/>
  <c r="T38" i="549"/>
  <c r="S38" i="549"/>
  <c r="R38" i="549"/>
  <c r="Q38" i="549"/>
  <c r="P38" i="549"/>
  <c r="O38" i="549"/>
  <c r="N38" i="549"/>
  <c r="M38" i="549"/>
  <c r="H38" i="549"/>
  <c r="G38" i="549"/>
  <c r="F38" i="549"/>
  <c r="E38" i="549"/>
  <c r="D38" i="549"/>
  <c r="C38" i="549"/>
  <c r="B38" i="549"/>
  <c r="A38" i="549"/>
  <c r="AB37" i="549"/>
  <c r="AA37" i="549"/>
  <c r="Z37" i="549"/>
  <c r="Y37" i="549"/>
  <c r="X37" i="549"/>
  <c r="W37" i="549"/>
  <c r="V37" i="549"/>
  <c r="U37" i="549"/>
  <c r="T37" i="549"/>
  <c r="S37" i="549"/>
  <c r="R37" i="549"/>
  <c r="Q37" i="549"/>
  <c r="P37" i="549"/>
  <c r="O37" i="549"/>
  <c r="N37" i="549"/>
  <c r="M37" i="549"/>
  <c r="H37" i="549"/>
  <c r="G37" i="549"/>
  <c r="F37" i="549"/>
  <c r="E37" i="549"/>
  <c r="D37" i="549"/>
  <c r="C37" i="549"/>
  <c r="B37" i="549"/>
  <c r="A37" i="549"/>
  <c r="AB36" i="549"/>
  <c r="AA36" i="549"/>
  <c r="Z36" i="549"/>
  <c r="Y36" i="549"/>
  <c r="X36" i="549"/>
  <c r="W36" i="549"/>
  <c r="V36" i="549"/>
  <c r="U36" i="549"/>
  <c r="T36" i="549"/>
  <c r="S36" i="549"/>
  <c r="R36" i="549"/>
  <c r="Q36" i="549"/>
  <c r="P36" i="549"/>
  <c r="O36" i="549"/>
  <c r="N36" i="549"/>
  <c r="M36" i="549"/>
  <c r="H36" i="549"/>
  <c r="G36" i="549"/>
  <c r="F36" i="549"/>
  <c r="E36" i="549"/>
  <c r="D36" i="549"/>
  <c r="C36" i="549"/>
  <c r="B36" i="549"/>
  <c r="A36" i="549"/>
  <c r="AB35" i="549"/>
  <c r="AA35" i="549"/>
  <c r="Z35" i="549"/>
  <c r="Y35" i="549"/>
  <c r="X35" i="549"/>
  <c r="W35" i="549"/>
  <c r="V35" i="549"/>
  <c r="U35" i="549"/>
  <c r="T35" i="549"/>
  <c r="S35" i="549"/>
  <c r="R35" i="549"/>
  <c r="Q35" i="549"/>
  <c r="P35" i="549"/>
  <c r="O35" i="549"/>
  <c r="N35" i="549"/>
  <c r="M35" i="549"/>
  <c r="H35" i="549"/>
  <c r="G35" i="549"/>
  <c r="F35" i="549"/>
  <c r="E35" i="549"/>
  <c r="D35" i="549"/>
  <c r="C35" i="549"/>
  <c r="B35" i="549"/>
  <c r="A35" i="549"/>
  <c r="AB34" i="549"/>
  <c r="AA34" i="549"/>
  <c r="Z34" i="549"/>
  <c r="Y34" i="549"/>
  <c r="X34" i="549"/>
  <c r="W34" i="549"/>
  <c r="V34" i="549"/>
  <c r="U34" i="549"/>
  <c r="T34" i="549"/>
  <c r="S34" i="549"/>
  <c r="R34" i="549"/>
  <c r="Q34" i="549"/>
  <c r="O34" i="549"/>
  <c r="N34" i="549"/>
  <c r="M34" i="549"/>
  <c r="G34" i="549"/>
  <c r="F34" i="549"/>
  <c r="E34" i="549"/>
  <c r="D34" i="549"/>
  <c r="C34" i="549"/>
  <c r="B34" i="549"/>
  <c r="A34" i="549"/>
  <c r="AB33" i="549"/>
  <c r="AA33" i="549"/>
  <c r="Z33" i="549"/>
  <c r="Y33" i="549"/>
  <c r="X33" i="549"/>
  <c r="W33" i="549"/>
  <c r="V33" i="549"/>
  <c r="U33" i="549"/>
  <c r="T33" i="549"/>
  <c r="S33" i="549"/>
  <c r="R33" i="549"/>
  <c r="Q33" i="549"/>
  <c r="O33" i="549"/>
  <c r="N33" i="549"/>
  <c r="M33" i="549"/>
  <c r="G33" i="549"/>
  <c r="F33" i="549"/>
  <c r="E33" i="549"/>
  <c r="D33" i="549"/>
  <c r="C33" i="549"/>
  <c r="B33" i="549"/>
  <c r="A33" i="549"/>
  <c r="AB32" i="549"/>
  <c r="AA32" i="549"/>
  <c r="Z32" i="549"/>
  <c r="Y32" i="549"/>
  <c r="X32" i="549"/>
  <c r="W32" i="549"/>
  <c r="V32" i="549"/>
  <c r="U32" i="549"/>
  <c r="T32" i="549"/>
  <c r="S32" i="549"/>
  <c r="R32" i="549"/>
  <c r="Q32" i="549"/>
  <c r="O32" i="549"/>
  <c r="N32" i="549"/>
  <c r="M32" i="549"/>
  <c r="H32" i="549"/>
  <c r="G32" i="549"/>
  <c r="F32" i="549"/>
  <c r="E32" i="549"/>
  <c r="D32" i="549"/>
  <c r="C32" i="549"/>
  <c r="B32" i="549"/>
  <c r="A32" i="549"/>
  <c r="AB31" i="549"/>
  <c r="AA31" i="549"/>
  <c r="Z31" i="549"/>
  <c r="Y31" i="549"/>
  <c r="X31" i="549"/>
  <c r="W31" i="549"/>
  <c r="V31" i="549"/>
  <c r="U31" i="549"/>
  <c r="T31" i="549"/>
  <c r="S31" i="549"/>
  <c r="R31" i="549"/>
  <c r="Q31" i="549"/>
  <c r="O31" i="549"/>
  <c r="N31" i="549"/>
  <c r="M31" i="549"/>
  <c r="G31" i="549"/>
  <c r="F31" i="549"/>
  <c r="E31" i="549"/>
  <c r="D31" i="549"/>
  <c r="C31" i="549"/>
  <c r="B31" i="549"/>
  <c r="A31" i="549"/>
  <c r="AB30" i="549"/>
  <c r="AA30" i="549"/>
  <c r="Z30" i="549"/>
  <c r="Y30" i="549"/>
  <c r="X30" i="549"/>
  <c r="W30" i="549"/>
  <c r="V30" i="549"/>
  <c r="U30" i="549"/>
  <c r="T30" i="549"/>
  <c r="S30" i="549"/>
  <c r="R30" i="549"/>
  <c r="Q30" i="549"/>
  <c r="O30" i="549"/>
  <c r="N30" i="549"/>
  <c r="M30" i="549"/>
  <c r="H30" i="549"/>
  <c r="G30" i="549"/>
  <c r="F30" i="549"/>
  <c r="E30" i="549"/>
  <c r="D30" i="549"/>
  <c r="C30" i="549"/>
  <c r="B30" i="549"/>
  <c r="A30" i="549"/>
  <c r="AB29" i="549"/>
  <c r="AA29" i="549"/>
  <c r="Z29" i="549"/>
  <c r="Y29" i="549"/>
  <c r="X29" i="549"/>
  <c r="W29" i="549"/>
  <c r="V29" i="549"/>
  <c r="U29" i="549"/>
  <c r="T29" i="549"/>
  <c r="S29" i="549"/>
  <c r="R29" i="549"/>
  <c r="Q29" i="549"/>
  <c r="O29" i="549"/>
  <c r="N29" i="549"/>
  <c r="M29" i="549"/>
  <c r="H29" i="549"/>
  <c r="G29" i="549"/>
  <c r="F29" i="549"/>
  <c r="E29" i="549"/>
  <c r="D29" i="549"/>
  <c r="C29" i="549"/>
  <c r="B29" i="549"/>
  <c r="A29" i="549"/>
  <c r="AB28" i="549"/>
  <c r="AA28" i="549"/>
  <c r="Z28" i="549"/>
  <c r="Y28" i="549"/>
  <c r="X28" i="549"/>
  <c r="W28" i="549"/>
  <c r="V28" i="549"/>
  <c r="U28" i="549"/>
  <c r="T28" i="549"/>
  <c r="S28" i="549"/>
  <c r="R28" i="549"/>
  <c r="Q28" i="549"/>
  <c r="O28" i="549"/>
  <c r="N28" i="549"/>
  <c r="M28" i="549"/>
  <c r="H28" i="549"/>
  <c r="G28" i="549"/>
  <c r="F28" i="549"/>
  <c r="E28" i="549"/>
  <c r="D28" i="549"/>
  <c r="C28" i="549"/>
  <c r="B28" i="549"/>
  <c r="A28" i="549"/>
  <c r="AB27" i="549"/>
  <c r="AA27" i="549"/>
  <c r="Z27" i="549"/>
  <c r="Y27" i="549"/>
  <c r="X27" i="549"/>
  <c r="W27" i="549"/>
  <c r="V27" i="549"/>
  <c r="U27" i="549"/>
  <c r="T27" i="549"/>
  <c r="S27" i="549"/>
  <c r="R27" i="549"/>
  <c r="Q27" i="549"/>
  <c r="O27" i="549"/>
  <c r="N27" i="549"/>
  <c r="M27" i="549"/>
  <c r="H27" i="549"/>
  <c r="G27" i="549"/>
  <c r="F27" i="549"/>
  <c r="E27" i="549"/>
  <c r="D27" i="549"/>
  <c r="C27" i="549"/>
  <c r="B27" i="549"/>
  <c r="A27" i="549"/>
  <c r="AB26" i="549"/>
  <c r="AA26" i="549"/>
  <c r="Z26" i="549"/>
  <c r="Y26" i="549"/>
  <c r="X26" i="549"/>
  <c r="W26" i="549"/>
  <c r="V26" i="549"/>
  <c r="U26" i="549"/>
  <c r="T26" i="549"/>
  <c r="S26" i="549"/>
  <c r="R26" i="549"/>
  <c r="Q26" i="549"/>
  <c r="O26" i="549"/>
  <c r="N26" i="549"/>
  <c r="M26" i="549"/>
  <c r="H26" i="549"/>
  <c r="G26" i="549"/>
  <c r="F26" i="549"/>
  <c r="E26" i="549"/>
  <c r="D26" i="549"/>
  <c r="C26" i="549"/>
  <c r="B26" i="549"/>
  <c r="A26" i="549"/>
  <c r="AB25" i="549"/>
  <c r="AA25" i="549"/>
  <c r="Z25" i="549"/>
  <c r="Y25" i="549"/>
  <c r="X25" i="549"/>
  <c r="W25" i="549"/>
  <c r="V25" i="549"/>
  <c r="U25" i="549"/>
  <c r="T25" i="549"/>
  <c r="S25" i="549"/>
  <c r="R25" i="549"/>
  <c r="Q25" i="549"/>
  <c r="O25" i="549"/>
  <c r="N25" i="549"/>
  <c r="M25" i="549"/>
  <c r="H25" i="549"/>
  <c r="G25" i="549"/>
  <c r="F25" i="549"/>
  <c r="E25" i="549"/>
  <c r="D25" i="549"/>
  <c r="C25" i="549"/>
  <c r="B25" i="549"/>
  <c r="A25" i="549"/>
  <c r="AB24" i="549"/>
  <c r="AA24" i="549"/>
  <c r="Z24" i="549"/>
  <c r="Y24" i="549"/>
  <c r="X24" i="549"/>
  <c r="W24" i="549"/>
  <c r="V24" i="549"/>
  <c r="U24" i="549"/>
  <c r="T24" i="549"/>
  <c r="S24" i="549"/>
  <c r="R24" i="549"/>
  <c r="Q24" i="549"/>
  <c r="O24" i="549"/>
  <c r="N24" i="549"/>
  <c r="M24" i="549"/>
  <c r="H24" i="549"/>
  <c r="G24" i="549"/>
  <c r="F24" i="549"/>
  <c r="E24" i="549"/>
  <c r="D24" i="549"/>
  <c r="C24" i="549"/>
  <c r="B24" i="549"/>
  <c r="A24" i="549"/>
  <c r="AB23" i="549"/>
  <c r="AA23" i="549"/>
  <c r="Z23" i="549"/>
  <c r="Y23" i="549"/>
  <c r="X23" i="549"/>
  <c r="W23" i="549"/>
  <c r="V23" i="549"/>
  <c r="U23" i="549"/>
  <c r="T23" i="549"/>
  <c r="S23" i="549"/>
  <c r="R23" i="549"/>
  <c r="Q23" i="549"/>
  <c r="O23" i="549"/>
  <c r="N23" i="549"/>
  <c r="M23" i="549"/>
  <c r="H23" i="549"/>
  <c r="G23" i="549"/>
  <c r="F23" i="549"/>
  <c r="E23" i="549"/>
  <c r="D23" i="549"/>
  <c r="C23" i="549"/>
  <c r="B23" i="549"/>
  <c r="A23" i="549"/>
  <c r="AB22" i="549"/>
  <c r="AA22" i="549"/>
  <c r="Z22" i="549"/>
  <c r="Y22" i="549"/>
  <c r="X22" i="549"/>
  <c r="W22" i="549"/>
  <c r="V22" i="549"/>
  <c r="U22" i="549"/>
  <c r="T22" i="549"/>
  <c r="S22" i="549"/>
  <c r="R22" i="549"/>
  <c r="Q22" i="549"/>
  <c r="O22" i="549"/>
  <c r="N22" i="549"/>
  <c r="M22" i="549"/>
  <c r="H22" i="549"/>
  <c r="G22" i="549"/>
  <c r="F22" i="549"/>
  <c r="E22" i="549"/>
  <c r="D22" i="549"/>
  <c r="C22" i="549"/>
  <c r="B22" i="549"/>
  <c r="A22" i="549"/>
  <c r="AB21" i="549"/>
  <c r="AA21" i="549"/>
  <c r="Z21" i="549"/>
  <c r="Y21" i="549"/>
  <c r="X21" i="549"/>
  <c r="W21" i="549"/>
  <c r="V21" i="549"/>
  <c r="U21" i="549"/>
  <c r="T21" i="549"/>
  <c r="S21" i="549"/>
  <c r="R21" i="549"/>
  <c r="Q21" i="549"/>
  <c r="O21" i="549"/>
  <c r="N21" i="549"/>
  <c r="M21" i="549"/>
  <c r="H21" i="549"/>
  <c r="G21" i="549"/>
  <c r="F21" i="549"/>
  <c r="E21" i="549"/>
  <c r="D21" i="549"/>
  <c r="C21" i="549"/>
  <c r="B21" i="549"/>
  <c r="A21" i="549"/>
  <c r="AB20" i="549"/>
  <c r="AA20" i="549"/>
  <c r="Z20" i="549"/>
  <c r="Y20" i="549"/>
  <c r="X20" i="549"/>
  <c r="W20" i="549"/>
  <c r="V20" i="549"/>
  <c r="U20" i="549"/>
  <c r="T20" i="549"/>
  <c r="S20" i="549"/>
  <c r="R20" i="549"/>
  <c r="Q20" i="549"/>
  <c r="O20" i="549"/>
  <c r="N20" i="549"/>
  <c r="M20" i="549"/>
  <c r="H20" i="549"/>
  <c r="G20" i="549"/>
  <c r="F20" i="549"/>
  <c r="E20" i="549"/>
  <c r="D20" i="549"/>
  <c r="C20" i="549"/>
  <c r="B20" i="549"/>
  <c r="A20" i="549"/>
  <c r="AB19" i="549"/>
  <c r="AA19" i="549"/>
  <c r="Z19" i="549"/>
  <c r="Y19" i="549"/>
  <c r="X19" i="549"/>
  <c r="W19" i="549"/>
  <c r="V19" i="549"/>
  <c r="U19" i="549"/>
  <c r="T19" i="549"/>
  <c r="S19" i="549"/>
  <c r="R19" i="549"/>
  <c r="Q19" i="549"/>
  <c r="O19" i="549"/>
  <c r="N19" i="549"/>
  <c r="M19" i="549"/>
  <c r="H19" i="549"/>
  <c r="G19" i="549"/>
  <c r="F19" i="549"/>
  <c r="E19" i="549"/>
  <c r="D19" i="549"/>
  <c r="C19" i="549"/>
  <c r="B19" i="549"/>
  <c r="A19" i="549"/>
  <c r="AB18" i="549"/>
  <c r="AA18" i="549"/>
  <c r="Z18" i="549"/>
  <c r="Y18" i="549"/>
  <c r="X18" i="549"/>
  <c r="W18" i="549"/>
  <c r="V18" i="549"/>
  <c r="U18" i="549"/>
  <c r="T18" i="549"/>
  <c r="S18" i="549"/>
  <c r="R18" i="549"/>
  <c r="Q18" i="549"/>
  <c r="O18" i="549"/>
  <c r="N18" i="549"/>
  <c r="M18" i="549"/>
  <c r="H18" i="549"/>
  <c r="G18" i="549"/>
  <c r="F18" i="549"/>
  <c r="E18" i="549"/>
  <c r="D18" i="549"/>
  <c r="C18" i="549"/>
  <c r="B18" i="549"/>
  <c r="A18" i="549"/>
  <c r="AB17" i="549"/>
  <c r="AA17" i="549"/>
  <c r="Z17" i="549"/>
  <c r="Y17" i="549"/>
  <c r="X17" i="549"/>
  <c r="W17" i="549"/>
  <c r="V17" i="549"/>
  <c r="U17" i="549"/>
  <c r="T17" i="549"/>
  <c r="S17" i="549"/>
  <c r="R17" i="549"/>
  <c r="Q17" i="549"/>
  <c r="O17" i="549"/>
  <c r="N17" i="549"/>
  <c r="M17" i="549"/>
  <c r="H17" i="549"/>
  <c r="G17" i="549"/>
  <c r="F17" i="549"/>
  <c r="E17" i="549"/>
  <c r="D17" i="549"/>
  <c r="C17" i="549"/>
  <c r="B17" i="549"/>
  <c r="A17" i="549"/>
  <c r="AB16" i="549"/>
  <c r="AA16" i="549"/>
  <c r="Z16" i="549"/>
  <c r="Y16" i="549"/>
  <c r="X16" i="549"/>
  <c r="W16" i="549"/>
  <c r="V16" i="549"/>
  <c r="U16" i="549"/>
  <c r="T16" i="549"/>
  <c r="S16" i="549"/>
  <c r="R16" i="549"/>
  <c r="Q16" i="549"/>
  <c r="O16" i="549"/>
  <c r="N16" i="549"/>
  <c r="M16" i="549"/>
  <c r="H16" i="549"/>
  <c r="G16" i="549"/>
  <c r="F16" i="549"/>
  <c r="E16" i="549"/>
  <c r="D16" i="549"/>
  <c r="C16" i="549"/>
  <c r="B16" i="549"/>
  <c r="A16" i="549"/>
  <c r="AB15" i="549"/>
  <c r="AA15" i="549"/>
  <c r="Z15" i="549"/>
  <c r="Y15" i="549"/>
  <c r="X15" i="549"/>
  <c r="W15" i="549"/>
  <c r="V15" i="549"/>
  <c r="U15" i="549"/>
  <c r="T15" i="549"/>
  <c r="S15" i="549"/>
  <c r="R15" i="549"/>
  <c r="Q15" i="549"/>
  <c r="O15" i="549"/>
  <c r="N15" i="549"/>
  <c r="M15" i="549"/>
  <c r="H15" i="549"/>
  <c r="G15" i="549"/>
  <c r="F15" i="549"/>
  <c r="E15" i="549"/>
  <c r="D15" i="549"/>
  <c r="C15" i="549"/>
  <c r="B15" i="549"/>
  <c r="A15" i="549"/>
  <c r="AB14" i="549"/>
  <c r="AA14" i="549"/>
  <c r="Z14" i="549"/>
  <c r="Y14" i="549"/>
  <c r="X14" i="549"/>
  <c r="W14" i="549"/>
  <c r="V14" i="549"/>
  <c r="U14" i="549"/>
  <c r="T14" i="549"/>
  <c r="S14" i="549"/>
  <c r="R14" i="549"/>
  <c r="Q14" i="549"/>
  <c r="O14" i="549"/>
  <c r="N14" i="549"/>
  <c r="M14" i="549"/>
  <c r="H14" i="549"/>
  <c r="G14" i="549"/>
  <c r="F14" i="549"/>
  <c r="E14" i="549"/>
  <c r="D14" i="549"/>
  <c r="C14" i="549"/>
  <c r="B14" i="549"/>
  <c r="A14" i="549"/>
  <c r="AB13" i="549"/>
  <c r="AA13" i="549"/>
  <c r="Z13" i="549"/>
  <c r="Y13" i="549"/>
  <c r="X13" i="549"/>
  <c r="W13" i="549"/>
  <c r="V13" i="549"/>
  <c r="U13" i="549"/>
  <c r="T13" i="549"/>
  <c r="S13" i="549"/>
  <c r="R13" i="549"/>
  <c r="Q13" i="549"/>
  <c r="O13" i="549"/>
  <c r="N13" i="549"/>
  <c r="M13" i="549"/>
  <c r="H13" i="549"/>
  <c r="G13" i="549"/>
  <c r="F13" i="549"/>
  <c r="E13" i="549"/>
  <c r="D13" i="549"/>
  <c r="C13" i="549"/>
  <c r="B13" i="549"/>
  <c r="A13" i="549"/>
  <c r="AB12" i="549"/>
  <c r="AA12" i="549"/>
  <c r="Z12" i="549"/>
  <c r="Y12" i="549"/>
  <c r="X12" i="549"/>
  <c r="W12" i="549"/>
  <c r="V12" i="549"/>
  <c r="U12" i="549"/>
  <c r="T12" i="549"/>
  <c r="S12" i="549"/>
  <c r="R12" i="549"/>
  <c r="Q12" i="549"/>
  <c r="O12" i="549"/>
  <c r="N12" i="549"/>
  <c r="M12" i="549"/>
  <c r="H12" i="549"/>
  <c r="G12" i="549"/>
  <c r="F12" i="549"/>
  <c r="E12" i="549"/>
  <c r="D12" i="549"/>
  <c r="C12" i="549"/>
  <c r="B12" i="549"/>
  <c r="A12" i="549"/>
  <c r="AB11" i="549"/>
  <c r="AA11" i="549"/>
  <c r="Z11" i="549"/>
  <c r="Y11" i="549"/>
  <c r="X11" i="549"/>
  <c r="W11" i="549"/>
  <c r="V11" i="549"/>
  <c r="U11" i="549"/>
  <c r="T11" i="549"/>
  <c r="S11" i="549"/>
  <c r="R11" i="549"/>
  <c r="Q11" i="549"/>
  <c r="O11" i="549"/>
  <c r="N11" i="549"/>
  <c r="M11" i="549"/>
  <c r="H11" i="549"/>
  <c r="G11" i="549"/>
  <c r="F11" i="549"/>
  <c r="E11" i="549"/>
  <c r="D11" i="549"/>
  <c r="C11" i="549"/>
  <c r="B11" i="549"/>
  <c r="A11" i="549"/>
  <c r="AB10" i="549"/>
  <c r="AA10" i="549"/>
  <c r="Z10" i="549"/>
  <c r="Y10" i="549"/>
  <c r="X10" i="549"/>
  <c r="W10" i="549"/>
  <c r="V10" i="549"/>
  <c r="U10" i="549"/>
  <c r="T10" i="549"/>
  <c r="S10" i="549"/>
  <c r="R10" i="549"/>
  <c r="Q10" i="549"/>
  <c r="O10" i="549"/>
  <c r="N10" i="549"/>
  <c r="M10" i="549"/>
  <c r="H10" i="549"/>
  <c r="G10" i="549"/>
  <c r="F10" i="549"/>
  <c r="E10" i="549"/>
  <c r="D10" i="549"/>
  <c r="C10" i="549"/>
  <c r="B10" i="549"/>
  <c r="A10" i="549"/>
  <c r="AB9" i="549"/>
  <c r="AA9" i="549"/>
  <c r="Z9" i="549"/>
  <c r="Y9" i="549"/>
  <c r="X9" i="549"/>
  <c r="W9" i="549"/>
  <c r="V9" i="549"/>
  <c r="U9" i="549"/>
  <c r="T9" i="549"/>
  <c r="S9" i="549"/>
  <c r="R9" i="549"/>
  <c r="Q9" i="549"/>
  <c r="O9" i="549"/>
  <c r="N9" i="549"/>
  <c r="M9" i="549"/>
  <c r="H9" i="549"/>
  <c r="G9" i="549"/>
  <c r="F9" i="549"/>
  <c r="E9" i="549"/>
  <c r="D9" i="549"/>
  <c r="C9" i="549"/>
  <c r="B9" i="549"/>
  <c r="A9" i="549"/>
  <c r="AB8" i="549"/>
  <c r="AA8" i="549"/>
  <c r="Z8" i="549"/>
  <c r="Y8" i="549"/>
  <c r="X8" i="549"/>
  <c r="W8" i="549"/>
  <c r="V8" i="549"/>
  <c r="U8" i="549"/>
  <c r="T8" i="549"/>
  <c r="S8" i="549"/>
  <c r="R8" i="549"/>
  <c r="Q8" i="549"/>
  <c r="O8" i="549"/>
  <c r="N8" i="549"/>
  <c r="M8" i="549"/>
  <c r="G8" i="549"/>
  <c r="F8" i="549"/>
  <c r="E8" i="549"/>
  <c r="D8" i="549"/>
  <c r="C8" i="549"/>
  <c r="B8" i="549"/>
  <c r="A8" i="549"/>
  <c r="AB7" i="549"/>
  <c r="AA7" i="549"/>
  <c r="Z7" i="549"/>
  <c r="Y7" i="549"/>
  <c r="X7" i="549"/>
  <c r="W7" i="549"/>
  <c r="V7" i="549"/>
  <c r="U7" i="549"/>
  <c r="T7" i="549"/>
  <c r="S7" i="549"/>
  <c r="R7" i="549"/>
  <c r="Q7" i="549"/>
  <c r="O7" i="549"/>
  <c r="N7" i="549"/>
  <c r="M7" i="549"/>
  <c r="G7" i="549"/>
  <c r="F7" i="549"/>
  <c r="E7" i="549"/>
  <c r="D7" i="549"/>
  <c r="C7" i="549"/>
  <c r="B7" i="549"/>
  <c r="A7" i="549"/>
  <c r="AB6" i="549"/>
  <c r="AA6" i="549"/>
  <c r="Z6" i="549"/>
  <c r="Y6" i="549"/>
  <c r="X6" i="549"/>
  <c r="W6" i="549"/>
  <c r="V6" i="549"/>
  <c r="U6" i="549"/>
  <c r="T6" i="549"/>
  <c r="S6" i="549"/>
  <c r="R6" i="549"/>
  <c r="Q6" i="549"/>
  <c r="O6" i="549"/>
  <c r="N6" i="549"/>
  <c r="M6" i="549"/>
  <c r="G6" i="549"/>
  <c r="F6" i="549"/>
  <c r="E6" i="549"/>
  <c r="D6" i="549"/>
  <c r="C6" i="549"/>
  <c r="B6" i="549"/>
  <c r="A6" i="549"/>
  <c r="AB5" i="549"/>
  <c r="AA5" i="549"/>
  <c r="Z5" i="549"/>
  <c r="Y5" i="549"/>
  <c r="X5" i="549"/>
  <c r="W5" i="549"/>
  <c r="V5" i="549"/>
  <c r="U5" i="549"/>
  <c r="T5" i="549"/>
  <c r="S5" i="549"/>
  <c r="R5" i="549"/>
  <c r="Q5" i="549"/>
  <c r="O5" i="549"/>
  <c r="N5" i="549"/>
  <c r="M5" i="549"/>
  <c r="G5" i="549"/>
  <c r="F5" i="549"/>
  <c r="E5" i="549"/>
  <c r="D5" i="549"/>
  <c r="C5" i="549"/>
  <c r="B5" i="549"/>
  <c r="A5" i="549"/>
  <c r="Q4" i="549"/>
  <c r="P117" i="549"/>
  <c r="P116" i="549"/>
  <c r="P115" i="549"/>
  <c r="P114" i="549"/>
  <c r="P113" i="549"/>
  <c r="P112" i="549"/>
  <c r="P110" i="549"/>
  <c r="P109" i="549"/>
  <c r="P108" i="549"/>
  <c r="P107" i="549"/>
  <c r="P106" i="549"/>
  <c r="P105" i="549"/>
  <c r="P104" i="549"/>
  <c r="P103" i="549"/>
  <c r="P102" i="549"/>
  <c r="P101" i="549"/>
  <c r="P100" i="549"/>
  <c r="P99" i="549"/>
  <c r="P98" i="549"/>
  <c r="P97" i="549"/>
  <c r="P96" i="549"/>
  <c r="P94" i="549"/>
  <c r="P93" i="549"/>
  <c r="P92" i="549"/>
  <c r="P91" i="549"/>
  <c r="P90" i="549"/>
  <c r="P89" i="549"/>
  <c r="P88" i="549"/>
  <c r="P87" i="549"/>
  <c r="P86" i="549"/>
  <c r="P85" i="549"/>
  <c r="P84" i="549"/>
  <c r="P83" i="549"/>
  <c r="P34" i="549"/>
  <c r="P33" i="549"/>
  <c r="P32" i="549"/>
  <c r="P31" i="549"/>
  <c r="P30" i="549"/>
  <c r="P29" i="549"/>
  <c r="P28" i="549"/>
  <c r="P27" i="549"/>
  <c r="P26" i="549"/>
  <c r="P25" i="549"/>
  <c r="P24" i="549"/>
  <c r="P23" i="549"/>
  <c r="P22" i="549"/>
  <c r="P21" i="549"/>
  <c r="P20" i="549"/>
  <c r="P19" i="549"/>
  <c r="P18" i="549"/>
  <c r="P17" i="549"/>
  <c r="P16" i="549"/>
  <c r="P15" i="549"/>
  <c r="P14" i="549"/>
  <c r="P13" i="549"/>
  <c r="P12" i="549"/>
  <c r="P11" i="549"/>
  <c r="P10" i="549"/>
  <c r="P9" i="549"/>
  <c r="P8" i="549"/>
  <c r="P7" i="549"/>
  <c r="P6" i="549"/>
  <c r="P5" i="549"/>
  <c r="P125" i="549" l="1"/>
  <c r="F5" i="72"/>
  <c r="F11" i="83"/>
  <c r="H11" i="83" s="1"/>
  <c r="I10" i="83"/>
  <c r="F8" i="73"/>
  <c r="D5" i="77"/>
  <c r="D6" i="73"/>
  <c r="F6" i="73"/>
  <c r="B8" i="73"/>
  <c r="F9" i="73"/>
  <c r="F9" i="77"/>
  <c r="B9" i="73"/>
  <c r="B7" i="77"/>
  <c r="B9" i="77"/>
  <c r="B8" i="72"/>
  <c r="F7" i="77"/>
  <c r="D8" i="73"/>
  <c r="F5" i="77"/>
  <c r="B6" i="73"/>
  <c r="D9" i="73"/>
  <c r="B5" i="77"/>
  <c r="D7" i="77"/>
  <c r="D9" i="77"/>
  <c r="B5" i="72"/>
  <c r="D8" i="72"/>
  <c r="J13" i="1073"/>
  <c r="C7" i="73"/>
  <c r="C8" i="73"/>
  <c r="C9" i="73"/>
  <c r="B11" i="73"/>
  <c r="B12" i="73" s="1"/>
  <c r="D20" i="1073"/>
  <c r="D11" i="73"/>
  <c r="D12" i="73" s="1"/>
  <c r="F11" i="73"/>
  <c r="C6" i="77"/>
  <c r="C7" i="77"/>
  <c r="B8" i="77"/>
  <c r="C8" i="83"/>
  <c r="D8" i="77"/>
  <c r="E8" i="83"/>
  <c r="F8" i="77"/>
  <c r="G8" i="83"/>
  <c r="C9" i="77"/>
  <c r="B10" i="77"/>
  <c r="D10" i="1073"/>
  <c r="C10" i="77"/>
  <c r="B12" i="77"/>
  <c r="B13" i="77" s="1"/>
  <c r="D11" i="1073"/>
  <c r="D12" i="77"/>
  <c r="D13" i="77" s="1"/>
  <c r="D17" i="1073"/>
  <c r="J17" i="1073"/>
  <c r="C5" i="72"/>
  <c r="C6" i="72"/>
  <c r="E6" i="72" s="1"/>
  <c r="H6" i="72" s="1"/>
  <c r="C7" i="72"/>
  <c r="E7" i="72" s="1"/>
  <c r="H7" i="72" s="1"/>
  <c r="B10" i="72"/>
  <c r="B11" i="72" s="1"/>
  <c r="D14" i="1073"/>
  <c r="D10" i="72"/>
  <c r="D11" i="72" s="1"/>
  <c r="F10" i="72"/>
  <c r="J14" i="1073"/>
  <c r="D7" i="1073"/>
  <c r="C16" i="83"/>
  <c r="C17" i="83" s="1"/>
  <c r="E7" i="1073"/>
  <c r="H7" i="1073"/>
  <c r="F7" i="1073"/>
  <c r="H10" i="83"/>
  <c r="K10" i="83"/>
  <c r="M10" i="83"/>
  <c r="K11" i="83"/>
  <c r="M11" i="83"/>
  <c r="W47" i="551"/>
  <c r="W49" i="551" s="1"/>
  <c r="W51" i="551" s="1"/>
  <c r="T129" i="549"/>
  <c r="AA129" i="549"/>
  <c r="V130" i="549"/>
  <c r="Z2" i="549"/>
  <c r="S47" i="551"/>
  <c r="S49" i="551" s="1"/>
  <c r="S51" i="551" s="1"/>
  <c r="Q47" i="551"/>
  <c r="Q49" i="551" s="1"/>
  <c r="Q51" i="551" s="1"/>
  <c r="W2" i="549"/>
  <c r="U130" i="549"/>
  <c r="AA130" i="549"/>
  <c r="W129" i="549"/>
  <c r="R129" i="549"/>
  <c r="X129" i="549"/>
  <c r="S129" i="549"/>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AB130" i="549"/>
  <c r="Y2" i="549"/>
  <c r="V129" i="549"/>
  <c r="AB129" i="549"/>
  <c r="W130" i="549"/>
  <c r="R130" i="549"/>
  <c r="X130" i="549"/>
  <c r="S130" i="549"/>
  <c r="Y130" i="549"/>
  <c r="U129" i="549"/>
  <c r="Y129" i="549"/>
  <c r="T130" i="549"/>
  <c r="Z130" i="549"/>
  <c r="Z129" i="549"/>
  <c r="I11" i="83" l="1"/>
  <c r="I7" i="1073"/>
  <c r="G7" i="1073"/>
  <c r="E8" i="72"/>
  <c r="D11" i="77"/>
  <c r="D14" i="77" s="1"/>
  <c r="J19" i="1073"/>
  <c r="G7" i="72"/>
  <c r="G6" i="72"/>
  <c r="C7" i="83"/>
  <c r="G16" i="83"/>
  <c r="K10" i="72"/>
  <c r="H14" i="1073"/>
  <c r="I10" i="72"/>
  <c r="F14" i="1073"/>
  <c r="F11" i="72"/>
  <c r="C10" i="72"/>
  <c r="J15" i="1073"/>
  <c r="K8" i="72"/>
  <c r="I8" i="72"/>
  <c r="F8" i="72"/>
  <c r="C8" i="72"/>
  <c r="K7" i="72"/>
  <c r="L7" i="72" s="1"/>
  <c r="I7" i="72"/>
  <c r="J7" i="72" s="1"/>
  <c r="K6" i="72"/>
  <c r="L6" i="72" s="1"/>
  <c r="I6" i="72"/>
  <c r="J6" i="72" s="1"/>
  <c r="K5" i="72"/>
  <c r="I5" i="72"/>
  <c r="H17" i="1073"/>
  <c r="F17" i="1073"/>
  <c r="E9" i="83"/>
  <c r="K12" i="77"/>
  <c r="K13" i="77" s="1"/>
  <c r="H11" i="1073"/>
  <c r="I12" i="77"/>
  <c r="I13" i="77" s="1"/>
  <c r="F11" i="1073"/>
  <c r="C12" i="77"/>
  <c r="C13" i="77" s="1"/>
  <c r="K10" i="77"/>
  <c r="H10" i="1073"/>
  <c r="I10" i="77"/>
  <c r="F10" i="1073"/>
  <c r="K9" i="77"/>
  <c r="I9" i="77"/>
  <c r="K8" i="77"/>
  <c r="I8" i="77"/>
  <c r="C8" i="77"/>
  <c r="D8" i="83"/>
  <c r="K7" i="77"/>
  <c r="I7" i="77"/>
  <c r="K6" i="77"/>
  <c r="I6" i="77"/>
  <c r="K5" i="77"/>
  <c r="I5" i="77"/>
  <c r="F11" i="77"/>
  <c r="C5" i="77"/>
  <c r="D9" i="1073"/>
  <c r="D12" i="1073" s="1"/>
  <c r="K11" i="73"/>
  <c r="H20" i="1073"/>
  <c r="I11" i="73"/>
  <c r="F20" i="1073"/>
  <c r="F12" i="73"/>
  <c r="C11" i="73"/>
  <c r="C12" i="73" s="1"/>
  <c r="K9" i="73"/>
  <c r="I9" i="73"/>
  <c r="K8" i="73"/>
  <c r="I8" i="73"/>
  <c r="K7" i="73"/>
  <c r="I7" i="73"/>
  <c r="K6" i="73"/>
  <c r="I6" i="73"/>
  <c r="F10" i="73"/>
  <c r="C6" i="73"/>
  <c r="L9" i="83"/>
  <c r="C9" i="83"/>
  <c r="D9" i="83"/>
  <c r="E7" i="83"/>
  <c r="D7" i="83"/>
  <c r="C6" i="83"/>
  <c r="D6" i="1073"/>
  <c r="J6" i="1073"/>
  <c r="G7" i="83"/>
  <c r="D6" i="83"/>
  <c r="G6" i="83"/>
  <c r="E6" i="83"/>
  <c r="Z1" i="549"/>
  <c r="Z3" i="549" s="1"/>
  <c r="Y1" i="549"/>
  <c r="Y3" i="549" s="1"/>
  <c r="D16" i="1073" l="1"/>
  <c r="D18" i="1073" s="1"/>
  <c r="B10" i="73"/>
  <c r="B13" i="73" s="1"/>
  <c r="D13" i="1073"/>
  <c r="D15" i="1073" s="1"/>
  <c r="B9" i="72"/>
  <c r="B12" i="72" s="1"/>
  <c r="H8" i="72"/>
  <c r="D19" i="1073"/>
  <c r="D21" i="1073" s="1"/>
  <c r="B11" i="77"/>
  <c r="B14" i="77" s="1"/>
  <c r="D10" i="73"/>
  <c r="D13" i="73" s="1"/>
  <c r="C5" i="83"/>
  <c r="C12" i="83" s="1"/>
  <c r="C10" i="73"/>
  <c r="C13" i="73" s="1"/>
  <c r="E6" i="73"/>
  <c r="L6" i="73" s="1"/>
  <c r="I10" i="73"/>
  <c r="F19" i="1073"/>
  <c r="K10" i="73"/>
  <c r="H19" i="1073"/>
  <c r="E7" i="73"/>
  <c r="J7" i="73" s="1"/>
  <c r="E8" i="73"/>
  <c r="L8" i="73" s="1"/>
  <c r="E9" i="73"/>
  <c r="J9" i="73" s="1"/>
  <c r="E11" i="73"/>
  <c r="J11" i="73" s="1"/>
  <c r="E20" i="1073"/>
  <c r="I20" i="1073" s="1"/>
  <c r="F13" i="73"/>
  <c r="I12" i="73"/>
  <c r="K12" i="73"/>
  <c r="C11" i="77"/>
  <c r="C14" i="77" s="1"/>
  <c r="E5" i="77"/>
  <c r="L5" i="77" s="1"/>
  <c r="J9" i="1073"/>
  <c r="I11" i="77"/>
  <c r="F9" i="1073"/>
  <c r="K11" i="77"/>
  <c r="H9" i="1073"/>
  <c r="E6" i="77"/>
  <c r="L6" i="77" s="1"/>
  <c r="E7" i="77"/>
  <c r="L7" i="77" s="1"/>
  <c r="E8" i="77"/>
  <c r="L8" i="77" s="1"/>
  <c r="F8" i="83"/>
  <c r="J8" i="83"/>
  <c r="L8" i="83"/>
  <c r="E9" i="77"/>
  <c r="J9" i="77" s="1"/>
  <c r="E10" i="77"/>
  <c r="J10" i="77" s="1"/>
  <c r="E10" i="1073"/>
  <c r="G10" i="1073" s="1"/>
  <c r="E12" i="77"/>
  <c r="E11" i="1073"/>
  <c r="I11" i="1073" s="1"/>
  <c r="F12" i="77"/>
  <c r="F13" i="77" s="1"/>
  <c r="F14" i="77" s="1"/>
  <c r="F16" i="1073"/>
  <c r="H16" i="1073"/>
  <c r="D5" i="72"/>
  <c r="E5" i="72" s="1"/>
  <c r="J5" i="72" s="1"/>
  <c r="E13" i="1073"/>
  <c r="C9" i="72"/>
  <c r="I9" i="72"/>
  <c r="F13" i="1073"/>
  <c r="G8" i="72"/>
  <c r="F9" i="72"/>
  <c r="J8" i="72"/>
  <c r="K9" i="72"/>
  <c r="H13" i="1073"/>
  <c r="L8" i="72"/>
  <c r="C11" i="72"/>
  <c r="E11" i="72" s="1"/>
  <c r="H11" i="72" s="1"/>
  <c r="E10" i="72"/>
  <c r="L10" i="72" s="1"/>
  <c r="E14" i="1073"/>
  <c r="G14" i="1073" s="1"/>
  <c r="I11" i="72"/>
  <c r="K11" i="72"/>
  <c r="D16" i="83"/>
  <c r="G17" i="83"/>
  <c r="J16" i="83"/>
  <c r="L16" i="83"/>
  <c r="G5" i="83"/>
  <c r="G9" i="83"/>
  <c r="F7" i="83"/>
  <c r="I7" i="83" s="1"/>
  <c r="J9" i="83"/>
  <c r="C13" i="83"/>
  <c r="C14" i="83" s="1"/>
  <c r="J7" i="83"/>
  <c r="J13" i="83"/>
  <c r="L13" i="83"/>
  <c r="F6" i="83"/>
  <c r="I6" i="83" s="1"/>
  <c r="E13" i="83"/>
  <c r="E14" i="83" s="1"/>
  <c r="H6" i="1073"/>
  <c r="L6" i="83"/>
  <c r="D13" i="83"/>
  <c r="D14" i="83" s="1"/>
  <c r="G13" i="83"/>
  <c r="L7" i="83"/>
  <c r="J6" i="83"/>
  <c r="W1" i="549"/>
  <c r="W3" i="549" s="1"/>
  <c r="J10" i="72" l="1"/>
  <c r="G11" i="72"/>
  <c r="G11" i="1073"/>
  <c r="I10" i="1073"/>
  <c r="I14" i="1073"/>
  <c r="J11" i="72"/>
  <c r="J8" i="77"/>
  <c r="G20" i="1073"/>
  <c r="L5" i="72"/>
  <c r="L11" i="72"/>
  <c r="J6" i="77"/>
  <c r="J8" i="73"/>
  <c r="L10" i="77"/>
  <c r="L9" i="73"/>
  <c r="J7" i="77"/>
  <c r="L11" i="73"/>
  <c r="L9" i="77"/>
  <c r="J6" i="73"/>
  <c r="J5" i="77"/>
  <c r="L7" i="73"/>
  <c r="K8" i="83"/>
  <c r="M8" i="83"/>
  <c r="L17" i="83"/>
  <c r="J17" i="83"/>
  <c r="K16" i="83"/>
  <c r="D17" i="83"/>
  <c r="F16" i="83"/>
  <c r="H10" i="72"/>
  <c r="G10" i="72"/>
  <c r="H15" i="1073"/>
  <c r="I13" i="1073"/>
  <c r="K12" i="72"/>
  <c r="F12" i="72"/>
  <c r="F15" i="1073"/>
  <c r="G13" i="1073"/>
  <c r="I12" i="72"/>
  <c r="C12" i="72"/>
  <c r="E15" i="1073"/>
  <c r="E17" i="1073"/>
  <c r="D9" i="72"/>
  <c r="H5" i="72"/>
  <c r="G5" i="72"/>
  <c r="J16" i="1073"/>
  <c r="J18" i="1073" s="1"/>
  <c r="H18" i="1073"/>
  <c r="F18" i="1073"/>
  <c r="E16" i="1073"/>
  <c r="J11" i="1073"/>
  <c r="J12" i="1073" s="1"/>
  <c r="E13" i="77"/>
  <c r="H13" i="77" s="1"/>
  <c r="H12" i="77"/>
  <c r="H10" i="77"/>
  <c r="G10" i="77"/>
  <c r="H9" i="77"/>
  <c r="G9" i="77"/>
  <c r="I8" i="83"/>
  <c r="H8" i="83"/>
  <c r="H8" i="77"/>
  <c r="G8" i="77"/>
  <c r="H7" i="77"/>
  <c r="G7" i="77"/>
  <c r="H6" i="77"/>
  <c r="G6" i="77"/>
  <c r="H12" i="1073"/>
  <c r="K14" i="77"/>
  <c r="F12" i="1073"/>
  <c r="I14" i="77"/>
  <c r="E11" i="77"/>
  <c r="E9" i="1073"/>
  <c r="H5" i="77"/>
  <c r="G5" i="77"/>
  <c r="K13" i="73"/>
  <c r="I13" i="73"/>
  <c r="J20" i="1073"/>
  <c r="J21" i="1073" s="1"/>
  <c r="E12" i="73"/>
  <c r="H11" i="73"/>
  <c r="G11" i="73"/>
  <c r="H9" i="73"/>
  <c r="G9" i="73"/>
  <c r="H8" i="73"/>
  <c r="G8" i="73"/>
  <c r="H7" i="73"/>
  <c r="G7" i="73"/>
  <c r="H21" i="1073"/>
  <c r="F21" i="1073"/>
  <c r="E10" i="73"/>
  <c r="E19" i="1073"/>
  <c r="H6" i="73"/>
  <c r="G6" i="73"/>
  <c r="K7" i="83"/>
  <c r="M7" i="83"/>
  <c r="H7" i="83"/>
  <c r="K6" i="83"/>
  <c r="H6" i="83"/>
  <c r="C15" i="83"/>
  <c r="C18" i="83" s="1"/>
  <c r="M6" i="83"/>
  <c r="F6" i="1073"/>
  <c r="G14" i="83"/>
  <c r="E5" i="83"/>
  <c r="E12" i="83" s="1"/>
  <c r="E15" i="83" s="1"/>
  <c r="E18" i="83" s="1"/>
  <c r="D5" i="1073"/>
  <c r="D8" i="1073" s="1"/>
  <c r="D22" i="1073" s="1"/>
  <c r="L5" i="83"/>
  <c r="F13" i="83"/>
  <c r="H13" i="83" s="1"/>
  <c r="J5" i="83"/>
  <c r="D5" i="83"/>
  <c r="D12" i="83" s="1"/>
  <c r="D15" i="83" s="1"/>
  <c r="D18" i="83" s="1"/>
  <c r="J5" i="1073"/>
  <c r="J8" i="1073" s="1"/>
  <c r="G12" i="83"/>
  <c r="L14" i="83"/>
  <c r="J14" i="83"/>
  <c r="F9" i="83" l="1"/>
  <c r="K9" i="83" s="1"/>
  <c r="J22" i="1073"/>
  <c r="E21" i="1073"/>
  <c r="G21" i="1073" s="1"/>
  <c r="I19" i="1073"/>
  <c r="G19" i="1073"/>
  <c r="H10" i="73"/>
  <c r="G10" i="73"/>
  <c r="L10" i="73"/>
  <c r="J10" i="73"/>
  <c r="E13" i="73"/>
  <c r="J13" i="73" s="1"/>
  <c r="H12" i="73"/>
  <c r="G12" i="73"/>
  <c r="L12" i="73"/>
  <c r="J12" i="73"/>
  <c r="E12" i="1073"/>
  <c r="G12" i="1073" s="1"/>
  <c r="I9" i="1073"/>
  <c r="G9" i="1073"/>
  <c r="E14" i="77"/>
  <c r="J14" i="77" s="1"/>
  <c r="H11" i="77"/>
  <c r="G11" i="77"/>
  <c r="L11" i="77"/>
  <c r="J11" i="77"/>
  <c r="E18" i="1073"/>
  <c r="G18" i="1073" s="1"/>
  <c r="I16" i="1073"/>
  <c r="G16" i="1073"/>
  <c r="D12" i="72"/>
  <c r="E12" i="72" s="1"/>
  <c r="E9" i="72"/>
  <c r="G17" i="1073"/>
  <c r="I17" i="1073"/>
  <c r="G15" i="1073"/>
  <c r="I15" i="1073"/>
  <c r="F17" i="83"/>
  <c r="M17" i="83" s="1"/>
  <c r="I16" i="83"/>
  <c r="H16" i="83"/>
  <c r="M16" i="83"/>
  <c r="K17" i="83"/>
  <c r="M13" i="83"/>
  <c r="K13" i="83"/>
  <c r="E6" i="1073"/>
  <c r="I6" i="1073" s="1"/>
  <c r="L12" i="83"/>
  <c r="H5" i="1073"/>
  <c r="G15" i="83"/>
  <c r="F5" i="1073"/>
  <c r="E5" i="1073"/>
  <c r="I13" i="83"/>
  <c r="F14" i="83"/>
  <c r="I14" i="83" s="1"/>
  <c r="M9" i="83"/>
  <c r="J12" i="83"/>
  <c r="I9" i="83" l="1"/>
  <c r="H9" i="83"/>
  <c r="L14" i="77"/>
  <c r="H12" i="72"/>
  <c r="J12" i="72"/>
  <c r="I21" i="1073"/>
  <c r="I12" i="1073"/>
  <c r="L13" i="73"/>
  <c r="L12" i="72"/>
  <c r="G12" i="72"/>
  <c r="I18" i="1073"/>
  <c r="I17" i="83"/>
  <c r="H17" i="83"/>
  <c r="H9" i="72"/>
  <c r="L9" i="72"/>
  <c r="G9" i="72"/>
  <c r="J9" i="72"/>
  <c r="H14" i="77"/>
  <c r="G14" i="77"/>
  <c r="H13" i="73"/>
  <c r="G13" i="73"/>
  <c r="G6" i="1073"/>
  <c r="E8" i="1073"/>
  <c r="E22" i="1073" s="1"/>
  <c r="J15" i="83"/>
  <c r="L15" i="83"/>
  <c r="F8" i="1073"/>
  <c r="G5" i="1073"/>
  <c r="K14" i="83"/>
  <c r="G18" i="83"/>
  <c r="F5" i="83"/>
  <c r="H8" i="1073"/>
  <c r="I5" i="1073"/>
  <c r="H14" i="83"/>
  <c r="M14" i="83"/>
  <c r="L18" i="83" l="1"/>
  <c r="I8" i="1073"/>
  <c r="H22" i="1073"/>
  <c r="I22" i="1073" s="1"/>
  <c r="I5" i="83"/>
  <c r="I12" i="83" s="1"/>
  <c r="F12" i="83"/>
  <c r="H5" i="83"/>
  <c r="K5" i="83"/>
  <c r="M5" i="83"/>
  <c r="F22" i="1073"/>
  <c r="G22" i="1073" s="1"/>
  <c r="G8" i="1073"/>
  <c r="J18" i="83"/>
  <c r="F15" i="83" l="1"/>
  <c r="H12" i="83"/>
  <c r="K12" i="83"/>
  <c r="M12" i="83"/>
  <c r="I15" i="83" l="1"/>
  <c r="F18" i="83"/>
  <c r="H15" i="83"/>
  <c r="K15" i="83"/>
  <c r="M15" i="83"/>
  <c r="I18" i="83" l="1"/>
  <c r="H18" i="83"/>
  <c r="M18" i="83"/>
  <c r="K18" i="83"/>
</calcChain>
</file>

<file path=xl/sharedStrings.xml><?xml version="1.0" encoding="utf-8"?>
<sst xmlns="http://schemas.openxmlformats.org/spreadsheetml/2006/main" count="1944" uniqueCount="496">
  <si>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</si>
  <si>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</si>
  <si>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</si>
  <si>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</si>
  <si>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</si>
  <si>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</si>
  <si>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</si>
  <si>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</si>
  <si>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</si>
  <si>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</si>
  <si>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</si>
  <si>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</si>
  <si>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</si>
  <si>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</si>
  <si>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</si>
  <si>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</si>
  <si>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</si>
  <si>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</si>
  <si>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</si>
  <si>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</si>
  <si>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</si>
  <si>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</si>
  <si>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</si>
  <si>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</si>
  <si>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</si>
  <si>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</si>
  <si>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</si>
  <si>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</si>
  <si>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</si>
  <si>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</si>
  <si>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</si>
  <si>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</si>
  <si>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</si>
  <si>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</si>
  <si>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</si>
  <si>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</si>
  <si>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</si>
  <si>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</si>
  <si>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</si>
  <si>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</si>
  <si>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</si>
  <si>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</si>
  <si>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</si>
  <si>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</si>
  <si>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</si>
  <si>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</si>
  <si>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</si>
  <si>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</si>
  <si>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</si>
  <si>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</si>
  <si>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</si>
  <si>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VALIDACION</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</si>
  <si>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</si>
  <si>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</si>
  <si>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</si>
  <si>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</si>
  <si>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</si>
  <si>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</si>
  <si>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</si>
  <si>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</si>
  <si>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</si>
  <si>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</si>
  <si>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</si>
  <si>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</si>
  <si>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</si>
  <si>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</si>
  <si>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</si>
  <si>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</si>
  <si>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</si>
  <si>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</si>
  <si>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</si>
  <si>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</si>
  <si>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</si>
  <si>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</si>
  <si>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</si>
  <si>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</si>
  <si>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</si>
  <si>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</si>
  <si>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</si>
  <si>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</si>
  <si>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</si>
  <si>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</si>
  <si>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</si>
  <si>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</si>
  <si>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</si>
  <si>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</si>
  <si>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</si>
  <si>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</si>
  <si>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</si>
  <si>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</si>
  <si>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</si>
  <si>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</si>
  <si>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</si>
  <si>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APROPIACION INICIAL</t>
  </si>
  <si>
    <t>APROPIACIÓN INICIAL</t>
  </si>
  <si>
    <t>APR. VIGENTE</t>
  </si>
  <si>
    <t>SUMATORIA</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</si>
  <si>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</si>
  <si>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</si>
  <si>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</si>
  <si>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</si>
  <si>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</si>
  <si>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</si>
  <si>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</si>
  <si>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</si>
  <si>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</si>
  <si>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</si>
  <si>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</si>
  <si>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</si>
  <si>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</si>
  <si>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</si>
  <si>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</si>
  <si>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</si>
  <si>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</si>
  <si>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</si>
  <si>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</si>
  <si>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</si>
  <si>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</si>
  <si>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</si>
  <si>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</si>
  <si>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</si>
  <si>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</si>
  <si>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</si>
  <si>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</si>
  <si>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</si>
  <si>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</si>
  <si>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</si>
  <si>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</si>
  <si>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</si>
  <si>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</si>
  <si>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</si>
  <si>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</si>
  <si>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</si>
  <si>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</si>
  <si>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</si>
  <si>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</si>
  <si>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</si>
  <si>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</si>
  <si>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</si>
  <si>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</si>
  <si>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</si>
  <si>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</si>
  <si>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</si>
  <si>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</si>
  <si>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</si>
  <si>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</si>
  <si>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</si>
  <si>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</si>
  <si>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C-3701-1000-18</t>
  </si>
  <si>
    <t>FORTALECIMIENTO DE LA CAPACIDAD ORGANIZATIVA DE LOS PUEBLOS INDÍGENAS EN EL TERRITORIO  NACIONAL</t>
  </si>
  <si>
    <t>FORTALECIMIENTO DE LOS SISTEMAS INTEGRADOS DE EMERGENCIA Y SEGURIDAD SIES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</si>
  <si>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</si>
  <si>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</si>
  <si>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</si>
  <si>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</si>
  <si>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</si>
  <si>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</si>
  <si>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</si>
  <si>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</si>
  <si>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</si>
  <si>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</si>
  <si>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</si>
  <si>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</si>
  <si>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</si>
  <si>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</si>
  <si>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</si>
  <si>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</si>
  <si>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</si>
  <si>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</si>
  <si>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</si>
  <si>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</si>
  <si>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</si>
  <si>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</si>
  <si>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</si>
  <si>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</si>
  <si>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</si>
  <si>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</si>
  <si>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</si>
  <si>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</si>
  <si>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</si>
  <si>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</si>
  <si>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</si>
  <si>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</si>
  <si>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</si>
  <si>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</si>
  <si>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</si>
  <si>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</si>
  <si>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</si>
  <si>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</si>
  <si>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</si>
  <si>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</si>
  <si>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</si>
  <si>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</si>
  <si>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</si>
  <si>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</si>
  <si>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</si>
  <si>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</si>
  <si>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</si>
  <si>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</si>
  <si>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</si>
  <si>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</si>
  <si>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</si>
  <si>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</si>
  <si>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</si>
  <si>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</si>
  <si>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</si>
  <si>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</si>
  <si>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18</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</si>
  <si>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</si>
  <si>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</si>
  <si>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</si>
  <si>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</si>
  <si>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</si>
  <si>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</si>
  <si>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</si>
  <si>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</si>
  <si>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</si>
  <si>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</si>
  <si>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</si>
  <si>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</si>
  <si>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</si>
  <si>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</si>
  <si>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</si>
  <si>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</si>
  <si>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</si>
  <si>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</si>
  <si>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</si>
  <si>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</si>
  <si>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</si>
  <si>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</si>
  <si>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</si>
  <si>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</si>
  <si>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</si>
  <si>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</si>
  <si>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</si>
  <si>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</si>
  <si>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</si>
  <si>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</si>
  <si>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</si>
  <si>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EJECUCIÓN PRESUPUESTAL</t>
  </si>
  <si>
    <t>TOTAL PGN</t>
  </si>
  <si>
    <t>TOTAL REGALÍAS</t>
  </si>
  <si>
    <t>FUNCIONAMIENTO REGALÍAS</t>
  </si>
  <si>
    <t>Junio</t>
  </si>
  <si>
    <t>TOTAL SECTOR INTERIOR</t>
  </si>
  <si>
    <t>Julio</t>
  </si>
  <si>
    <t>SUBTOTAL PGN</t>
  </si>
  <si>
    <t>CONSOLIDADO MINISTERIO</t>
  </si>
  <si>
    <t>May</t>
  </si>
  <si>
    <t>Jun</t>
  </si>
  <si>
    <t>Jul</t>
  </si>
  <si>
    <t>Ago</t>
  </si>
  <si>
    <t>Sep</t>
  </si>
  <si>
    <t>Oct</t>
  </si>
  <si>
    <t>Nov</t>
  </si>
  <si>
    <t>CONSOLIDADO</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</si>
  <si>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</si>
  <si>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</si>
  <si>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</si>
  <si>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</si>
  <si>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</si>
  <si>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</si>
  <si>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</si>
  <si>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</si>
  <si>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</si>
  <si>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</si>
  <si>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*APROPIACIÓN INICIAL</t>
  </si>
  <si>
    <t>*APROPIACIÓN VIGENTE</t>
  </si>
  <si>
    <t>OFICINA ASESORA JURÍDICA</t>
  </si>
  <si>
    <t>Diferencia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</si>
  <si>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</si>
  <si>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</si>
  <si>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</si>
  <si>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</si>
  <si>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</si>
  <si>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</si>
  <si>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</si>
  <si>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</si>
  <si>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</si>
  <si>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</si>
  <si>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</si>
  <si>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</si>
  <si>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</si>
  <si>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</si>
  <si>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</si>
  <si>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</si>
  <si>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</si>
  <si>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</si>
  <si>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</si>
  <si>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</si>
  <si>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</si>
  <si>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</si>
  <si>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</si>
  <si>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</si>
  <si>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</si>
  <si>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</si>
  <si>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</si>
  <si>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</si>
  <si>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</si>
  <si>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</si>
  <si>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</si>
  <si>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</si>
  <si>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</si>
  <si>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</si>
  <si>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Oficina Asesora Jurídica</t>
  </si>
  <si>
    <t>A-02</t>
  </si>
  <si>
    <t>ADQUISICIÓN DE BIENES  Y SERVICIOS</t>
  </si>
  <si>
    <t>SUBDIRECCIÓN DE GESTIÓN  HUMANA</t>
  </si>
  <si>
    <t>Mes</t>
  </si>
  <si>
    <t>EJERCICIO DESAGRAGADO</t>
  </si>
  <si>
    <t xml:space="preserve">VALIDACION     </t>
  </si>
  <si>
    <t>(VIENE DEL REPORTE ORIGINAL)</t>
  </si>
  <si>
    <t>FORTALECIMIENTO A LA GESTIÓN TERRITORIAL Y BUEN GOBIERNO LOCAL</t>
  </si>
  <si>
    <t>DIFERENCIA</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</si>
  <si>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</si>
  <si>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</si>
  <si>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</si>
  <si>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</si>
  <si>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</si>
  <si>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</si>
  <si>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</si>
  <si>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</si>
  <si>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</si>
  <si>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</si>
  <si>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</si>
  <si>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</si>
  <si>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</si>
  <si>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</si>
  <si>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</si>
  <si>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</si>
  <si>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</si>
  <si>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PAGO DE APORTES SOBRE LOS VOLUNTARIOS ACREDITADOS Y ACTIVOS DEL SUBSISTEMA NACIONAL DE PRIMERA RESPUESTA AFILIADOS AL SGRL - DECRETO 1809 DE 2020</t>
  </si>
  <si>
    <t>% CDP</t>
  </si>
  <si>
    <t xml:space="preserve">                             EJECUCIÓN PRESUPUESTAL - ALERTA DIRECCIONES</t>
  </si>
  <si>
    <t>Consolidado con regalías, aca se suman</t>
  </si>
  <si>
    <t>PAGO APORTES VOLUNTARIOS</t>
  </si>
  <si>
    <t>REGALIAS</t>
  </si>
  <si>
    <t>ADQUISICIONES DE BIENES Y SERVICIOS</t>
  </si>
  <si>
    <t>SUMATORIA 02</t>
  </si>
  <si>
    <t>A-03-03-04-062</t>
  </si>
  <si>
    <t>ASUNTOS LEGISLATIVOS</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</si>
  <si>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</si>
  <si>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</si>
  <si>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</si>
  <si>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</si>
  <si>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</si>
  <si>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</si>
  <si>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</si>
  <si>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</si>
  <si>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</si>
  <si>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</si>
  <si>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</si>
  <si>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</si>
  <si>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</si>
  <si>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</si>
  <si>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</si>
  <si>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</si>
  <si>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</si>
  <si>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APROPIACIÓN VIGENTE  DESPUÈS DE APLAZAMIENTO</t>
  </si>
  <si>
    <t>APROPIACIÓN   VIGENTE DESPUES DE BLOQUEO</t>
  </si>
  <si>
    <t xml:space="preserve">APROPIACIÓN  VIGENTE DESPUÉS DE BLOQUEO </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</si>
  <si>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</si>
  <si>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</si>
  <si>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</si>
  <si>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</si>
  <si>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</si>
  <si>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</si>
  <si>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</si>
  <si>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</si>
  <si>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</si>
  <si>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</si>
  <si>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</si>
  <si>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</si>
  <si>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</si>
  <si>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</si>
  <si>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</si>
  <si>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</si>
  <si>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</si>
  <si>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</si>
  <si>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</si>
  <si>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</si>
  <si>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</si>
  <si>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</si>
  <si>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Ejercicio desagregado</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</si>
  <si>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</si>
  <si>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</si>
  <si>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</si>
  <si>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</si>
  <si>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</si>
  <si>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</si>
  <si>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</si>
  <si>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</si>
  <si>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C-3701-1000-30-20106A</t>
  </si>
  <si>
    <t>2. SEGURIDAD HUMANA Y JUSTICIA SOCIAL / A. PREVENCIÓN Y PROTECCIÓN PARA POBLACIONES VULNERABLES DESDE UN ENFOQUE DIFERENCIAL, COLECTIVO E INDIVIDUAL</t>
  </si>
  <si>
    <t>C-3701-1000-32-705050</t>
  </si>
  <si>
    <t>7. ACTORES DIFERENCIALES PARA EL CAMBIO / 5. CONVERGENCIA REGIONAL PARA EL BIENESTAR Y BUEN VIVIR</t>
  </si>
  <si>
    <t>C-3701-1000-33-705050</t>
  </si>
  <si>
    <t>C-3701-1000-35-705050</t>
  </si>
  <si>
    <t>C-3701-1000-36-705050</t>
  </si>
  <si>
    <t>C-3701-1000-37-705050</t>
  </si>
  <si>
    <t>C-3701-1000-38-702030</t>
  </si>
  <si>
    <t>7. ACTORES DIFERENCIALES PARA EL CAMBIO / 3. FORTALECIMIENTO DE LA INSTITUCIONALIDAD</t>
  </si>
  <si>
    <t>C-3701-1000-39-702030</t>
  </si>
  <si>
    <t>C-3701-1000-40-53107A</t>
  </si>
  <si>
    <t>C-3701-1000-41-53106B</t>
  </si>
  <si>
    <t>5. CONVERGENCIA REGIONAL / B. EFECTIVIDAD DE LOS DISPOSITIVOS DE PARTICIPACIÓN CIUDADANA, POLÍTICA Y ELECTORAL</t>
  </si>
  <si>
    <t>C-3701-1000-42-20113A</t>
  </si>
  <si>
    <t>2. SEGURIDAD HUMANA Y JUSTICIA SOCIAL / A. FORTALECIMIENTO DE LA BÚSQUEDA DE PERSONAS DADAS POR DESAPARECIDAS</t>
  </si>
  <si>
    <t>C-3702-1000-8-20105A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</si>
  <si>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</si>
  <si>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</si>
  <si>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</si>
  <si>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</si>
  <si>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</si>
  <si>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</si>
  <si>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</si>
  <si>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</si>
  <si>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</si>
  <si>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</si>
  <si>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</si>
  <si>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</si>
  <si>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</si>
  <si>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</si>
  <si>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 SEGURIDAD HUMANA Y JUSTICIA SOCIAL / B. CREACIÓN DEL SISTEMA NACIONAL DE CONVIVENCIA PARA LA VIDA</t>
  </si>
  <si>
    <t>C-3702-1000-17-701040</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</si>
  <si>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</si>
  <si>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</si>
  <si>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</si>
  <si>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</si>
  <si>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</si>
  <si>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</si>
  <si>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</si>
  <si>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</si>
  <si>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</si>
  <si>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</si>
  <si>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</si>
  <si>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</si>
  <si>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</si>
  <si>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</si>
  <si>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 CONVERGENCIA REGIONAL / D. GOBIERNO DIGITAL PARA LA GENTE</t>
  </si>
  <si>
    <t>C-3799-1000-16-53105B</t>
  </si>
  <si>
    <t>C-3799-1000-17-20104A</t>
  </si>
  <si>
    <t>2. SEGURIDAD HUMANA Y JUSTICIA SOCIAL / A. IMPLEMENTACIÓN DEL PROGRAMA DE DATOS BÁSICOS</t>
  </si>
  <si>
    <t>C-3799-1000-17-20104B</t>
  </si>
  <si>
    <t>2. SEGURIDAD HUMANA Y JUSTICIA SOCIAL / B. INTEROPERABILIDAD COMO BIEN PÚBLICO DIGITAL</t>
  </si>
  <si>
    <t>C-3799-1000-17-20108B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</si>
  <si>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</si>
  <si>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</si>
  <si>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</si>
  <si>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</si>
  <si>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</si>
  <si>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</si>
  <si>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Fortalecimiento del dialogo social nacional y regional mediante el desarrollo de acciones tendientes a atender las problemáticas sociales en los territorios  Nacional</t>
  </si>
  <si>
    <t>NOMBRE PROGRAMA MISIONAL DE FUNCIONAMIENTO Y/O PROYECTO DE INVERSIÓN</t>
  </si>
  <si>
    <t>Pagos</t>
  </si>
  <si>
    <t>EQUIPO DE PAZ</t>
  </si>
  <si>
    <t>VICEMINISTERIO DE DIALOGO SOCIAL</t>
  </si>
  <si>
    <t>SUBDIRECCIÓN ADMINISTRATIVA Y FINANCIERA</t>
  </si>
  <si>
    <t>Sumatoria Mininterior y Consulta Previa</t>
  </si>
  <si>
    <t xml:space="preserve">sumatoria todo siif </t>
  </si>
  <si>
    <t>Diálogo Social</t>
  </si>
  <si>
    <t>Grupo de Paz</t>
  </si>
  <si>
    <t>FORTALECIMIENTO DE LAS ACCIONES PARA GARANTIZAR EL GOCE EFECTIVO DE LOS DERECHOS DE LOS PUEBLOS Y LAS COMUNIDADES AFROCOLOMBIANAS, NEGRAS, PALENQUERAS Y RAIZALES EN EL TERRITORIO   NACIONAL</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</si>
  <si>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</si>
  <si>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</si>
  <si>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</si>
  <si>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</si>
  <si>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</si>
  <si>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 GESTIÓN TERRITORIAL PARA LA GARANTÍA, PROMOCIÓN Y GOCE DE LOS DERECHOS HUMANOS  NACIONAL</t>
  </si>
  <si>
    <t>FORTALECIMIENTO DE LAS GARANTÍAS PARA EL EJERCICIO DEL LIDERAZGO SOCIAL Y DEFENSA DE LOS DERECHOS HUMANOS EN EL TERRITORIO   NACIONAL</t>
  </si>
  <si>
    <t>FORTALECIMIENTO DE LA GARANTÍA DE LOS DERECHOS HUMANOS EN EL MARCO DE LAS MANIFESTACIONES PÚBLICAS Y LA PROTESTA SOCIAL PACÍFICA A NIVEL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</si>
  <si>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</si>
  <si>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</si>
  <si>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</si>
  <si>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</si>
  <si>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</si>
  <si>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</si>
  <si>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</si>
  <si>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</si>
  <si>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</si>
  <si>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</si>
  <si>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</si>
  <si>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</si>
  <si>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</si>
  <si>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</si>
  <si>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</si>
  <si>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</si>
  <si>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</si>
  <si>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</si>
  <si>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</si>
  <si>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</si>
  <si>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</si>
  <si>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</si>
  <si>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</si>
  <si>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31 de MAYO de 2024</t>
  </si>
  <si>
    <t xml:space="preserve"> Ejecución vigencia 2024. Reporte 31 de mayo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</si>
</sst>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quot;XDR&quot;* #,##0_-;\-&quot;XDR&quot;* #,##0_-;_-&quot;XDR&quot;* &quot;-&quot;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80" formatCode="[$$-240A]\ #,##0"/>
    <numFmt numFmtId="182" formatCode="_-&quot;$&quot;* #,##0_-;\-&quot;$&quot;* #,##0_-;_-&quot;$&quot;* &quot;-&quot;??_-;_-@_-"/>
    <numFmt numFmtId="183" formatCode="00"/>
    <numFmt numFmtId="184" formatCode="000"/>
    <numFmt numFmtId="185" formatCode="[$-1240A]&quot;$&quot;\ #,##0.00;\-&quot;$&quot;\ #,##0.00"/>
    <numFmt numFmtId="186" formatCode="_-[$$-240A]\ * #,##0_-;\-[$$-240A]\ * #,##0_-;_-[$$-240A]\ * &quot;-&quot;??_-;_-@_-"/>
    <numFmt numFmtId="188" formatCode="[$-1240A]&quot;$&quot;\ #,##0;\-&quot;$&quot;\ #,##0"/>
    <numFmt numFmtId="190" formatCode="&quot;$&quot;\ #,##0.00"/>
  </numFmts>
  <fonts count="187"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sz val="10"/>
      <color rgb="FF000000"/>
      <name val="Arial"/>
      <family val="2"/>
    </font>
    <font>
      <sz val="10"/>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1"/>
      <name val="Arial"/>
      <family val="2"/>
    </font>
    <font>
      <b/>
      <sz val="10"/>
      <color indexed="8"/>
      <name val="Arial"/>
      <family val="2"/>
    </font>
    <font>
      <b/>
      <sz val="11"/>
      <color rgb="FF000000"/>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sz val="9"/>
      <color rgb="FF000000"/>
      <name val="Times New Roman"/>
      <family val="1"/>
    </font>
    <font>
      <b/>
      <sz val="8"/>
      <color rgb="FFFF0000"/>
      <name val="Times New Roman"/>
      <family val="1"/>
    </font>
    <font>
      <sz val="11"/>
      <color theme="1"/>
      <name val="Arial"/>
      <family val="2"/>
    </font>
    <font>
      <b/>
      <sz val="14"/>
      <color rgb="FF000000"/>
      <name val="Calibri"/>
      <family val="2"/>
      <scheme val="minor"/>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b/>
      <sz val="9"/>
      <color rgb="FF000000"/>
      <name val="Gill Sans MT"/>
      <family val="2"/>
    </font>
    <font>
      <b/>
      <sz val="9"/>
      <color rgb="FFFF0000"/>
      <name val="Gill Sans MT"/>
      <family val="2"/>
    </font>
    <font>
      <sz val="12"/>
      <color theme="1"/>
      <name val="Gill Sans MT"/>
      <family val="2"/>
    </font>
    <font>
      <sz val="9"/>
      <color rgb="FF000000"/>
      <name val="Gill Sans MT"/>
      <family val="2"/>
    </font>
    <font>
      <sz val="8"/>
      <color rgb="FFFF0000"/>
      <name val="Gill Sans MT"/>
      <family val="2"/>
    </font>
    <font>
      <b/>
      <sz val="10"/>
      <name val="Gill Sans MT"/>
      <family val="2"/>
    </font>
    <font>
      <b/>
      <sz val="18"/>
      <name val="Gill Sans MT"/>
      <family val="2"/>
    </font>
    <font>
      <sz val="11"/>
      <name val="Gill Sans MT"/>
      <family val="2"/>
    </font>
    <font>
      <sz val="12"/>
      <color rgb="FFFF0000"/>
      <name val="Gill Sans MT"/>
      <family val="2"/>
    </font>
    <font>
      <sz val="9"/>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12"/>
      <color rgb="FF000000"/>
      <name val="Gill Sans MT"/>
      <family val="2"/>
    </font>
    <font>
      <b/>
      <sz val="8"/>
      <color rgb="FF000000"/>
      <name val="Times New Roman"/>
      <family val="1"/>
    </font>
    <font>
      <sz val="8"/>
      <color rgb="FF000000"/>
      <name val="Calibri"/>
      <family val="2"/>
      <scheme val="minor"/>
    </font>
    <font>
      <sz val="9"/>
      <color rgb="FF000000"/>
      <name val="Calibri"/>
      <family val="2"/>
      <scheme val="minor"/>
    </font>
    <font>
      <sz val="11"/>
      <name val="Calibri"/>
      <family val="2"/>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9"/>
      <color rgb="FFFF0000"/>
      <name val="Times New Roman"/>
      <family val="1"/>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Times New Roman"/>
      <family val="1"/>
    </font>
    <font>
      <b/>
      <sz val="9"/>
      <name val="Times New Roman"/>
      <family val="1"/>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6"/>
      <name val="Gill Sans MT"/>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1"/>
      <name val="Calibri"/>
      <family val="2"/>
    </font>
    <font>
      <sz val="11"/>
      <name val="Calibri"/>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2"/>
      <color theme="0"/>
      <name val="Gill Sans MT"/>
      <family val="2"/>
    </font>
    <font>
      <sz val="11"/>
      <color theme="0"/>
      <name val="Gill Sans MT"/>
      <family val="2"/>
    </font>
    <font>
      <sz val="11"/>
      <name val="Calibri"/>
      <family val="2"/>
      <scheme val="minor"/>
    </font>
  </fonts>
  <fills count="5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rgb="FFD3D3D3"/>
      </left>
      <right style="thin">
        <color rgb="FFD3D3D3"/>
      </right>
      <top/>
      <bottom style="thin">
        <color rgb="FFD3D3D3"/>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rgb="FFD3D3D3"/>
      </right>
      <top style="thin">
        <color rgb="FFD3D3D3"/>
      </top>
      <bottom style="thin">
        <color rgb="FFD3D3D3"/>
      </bottom>
      <diagonal/>
    </border>
    <border>
      <left/>
      <right/>
      <top style="thin">
        <color indexed="64"/>
      </top>
      <bottom style="medium">
        <color indexed="64"/>
      </bottom>
      <diagonal/>
    </border>
  </borders>
  <cellStyleXfs count="578">
    <xf numFmtId="0" fontId="0" fillId="0" borderId="0"/>
    <xf numFmtId="43" fontId="41" fillId="0" borderId="0" applyFont="0" applyFill="0" applyBorder="0" applyAlignment="0" applyProtection="0"/>
    <xf numFmtId="9" fontId="41" fillId="0" borderId="0" applyFont="0" applyFill="0" applyBorder="0" applyAlignment="0" applyProtection="0"/>
    <xf numFmtId="0" fontId="41" fillId="0" borderId="0"/>
    <xf numFmtId="0" fontId="46" fillId="0" borderId="0"/>
    <xf numFmtId="0" fontId="46" fillId="0" borderId="0"/>
    <xf numFmtId="9" fontId="40"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169" fontId="41" fillId="0" borderId="0" applyFont="0" applyFill="0" applyBorder="0" applyAlignment="0" applyProtection="0"/>
    <xf numFmtId="0" fontId="39" fillId="0" borderId="0"/>
    <xf numFmtId="41" fontId="41" fillId="0" borderId="0" applyFont="0" applyFill="0" applyBorder="0" applyAlignment="0" applyProtection="0"/>
    <xf numFmtId="0" fontId="38" fillId="0" borderId="0"/>
    <xf numFmtId="9" fontId="37"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0" fontId="58" fillId="0" borderId="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6" fillId="0" borderId="0"/>
    <xf numFmtId="167" fontId="35" fillId="0" borderId="0" applyFont="0" applyFill="0" applyBorder="0" applyAlignment="0" applyProtection="0"/>
    <xf numFmtId="0" fontId="35" fillId="0" borderId="0"/>
    <xf numFmtId="170" fontId="41" fillId="0" borderId="0" applyFont="0" applyFill="0" applyBorder="0" applyAlignment="0" applyProtection="0"/>
    <xf numFmtId="0" fontId="46" fillId="0" borderId="0"/>
    <xf numFmtId="0" fontId="34" fillId="0" borderId="0"/>
    <xf numFmtId="167"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7"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8" fontId="41" fillId="0" borderId="0" applyFont="0" applyFill="0" applyBorder="0" applyAlignment="0" applyProtection="0"/>
    <xf numFmtId="0" fontId="28" fillId="0" borderId="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1" fillId="0" borderId="0" applyFont="0" applyFill="0" applyBorder="0" applyAlignment="0" applyProtection="0"/>
    <xf numFmtId="9" fontId="26" fillId="0" borderId="0" applyFont="0" applyFill="0" applyBorder="0" applyAlignment="0" applyProtection="0"/>
    <xf numFmtId="0" fontId="26" fillId="0" borderId="0"/>
    <xf numFmtId="41" fontId="41" fillId="0" borderId="0" applyFont="0" applyFill="0" applyBorder="0" applyAlignment="0" applyProtection="0"/>
    <xf numFmtId="0" fontId="26" fillId="0" borderId="0"/>
    <xf numFmtId="9" fontId="26"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6" fillId="0" borderId="0"/>
    <xf numFmtId="167" fontId="26" fillId="0" borderId="0" applyFont="0" applyFill="0" applyBorder="0" applyAlignment="0" applyProtection="0"/>
    <xf numFmtId="0" fontId="26" fillId="0" borderId="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7"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67" fillId="0" borderId="0" applyNumberFormat="0" applyFill="0" applyBorder="0" applyAlignment="0" applyProtection="0"/>
    <xf numFmtId="0" fontId="68" fillId="0" borderId="66" applyNumberFormat="0" applyFill="0" applyAlignment="0" applyProtection="0"/>
    <xf numFmtId="0" fontId="69" fillId="0" borderId="67" applyNumberFormat="0" applyFill="0" applyAlignment="0" applyProtection="0"/>
    <xf numFmtId="0" fontId="70" fillId="0" borderId="68" applyNumberFormat="0" applyFill="0" applyAlignment="0" applyProtection="0"/>
    <xf numFmtId="0" fontId="70" fillId="0" borderId="0" applyNumberFormat="0" applyFill="0" applyBorder="0" applyAlignment="0" applyProtection="0"/>
    <xf numFmtId="0" fontId="71" fillId="7" borderId="0" applyNumberFormat="0" applyBorder="0" applyAlignment="0" applyProtection="0"/>
    <xf numFmtId="0" fontId="72" fillId="8" borderId="0" applyNumberFormat="0" applyBorder="0" applyAlignment="0" applyProtection="0"/>
    <xf numFmtId="0" fontId="73" fillId="9" borderId="0" applyNumberFormat="0" applyBorder="0" applyAlignment="0" applyProtection="0"/>
    <xf numFmtId="0" fontId="74" fillId="10" borderId="69" applyNumberFormat="0" applyAlignment="0" applyProtection="0"/>
    <xf numFmtId="0" fontId="75" fillId="11" borderId="70" applyNumberFormat="0" applyAlignment="0" applyProtection="0"/>
    <xf numFmtId="0" fontId="76" fillId="11" borderId="69" applyNumberFormat="0" applyAlignment="0" applyProtection="0"/>
    <xf numFmtId="0" fontId="77" fillId="0" borderId="71" applyNumberFormat="0" applyFill="0" applyAlignment="0" applyProtection="0"/>
    <xf numFmtId="0" fontId="78" fillId="12" borderId="72" applyNumberFormat="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74" applyNumberFormat="0" applyFill="0" applyAlignment="0" applyProtection="0"/>
    <xf numFmtId="0" fontId="82"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82"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82"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82"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82"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82"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0" borderId="0"/>
    <xf numFmtId="43" fontId="19" fillId="0" borderId="0" applyFont="0" applyFill="0" applyBorder="0" applyAlignment="0" applyProtection="0"/>
    <xf numFmtId="43" fontId="46" fillId="0" borderId="0" applyFont="0" applyFill="0" applyBorder="0" applyAlignment="0" applyProtection="0"/>
    <xf numFmtId="43" fontId="19" fillId="0" borderId="0" applyFont="0" applyFill="0" applyBorder="0" applyAlignment="0" applyProtection="0"/>
    <xf numFmtId="183" fontId="83" fillId="0" borderId="0" applyFill="0">
      <alignment horizontal="center" vertical="center" wrapText="1"/>
    </xf>
    <xf numFmtId="184" fontId="83" fillId="38" borderId="0" applyFill="0" applyProtection="0">
      <alignment horizontal="center" vertical="center"/>
    </xf>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1" fillId="0" borderId="0" applyFont="0" applyFill="0" applyBorder="0" applyAlignment="0" applyProtection="0"/>
    <xf numFmtId="43" fontId="46" fillId="0" borderId="0" applyFont="0" applyFill="0" applyBorder="0" applyAlignment="0" applyProtection="0"/>
    <xf numFmtId="0" fontId="19" fillId="13" borderId="73"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xf numFmtId="167"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7"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84" fillId="0" borderId="0"/>
    <xf numFmtId="169" fontId="46" fillId="0" borderId="0" applyFont="0" applyFill="0" applyBorder="0" applyAlignment="0" applyProtection="0"/>
    <xf numFmtId="164" fontId="46"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0" borderId="0"/>
    <xf numFmtId="43" fontId="9" fillId="0" borderId="0" applyFont="0" applyFill="0" applyBorder="0" applyAlignment="0" applyProtection="0"/>
    <xf numFmtId="43" fontId="46"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6" fillId="0" borderId="0" applyFont="0" applyFill="0" applyBorder="0" applyAlignment="0" applyProtection="0"/>
    <xf numFmtId="0" fontId="9" fillId="13" borderId="73"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6"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0" borderId="0"/>
    <xf numFmtId="43" fontId="8"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6" fillId="0" borderId="0" applyFont="0" applyFill="0" applyBorder="0" applyAlignment="0" applyProtection="0"/>
    <xf numFmtId="0" fontId="8" fillId="13" borderId="73"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7"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7" fontId="3" fillId="0" borderId="0" applyFont="0" applyFill="0" applyBorder="0" applyAlignment="0" applyProtection="0"/>
    <xf numFmtId="43" fontId="3" fillId="0" borderId="0" applyFont="0" applyFill="0" applyBorder="0" applyAlignment="0" applyProtection="0"/>
    <xf numFmtId="43" fontId="46"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936">
    <xf numFmtId="0" fontId="0" fillId="0" borderId="0" xfId="0"/>
    <xf numFmtId="3" fontId="0" fillId="0" borderId="0" xfId="0" applyNumberFormat="1"/>
    <xf numFmtId="0" fontId="55" fillId="0" borderId="0" xfId="4" applyFont="1" applyAlignment="1" applyProtection="1">
      <alignment horizontal="center" vertical="center" wrapText="1" readingOrder="1"/>
      <protection locked="0"/>
    </xf>
    <xf numFmtId="4" fontId="55" fillId="0" borderId="0" xfId="4" applyNumberFormat="1" applyFont="1" applyAlignment="1" applyProtection="1">
      <alignment horizontal="right" vertical="center" wrapText="1" readingOrder="1"/>
      <protection locked="0"/>
    </xf>
    <xf numFmtId="10" fontId="56" fillId="0" borderId="0" xfId="4" applyNumberFormat="1" applyFont="1" applyAlignment="1">
      <alignment vertical="center" wrapText="1"/>
    </xf>
    <xf numFmtId="174" fontId="56" fillId="0" borderId="0" xfId="4" applyNumberFormat="1" applyFont="1" applyAlignment="1">
      <alignment horizontal="right" vertical="center" wrapText="1"/>
    </xf>
    <xf numFmtId="10" fontId="56" fillId="0" borderId="0" xfId="4" applyNumberFormat="1" applyFont="1" applyAlignment="1">
      <alignment horizontal="right" vertical="center" wrapText="1"/>
    </xf>
    <xf numFmtId="9" fontId="0" fillId="0" borderId="0" xfId="2" applyFont="1"/>
    <xf numFmtId="0" fontId="43" fillId="0" borderId="0" xfId="0" applyFont="1"/>
    <xf numFmtId="0" fontId="43" fillId="0" borderId="4" xfId="0" applyFont="1" applyBorder="1"/>
    <xf numFmtId="0" fontId="53" fillId="0" borderId="4" xfId="0" applyFont="1" applyBorder="1" applyAlignment="1">
      <alignment horizontal="center"/>
    </xf>
    <xf numFmtId="9" fontId="43" fillId="0" borderId="4" xfId="2" applyFont="1" applyFill="1" applyBorder="1" applyAlignment="1">
      <alignment horizontal="center" vertical="center" wrapText="1" readingOrder="1"/>
    </xf>
    <xf numFmtId="9" fontId="43" fillId="0" borderId="0" xfId="0" applyNumberFormat="1" applyFont="1"/>
    <xf numFmtId="43" fontId="43" fillId="0" borderId="0" xfId="1" applyFont="1"/>
    <xf numFmtId="178" fontId="43" fillId="0" borderId="0" xfId="0" applyNumberFormat="1" applyFont="1"/>
    <xf numFmtId="173" fontId="0" fillId="0" borderId="0" xfId="0" applyNumberFormat="1"/>
    <xf numFmtId="0" fontId="109" fillId="0" borderId="0" xfId="4" applyFont="1" applyAlignment="1">
      <alignment horizontal="right" vertical="center" wrapText="1"/>
    </xf>
    <xf numFmtId="3" fontId="109" fillId="0" borderId="0" xfId="4" applyNumberFormat="1" applyFont="1" applyAlignment="1">
      <alignment horizontal="right" vertical="center" wrapText="1"/>
    </xf>
    <xf numFmtId="3" fontId="104" fillId="0" borderId="0" xfId="4" applyNumberFormat="1" applyFont="1"/>
    <xf numFmtId="176" fontId="91" fillId="0" borderId="0" xfId="4" applyNumberFormat="1" applyFont="1"/>
    <xf numFmtId="178" fontId="91" fillId="0" borderId="0" xfId="4" applyNumberFormat="1" applyFont="1"/>
    <xf numFmtId="0" fontId="91" fillId="0" borderId="4" xfId="0" applyFont="1" applyBorder="1" applyAlignment="1">
      <alignment horizontal="left" vertical="center" wrapText="1" readingOrder="1"/>
    </xf>
    <xf numFmtId="0" fontId="91" fillId="0" borderId="8" xfId="0" applyFont="1" applyBorder="1" applyAlignment="1">
      <alignment horizontal="left" vertical="center" wrapText="1" readingOrder="1"/>
    </xf>
    <xf numFmtId="0" fontId="91" fillId="0" borderId="4" xfId="3" applyFont="1" applyBorder="1" applyAlignment="1">
      <alignment horizontal="left" vertical="center" wrapText="1" readingOrder="1"/>
    </xf>
    <xf numFmtId="9" fontId="88" fillId="0" borderId="4" xfId="2" applyFont="1" applyBorder="1" applyAlignment="1">
      <alignment horizontal="center" vertical="center" wrapText="1" readingOrder="1"/>
    </xf>
    <xf numFmtId="0" fontId="95" fillId="0" borderId="0" xfId="5" applyFont="1"/>
    <xf numFmtId="178" fontId="0" fillId="0" borderId="0" xfId="0" applyNumberFormat="1"/>
    <xf numFmtId="3" fontId="103" fillId="0" borderId="0" xfId="4" applyNumberFormat="1" applyFont="1" applyAlignment="1">
      <alignment horizontal="left" vertical="center" wrapText="1" readingOrder="1"/>
    </xf>
    <xf numFmtId="178" fontId="98" fillId="0" borderId="0" xfId="4" applyNumberFormat="1" applyFont="1" applyAlignment="1">
      <alignment vertical="center" wrapText="1" readingOrder="1"/>
    </xf>
    <xf numFmtId="3" fontId="99" fillId="0" borderId="0" xfId="4" applyNumberFormat="1" applyFont="1" applyAlignment="1">
      <alignment vertical="center" wrapText="1" readingOrder="1"/>
    </xf>
    <xf numFmtId="0" fontId="96" fillId="0" borderId="0" xfId="4" applyFont="1" applyAlignment="1">
      <alignment horizontal="center" vertical="center" wrapText="1" readingOrder="1"/>
    </xf>
    <xf numFmtId="9" fontId="98" fillId="0" borderId="0" xfId="2" applyFont="1" applyFill="1" applyBorder="1" applyAlignment="1">
      <alignment horizontal="center" vertical="center" wrapText="1" readingOrder="1"/>
    </xf>
    <xf numFmtId="9" fontId="108" fillId="0" borderId="0" xfId="6" applyFont="1" applyFill="1" applyBorder="1" applyAlignment="1">
      <alignment horizontal="center" vertical="center" wrapText="1" readingOrder="1"/>
    </xf>
    <xf numFmtId="9" fontId="105" fillId="0" borderId="0" xfId="2" applyFont="1" applyFill="1" applyBorder="1" applyAlignment="1">
      <alignment horizontal="center" vertical="center" wrapText="1" readingOrder="1"/>
    </xf>
    <xf numFmtId="178" fontId="99" fillId="0" borderId="0" xfId="4" applyNumberFormat="1" applyFont="1" applyAlignment="1">
      <alignment horizontal="center" vertical="center" wrapText="1" readingOrder="1"/>
    </xf>
    <xf numFmtId="9" fontId="99" fillId="0" borderId="0" xfId="6" applyFont="1" applyFill="1" applyBorder="1" applyAlignment="1">
      <alignment horizontal="center" vertical="center" wrapText="1" readingOrder="1"/>
    </xf>
    <xf numFmtId="0" fontId="104" fillId="0" borderId="0" xfId="4" applyFont="1"/>
    <xf numFmtId="0" fontId="91" fillId="0" borderId="0" xfId="4" applyFont="1"/>
    <xf numFmtId="0" fontId="97" fillId="0" borderId="0" xfId="4" applyFont="1" applyAlignment="1">
      <alignment horizontal="left" vertical="center" wrapText="1" readingOrder="1"/>
    </xf>
    <xf numFmtId="178" fontId="100" fillId="0" borderId="0" xfId="4" applyNumberFormat="1" applyFont="1" applyAlignment="1">
      <alignment horizontal="right" vertical="center" wrapText="1" readingOrder="1"/>
    </xf>
    <xf numFmtId="3" fontId="100" fillId="0" borderId="0" xfId="4" applyNumberFormat="1" applyFont="1" applyAlignment="1">
      <alignment horizontal="center" vertical="center" wrapText="1" readingOrder="1"/>
    </xf>
    <xf numFmtId="9" fontId="100" fillId="0" borderId="0" xfId="2" applyFont="1" applyFill="1" applyBorder="1" applyAlignment="1">
      <alignment horizontal="center" vertical="center" wrapText="1" readingOrder="1"/>
    </xf>
    <xf numFmtId="178" fontId="98" fillId="0" borderId="0" xfId="4" applyNumberFormat="1" applyFont="1" applyAlignment="1">
      <alignment horizontal="right" vertical="center" wrapText="1" readingOrder="1"/>
    </xf>
    <xf numFmtId="3" fontId="98" fillId="0" borderId="0" xfId="4" applyNumberFormat="1" applyFont="1" applyAlignment="1">
      <alignment horizontal="center" vertical="center" wrapText="1" readingOrder="1"/>
    </xf>
    <xf numFmtId="178" fontId="105" fillId="0" borderId="0" xfId="4" applyNumberFormat="1" applyFont="1" applyAlignment="1">
      <alignment horizontal="right" vertical="center" wrapText="1" readingOrder="1"/>
    </xf>
    <xf numFmtId="3" fontId="105" fillId="0" borderId="0" xfId="4" applyNumberFormat="1" applyFont="1" applyAlignment="1">
      <alignment horizontal="center" vertical="center" wrapText="1" readingOrder="1"/>
    </xf>
    <xf numFmtId="0" fontId="49" fillId="0" borderId="0" xfId="0" applyFont="1" applyAlignment="1">
      <alignment vertical="center" wrapText="1" readingOrder="1"/>
    </xf>
    <xf numFmtId="182" fontId="48" fillId="0" borderId="4" xfId="52" applyNumberFormat="1" applyFont="1" applyBorder="1" applyAlignment="1">
      <alignment horizontal="right" vertical="center" wrapText="1" readingOrder="1"/>
    </xf>
    <xf numFmtId="0" fontId="45" fillId="0" borderId="34" xfId="0" applyFont="1" applyBorder="1" applyAlignment="1">
      <alignment horizontal="left" vertical="center" wrapText="1" readingOrder="1"/>
    </xf>
    <xf numFmtId="0" fontId="113" fillId="0" borderId="0" xfId="5" applyFont="1" applyAlignment="1">
      <alignment horizontal="left"/>
    </xf>
    <xf numFmtId="178" fontId="90" fillId="0" borderId="4" xfId="4" applyNumberFormat="1" applyFont="1" applyBorder="1" applyAlignment="1">
      <alignment horizontal="right" vertical="center" wrapText="1" readingOrder="1"/>
    </xf>
    <xf numFmtId="9" fontId="90" fillId="0" borderId="4" xfId="2" applyFont="1" applyFill="1" applyBorder="1" applyAlignment="1">
      <alignment horizontal="center" vertical="center" wrapText="1" readingOrder="1"/>
    </xf>
    <xf numFmtId="9" fontId="101" fillId="0" borderId="4" xfId="7" applyFont="1" applyFill="1" applyBorder="1" applyAlignment="1">
      <alignment horizontal="center" vertical="center" wrapText="1" readingOrder="1"/>
    </xf>
    <xf numFmtId="178" fontId="90" fillId="0" borderId="4" xfId="4" applyNumberFormat="1" applyFont="1" applyBorder="1" applyAlignment="1">
      <alignment horizontal="center" vertical="center" wrapText="1" readingOrder="1"/>
    </xf>
    <xf numFmtId="9" fontId="101" fillId="0" borderId="4" xfId="7" applyFont="1" applyBorder="1" applyAlignment="1">
      <alignment horizontal="center" vertical="center" wrapText="1"/>
    </xf>
    <xf numFmtId="9" fontId="90" fillId="0" borderId="4" xfId="2" applyFont="1" applyBorder="1" applyAlignment="1">
      <alignment horizontal="center" vertical="center" wrapText="1" readingOrder="1"/>
    </xf>
    <xf numFmtId="9" fontId="101" fillId="0" borderId="4" xfId="7" applyFont="1" applyBorder="1" applyAlignment="1">
      <alignment horizontal="center" vertical="center" wrapText="1" readingOrder="1"/>
    </xf>
    <xf numFmtId="9" fontId="101" fillId="4" borderId="4" xfId="7" applyFont="1" applyFill="1" applyBorder="1" applyAlignment="1">
      <alignment horizontal="center" vertical="center" wrapText="1"/>
    </xf>
    <xf numFmtId="0" fontId="119" fillId="0" borderId="1" xfId="0" applyFont="1" applyBorder="1" applyAlignment="1">
      <alignment horizontal="center" vertical="center" wrapText="1" readingOrder="1"/>
    </xf>
    <xf numFmtId="0" fontId="119" fillId="0" borderId="0" xfId="0" applyFont="1" applyAlignment="1">
      <alignment horizontal="center" vertical="center" wrapText="1" readingOrder="1"/>
    </xf>
    <xf numFmtId="0" fontId="120" fillId="0" borderId="1" xfId="0" applyFont="1" applyBorder="1" applyAlignment="1">
      <alignment horizontal="center" vertical="center" wrapText="1" readingOrder="1"/>
    </xf>
    <xf numFmtId="0" fontId="120" fillId="0" borderId="1" xfId="0" applyFont="1" applyBorder="1" applyAlignment="1">
      <alignment horizontal="left" vertical="center" wrapText="1" readingOrder="1"/>
    </xf>
    <xf numFmtId="0" fontId="120" fillId="0" borderId="1" xfId="0" applyFont="1" applyBorder="1" applyAlignment="1">
      <alignment vertical="center" wrapText="1" readingOrder="1"/>
    </xf>
    <xf numFmtId="185" fontId="120" fillId="0" borderId="1" xfId="0" applyNumberFormat="1" applyFont="1" applyBorder="1" applyAlignment="1">
      <alignment horizontal="right" vertical="center" wrapText="1" readingOrder="1"/>
    </xf>
    <xf numFmtId="0" fontId="119" fillId="0" borderId="1" xfId="0" applyFont="1" applyBorder="1" applyAlignment="1">
      <alignment horizontal="left" vertical="center" wrapText="1" readingOrder="1"/>
    </xf>
    <xf numFmtId="0" fontId="121" fillId="0" borderId="1" xfId="0" applyFont="1" applyBorder="1" applyAlignment="1">
      <alignment horizontal="center" vertical="center" wrapText="1" readingOrder="1"/>
    </xf>
    <xf numFmtId="0" fontId="121" fillId="0" borderId="1" xfId="0" applyFont="1" applyBorder="1" applyAlignment="1">
      <alignment horizontal="left" vertical="center" wrapText="1" readingOrder="1"/>
    </xf>
    <xf numFmtId="0" fontId="121" fillId="0" borderId="1" xfId="0" applyFont="1" applyBorder="1" applyAlignment="1">
      <alignment vertical="center" wrapText="1" readingOrder="1"/>
    </xf>
    <xf numFmtId="172" fontId="103" fillId="0" borderId="0" xfId="6" applyNumberFormat="1" applyFont="1" applyFill="1" applyBorder="1" applyAlignment="1">
      <alignment horizontal="center" vertical="center" wrapText="1" readingOrder="1"/>
    </xf>
    <xf numFmtId="0" fontId="95" fillId="0" borderId="0" xfId="5" applyFont="1" applyAlignment="1">
      <alignment horizontal="left"/>
    </xf>
    <xf numFmtId="177" fontId="65" fillId="0" borderId="0" xfId="0" applyNumberFormat="1" applyFont="1" applyAlignment="1">
      <alignment horizontal="center"/>
    </xf>
    <xf numFmtId="0" fontId="122" fillId="0" borderId="0" xfId="0" applyFont="1"/>
    <xf numFmtId="9" fontId="47" fillId="0" borderId="4" xfId="0" applyNumberFormat="1" applyFont="1" applyBorder="1" applyAlignment="1">
      <alignment horizontal="center" vertical="center" wrapText="1" readingOrder="1"/>
    </xf>
    <xf numFmtId="0" fontId="123" fillId="0" borderId="0" xfId="0" applyFont="1" applyAlignment="1">
      <alignment horizontal="center" vertical="center"/>
    </xf>
    <xf numFmtId="9" fontId="125" fillId="0" borderId="76" xfId="0" applyNumberFormat="1" applyFont="1" applyBorder="1" applyAlignment="1">
      <alignment horizontal="center" vertical="center" wrapText="1" readingOrder="1"/>
    </xf>
    <xf numFmtId="0" fontId="127" fillId="0" borderId="0" xfId="0" applyFont="1"/>
    <xf numFmtId="0" fontId="128" fillId="0" borderId="0" xfId="0" applyFont="1"/>
    <xf numFmtId="0" fontId="129" fillId="0" borderId="0" xfId="0" applyFont="1"/>
    <xf numFmtId="0" fontId="79" fillId="0" borderId="0" xfId="0" applyFont="1"/>
    <xf numFmtId="0" fontId="132" fillId="0" borderId="0" xfId="0" applyFont="1"/>
    <xf numFmtId="0" fontId="133" fillId="0" borderId="0" xfId="0" applyFont="1"/>
    <xf numFmtId="188" fontId="120" fillId="0" borderId="1" xfId="0" applyNumberFormat="1" applyFont="1" applyBorder="1" applyAlignment="1">
      <alignment horizontal="right" vertical="center" wrapText="1" readingOrder="1"/>
    </xf>
    <xf numFmtId="188" fontId="63" fillId="0" borderId="1" xfId="0" applyNumberFormat="1" applyFont="1" applyBorder="1" applyAlignment="1">
      <alignment horizontal="right" vertical="center" wrapText="1" readingOrder="1"/>
    </xf>
    <xf numFmtId="188" fontId="0" fillId="0" borderId="0" xfId="0" applyNumberFormat="1"/>
    <xf numFmtId="9" fontId="101" fillId="0" borderId="4" xfId="2" applyFont="1" applyBorder="1" applyAlignment="1">
      <alignment horizontal="center" vertical="center" wrapText="1" readingOrder="1"/>
    </xf>
    <xf numFmtId="0" fontId="61" fillId="0" borderId="1" xfId="0" applyFont="1" applyBorder="1" applyAlignment="1">
      <alignment horizontal="center" vertical="center" wrapText="1" readingOrder="1"/>
    </xf>
    <xf numFmtId="0" fontId="53" fillId="39" borderId="4" xfId="0" applyFont="1" applyFill="1" applyBorder="1" applyAlignment="1">
      <alignment horizontal="center"/>
    </xf>
    <xf numFmtId="0" fontId="136" fillId="0" borderId="0" xfId="0" applyFont="1"/>
    <xf numFmtId="0" fontId="137" fillId="0" borderId="1" xfId="0" applyFont="1" applyBorder="1" applyAlignment="1">
      <alignment horizontal="center" vertical="center" wrapText="1" readingOrder="1"/>
    </xf>
    <xf numFmtId="0" fontId="137" fillId="0" borderId="1" xfId="0" applyFont="1" applyBorder="1" applyAlignment="1">
      <alignment horizontal="left" vertical="center" wrapText="1" readingOrder="1"/>
    </xf>
    <xf numFmtId="0" fontId="137" fillId="0" borderId="1" xfId="0" applyFont="1" applyBorder="1" applyAlignment="1">
      <alignment vertical="center" wrapText="1" readingOrder="1"/>
    </xf>
    <xf numFmtId="1" fontId="0" fillId="0" borderId="0" xfId="0" applyNumberFormat="1"/>
    <xf numFmtId="9" fontId="43" fillId="0" borderId="0" xfId="2" applyFont="1" applyFill="1" applyBorder="1" applyAlignment="1">
      <alignment horizontal="center" vertical="center" wrapText="1" readingOrder="1"/>
    </xf>
    <xf numFmtId="0" fontId="57" fillId="0" borderId="34" xfId="0" applyFont="1" applyBorder="1" applyAlignment="1">
      <alignment horizontal="left" vertical="center" wrapText="1" readingOrder="1"/>
    </xf>
    <xf numFmtId="0" fontId="138" fillId="0" borderId="0" xfId="0" applyFont="1"/>
    <xf numFmtId="0" fontId="66" fillId="0" borderId="54" xfId="4" applyFont="1" applyBorder="1" applyAlignment="1" applyProtection="1">
      <alignment horizontal="center" vertical="center" wrapText="1" readingOrder="1"/>
      <protection locked="0"/>
    </xf>
    <xf numFmtId="0" fontId="66" fillId="0" borderId="49" xfId="4" applyFont="1" applyBorder="1" applyAlignment="1" applyProtection="1">
      <alignment horizontal="center" vertical="center" wrapText="1" readingOrder="1"/>
      <protection locked="0"/>
    </xf>
    <xf numFmtId="173" fontId="139" fillId="0" borderId="54" xfId="4" applyNumberFormat="1" applyFont="1" applyBorder="1" applyAlignment="1" applyProtection="1">
      <alignment horizontal="right" vertical="center" wrapText="1" readingOrder="1"/>
      <protection locked="0"/>
    </xf>
    <xf numFmtId="173" fontId="139" fillId="0" borderId="49" xfId="4" applyNumberFormat="1" applyFont="1" applyBorder="1" applyAlignment="1" applyProtection="1">
      <alignment horizontal="right" vertical="center" wrapText="1" readingOrder="1"/>
      <protection locked="0"/>
    </xf>
    <xf numFmtId="9" fontId="140" fillId="0" borderId="4" xfId="7" applyFont="1" applyBorder="1" applyAlignment="1">
      <alignment horizontal="right" vertical="center" wrapText="1" readingOrder="1"/>
    </xf>
    <xf numFmtId="173" fontId="140" fillId="0" borderId="4" xfId="1" applyNumberFormat="1" applyFont="1" applyBorder="1" applyAlignment="1">
      <alignment horizontal="right" vertical="center" wrapText="1" readingOrder="1"/>
    </xf>
    <xf numFmtId="9" fontId="140" fillId="0" borderId="4" xfId="4" applyNumberFormat="1" applyFont="1" applyBorder="1" applyAlignment="1">
      <alignment horizontal="right" vertical="center" wrapText="1" readingOrder="1"/>
    </xf>
    <xf numFmtId="173" fontId="66" fillId="0" borderId="4" xfId="4" applyNumberFormat="1" applyFont="1" applyBorder="1" applyAlignment="1" applyProtection="1">
      <alignment horizontal="right" vertical="center" wrapText="1" readingOrder="1"/>
      <protection locked="0"/>
    </xf>
    <xf numFmtId="173" fontId="46" fillId="0" borderId="4" xfId="1" applyNumberFormat="1" applyFont="1" applyBorder="1" applyAlignment="1">
      <alignment horizontal="right" vertical="center" wrapText="1" readingOrder="1"/>
    </xf>
    <xf numFmtId="173" fontId="44" fillId="0" borderId="4" xfId="4" applyNumberFormat="1" applyFont="1" applyBorder="1" applyAlignment="1" applyProtection="1">
      <alignment horizontal="right" vertical="center" wrapText="1" readingOrder="1"/>
      <protection locked="0"/>
    </xf>
    <xf numFmtId="9" fontId="140" fillId="0" borderId="35" xfId="7" applyFont="1" applyBorder="1" applyAlignment="1">
      <alignment horizontal="right" vertical="center" wrapText="1" readingOrder="1"/>
    </xf>
    <xf numFmtId="9" fontId="140" fillId="0" borderId="35" xfId="4" applyNumberFormat="1" applyFont="1" applyBorder="1" applyAlignment="1">
      <alignment horizontal="right" vertical="center" wrapText="1" readingOrder="1"/>
    </xf>
    <xf numFmtId="0" fontId="66" fillId="0" borderId="34" xfId="4" applyFont="1" applyBorder="1" applyAlignment="1" applyProtection="1">
      <alignment horizontal="center" vertical="center" wrapText="1" readingOrder="1"/>
      <protection locked="0"/>
    </xf>
    <xf numFmtId="0" fontId="66" fillId="0" borderId="32" xfId="4" applyFont="1" applyBorder="1" applyAlignment="1" applyProtection="1">
      <alignment horizontal="center" vertical="center" wrapText="1" readingOrder="1"/>
      <protection locked="0"/>
    </xf>
    <xf numFmtId="173" fontId="66" fillId="0" borderId="8" xfId="4" applyNumberFormat="1" applyFont="1" applyBorder="1" applyAlignment="1" applyProtection="1">
      <alignment horizontal="right" vertical="center" wrapText="1" readingOrder="1"/>
      <protection locked="0"/>
    </xf>
    <xf numFmtId="173" fontId="46" fillId="0" borderId="8" xfId="1" applyNumberFormat="1" applyFont="1" applyBorder="1" applyAlignment="1">
      <alignment horizontal="right" vertical="center" wrapText="1" readingOrder="1"/>
    </xf>
    <xf numFmtId="9" fontId="46" fillId="0" borderId="8" xfId="7" applyFont="1" applyBorder="1" applyAlignment="1">
      <alignment horizontal="center" vertical="center" wrapText="1" readingOrder="1"/>
    </xf>
    <xf numFmtId="9" fontId="46" fillId="0" borderId="4" xfId="7" applyFont="1" applyBorder="1" applyAlignment="1">
      <alignment horizontal="center" vertical="center" wrapText="1" readingOrder="1"/>
    </xf>
    <xf numFmtId="9" fontId="46" fillId="0" borderId="33" xfId="7" applyFont="1" applyBorder="1" applyAlignment="1">
      <alignment horizontal="center" vertical="center" wrapText="1" readingOrder="1"/>
    </xf>
    <xf numFmtId="9" fontId="46" fillId="0" borderId="35" xfId="7" applyFont="1" applyBorder="1" applyAlignment="1">
      <alignment horizontal="center" vertical="center" wrapText="1" readingOrder="1"/>
    </xf>
    <xf numFmtId="9" fontId="140" fillId="0" borderId="53" xfId="7" applyFont="1" applyBorder="1" applyAlignment="1">
      <alignment horizontal="center" vertical="center" wrapText="1" readingOrder="1"/>
    </xf>
    <xf numFmtId="9" fontId="140" fillId="0" borderId="51" xfId="7" applyFont="1" applyBorder="1" applyAlignment="1">
      <alignment horizontal="center" vertical="center" wrapText="1" readingOrder="1"/>
    </xf>
    <xf numFmtId="9" fontId="140" fillId="0" borderId="11" xfId="7" applyFont="1" applyBorder="1" applyAlignment="1">
      <alignment horizontal="center" vertical="center" wrapText="1" readingOrder="1"/>
    </xf>
    <xf numFmtId="9" fontId="140" fillId="0" borderId="55" xfId="7" applyFont="1" applyBorder="1" applyAlignment="1">
      <alignment horizontal="center" vertical="center" wrapText="1" readingOrder="1"/>
    </xf>
    <xf numFmtId="9" fontId="139" fillId="0" borderId="49" xfId="2" applyFont="1" applyBorder="1" applyAlignment="1" applyProtection="1">
      <alignment horizontal="center" vertical="center" wrapText="1" readingOrder="1"/>
      <protection locked="0"/>
    </xf>
    <xf numFmtId="0" fontId="66" fillId="0" borderId="38" xfId="4" applyFont="1" applyBorder="1" applyAlignment="1" applyProtection="1">
      <alignment horizontal="center" vertical="center" wrapText="1" readingOrder="1"/>
      <protection locked="0"/>
    </xf>
    <xf numFmtId="182" fontId="139" fillId="0" borderId="39" xfId="52" applyNumberFormat="1" applyFont="1" applyBorder="1" applyAlignment="1" applyProtection="1">
      <alignment horizontal="center" vertical="center" wrapText="1" readingOrder="1"/>
      <protection locked="0"/>
    </xf>
    <xf numFmtId="182" fontId="139" fillId="0" borderId="39" xfId="52" applyNumberFormat="1" applyFont="1" applyBorder="1" applyAlignment="1" applyProtection="1">
      <alignment horizontal="right" vertical="center" wrapText="1" readingOrder="1"/>
      <protection locked="0"/>
    </xf>
    <xf numFmtId="9" fontId="140" fillId="0" borderId="39" xfId="7" applyFont="1" applyBorder="1" applyAlignment="1">
      <alignment horizontal="right" vertical="center" wrapText="1" readingOrder="1"/>
    </xf>
    <xf numFmtId="173" fontId="140" fillId="0" borderId="39" xfId="1" applyNumberFormat="1" applyFont="1" applyBorder="1" applyAlignment="1">
      <alignment horizontal="right" vertical="center" wrapText="1" readingOrder="1"/>
    </xf>
    <xf numFmtId="182" fontId="140" fillId="0" borderId="39" xfId="52" applyNumberFormat="1" applyFont="1" applyBorder="1" applyAlignment="1">
      <alignment horizontal="right" vertical="center" wrapText="1" readingOrder="1"/>
    </xf>
    <xf numFmtId="9" fontId="140" fillId="0" borderId="40" xfId="7" applyFont="1" applyBorder="1" applyAlignment="1">
      <alignment horizontal="right" vertical="center" wrapText="1" readingOrder="1"/>
    </xf>
    <xf numFmtId="182" fontId="139" fillId="0" borderId="4" xfId="52" applyNumberFormat="1" applyFont="1" applyBorder="1" applyAlignment="1" applyProtection="1">
      <alignment horizontal="center" vertical="center" wrapText="1" readingOrder="1"/>
      <protection locked="0"/>
    </xf>
    <xf numFmtId="182" fontId="139" fillId="0" borderId="4" xfId="52" applyNumberFormat="1" applyFont="1" applyBorder="1" applyAlignment="1" applyProtection="1">
      <alignment horizontal="right" vertical="center" wrapText="1" readingOrder="1"/>
      <protection locked="0"/>
    </xf>
    <xf numFmtId="182" fontId="140" fillId="0" borderId="4" xfId="52" applyNumberFormat="1" applyFont="1" applyBorder="1" applyAlignment="1">
      <alignment horizontal="right" vertical="center" wrapText="1" readingOrder="1"/>
    </xf>
    <xf numFmtId="182" fontId="64" fillId="0" borderId="4" xfId="52" applyNumberFormat="1" applyFont="1" applyBorder="1" applyAlignment="1" applyProtection="1">
      <alignment horizontal="right" vertical="center" wrapText="1" readingOrder="1"/>
      <protection locked="0"/>
    </xf>
    <xf numFmtId="182" fontId="43" fillId="0" borderId="4" xfId="52" applyNumberFormat="1" applyFont="1" applyBorder="1" applyAlignment="1">
      <alignment horizontal="right" vertical="center" wrapText="1" readingOrder="1"/>
    </xf>
    <xf numFmtId="166" fontId="43" fillId="0" borderId="4" xfId="52" applyNumberFormat="1" applyFont="1" applyBorder="1" applyAlignment="1">
      <alignment horizontal="right" vertical="center" wrapText="1" readingOrder="1"/>
    </xf>
    <xf numFmtId="9" fontId="43" fillId="0" borderId="4" xfId="0" applyNumberFormat="1" applyFont="1" applyBorder="1" applyAlignment="1">
      <alignment horizontal="right" vertical="center" wrapText="1" readingOrder="1"/>
    </xf>
    <xf numFmtId="173" fontId="43" fillId="0" borderId="4" xfId="52" applyNumberFormat="1" applyFont="1" applyBorder="1" applyAlignment="1">
      <alignment horizontal="right" vertical="center" wrapText="1" readingOrder="1"/>
    </xf>
    <xf numFmtId="9" fontId="43" fillId="0" borderId="4" xfId="2" applyFont="1" applyBorder="1" applyAlignment="1">
      <alignment horizontal="right" vertical="center" wrapText="1" readingOrder="1"/>
    </xf>
    <xf numFmtId="0" fontId="57" fillId="0" borderId="32" xfId="0" applyFont="1" applyBorder="1" applyAlignment="1">
      <alignment horizontal="left" vertical="center" wrapText="1" readingOrder="1"/>
    </xf>
    <xf numFmtId="182" fontId="48" fillId="0" borderId="8" xfId="52" applyNumberFormat="1" applyFont="1" applyBorder="1" applyAlignment="1">
      <alignment horizontal="right" vertical="center" wrapText="1" readingOrder="1"/>
    </xf>
    <xf numFmtId="182" fontId="43" fillId="0" borderId="8" xfId="52" applyNumberFormat="1" applyFont="1" applyBorder="1" applyAlignment="1">
      <alignment horizontal="right" vertical="center" wrapText="1" readingOrder="1"/>
    </xf>
    <xf numFmtId="166" fontId="43" fillId="0" borderId="8" xfId="52" applyNumberFormat="1" applyFont="1" applyBorder="1" applyAlignment="1">
      <alignment horizontal="right" vertical="center" wrapText="1" readingOrder="1"/>
    </xf>
    <xf numFmtId="9" fontId="43" fillId="0" borderId="8" xfId="0" applyNumberFormat="1" applyFont="1" applyBorder="1" applyAlignment="1">
      <alignment horizontal="right" vertical="center" wrapText="1" readingOrder="1"/>
    </xf>
    <xf numFmtId="173" fontId="43" fillId="0" borderId="8" xfId="52" applyNumberFormat="1" applyFont="1" applyBorder="1" applyAlignment="1">
      <alignment horizontal="right" vertical="center" wrapText="1" readingOrder="1"/>
    </xf>
    <xf numFmtId="188" fontId="131" fillId="5" borderId="1" xfId="0" applyNumberFormat="1" applyFont="1" applyFill="1" applyBorder="1" applyAlignment="1">
      <alignment horizontal="right" vertical="center" wrapText="1" readingOrder="1"/>
    </xf>
    <xf numFmtId="0" fontId="61" fillId="0" borderId="1" xfId="0" applyFont="1" applyBorder="1" applyAlignment="1">
      <alignment horizontal="left" vertical="center" wrapText="1" readingOrder="1"/>
    </xf>
    <xf numFmtId="9" fontId="145" fillId="42" borderId="81" xfId="0" applyNumberFormat="1" applyFont="1" applyFill="1" applyBorder="1" applyAlignment="1">
      <alignment horizontal="center" vertical="center" wrapText="1" readingOrder="1"/>
    </xf>
    <xf numFmtId="0" fontId="144" fillId="42" borderId="81" xfId="0" applyFont="1" applyFill="1" applyBorder="1" applyAlignment="1">
      <alignment horizontal="left" vertical="center" wrapText="1" readingOrder="1"/>
    </xf>
    <xf numFmtId="22" fontId="0" fillId="0" borderId="0" xfId="0" applyNumberFormat="1"/>
    <xf numFmtId="0" fontId="0" fillId="4" borderId="0" xfId="0" applyFill="1"/>
    <xf numFmtId="9" fontId="140" fillId="0" borderId="4" xfId="2" applyFont="1" applyFill="1" applyBorder="1" applyAlignment="1">
      <alignment horizontal="center" vertical="center" wrapText="1" readingOrder="1"/>
    </xf>
    <xf numFmtId="0" fontId="113" fillId="0" borderId="0" xfId="5" applyFont="1" applyAlignment="1">
      <alignment horizontal="center"/>
    </xf>
    <xf numFmtId="0" fontId="95" fillId="0" borderId="0" xfId="5" applyFont="1" applyAlignment="1">
      <alignment horizontal="center"/>
    </xf>
    <xf numFmtId="178" fontId="100" fillId="0" borderId="0" xfId="4" applyNumberFormat="1" applyFont="1" applyAlignment="1">
      <alignment horizontal="center" vertical="center" wrapText="1" readingOrder="1"/>
    </xf>
    <xf numFmtId="178" fontId="98" fillId="0" borderId="0" xfId="4" applyNumberFormat="1" applyFont="1" applyAlignment="1">
      <alignment horizontal="center" vertical="center" wrapText="1" readingOrder="1"/>
    </xf>
    <xf numFmtId="0" fontId="0" fillId="0" borderId="0" xfId="0" applyAlignment="1">
      <alignment horizontal="center"/>
    </xf>
    <xf numFmtId="178" fontId="105" fillId="0" borderId="0" xfId="4" applyNumberFormat="1" applyFont="1" applyAlignment="1">
      <alignment horizontal="center" vertical="center" wrapText="1" readingOrder="1"/>
    </xf>
    <xf numFmtId="0" fontId="153" fillId="0" borderId="0" xfId="4" applyFont="1" applyAlignment="1">
      <alignment horizontal="left" vertical="center" wrapText="1" readingOrder="1"/>
    </xf>
    <xf numFmtId="182" fontId="0" fillId="0" borderId="0" xfId="0" applyNumberFormat="1"/>
    <xf numFmtId="180" fontId="0" fillId="0" borderId="0" xfId="0" applyNumberFormat="1"/>
    <xf numFmtId="182" fontId="113" fillId="0" borderId="0" xfId="5" applyNumberFormat="1" applyFont="1" applyAlignment="1">
      <alignment horizontal="left"/>
    </xf>
    <xf numFmtId="0" fontId="60" fillId="0" borderId="1" xfId="0" applyFont="1" applyBorder="1" applyAlignment="1">
      <alignment horizontal="center" vertical="center" readingOrder="1"/>
    </xf>
    <xf numFmtId="0" fontId="60" fillId="0" borderId="0" xfId="0" applyFont="1" applyAlignment="1">
      <alignment horizontal="center" vertical="center" readingOrder="1"/>
    </xf>
    <xf numFmtId="0" fontId="63" fillId="0" borderId="0" xfId="0" applyFont="1" applyAlignment="1">
      <alignment horizontal="center" vertical="center" readingOrder="1"/>
    </xf>
    <xf numFmtId="186" fontId="60" fillId="0" borderId="0" xfId="0" applyNumberFormat="1" applyFont="1" applyAlignment="1">
      <alignment horizontal="center" vertical="center" readingOrder="1"/>
    </xf>
    <xf numFmtId="186" fontId="62" fillId="0" borderId="0" xfId="26" applyNumberFormat="1" applyFont="1" applyFill="1" applyAlignment="1">
      <alignment horizontal="center" vertical="center" readingOrder="1"/>
    </xf>
    <xf numFmtId="0" fontId="42" fillId="0" borderId="34" xfId="0" applyFont="1" applyBorder="1" applyAlignment="1">
      <alignment vertical="center" wrapText="1" readingOrder="1"/>
    </xf>
    <xf numFmtId="173" fontId="59" fillId="0" borderId="4" xfId="52" applyNumberFormat="1" applyFont="1" applyFill="1" applyBorder="1" applyAlignment="1">
      <alignment horizontal="right" vertical="center" wrapText="1" readingOrder="1"/>
    </xf>
    <xf numFmtId="173" fontId="141" fillId="0" borderId="4" xfId="52" applyNumberFormat="1" applyFont="1" applyFill="1" applyBorder="1" applyAlignment="1">
      <alignment horizontal="right" vertical="center" wrapText="1" readingOrder="1"/>
    </xf>
    <xf numFmtId="182" fontId="141" fillId="0" borderId="4" xfId="52" applyNumberFormat="1" applyFont="1" applyFill="1" applyBorder="1" applyAlignment="1">
      <alignment horizontal="right" vertical="center" wrapText="1" readingOrder="1"/>
    </xf>
    <xf numFmtId="9" fontId="141" fillId="0" borderId="4" xfId="2" applyFont="1" applyFill="1" applyBorder="1" applyAlignment="1">
      <alignment horizontal="right" vertical="center" wrapText="1" readingOrder="1"/>
    </xf>
    <xf numFmtId="171" fontId="0" fillId="0" borderId="0" xfId="1" applyNumberFormat="1" applyFont="1"/>
    <xf numFmtId="9" fontId="53" fillId="0" borderId="4" xfId="2" applyFont="1" applyFill="1" applyBorder="1" applyAlignment="1">
      <alignment horizontal="center" vertical="center" wrapText="1" readingOrder="1"/>
    </xf>
    <xf numFmtId="0" fontId="134" fillId="4" borderId="0" xfId="0" applyFont="1" applyFill="1" applyAlignment="1">
      <alignment readingOrder="1"/>
    </xf>
    <xf numFmtId="165" fontId="157" fillId="4" borderId="0" xfId="0" applyNumberFormat="1" applyFont="1" applyFill="1" applyAlignment="1">
      <alignment readingOrder="1"/>
    </xf>
    <xf numFmtId="178" fontId="88" fillId="0" borderId="4" xfId="0" applyNumberFormat="1" applyFont="1" applyBorder="1" applyAlignment="1">
      <alignment vertical="center" wrapText="1" readingOrder="1"/>
    </xf>
    <xf numFmtId="178" fontId="89" fillId="0" borderId="4" xfId="0" applyNumberFormat="1" applyFont="1" applyBorder="1" applyAlignment="1">
      <alignment vertical="center" wrapText="1" readingOrder="1"/>
    </xf>
    <xf numFmtId="178" fontId="88" fillId="0" borderId="4" xfId="2" applyNumberFormat="1" applyFont="1" applyBorder="1" applyAlignment="1">
      <alignment vertical="center" wrapText="1" readingOrder="1"/>
    </xf>
    <xf numFmtId="0" fontId="155" fillId="46" borderId="26" xfId="0" applyFont="1" applyFill="1" applyBorder="1" applyAlignment="1">
      <alignment horizontal="center" vertical="center" wrapText="1" readingOrder="1"/>
    </xf>
    <xf numFmtId="9" fontId="43" fillId="0" borderId="8" xfId="2" applyFont="1" applyBorder="1" applyAlignment="1">
      <alignment horizontal="right" vertical="center" wrapText="1" readingOrder="1"/>
    </xf>
    <xf numFmtId="0" fontId="161" fillId="46" borderId="25" xfId="0" applyFont="1" applyFill="1" applyBorder="1" applyAlignment="1">
      <alignment vertical="center" wrapText="1" readingOrder="1"/>
    </xf>
    <xf numFmtId="182" fontId="154" fillId="46" borderId="26" xfId="52" applyNumberFormat="1" applyFont="1" applyFill="1" applyBorder="1" applyAlignment="1">
      <alignment horizontal="right" vertical="center" wrapText="1" readingOrder="1"/>
    </xf>
    <xf numFmtId="182" fontId="162" fillId="46" borderId="26" xfId="52" applyNumberFormat="1" applyFont="1" applyFill="1" applyBorder="1" applyAlignment="1">
      <alignment horizontal="right" vertical="center" wrapText="1" readingOrder="1"/>
    </xf>
    <xf numFmtId="173" fontId="162" fillId="46" borderId="26" xfId="52" applyNumberFormat="1" applyFont="1" applyFill="1" applyBorder="1" applyAlignment="1">
      <alignment horizontal="right" vertical="center" wrapText="1" readingOrder="1"/>
    </xf>
    <xf numFmtId="9" fontId="162" fillId="46" borderId="26" xfId="2" applyFont="1" applyFill="1" applyBorder="1" applyAlignment="1">
      <alignment horizontal="right" vertical="center" wrapText="1" readingOrder="1"/>
    </xf>
    <xf numFmtId="9" fontId="139" fillId="0" borderId="54" xfId="2" applyFont="1" applyBorder="1" applyAlignment="1" applyProtection="1">
      <alignment horizontal="right" vertical="center" wrapText="1" readingOrder="1"/>
      <protection locked="0"/>
    </xf>
    <xf numFmtId="9" fontId="139" fillId="0" borderId="49" xfId="2" applyFont="1" applyBorder="1" applyAlignment="1" applyProtection="1">
      <alignment horizontal="right" vertical="center" wrapText="1" readingOrder="1"/>
      <protection locked="0"/>
    </xf>
    <xf numFmtId="9" fontId="139" fillId="0" borderId="4" xfId="2" applyFont="1" applyBorder="1" applyAlignment="1" applyProtection="1">
      <alignment horizontal="right" vertical="center" wrapText="1" readingOrder="1"/>
      <protection locked="0"/>
    </xf>
    <xf numFmtId="9" fontId="139" fillId="0" borderId="39" xfId="2" applyFont="1" applyBorder="1" applyAlignment="1" applyProtection="1">
      <alignment horizontal="right" vertical="center" wrapText="1" readingOrder="1"/>
      <protection locked="0"/>
    </xf>
    <xf numFmtId="9" fontId="64" fillId="0" borderId="4" xfId="2" applyFont="1" applyBorder="1" applyAlignment="1" applyProtection="1">
      <alignment horizontal="right" vertical="center" wrapText="1" readingOrder="1"/>
      <protection locked="0"/>
    </xf>
    <xf numFmtId="0" fontId="60" fillId="47" borderId="1" xfId="0" applyFont="1" applyFill="1" applyBorder="1" applyAlignment="1">
      <alignment horizontal="center" vertical="center" readingOrder="1"/>
    </xf>
    <xf numFmtId="0" fontId="131" fillId="48" borderId="52" xfId="0" applyFont="1" applyFill="1" applyBorder="1" applyAlignment="1">
      <alignment horizontal="center" vertical="center" wrapText="1" readingOrder="1"/>
    </xf>
    <xf numFmtId="186" fontId="152" fillId="48" borderId="13" xfId="0" applyNumberFormat="1" applyFont="1" applyFill="1" applyBorder="1" applyAlignment="1">
      <alignment horizontal="center" vertical="center" readingOrder="1"/>
    </xf>
    <xf numFmtId="0" fontId="142" fillId="48" borderId="53" xfId="0" applyFont="1" applyFill="1" applyBorder="1" applyAlignment="1">
      <alignment horizontal="center" vertical="center" readingOrder="1"/>
    </xf>
    <xf numFmtId="0" fontId="60" fillId="40" borderId="1" xfId="0" applyFont="1" applyFill="1" applyBorder="1" applyAlignment="1">
      <alignment horizontal="center" vertical="center" wrapText="1" readingOrder="1"/>
    </xf>
    <xf numFmtId="0" fontId="137" fillId="40"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3" fontId="115" fillId="0" borderId="0" xfId="4" applyNumberFormat="1" applyFont="1" applyAlignment="1">
      <alignment horizontal="right" vertical="center" wrapText="1"/>
    </xf>
    <xf numFmtId="3" fontId="115" fillId="0" borderId="0" xfId="4" applyNumberFormat="1" applyFont="1" applyAlignment="1">
      <alignment horizontal="center" vertical="center" wrapText="1"/>
    </xf>
    <xf numFmtId="9" fontId="43" fillId="47" borderId="4" xfId="2" applyFont="1" applyFill="1" applyBorder="1" applyAlignment="1">
      <alignment horizontal="center" vertical="center" wrapText="1" readingOrder="1"/>
    </xf>
    <xf numFmtId="178" fontId="43" fillId="6" borderId="4" xfId="0" applyNumberFormat="1" applyFont="1" applyFill="1" applyBorder="1" applyAlignment="1">
      <alignment horizontal="right" vertical="center" wrapText="1" readingOrder="1"/>
    </xf>
    <xf numFmtId="0" fontId="163" fillId="46" borderId="25" xfId="0" applyFont="1" applyFill="1" applyBorder="1" applyAlignment="1">
      <alignment horizontal="center" vertical="center" wrapText="1" readingOrder="1"/>
    </xf>
    <xf numFmtId="0" fontId="63" fillId="48" borderId="0" xfId="0" applyFont="1" applyFill="1" applyAlignment="1">
      <alignment horizontal="left" vertical="center" wrapText="1" readingOrder="1"/>
    </xf>
    <xf numFmtId="0" fontId="155" fillId="46" borderId="25" xfId="0" applyFont="1" applyFill="1" applyBorder="1" applyAlignment="1">
      <alignment horizontal="center" vertical="center" wrapText="1" readingOrder="1"/>
    </xf>
    <xf numFmtId="0" fontId="95" fillId="0" borderId="0" xfId="0" applyFont="1" applyAlignment="1">
      <alignment horizontal="center" readingOrder="1"/>
    </xf>
    <xf numFmtId="0" fontId="113" fillId="0" borderId="0" xfId="0" applyFont="1" applyAlignment="1">
      <alignment horizontal="center" readingOrder="1"/>
    </xf>
    <xf numFmtId="9" fontId="113" fillId="0" borderId="0" xfId="2" applyFont="1" applyFill="1" applyAlignment="1">
      <alignment horizontal="center" readingOrder="1"/>
    </xf>
    <xf numFmtId="3" fontId="113" fillId="0" borderId="0" xfId="0" applyNumberFormat="1" applyFont="1" applyAlignment="1">
      <alignment horizontal="center" readingOrder="1"/>
    </xf>
    <xf numFmtId="0" fontId="61" fillId="44" borderId="1" xfId="0" applyFont="1" applyFill="1" applyBorder="1" applyAlignment="1">
      <alignment horizontal="center" vertical="center" wrapText="1" readingOrder="1"/>
    </xf>
    <xf numFmtId="0" fontId="61" fillId="44" borderId="1" xfId="0" applyFont="1" applyFill="1" applyBorder="1" applyAlignment="1">
      <alignment horizontal="left" vertical="center" wrapText="1" readingOrder="1"/>
    </xf>
    <xf numFmtId="0" fontId="61" fillId="44" borderId="1" xfId="0" applyFont="1" applyFill="1" applyBorder="1" applyAlignment="1">
      <alignment vertical="center" wrapText="1" readingOrder="1"/>
    </xf>
    <xf numFmtId="185" fontId="61" fillId="44" borderId="1" xfId="0" applyNumberFormat="1" applyFont="1" applyFill="1" applyBorder="1" applyAlignment="1">
      <alignment horizontal="right" vertical="center" wrapText="1" readingOrder="1"/>
    </xf>
    <xf numFmtId="9" fontId="114" fillId="0" borderId="58" xfId="2" applyFont="1" applyFill="1" applyBorder="1" applyAlignment="1">
      <alignment horizontal="center" readingOrder="1"/>
    </xf>
    <xf numFmtId="9" fontId="114" fillId="0" borderId="3" xfId="2" applyFont="1" applyFill="1" applyBorder="1" applyAlignment="1">
      <alignment horizontal="center" readingOrder="1"/>
    </xf>
    <xf numFmtId="7" fontId="0" fillId="0" borderId="0" xfId="0" applyNumberFormat="1"/>
    <xf numFmtId="182" fontId="0" fillId="48" borderId="9" xfId="52" applyNumberFormat="1" applyFont="1" applyFill="1" applyBorder="1" applyAlignment="1"/>
    <xf numFmtId="186" fontId="151" fillId="48" borderId="64" xfId="26" applyNumberFormat="1" applyFont="1" applyFill="1" applyBorder="1" applyAlignment="1">
      <alignment horizontal="center" vertical="center" readingOrder="1"/>
    </xf>
    <xf numFmtId="182" fontId="142" fillId="48" borderId="12" xfId="52" applyNumberFormat="1" applyFont="1" applyFill="1" applyBorder="1" applyAlignment="1">
      <alignment horizontal="center" vertical="center" readingOrder="1"/>
    </xf>
    <xf numFmtId="9" fontId="66" fillId="0" borderId="4" xfId="2" applyFont="1" applyBorder="1" applyAlignment="1" applyProtection="1">
      <alignment horizontal="right" vertical="center" wrapText="1" readingOrder="1"/>
      <protection locked="0"/>
    </xf>
    <xf numFmtId="9" fontId="44" fillId="0" borderId="4" xfId="2" applyFont="1" applyBorder="1" applyAlignment="1" applyProtection="1">
      <alignment horizontal="right" vertical="center" wrapText="1" readingOrder="1"/>
      <protection locked="0"/>
    </xf>
    <xf numFmtId="0" fontId="115" fillId="0" borderId="0" xfId="4" applyFont="1" applyAlignment="1">
      <alignment horizontal="right" vertical="center" wrapText="1" readingOrder="1"/>
    </xf>
    <xf numFmtId="3" fontId="104" fillId="0" borderId="0" xfId="4" applyNumberFormat="1" applyFont="1" applyAlignment="1">
      <alignment horizontal="right" vertical="center" wrapText="1"/>
    </xf>
    <xf numFmtId="9" fontId="115" fillId="0" borderId="0" xfId="2" applyFont="1" applyFill="1" applyAlignment="1">
      <alignment horizontal="right" vertical="center" wrapText="1"/>
    </xf>
    <xf numFmtId="0" fontId="146" fillId="44" borderId="81" xfId="0" applyFont="1" applyFill="1" applyBorder="1" applyAlignment="1">
      <alignment horizontal="left" vertical="center" wrapText="1" readingOrder="1"/>
    </xf>
    <xf numFmtId="9" fontId="147" fillId="44" borderId="81" xfId="0" applyNumberFormat="1" applyFont="1" applyFill="1" applyBorder="1" applyAlignment="1">
      <alignment horizontal="center" vertical="center" wrapText="1" readingOrder="1"/>
    </xf>
    <xf numFmtId="0" fontId="42" fillId="44" borderId="34" xfId="0" applyFont="1" applyFill="1" applyBorder="1" applyAlignment="1">
      <alignment horizontal="left" vertical="center" wrapText="1" readingOrder="1"/>
    </xf>
    <xf numFmtId="182" fontId="50" fillId="44" borderId="4" xfId="52" applyNumberFormat="1" applyFont="1" applyFill="1" applyBorder="1" applyAlignment="1">
      <alignment horizontal="right" vertical="center" wrapText="1" readingOrder="1"/>
    </xf>
    <xf numFmtId="9" fontId="53" fillId="44" borderId="4" xfId="2" applyFont="1" applyFill="1" applyBorder="1" applyAlignment="1">
      <alignment horizontal="right" vertical="center" wrapText="1" readingOrder="1"/>
    </xf>
    <xf numFmtId="182" fontId="53" fillId="44" borderId="4" xfId="52" applyNumberFormat="1" applyFont="1" applyFill="1" applyBorder="1" applyAlignment="1">
      <alignment horizontal="right" vertical="center" wrapText="1" readingOrder="1"/>
    </xf>
    <xf numFmtId="173" fontId="53" fillId="44" borderId="4" xfId="52" applyNumberFormat="1" applyFont="1" applyFill="1" applyBorder="1" applyAlignment="1">
      <alignment horizontal="right" vertical="center" wrapText="1" readingOrder="1"/>
    </xf>
    <xf numFmtId="0" fontId="161" fillId="46" borderId="34" xfId="0" applyFont="1" applyFill="1" applyBorder="1" applyAlignment="1">
      <alignment vertical="center" wrapText="1" readingOrder="1"/>
    </xf>
    <xf numFmtId="182" fontId="154" fillId="46" borderId="4" xfId="52" applyNumberFormat="1" applyFont="1" applyFill="1" applyBorder="1" applyAlignment="1">
      <alignment horizontal="right" vertical="center" wrapText="1" readingOrder="1"/>
    </xf>
    <xf numFmtId="182" fontId="162" fillId="46" borderId="4" xfId="52" applyNumberFormat="1" applyFont="1" applyFill="1" applyBorder="1" applyAlignment="1">
      <alignment horizontal="right" vertical="center" wrapText="1" readingOrder="1"/>
    </xf>
    <xf numFmtId="173" fontId="162" fillId="46" borderId="4" xfId="52" applyNumberFormat="1" applyFont="1" applyFill="1" applyBorder="1" applyAlignment="1">
      <alignment horizontal="right" vertical="center" wrapText="1" readingOrder="1"/>
    </xf>
    <xf numFmtId="9" fontId="162" fillId="46" borderId="4" xfId="2" applyFont="1" applyFill="1" applyBorder="1" applyAlignment="1">
      <alignment horizontal="right" vertical="center" wrapText="1" readingOrder="1"/>
    </xf>
    <xf numFmtId="0" fontId="42" fillId="44" borderId="34" xfId="0" applyFont="1" applyFill="1" applyBorder="1" applyAlignment="1">
      <alignment vertical="center" wrapText="1" readingOrder="1"/>
    </xf>
    <xf numFmtId="182" fontId="59" fillId="44" borderId="4" xfId="52" applyNumberFormat="1" applyFont="1" applyFill="1" applyBorder="1" applyAlignment="1">
      <alignment horizontal="right" vertical="center" wrapText="1" readingOrder="1"/>
    </xf>
    <xf numFmtId="182" fontId="141" fillId="44" borderId="4" xfId="52" applyNumberFormat="1" applyFont="1" applyFill="1" applyBorder="1" applyAlignment="1">
      <alignment horizontal="right" vertical="center" wrapText="1" readingOrder="1"/>
    </xf>
    <xf numFmtId="173" fontId="141" fillId="44" borderId="4" xfId="52" applyNumberFormat="1" applyFont="1" applyFill="1" applyBorder="1" applyAlignment="1">
      <alignment horizontal="right" vertical="center" wrapText="1" readingOrder="1"/>
    </xf>
    <xf numFmtId="9" fontId="141" fillId="44" borderId="4" xfId="2" applyFont="1" applyFill="1" applyBorder="1" applyAlignment="1">
      <alignment horizontal="right" vertical="center" wrapText="1" readingOrder="1"/>
    </xf>
    <xf numFmtId="9" fontId="167" fillId="45" borderId="81" xfId="0" applyNumberFormat="1" applyFont="1" applyFill="1" applyBorder="1" applyAlignment="1">
      <alignment horizontal="center" vertical="center" wrapText="1" readingOrder="1"/>
    </xf>
    <xf numFmtId="0" fontId="135" fillId="3" borderId="0" xfId="0" applyFont="1" applyFill="1"/>
    <xf numFmtId="0" fontId="136" fillId="3" borderId="0" xfId="0" applyFont="1" applyFill="1"/>
    <xf numFmtId="9" fontId="141" fillId="0" borderId="76" xfId="0" applyNumberFormat="1" applyFont="1" applyBorder="1" applyAlignment="1">
      <alignment horizontal="center" vertical="center" wrapText="1" readingOrder="1"/>
    </xf>
    <xf numFmtId="0" fontId="53" fillId="0" borderId="0" xfId="0" applyFont="1"/>
    <xf numFmtId="9" fontId="101" fillId="0" borderId="6" xfId="7" applyFont="1" applyBorder="1" applyAlignment="1">
      <alignment horizontal="center" vertical="center" wrapText="1"/>
    </xf>
    <xf numFmtId="0" fontId="85" fillId="0" borderId="0" xfId="0" applyFont="1" applyAlignment="1">
      <alignment vertical="top" wrapText="1" readingOrder="1"/>
    </xf>
    <xf numFmtId="0" fontId="91" fillId="0" borderId="0" xfId="5" applyFont="1" applyAlignment="1">
      <alignment horizontal="left"/>
    </xf>
    <xf numFmtId="180" fontId="113" fillId="0" borderId="0" xfId="5" applyNumberFormat="1" applyFont="1" applyAlignment="1">
      <alignment horizontal="left"/>
    </xf>
    <xf numFmtId="182" fontId="95" fillId="0" borderId="0" xfId="5" applyNumberFormat="1" applyFont="1" applyAlignment="1">
      <alignment horizontal="left"/>
    </xf>
    <xf numFmtId="178" fontId="90" fillId="0" borderId="4" xfId="4" applyNumberFormat="1" applyFont="1" applyBorder="1" applyAlignment="1">
      <alignment vertical="center" wrapText="1" readingOrder="1"/>
    </xf>
    <xf numFmtId="178" fontId="89" fillId="0" borderId="4" xfId="4" applyNumberFormat="1" applyFont="1" applyBorder="1" applyAlignment="1">
      <alignment vertical="center" wrapText="1" readingOrder="1"/>
    </xf>
    <xf numFmtId="178" fontId="90" fillId="0" borderId="4" xfId="0" applyNumberFormat="1" applyFont="1" applyBorder="1" applyAlignment="1">
      <alignment vertical="center" wrapText="1" readingOrder="1"/>
    </xf>
    <xf numFmtId="178" fontId="87" fillId="0" borderId="4" xfId="0" applyNumberFormat="1" applyFont="1" applyBorder="1" applyAlignment="1">
      <alignment vertical="center" wrapText="1" readingOrder="1"/>
    </xf>
    <xf numFmtId="178" fontId="88" fillId="0" borderId="39" xfId="0" applyNumberFormat="1" applyFont="1" applyBorder="1" applyAlignment="1">
      <alignment vertical="center" wrapText="1" readingOrder="1"/>
    </xf>
    <xf numFmtId="9" fontId="88" fillId="0" borderId="39" xfId="2" applyFont="1" applyBorder="1" applyAlignment="1">
      <alignment horizontal="center" vertical="center" wrapText="1" readingOrder="1"/>
    </xf>
    <xf numFmtId="178" fontId="88" fillId="0" borderId="39" xfId="2" applyNumberFormat="1" applyFont="1" applyBorder="1" applyAlignment="1">
      <alignment vertical="center" wrapText="1" readingOrder="1"/>
    </xf>
    <xf numFmtId="0" fontId="85" fillId="0" borderId="0" xfId="0" applyFont="1" applyAlignment="1">
      <alignment vertical="center" wrapText="1" readingOrder="1"/>
    </xf>
    <xf numFmtId="182" fontId="90" fillId="0" borderId="4" xfId="52" applyNumberFormat="1" applyFont="1" applyBorder="1" applyAlignment="1">
      <alignment horizontal="right" vertical="center" wrapText="1" readingOrder="1"/>
    </xf>
    <xf numFmtId="178" fontId="90" fillId="0" borderId="4" xfId="2" applyNumberFormat="1" applyFont="1" applyBorder="1" applyAlignment="1">
      <alignment horizontal="right" vertical="center" wrapText="1" readingOrder="1"/>
    </xf>
    <xf numFmtId="0" fontId="91" fillId="4" borderId="4" xfId="0" applyFont="1" applyFill="1" applyBorder="1" applyAlignment="1">
      <alignment horizontal="left" vertical="center" wrapText="1" readingOrder="1"/>
    </xf>
    <xf numFmtId="0" fontId="43" fillId="0" borderId="34" xfId="0" applyFont="1" applyBorder="1" applyAlignment="1">
      <alignment horizontal="left" vertical="center" wrapText="1" readingOrder="1"/>
    </xf>
    <xf numFmtId="9" fontId="47" fillId="0" borderId="35" xfId="0" applyNumberFormat="1" applyFont="1" applyBorder="1" applyAlignment="1">
      <alignment horizontal="center" vertical="center" wrapText="1" readingOrder="1"/>
    </xf>
    <xf numFmtId="0" fontId="91" fillId="4" borderId="8" xfId="0" applyFont="1" applyFill="1" applyBorder="1" applyAlignment="1">
      <alignment horizontal="left" vertical="center" wrapText="1" readingOrder="1"/>
    </xf>
    <xf numFmtId="0" fontId="43" fillId="0" borderId="62" xfId="0" applyFont="1" applyBorder="1" applyAlignment="1">
      <alignment horizontal="left" vertical="center" wrapText="1" readingOrder="1"/>
    </xf>
    <xf numFmtId="9" fontId="47" fillId="0" borderId="6" xfId="0" applyNumberFormat="1" applyFont="1" applyBorder="1" applyAlignment="1">
      <alignment horizontal="center" vertical="center" wrapText="1" readingOrder="1"/>
    </xf>
    <xf numFmtId="9" fontId="47" fillId="0" borderId="36" xfId="0" applyNumberFormat="1" applyFont="1" applyBorder="1" applyAlignment="1">
      <alignment horizontal="center" vertical="center" wrapText="1" readingOrder="1"/>
    </xf>
    <xf numFmtId="0" fontId="43" fillId="0" borderId="32" xfId="0" applyFont="1" applyBorder="1" applyAlignment="1">
      <alignment horizontal="left" vertical="center" wrapText="1" readingOrder="1"/>
    </xf>
    <xf numFmtId="9" fontId="47" fillId="0" borderId="8" xfId="0" applyNumberFormat="1" applyFont="1" applyBorder="1" applyAlignment="1">
      <alignment horizontal="center" vertical="center" wrapText="1" readingOrder="1"/>
    </xf>
    <xf numFmtId="9" fontId="47" fillId="0" borderId="33" xfId="0" applyNumberFormat="1" applyFont="1" applyBorder="1" applyAlignment="1">
      <alignment horizontal="center" vertical="center" wrapText="1" readingOrder="1"/>
    </xf>
    <xf numFmtId="178" fontId="47" fillId="0" borderId="8" xfId="52" applyNumberFormat="1" applyFont="1" applyBorder="1" applyAlignment="1">
      <alignment horizontal="right" vertical="center" wrapText="1" readingOrder="1"/>
    </xf>
    <xf numFmtId="178" fontId="47" fillId="0" borderId="4" xfId="52" applyNumberFormat="1" applyFont="1" applyBorder="1" applyAlignment="1">
      <alignment horizontal="right" vertical="center" wrapText="1" readingOrder="1"/>
    </xf>
    <xf numFmtId="178" fontId="47" fillId="0" borderId="4" xfId="52" applyNumberFormat="1" applyFont="1" applyBorder="1" applyAlignment="1">
      <alignment vertical="center" wrapText="1" readingOrder="1"/>
    </xf>
    <xf numFmtId="178" fontId="47" fillId="0" borderId="6" xfId="52" applyNumberFormat="1" applyFont="1" applyBorder="1" applyAlignment="1">
      <alignment horizontal="right" vertical="center" wrapText="1" readingOrder="1"/>
    </xf>
    <xf numFmtId="178" fontId="47" fillId="0" borderId="8" xfId="52" applyNumberFormat="1" applyFont="1" applyBorder="1" applyAlignment="1">
      <alignment horizontal="center" vertical="center" wrapText="1" readingOrder="1"/>
    </xf>
    <xf numFmtId="178" fontId="47" fillId="0" borderId="4" xfId="52" applyNumberFormat="1" applyFont="1" applyBorder="1" applyAlignment="1">
      <alignment horizontal="center" vertical="center" wrapText="1" readingOrder="1"/>
    </xf>
    <xf numFmtId="178" fontId="47" fillId="0" borderId="6" xfId="52" applyNumberFormat="1" applyFont="1" applyBorder="1" applyAlignment="1">
      <alignment horizontal="center" vertical="center" wrapText="1" readingOrder="1"/>
    </xf>
    <xf numFmtId="9" fontId="101" fillId="4" borderId="6" xfId="7" applyFont="1" applyFill="1" applyBorder="1" applyAlignment="1">
      <alignment horizontal="center" vertical="center" wrapText="1"/>
    </xf>
    <xf numFmtId="0" fontId="153" fillId="0" borderId="0" xfId="5" applyFont="1" applyAlignment="1">
      <alignment horizontal="left"/>
    </xf>
    <xf numFmtId="0" fontId="91" fillId="0" borderId="39" xfId="0" applyFont="1" applyBorder="1" applyAlignment="1">
      <alignment horizontal="left" vertical="center" wrapText="1" readingOrder="1"/>
    </xf>
    <xf numFmtId="0" fontId="91" fillId="4" borderId="65" xfId="0" applyFont="1" applyFill="1" applyBorder="1" applyAlignment="1">
      <alignment horizontal="left" vertical="center" wrapText="1" readingOrder="1"/>
    </xf>
    <xf numFmtId="9" fontId="141" fillId="0" borderId="0" xfId="0" applyNumberFormat="1" applyFont="1" applyAlignment="1">
      <alignment horizontal="center" vertical="center" wrapText="1" readingOrder="1"/>
    </xf>
    <xf numFmtId="9" fontId="125" fillId="0" borderId="0" xfId="0" applyNumberFormat="1" applyFont="1" applyAlignment="1">
      <alignment horizontal="center" vertical="center" wrapText="1" readingOrder="1"/>
    </xf>
    <xf numFmtId="0" fontId="48" fillId="42" borderId="81" xfId="0" applyFont="1" applyFill="1" applyBorder="1" applyAlignment="1">
      <alignment horizontal="left" vertical="center" wrapText="1" readingOrder="1"/>
    </xf>
    <xf numFmtId="43" fontId="0" fillId="0" borderId="0" xfId="1" applyFont="1"/>
    <xf numFmtId="182" fontId="0" fillId="48" borderId="6" xfId="52" applyNumberFormat="1" applyFont="1" applyFill="1" applyBorder="1" applyAlignment="1"/>
    <xf numFmtId="186" fontId="151" fillId="48" borderId="7" xfId="26" applyNumberFormat="1" applyFont="1" applyFill="1" applyBorder="1" applyAlignment="1">
      <alignment horizontal="center" vertical="center" readingOrder="1"/>
    </xf>
    <xf numFmtId="182" fontId="142" fillId="48" borderId="8" xfId="52" applyNumberFormat="1" applyFont="1" applyFill="1" applyBorder="1" applyAlignment="1">
      <alignment horizontal="center" vertical="center" readingOrder="1"/>
    </xf>
    <xf numFmtId="9" fontId="47" fillId="0" borderId="8" xfId="2" applyFont="1" applyBorder="1" applyAlignment="1">
      <alignment horizontal="right" vertical="center" wrapText="1" readingOrder="1"/>
    </xf>
    <xf numFmtId="9" fontId="47" fillId="0" borderId="4" xfId="2" applyFont="1" applyBorder="1" applyAlignment="1">
      <alignment horizontal="right" vertical="center" wrapText="1" readingOrder="1"/>
    </xf>
    <xf numFmtId="9" fontId="47" fillId="0" borderId="6" xfId="2" applyFont="1" applyBorder="1" applyAlignment="1">
      <alignment horizontal="right" vertical="center" wrapText="1" readingOrder="1"/>
    </xf>
    <xf numFmtId="178" fontId="170" fillId="0" borderId="0" xfId="4" applyNumberFormat="1" applyFont="1" applyAlignment="1">
      <alignment horizontal="center" vertical="center" wrapText="1" readingOrder="1"/>
    </xf>
    <xf numFmtId="9" fontId="118" fillId="0" borderId="4" xfId="7" applyFont="1" applyFill="1" applyBorder="1" applyAlignment="1">
      <alignment horizontal="center" vertical="center" wrapText="1" readingOrder="1"/>
    </xf>
    <xf numFmtId="178" fontId="113" fillId="0" borderId="0" xfId="5" applyNumberFormat="1" applyFont="1" applyAlignment="1">
      <alignment horizontal="left"/>
    </xf>
    <xf numFmtId="5" fontId="90" fillId="0" borderId="4" xfId="52" applyNumberFormat="1" applyFont="1" applyBorder="1" applyAlignment="1">
      <alignment horizontal="right" vertical="center" wrapText="1" readingOrder="1"/>
    </xf>
    <xf numFmtId="0" fontId="91" fillId="4" borderId="39" xfId="0" applyFont="1" applyFill="1" applyBorder="1" applyAlignment="1">
      <alignment horizontal="left" vertical="center" wrapText="1" readingOrder="1"/>
    </xf>
    <xf numFmtId="172" fontId="43" fillId="0" borderId="4" xfId="2" applyNumberFormat="1" applyFont="1" applyFill="1" applyBorder="1" applyAlignment="1">
      <alignment horizontal="center" vertical="center" wrapText="1" readingOrder="1"/>
    </xf>
    <xf numFmtId="9" fontId="126" fillId="0" borderId="80" xfId="7" applyFont="1" applyFill="1" applyBorder="1" applyAlignment="1">
      <alignment horizontal="center" vertical="center" wrapText="1" readingOrder="1"/>
    </xf>
    <xf numFmtId="0" fontId="60" fillId="0" borderId="0" xfId="0" applyFont="1" applyAlignment="1">
      <alignment horizontal="center" vertical="center" wrapText="1" readingOrder="1"/>
    </xf>
    <xf numFmtId="178" fontId="101" fillId="2" borderId="4" xfId="0" applyNumberFormat="1" applyFont="1" applyFill="1" applyBorder="1" applyAlignment="1">
      <alignment vertical="center" wrapText="1" readingOrder="1"/>
    </xf>
    <xf numFmtId="9" fontId="101" fillId="2" borderId="4" xfId="2" applyFont="1" applyFill="1" applyBorder="1" applyAlignment="1">
      <alignment horizontal="center" vertical="center" wrapText="1" readingOrder="1"/>
    </xf>
    <xf numFmtId="178" fontId="101" fillId="2" borderId="4" xfId="2" applyNumberFormat="1" applyFont="1" applyFill="1" applyBorder="1" applyAlignment="1">
      <alignment vertical="center" wrapText="1" readingOrder="1"/>
    </xf>
    <xf numFmtId="178" fontId="160" fillId="51" borderId="4" xfId="0" applyNumberFormat="1" applyFont="1" applyFill="1" applyBorder="1" applyAlignment="1">
      <alignment vertical="center" wrapText="1" readingOrder="1"/>
    </xf>
    <xf numFmtId="9" fontId="160" fillId="51" borderId="4" xfId="2" applyFont="1" applyFill="1" applyBorder="1" applyAlignment="1">
      <alignment horizontal="center" vertical="center" wrapText="1" readingOrder="1"/>
    </xf>
    <xf numFmtId="178" fontId="160" fillId="51" borderId="4" xfId="2" applyNumberFormat="1" applyFont="1" applyFill="1" applyBorder="1" applyAlignment="1">
      <alignment vertical="center" wrapText="1" readingOrder="1"/>
    </xf>
    <xf numFmtId="0" fontId="160" fillId="50" borderId="4" xfId="4" applyFont="1" applyFill="1" applyBorder="1" applyAlignment="1">
      <alignment horizontal="left" vertical="center" wrapText="1" readingOrder="1"/>
    </xf>
    <xf numFmtId="9" fontId="101" fillId="51" borderId="4" xfId="7" applyFont="1" applyFill="1" applyBorder="1" applyAlignment="1">
      <alignment horizontal="center" vertical="center" wrapText="1" readingOrder="1"/>
    </xf>
    <xf numFmtId="0" fontId="160" fillId="51" borderId="4" xfId="0" applyFont="1" applyFill="1" applyBorder="1" applyAlignment="1">
      <alignment horizontal="center" vertical="center" wrapText="1" readingOrder="1"/>
    </xf>
    <xf numFmtId="3" fontId="116" fillId="51" borderId="4" xfId="4" applyNumberFormat="1" applyFont="1" applyFill="1" applyBorder="1" applyAlignment="1">
      <alignment horizontal="right" vertical="center" wrapText="1" readingOrder="1"/>
    </xf>
    <xf numFmtId="182" fontId="116" fillId="51" borderId="4" xfId="52" applyNumberFormat="1" applyFont="1" applyFill="1" applyBorder="1" applyAlignment="1">
      <alignment horizontal="right" vertical="center" wrapText="1" readingOrder="1"/>
    </xf>
    <xf numFmtId="178" fontId="116" fillId="51" borderId="4" xfId="4" applyNumberFormat="1" applyFont="1" applyFill="1" applyBorder="1" applyAlignment="1">
      <alignment horizontal="right" vertical="center" wrapText="1" readingOrder="1"/>
    </xf>
    <xf numFmtId="5" fontId="116" fillId="51" borderId="4" xfId="52" applyNumberFormat="1" applyFont="1" applyFill="1" applyBorder="1" applyAlignment="1">
      <alignment horizontal="right" vertical="center" wrapText="1" readingOrder="1"/>
    </xf>
    <xf numFmtId="9" fontId="116" fillId="51" borderId="4" xfId="2" applyFont="1" applyFill="1" applyBorder="1" applyAlignment="1">
      <alignment horizontal="center" vertical="center" wrapText="1" readingOrder="1"/>
    </xf>
    <xf numFmtId="0" fontId="94" fillId="51" borderId="4" xfId="0" applyFont="1" applyFill="1" applyBorder="1" applyAlignment="1">
      <alignment horizontal="left" vertical="center" wrapText="1" readingOrder="1"/>
    </xf>
    <xf numFmtId="0" fontId="97" fillId="0" borderId="32" xfId="0" applyFont="1" applyBorder="1" applyAlignment="1">
      <alignment horizontal="left" vertical="center" wrapText="1" readingOrder="1"/>
    </xf>
    <xf numFmtId="0" fontId="97" fillId="0" borderId="62" xfId="0" applyFont="1" applyBorder="1" applyAlignment="1">
      <alignment horizontal="left" vertical="center" wrapText="1" readingOrder="1"/>
    </xf>
    <xf numFmtId="9" fontId="116" fillId="51" borderId="4" xfId="6" applyFont="1" applyFill="1" applyBorder="1" applyAlignment="1">
      <alignment horizontal="center" vertical="center" wrapText="1" readingOrder="1"/>
    </xf>
    <xf numFmtId="0" fontId="0" fillId="0" borderId="64" xfId="0" applyBorder="1"/>
    <xf numFmtId="0" fontId="0" fillId="0" borderId="13" xfId="0" applyBorder="1" applyAlignment="1">
      <alignment horizontal="center"/>
    </xf>
    <xf numFmtId="0" fontId="160" fillId="52" borderId="4" xfId="0" applyFont="1" applyFill="1" applyBorder="1" applyAlignment="1">
      <alignment horizontal="center" vertical="center" wrapText="1" readingOrder="1"/>
    </xf>
    <xf numFmtId="9" fontId="101" fillId="4" borderId="8" xfId="7" applyFont="1" applyFill="1" applyBorder="1" applyAlignment="1">
      <alignment horizontal="center" vertical="center" wrapText="1"/>
    </xf>
    <xf numFmtId="9" fontId="101" fillId="0" borderId="8" xfId="7" applyFont="1" applyBorder="1" applyAlignment="1">
      <alignment horizontal="center" vertical="center" wrapText="1"/>
    </xf>
    <xf numFmtId="0" fontId="160" fillId="50" borderId="4" xfId="0" applyFont="1" applyFill="1" applyBorder="1" applyAlignment="1">
      <alignment vertical="center" wrapText="1"/>
    </xf>
    <xf numFmtId="9" fontId="126" fillId="43" borderId="4" xfId="7" applyFont="1" applyFill="1" applyBorder="1" applyAlignment="1">
      <alignment horizontal="center" vertical="center" wrapText="1" readingOrder="1"/>
    </xf>
    <xf numFmtId="0" fontId="158" fillId="50" borderId="4" xfId="4" applyFont="1" applyFill="1" applyBorder="1" applyAlignment="1">
      <alignment horizontal="center" vertical="center" wrapText="1" readingOrder="1"/>
    </xf>
    <xf numFmtId="3" fontId="158" fillId="50" borderId="4" xfId="4" applyNumberFormat="1" applyFont="1" applyFill="1" applyBorder="1" applyAlignment="1">
      <alignment horizontal="center" vertical="center" wrapText="1" readingOrder="1"/>
    </xf>
    <xf numFmtId="172" fontId="116" fillId="51" borderId="4" xfId="6" applyNumberFormat="1" applyFont="1" applyFill="1" applyBorder="1" applyAlignment="1">
      <alignment horizontal="center" vertical="center" wrapText="1" readingOrder="1"/>
    </xf>
    <xf numFmtId="0" fontId="116" fillId="49" borderId="4" xfId="4" applyFont="1" applyFill="1" applyBorder="1" applyAlignment="1">
      <alignment horizontal="center" vertical="center" wrapText="1" readingOrder="1"/>
    </xf>
    <xf numFmtId="178" fontId="116" fillId="49" borderId="4" xfId="4" applyNumberFormat="1" applyFont="1" applyFill="1" applyBorder="1" applyAlignment="1">
      <alignment vertical="center" wrapText="1" readingOrder="1"/>
    </xf>
    <xf numFmtId="9" fontId="116" fillId="49" borderId="4" xfId="2" applyFont="1" applyFill="1" applyBorder="1" applyAlignment="1">
      <alignment horizontal="center" vertical="center" wrapText="1" readingOrder="1"/>
    </xf>
    <xf numFmtId="9" fontId="160" fillId="49" borderId="4" xfId="2" applyFont="1" applyFill="1" applyBorder="1" applyAlignment="1">
      <alignment horizontal="center" vertical="center" wrapText="1" readingOrder="1"/>
    </xf>
    <xf numFmtId="9" fontId="116" fillId="49" borderId="4" xfId="6" applyFont="1" applyFill="1" applyBorder="1" applyAlignment="1">
      <alignment horizontal="center" vertical="center" wrapText="1" readingOrder="1"/>
    </xf>
    <xf numFmtId="172" fontId="116" fillId="49" borderId="4" xfId="6" applyNumberFormat="1" applyFont="1" applyFill="1" applyBorder="1" applyAlignment="1">
      <alignment horizontal="center" vertical="center" wrapText="1" readingOrder="1"/>
    </xf>
    <xf numFmtId="178" fontId="116" fillId="49" borderId="4" xfId="4" applyNumberFormat="1" applyFont="1" applyFill="1" applyBorder="1" applyAlignment="1">
      <alignment horizontal="right" vertical="center" wrapText="1" readingOrder="1"/>
    </xf>
    <xf numFmtId="178" fontId="116" fillId="52" borderId="4" xfId="4" applyNumberFormat="1" applyFont="1" applyFill="1" applyBorder="1" applyAlignment="1">
      <alignment vertical="center" wrapText="1" readingOrder="1"/>
    </xf>
    <xf numFmtId="182" fontId="116" fillId="52" borderId="4" xfId="52" applyNumberFormat="1" applyFont="1" applyFill="1" applyBorder="1" applyAlignment="1">
      <alignment vertical="center" wrapText="1" readingOrder="1"/>
    </xf>
    <xf numFmtId="182" fontId="116" fillId="52" borderId="4" xfId="52" applyNumberFormat="1" applyFont="1" applyFill="1" applyBorder="1" applyAlignment="1">
      <alignment horizontal="right" vertical="center" wrapText="1" readingOrder="1"/>
    </xf>
    <xf numFmtId="9" fontId="116" fillId="52" borderId="4" xfId="2" applyFont="1" applyFill="1" applyBorder="1" applyAlignment="1">
      <alignment horizontal="center" vertical="center" wrapText="1" readingOrder="1"/>
    </xf>
    <xf numFmtId="9" fontId="116" fillId="52" borderId="4" xfId="6" applyFont="1" applyFill="1" applyBorder="1" applyAlignment="1">
      <alignment horizontal="center" vertical="center" wrapText="1" readingOrder="1"/>
    </xf>
    <xf numFmtId="172" fontId="116" fillId="52" borderId="4" xfId="6" applyNumberFormat="1" applyFont="1" applyFill="1" applyBorder="1" applyAlignment="1">
      <alignment horizontal="center" vertical="center" wrapText="1" readingOrder="1"/>
    </xf>
    <xf numFmtId="178" fontId="116" fillId="52" borderId="4" xfId="4" applyNumberFormat="1" applyFont="1" applyFill="1" applyBorder="1" applyAlignment="1">
      <alignment horizontal="right" vertical="center" wrapText="1" readingOrder="1"/>
    </xf>
    <xf numFmtId="9" fontId="101" fillId="4" borderId="11" xfId="7" applyFont="1" applyFill="1" applyBorder="1" applyAlignment="1">
      <alignment horizontal="center" vertical="center" wrapText="1"/>
    </xf>
    <xf numFmtId="182" fontId="116" fillId="51" borderId="4" xfId="52" applyNumberFormat="1" applyFont="1" applyFill="1" applyBorder="1" applyAlignment="1">
      <alignment horizontal="center" vertical="center" wrapText="1" readingOrder="1"/>
    </xf>
    <xf numFmtId="6" fontId="171" fillId="0" borderId="4" xfId="0" applyNumberFormat="1" applyFont="1" applyBorder="1" applyAlignment="1">
      <alignment horizontal="right" vertical="center" wrapText="1" readingOrder="1"/>
    </xf>
    <xf numFmtId="6" fontId="172" fillId="51" borderId="4" xfId="0" applyNumberFormat="1" applyFont="1" applyFill="1" applyBorder="1" applyAlignment="1">
      <alignment horizontal="right" vertical="center" wrapText="1" readingOrder="1"/>
    </xf>
    <xf numFmtId="0" fontId="94" fillId="51" borderId="7" xfId="0" applyFont="1" applyFill="1" applyBorder="1" applyAlignment="1">
      <alignment horizontal="left" vertical="center" wrapText="1" readingOrder="1"/>
    </xf>
    <xf numFmtId="0" fontId="88" fillId="0" borderId="38" xfId="0" applyFont="1" applyBorder="1" applyAlignment="1">
      <alignment horizontal="left" vertical="center" wrapText="1" readingOrder="1"/>
    </xf>
    <xf numFmtId="0" fontId="88" fillId="0" borderId="34" xfId="0" applyFont="1" applyBorder="1" applyAlignment="1">
      <alignment horizontal="left" vertical="center" wrapText="1" readingOrder="1"/>
    </xf>
    <xf numFmtId="0" fontId="101" fillId="2" borderId="34" xfId="0" applyFont="1" applyFill="1" applyBorder="1" applyAlignment="1">
      <alignment horizontal="center" vertical="center" wrapText="1" readingOrder="1"/>
    </xf>
    <xf numFmtId="0" fontId="160" fillId="51" borderId="34" xfId="0" applyFont="1" applyFill="1" applyBorder="1" applyAlignment="1">
      <alignment horizontal="center" vertical="center" wrapText="1" readingOrder="1"/>
    </xf>
    <xf numFmtId="0" fontId="160" fillId="52" borderId="41" xfId="0" applyFont="1" applyFill="1" applyBorder="1" applyAlignment="1">
      <alignment horizontal="center" vertical="center" wrapText="1" readingOrder="1"/>
    </xf>
    <xf numFmtId="178" fontId="160" fillId="52" borderId="42" xfId="0" applyNumberFormat="1" applyFont="1" applyFill="1" applyBorder="1" applyAlignment="1">
      <alignment vertical="center" wrapText="1" readingOrder="1"/>
    </xf>
    <xf numFmtId="9" fontId="160" fillId="52" borderId="42" xfId="2" applyFont="1" applyFill="1" applyBorder="1" applyAlignment="1">
      <alignment horizontal="center" vertical="center" wrapText="1" readingOrder="1"/>
    </xf>
    <xf numFmtId="178" fontId="160" fillId="52" borderId="42" xfId="2" applyNumberFormat="1" applyFont="1" applyFill="1" applyBorder="1" applyAlignment="1">
      <alignment vertical="center" wrapText="1" readingOrder="1"/>
    </xf>
    <xf numFmtId="9" fontId="88" fillId="0" borderId="5" xfId="2" applyFont="1" applyBorder="1" applyAlignment="1">
      <alignment horizontal="center" vertical="center" wrapText="1" readingOrder="1"/>
    </xf>
    <xf numFmtId="9" fontId="88" fillId="0" borderId="78" xfId="2" applyFont="1" applyBorder="1" applyAlignment="1">
      <alignment horizontal="center" vertical="center" wrapText="1" readingOrder="1"/>
    </xf>
    <xf numFmtId="178" fontId="116" fillId="51" borderId="4" xfId="6" applyNumberFormat="1" applyFont="1" applyFill="1" applyBorder="1" applyAlignment="1">
      <alignment horizontal="right" vertical="center" wrapText="1" readingOrder="1"/>
    </xf>
    <xf numFmtId="178" fontId="116" fillId="52" borderId="4" xfId="6" applyNumberFormat="1" applyFont="1" applyFill="1" applyBorder="1" applyAlignment="1">
      <alignment horizontal="right" vertical="center" wrapText="1" readingOrder="1"/>
    </xf>
    <xf numFmtId="0" fontId="162" fillId="50" borderId="76" xfId="0" applyFont="1" applyFill="1" applyBorder="1" applyAlignment="1">
      <alignment horizontal="left" vertical="center" wrapText="1" readingOrder="1"/>
    </xf>
    <xf numFmtId="0" fontId="162" fillId="50" borderId="76" xfId="0" applyFont="1" applyFill="1" applyBorder="1" applyAlignment="1">
      <alignment horizontal="center" vertical="center" wrapText="1" readingOrder="1"/>
    </xf>
    <xf numFmtId="0" fontId="141" fillId="51" borderId="76" xfId="0" applyFont="1" applyFill="1" applyBorder="1" applyAlignment="1">
      <alignment horizontal="left" vertical="center" wrapText="1" readingOrder="1"/>
    </xf>
    <xf numFmtId="0" fontId="155" fillId="50" borderId="48" xfId="4" applyFont="1" applyFill="1" applyBorder="1" applyAlignment="1" applyProtection="1">
      <alignment horizontal="center" vertical="center" wrapText="1" readingOrder="1"/>
      <protection locked="0"/>
    </xf>
    <xf numFmtId="175" fontId="155" fillId="50" borderId="48" xfId="4" applyNumberFormat="1" applyFont="1" applyFill="1" applyBorder="1" applyAlignment="1" applyProtection="1">
      <alignment horizontal="center" vertical="center" wrapText="1" readingOrder="1"/>
      <protection locked="0"/>
    </xf>
    <xf numFmtId="175" fontId="155" fillId="50" borderId="23" xfId="4" applyNumberFormat="1" applyFont="1" applyFill="1" applyBorder="1" applyAlignment="1" applyProtection="1">
      <alignment horizontal="center" vertical="center" wrapText="1" readingOrder="1"/>
      <protection locked="0"/>
    </xf>
    <xf numFmtId="0" fontId="155" fillId="50" borderId="48" xfId="0" applyFont="1" applyFill="1" applyBorder="1" applyAlignment="1">
      <alignment horizontal="center" vertical="center" wrapText="1"/>
    </xf>
    <xf numFmtId="0" fontId="155" fillId="50" borderId="29" xfId="4" applyFont="1" applyFill="1" applyBorder="1" applyAlignment="1">
      <alignment horizontal="center" vertical="center" wrapText="1" readingOrder="1"/>
    </xf>
    <xf numFmtId="0" fontId="155" fillId="50" borderId="24" xfId="4" applyFont="1" applyFill="1" applyBorder="1" applyAlignment="1">
      <alignment horizontal="center" vertical="center" wrapText="1" readingOrder="1"/>
    </xf>
    <xf numFmtId="0" fontId="52" fillId="49" borderId="49" xfId="4" applyFont="1" applyFill="1" applyBorder="1" applyAlignment="1" applyProtection="1">
      <alignment horizontal="center" vertical="center" wrapText="1" readingOrder="1"/>
      <protection locked="0"/>
    </xf>
    <xf numFmtId="173" fontId="54" fillId="49" borderId="49" xfId="4" applyNumberFormat="1" applyFont="1" applyFill="1" applyBorder="1" applyAlignment="1" applyProtection="1">
      <alignment horizontal="right" vertical="center" wrapText="1" readingOrder="1"/>
      <protection locked="0"/>
    </xf>
    <xf numFmtId="9" fontId="54" fillId="49" borderId="49" xfId="2" applyFont="1" applyFill="1" applyBorder="1" applyAlignment="1" applyProtection="1">
      <alignment horizontal="right" vertical="center" wrapText="1" readingOrder="1"/>
      <protection locked="0"/>
    </xf>
    <xf numFmtId="9" fontId="54" fillId="49" borderId="49" xfId="2" applyFont="1" applyFill="1" applyBorder="1" applyAlignment="1" applyProtection="1">
      <alignment horizontal="center" vertical="center" wrapText="1" readingOrder="1"/>
      <protection locked="0"/>
    </xf>
    <xf numFmtId="0" fontId="52" fillId="49" borderId="60" xfId="4" applyFont="1" applyFill="1" applyBorder="1" applyAlignment="1" applyProtection="1">
      <alignment horizontal="center" vertical="center" wrapText="1" readingOrder="1"/>
      <protection locked="0"/>
    </xf>
    <xf numFmtId="173" fontId="54" fillId="49" borderId="60" xfId="4" applyNumberFormat="1" applyFont="1" applyFill="1" applyBorder="1" applyAlignment="1" applyProtection="1">
      <alignment horizontal="right" vertical="center" wrapText="1" readingOrder="1"/>
      <protection locked="0"/>
    </xf>
    <xf numFmtId="9" fontId="54" fillId="49" borderId="60" xfId="2" applyFont="1" applyFill="1" applyBorder="1" applyAlignment="1" applyProtection="1">
      <alignment horizontal="right" vertical="center" wrapText="1" readingOrder="1"/>
      <protection locked="0"/>
    </xf>
    <xf numFmtId="9" fontId="54" fillId="49" borderId="60" xfId="2" applyFont="1" applyFill="1" applyBorder="1" applyAlignment="1" applyProtection="1">
      <alignment horizontal="center" vertical="center" wrapText="1" readingOrder="1"/>
      <protection locked="0"/>
    </xf>
    <xf numFmtId="0" fontId="161" fillId="50" borderId="48" xfId="4" applyFont="1" applyFill="1" applyBorder="1" applyAlignment="1" applyProtection="1">
      <alignment horizontal="center" vertical="center" wrapText="1" readingOrder="1"/>
      <protection locked="0"/>
    </xf>
    <xf numFmtId="173" fontId="162" fillId="50" borderId="48" xfId="4" applyNumberFormat="1" applyFont="1" applyFill="1" applyBorder="1" applyAlignment="1" applyProtection="1">
      <alignment horizontal="right" vertical="center" wrapText="1" readingOrder="1"/>
      <protection locked="0"/>
    </xf>
    <xf numFmtId="9" fontId="162" fillId="50" borderId="48" xfId="2" applyFont="1" applyFill="1" applyBorder="1" applyAlignment="1" applyProtection="1">
      <alignment horizontal="right" vertical="center" wrapText="1" readingOrder="1"/>
      <protection locked="0"/>
    </xf>
    <xf numFmtId="9" fontId="162" fillId="50" borderId="48" xfId="2" applyFont="1" applyFill="1" applyBorder="1" applyAlignment="1" applyProtection="1">
      <alignment horizontal="center" vertical="center" wrapText="1" readingOrder="1"/>
      <protection locked="0"/>
    </xf>
    <xf numFmtId="0" fontId="161" fillId="50" borderId="25" xfId="4" applyFont="1" applyFill="1" applyBorder="1" applyAlignment="1" applyProtection="1">
      <alignment horizontal="center" vertical="center" wrapText="1" readingOrder="1"/>
      <protection locked="0"/>
    </xf>
    <xf numFmtId="175" fontId="161" fillId="50" borderId="26" xfId="4" applyNumberFormat="1" applyFont="1" applyFill="1" applyBorder="1" applyAlignment="1" applyProtection="1">
      <alignment horizontal="center" vertical="center" wrapText="1" readingOrder="1"/>
      <protection locked="0"/>
    </xf>
    <xf numFmtId="0" fontId="161" fillId="50" borderId="26" xfId="0" applyFont="1" applyFill="1" applyBorder="1" applyAlignment="1">
      <alignment horizontal="center" vertical="center" wrapText="1"/>
    </xf>
    <xf numFmtId="0" fontId="161" fillId="50" borderId="26" xfId="4" applyFont="1" applyFill="1" applyBorder="1" applyAlignment="1" applyProtection="1">
      <alignment horizontal="center" vertical="center" wrapText="1" readingOrder="1"/>
      <protection locked="0"/>
    </xf>
    <xf numFmtId="0" fontId="161" fillId="50" borderId="26" xfId="4" applyFont="1" applyFill="1" applyBorder="1" applyAlignment="1">
      <alignment horizontal="center" vertical="center" wrapText="1"/>
    </xf>
    <xf numFmtId="0" fontId="161" fillId="50" borderId="27" xfId="0" applyFont="1" applyFill="1" applyBorder="1" applyAlignment="1">
      <alignment horizontal="center" vertical="center" wrapText="1"/>
    </xf>
    <xf numFmtId="0" fontId="52" fillId="49" borderId="34" xfId="4" applyFont="1" applyFill="1" applyBorder="1" applyAlignment="1" applyProtection="1">
      <alignment horizontal="center" vertical="center" wrapText="1" readingOrder="1"/>
      <protection locked="0"/>
    </xf>
    <xf numFmtId="173" fontId="44" fillId="49" borderId="4" xfId="4" applyNumberFormat="1" applyFont="1" applyFill="1" applyBorder="1" applyAlignment="1">
      <alignment horizontal="right" vertical="center" wrapText="1" readingOrder="1"/>
    </xf>
    <xf numFmtId="173" fontId="44" fillId="49" borderId="4" xfId="1" applyNumberFormat="1" applyFont="1" applyFill="1" applyBorder="1" applyAlignment="1">
      <alignment horizontal="right" vertical="center" wrapText="1" readingOrder="1"/>
    </xf>
    <xf numFmtId="9" fontId="44" fillId="49" borderId="4" xfId="2" applyFont="1" applyFill="1" applyBorder="1" applyAlignment="1">
      <alignment horizontal="right" vertical="center" wrapText="1" readingOrder="1"/>
    </xf>
    <xf numFmtId="9" fontId="44" fillId="49" borderId="4" xfId="4" applyNumberFormat="1" applyFont="1" applyFill="1" applyBorder="1" applyAlignment="1">
      <alignment horizontal="center" vertical="center" wrapText="1" readingOrder="1"/>
    </xf>
    <xf numFmtId="9" fontId="44" fillId="49" borderId="35" xfId="4" applyNumberFormat="1" applyFont="1" applyFill="1" applyBorder="1" applyAlignment="1">
      <alignment horizontal="center" vertical="center" wrapText="1" readingOrder="1"/>
    </xf>
    <xf numFmtId="0" fontId="52" fillId="49" borderId="62" xfId="4" applyFont="1" applyFill="1" applyBorder="1" applyAlignment="1" applyProtection="1">
      <alignment horizontal="center" vertical="center" wrapText="1" readingOrder="1"/>
      <protection locked="0"/>
    </xf>
    <xf numFmtId="173" fontId="52" fillId="49" borderId="6" xfId="4" applyNumberFormat="1" applyFont="1" applyFill="1" applyBorder="1" applyAlignment="1" applyProtection="1">
      <alignment horizontal="right" vertical="center" wrapText="1" readingOrder="1"/>
      <protection locked="0"/>
    </xf>
    <xf numFmtId="173" fontId="44" fillId="49" borderId="6" xfId="1" applyNumberFormat="1" applyFont="1" applyFill="1" applyBorder="1" applyAlignment="1">
      <alignment horizontal="right" vertical="center" wrapText="1" readingOrder="1"/>
    </xf>
    <xf numFmtId="9" fontId="52" fillId="49" borderId="6" xfId="2" applyFont="1" applyFill="1" applyBorder="1" applyAlignment="1" applyProtection="1">
      <alignment horizontal="right" vertical="center" wrapText="1" readingOrder="1"/>
      <protection locked="0"/>
    </xf>
    <xf numFmtId="173" fontId="161" fillId="50" borderId="26" xfId="4" applyNumberFormat="1" applyFont="1" applyFill="1" applyBorder="1" applyAlignment="1" applyProtection="1">
      <alignment horizontal="right" vertical="center" wrapText="1" readingOrder="1"/>
      <protection locked="0"/>
    </xf>
    <xf numFmtId="9" fontId="161" fillId="50" borderId="26" xfId="2" applyFont="1" applyFill="1" applyBorder="1" applyAlignment="1" applyProtection="1">
      <alignment horizontal="right" vertical="center" wrapText="1" readingOrder="1"/>
      <protection locked="0"/>
    </xf>
    <xf numFmtId="9" fontId="161" fillId="50" borderId="26" xfId="4" applyNumberFormat="1" applyFont="1" applyFill="1" applyBorder="1" applyAlignment="1">
      <alignment horizontal="center" vertical="center" wrapText="1" readingOrder="1"/>
    </xf>
    <xf numFmtId="9" fontId="161" fillId="50" borderId="27" xfId="4" applyNumberFormat="1" applyFont="1" applyFill="1" applyBorder="1" applyAlignment="1">
      <alignment horizontal="center" vertical="center" wrapText="1" readingOrder="1"/>
    </xf>
    <xf numFmtId="9" fontId="162" fillId="50" borderId="26" xfId="2" applyFont="1" applyFill="1" applyBorder="1" applyAlignment="1" applyProtection="1">
      <alignment horizontal="right" vertical="center" wrapText="1" readingOrder="1"/>
      <protection locked="0"/>
    </xf>
    <xf numFmtId="9" fontId="54" fillId="49" borderId="4" xfId="2" applyFont="1" applyFill="1" applyBorder="1" applyAlignment="1" applyProtection="1">
      <alignment horizontal="right" vertical="center" wrapText="1" readingOrder="1"/>
      <protection locked="0"/>
    </xf>
    <xf numFmtId="9" fontId="54" fillId="49" borderId="6" xfId="2" applyFont="1" applyFill="1" applyBorder="1" applyAlignment="1" applyProtection="1">
      <alignment horizontal="right" vertical="center" wrapText="1" readingOrder="1"/>
      <protection locked="0"/>
    </xf>
    <xf numFmtId="0" fontId="161" fillId="50" borderId="44" xfId="4" applyFont="1" applyFill="1" applyBorder="1" applyAlignment="1" applyProtection="1">
      <alignment horizontal="center" vertical="center" wrapText="1" readingOrder="1"/>
      <protection locked="0"/>
    </xf>
    <xf numFmtId="175" fontId="161" fillId="50" borderId="45" xfId="4" applyNumberFormat="1" applyFont="1" applyFill="1" applyBorder="1" applyAlignment="1" applyProtection="1">
      <alignment horizontal="center" vertical="center" wrapText="1" readingOrder="1"/>
      <protection locked="0"/>
    </xf>
    <xf numFmtId="0" fontId="161" fillId="50" borderId="45" xfId="0" applyFont="1" applyFill="1" applyBorder="1" applyAlignment="1">
      <alignment horizontal="center" vertical="center" wrapText="1"/>
    </xf>
    <xf numFmtId="0" fontId="161" fillId="50" borderId="45" xfId="4" applyFont="1" applyFill="1" applyBorder="1" applyAlignment="1" applyProtection="1">
      <alignment horizontal="center" vertical="center" wrapText="1" readingOrder="1"/>
      <protection locked="0"/>
    </xf>
    <xf numFmtId="0" fontId="161" fillId="50" borderId="45" xfId="4" applyFont="1" applyFill="1" applyBorder="1" applyAlignment="1">
      <alignment horizontal="center" vertical="center" wrapText="1"/>
    </xf>
    <xf numFmtId="0" fontId="161" fillId="50" borderId="80" xfId="0" applyFont="1" applyFill="1" applyBorder="1" applyAlignment="1">
      <alignment horizontal="center" vertical="center" wrapText="1"/>
    </xf>
    <xf numFmtId="182" fontId="162" fillId="50" borderId="26" xfId="52" applyNumberFormat="1" applyFont="1" applyFill="1" applyBorder="1" applyAlignment="1" applyProtection="1">
      <alignment horizontal="center" vertical="center" wrapText="1" readingOrder="1"/>
      <protection locked="0"/>
    </xf>
    <xf numFmtId="182" fontId="162" fillId="50" borderId="26" xfId="52" applyNumberFormat="1" applyFont="1" applyFill="1" applyBorder="1" applyAlignment="1" applyProtection="1">
      <alignment horizontal="right" vertical="center" wrapText="1" readingOrder="1"/>
      <protection locked="0"/>
    </xf>
    <xf numFmtId="173" fontId="162" fillId="50" borderId="26" xfId="1" applyNumberFormat="1" applyFont="1" applyFill="1" applyBorder="1" applyAlignment="1">
      <alignment horizontal="right" vertical="center" wrapText="1" readingOrder="1"/>
    </xf>
    <xf numFmtId="182" fontId="162" fillId="50" borderId="26" xfId="52" applyNumberFormat="1" applyFont="1" applyFill="1" applyBorder="1" applyAlignment="1">
      <alignment horizontal="right" vertical="center" wrapText="1" readingOrder="1"/>
    </xf>
    <xf numFmtId="9" fontId="162" fillId="50" borderId="26" xfId="4" applyNumberFormat="1" applyFont="1" applyFill="1" applyBorder="1" applyAlignment="1">
      <alignment horizontal="right" vertical="center" wrapText="1" readingOrder="1"/>
    </xf>
    <xf numFmtId="9" fontId="162" fillId="50" borderId="27" xfId="2" applyFont="1" applyFill="1" applyBorder="1" applyAlignment="1" applyProtection="1">
      <alignment horizontal="right" vertical="center" wrapText="1" readingOrder="1"/>
      <protection locked="0"/>
    </xf>
    <xf numFmtId="182" fontId="54" fillId="49" borderId="4" xfId="52" applyNumberFormat="1" applyFont="1" applyFill="1" applyBorder="1" applyAlignment="1" applyProtection="1">
      <alignment horizontal="center" vertical="center" wrapText="1" readingOrder="1"/>
      <protection locked="0"/>
    </xf>
    <xf numFmtId="182" fontId="54" fillId="49" borderId="4" xfId="52" applyNumberFormat="1" applyFont="1" applyFill="1" applyBorder="1" applyAlignment="1" applyProtection="1">
      <alignment horizontal="right" vertical="center" wrapText="1" readingOrder="1"/>
      <protection locked="0"/>
    </xf>
    <xf numFmtId="173" fontId="51" fillId="49" borderId="4" xfId="1" applyNumberFormat="1" applyFont="1" applyFill="1" applyBorder="1" applyAlignment="1">
      <alignment horizontal="right" vertical="center" wrapText="1" readingOrder="1"/>
    </xf>
    <xf numFmtId="182" fontId="51" fillId="49" borderId="4" xfId="52" applyNumberFormat="1" applyFont="1" applyFill="1" applyBorder="1" applyAlignment="1">
      <alignment horizontal="right" vertical="center" wrapText="1" readingOrder="1"/>
    </xf>
    <xf numFmtId="9" fontId="51" fillId="49" borderId="4" xfId="4" applyNumberFormat="1" applyFont="1" applyFill="1" applyBorder="1" applyAlignment="1">
      <alignment horizontal="right" vertical="center" wrapText="1" readingOrder="1"/>
    </xf>
    <xf numFmtId="9" fontId="54" fillId="49" borderId="35" xfId="2" applyFont="1" applyFill="1" applyBorder="1" applyAlignment="1" applyProtection="1">
      <alignment horizontal="right" vertical="center" wrapText="1" readingOrder="1"/>
      <protection locked="0"/>
    </xf>
    <xf numFmtId="182" fontId="54" fillId="49" borderId="6" xfId="52" applyNumberFormat="1" applyFont="1" applyFill="1" applyBorder="1" applyAlignment="1" applyProtection="1">
      <alignment horizontal="center" vertical="center" wrapText="1" readingOrder="1"/>
      <protection locked="0"/>
    </xf>
    <xf numFmtId="182" fontId="54" fillId="49" borderId="6" xfId="52" applyNumberFormat="1" applyFont="1" applyFill="1" applyBorder="1" applyAlignment="1" applyProtection="1">
      <alignment horizontal="right" vertical="center" wrapText="1" readingOrder="1"/>
      <protection locked="0"/>
    </xf>
    <xf numFmtId="173" fontId="51" fillId="49" borderId="6" xfId="1" applyNumberFormat="1" applyFont="1" applyFill="1" applyBorder="1" applyAlignment="1">
      <alignment horizontal="right" vertical="center" wrapText="1" readingOrder="1"/>
    </xf>
    <xf numFmtId="182" fontId="51" fillId="49" borderId="6" xfId="52" applyNumberFormat="1" applyFont="1" applyFill="1" applyBorder="1" applyAlignment="1">
      <alignment horizontal="right" vertical="center" wrapText="1" readingOrder="1"/>
    </xf>
    <xf numFmtId="9" fontId="54" fillId="49" borderId="36" xfId="2" applyFont="1" applyFill="1" applyBorder="1" applyAlignment="1" applyProtection="1">
      <alignment horizontal="right" vertical="center" wrapText="1" readingOrder="1"/>
      <protection locked="0"/>
    </xf>
    <xf numFmtId="0" fontId="175" fillId="0" borderId="0" xfId="0" applyFont="1"/>
    <xf numFmtId="0" fontId="0" fillId="3" borderId="0" xfId="0" applyFill="1"/>
    <xf numFmtId="3" fontId="115" fillId="3" borderId="0" xfId="4" applyNumberFormat="1" applyFont="1" applyFill="1" applyAlignment="1">
      <alignment horizontal="right" vertical="center" wrapText="1"/>
    </xf>
    <xf numFmtId="0" fontId="109" fillId="3" borderId="0" xfId="4" applyFont="1" applyFill="1" applyAlignment="1">
      <alignment horizontal="right" vertical="center" wrapText="1"/>
    </xf>
    <xf numFmtId="3" fontId="109" fillId="3" borderId="0" xfId="4" applyNumberFormat="1" applyFont="1" applyFill="1" applyAlignment="1">
      <alignment horizontal="right" vertical="center" wrapText="1"/>
    </xf>
    <xf numFmtId="171" fontId="109" fillId="3" borderId="0" xfId="1" applyNumberFormat="1" applyFont="1" applyFill="1" applyAlignment="1">
      <alignment horizontal="right" vertical="center" wrapText="1"/>
    </xf>
    <xf numFmtId="3" fontId="109" fillId="3" borderId="0" xfId="4" applyNumberFormat="1" applyFont="1" applyFill="1" applyAlignment="1">
      <alignment horizontal="center" vertical="center" wrapText="1"/>
    </xf>
    <xf numFmtId="9" fontId="109" fillId="3" borderId="0" xfId="2" applyFont="1" applyFill="1" applyAlignment="1">
      <alignment horizontal="right" vertical="center" wrapText="1"/>
    </xf>
    <xf numFmtId="41" fontId="110" fillId="3" borderId="0" xfId="11" applyFont="1" applyFill="1" applyAlignment="1">
      <alignment horizontal="right" vertical="center" wrapText="1"/>
    </xf>
    <xf numFmtId="0" fontId="107" fillId="3" borderId="0" xfId="4" applyFont="1" applyFill="1" applyAlignment="1">
      <alignment horizontal="left" vertical="center" wrapText="1" readingOrder="1"/>
    </xf>
    <xf numFmtId="0" fontId="106" fillId="3" borderId="0" xfId="4" applyFont="1" applyFill="1" applyAlignment="1">
      <alignment horizontal="left" vertical="center" wrapText="1" readingOrder="1"/>
    </xf>
    <xf numFmtId="9" fontId="126" fillId="52" borderId="4" xfId="7" applyFont="1" applyFill="1" applyBorder="1" applyAlignment="1">
      <alignment horizontal="center" vertical="center" wrapText="1" readingOrder="1"/>
    </xf>
    <xf numFmtId="0" fontId="141" fillId="51" borderId="76" xfId="0" applyFont="1" applyFill="1" applyBorder="1" applyAlignment="1">
      <alignment horizontal="center" vertical="center" wrapText="1" readingOrder="1"/>
    </xf>
    <xf numFmtId="9" fontId="118" fillId="43" borderId="4" xfId="7" applyFont="1" applyFill="1" applyBorder="1" applyAlignment="1">
      <alignment horizontal="center" vertical="center" wrapText="1" readingOrder="1"/>
    </xf>
    <xf numFmtId="0" fontId="176" fillId="4" borderId="0" xfId="0" applyFont="1" applyFill="1"/>
    <xf numFmtId="0" fontId="177" fillId="4" borderId="0" xfId="0" applyFont="1" applyFill="1"/>
    <xf numFmtId="185" fontId="61" fillId="0" borderId="1" xfId="0" applyNumberFormat="1" applyFont="1" applyBorder="1" applyAlignment="1">
      <alignment horizontal="right" vertical="center" wrapText="1" readingOrder="1"/>
    </xf>
    <xf numFmtId="0" fontId="14" fillId="0" borderId="0" xfId="0" applyFont="1"/>
    <xf numFmtId="0" fontId="61" fillId="0" borderId="1" xfId="0" applyFont="1" applyBorder="1" applyAlignment="1">
      <alignment vertical="center" wrapText="1" readingOrder="1"/>
    </xf>
    <xf numFmtId="0" fontId="61" fillId="5" borderId="1" xfId="0" applyFont="1" applyFill="1" applyBorder="1" applyAlignment="1">
      <alignment horizontal="center" vertical="center" wrapText="1" readingOrder="1"/>
    </xf>
    <xf numFmtId="0" fontId="61" fillId="5" borderId="1" xfId="0" applyFont="1" applyFill="1" applyBorder="1" applyAlignment="1">
      <alignment horizontal="left" vertical="center" wrapText="1" readingOrder="1"/>
    </xf>
    <xf numFmtId="0" fontId="61" fillId="5" borderId="1" xfId="0" applyFont="1" applyFill="1" applyBorder="1" applyAlignment="1">
      <alignment vertical="center" wrapText="1" readingOrder="1"/>
    </xf>
    <xf numFmtId="185" fontId="61" fillId="5" borderId="1" xfId="0" applyNumberFormat="1" applyFont="1" applyFill="1" applyBorder="1" applyAlignment="1">
      <alignment horizontal="right" vertical="center" wrapText="1" readingOrder="1"/>
    </xf>
    <xf numFmtId="0" fontId="60" fillId="4" borderId="1" xfId="0" applyFont="1" applyFill="1" applyBorder="1" applyAlignment="1">
      <alignment horizontal="center" vertical="center" wrapText="1" readingOrder="1"/>
    </xf>
    <xf numFmtId="0" fontId="60" fillId="4" borderId="79" xfId="0" applyFont="1" applyFill="1" applyBorder="1" applyAlignment="1">
      <alignment horizontal="center" vertical="center" wrapText="1" readingOrder="1"/>
    </xf>
    <xf numFmtId="0" fontId="0" fillId="4" borderId="0" xfId="0" applyFill="1" applyAlignment="1">
      <alignment horizontal="center" vertical="center" wrapText="1"/>
    </xf>
    <xf numFmtId="0" fontId="158" fillId="50" borderId="25" xfId="0" applyFont="1" applyFill="1" applyBorder="1" applyAlignment="1">
      <alignment horizontal="center" vertical="center" wrapText="1" readingOrder="1"/>
    </xf>
    <xf numFmtId="0" fontId="158" fillId="50" borderId="26" xfId="0" applyFont="1" applyFill="1" applyBorder="1" applyAlignment="1">
      <alignment horizontal="center" vertical="center" wrapText="1" readingOrder="1"/>
    </xf>
    <xf numFmtId="9" fontId="158" fillId="50" borderId="26" xfId="2" applyFont="1" applyFill="1" applyBorder="1" applyAlignment="1">
      <alignment horizontal="center" vertical="center" wrapText="1" readingOrder="1"/>
    </xf>
    <xf numFmtId="0" fontId="158" fillId="50" borderId="28" xfId="0" applyFont="1" applyFill="1" applyBorder="1" applyAlignment="1">
      <alignment horizontal="center" vertical="center" wrapText="1" readingOrder="1"/>
    </xf>
    <xf numFmtId="0" fontId="159" fillId="51" borderId="34" xfId="0" applyFont="1" applyFill="1" applyBorder="1" applyAlignment="1">
      <alignment horizontal="left" vertical="center" wrapText="1" readingOrder="1"/>
    </xf>
    <xf numFmtId="0" fontId="61" fillId="48" borderId="1" xfId="0" applyFont="1" applyFill="1" applyBorder="1" applyAlignment="1">
      <alignment horizontal="center" vertical="center" wrapText="1" readingOrder="1"/>
    </xf>
    <xf numFmtId="0" fontId="61" fillId="48" borderId="1" xfId="0" applyFont="1" applyFill="1" applyBorder="1" applyAlignment="1">
      <alignment horizontal="left" vertical="center" wrapText="1" readingOrder="1"/>
    </xf>
    <xf numFmtId="0" fontId="158" fillId="50" borderId="88" xfId="0" applyFont="1" applyFill="1" applyBorder="1" applyAlignment="1">
      <alignment horizontal="center" vertical="center" wrapText="1" readingOrder="1"/>
    </xf>
    <xf numFmtId="0" fontId="158" fillId="50" borderId="14" xfId="0" applyFont="1" applyFill="1" applyBorder="1" applyAlignment="1">
      <alignment horizontal="center" vertical="center" wrapText="1" readingOrder="1"/>
    </xf>
    <xf numFmtId="0" fontId="158" fillId="50" borderId="31" xfId="0" applyFont="1" applyFill="1" applyBorder="1" applyAlignment="1">
      <alignment horizontal="center" vertical="center" wrapText="1" readingOrder="1"/>
    </xf>
    <xf numFmtId="9" fontId="158" fillId="50" borderId="31" xfId="2" applyFont="1" applyFill="1" applyBorder="1" applyAlignment="1">
      <alignment horizontal="center" vertical="center" wrapText="1" readingOrder="1"/>
    </xf>
    <xf numFmtId="15" fontId="111" fillId="0" borderId="0" xfId="0" applyNumberFormat="1" applyFont="1" applyAlignment="1">
      <alignment vertical="center" wrapText="1" readingOrder="1"/>
    </xf>
    <xf numFmtId="0" fontId="91" fillId="0" borderId="53" xfId="0" applyFont="1" applyBorder="1" applyAlignment="1">
      <alignment horizontal="left" vertical="center" wrapText="1" readingOrder="1"/>
    </xf>
    <xf numFmtId="0" fontId="91" fillId="0" borderId="11" xfId="0" applyFont="1" applyBorder="1" applyAlignment="1">
      <alignment horizontal="left" vertical="center" wrapText="1" readingOrder="1"/>
    </xf>
    <xf numFmtId="0" fontId="91" fillId="0" borderId="52" xfId="0" applyFont="1" applyBorder="1" applyAlignment="1">
      <alignment horizontal="left" vertical="center" wrapText="1" readingOrder="1"/>
    </xf>
    <xf numFmtId="0" fontId="91" fillId="4" borderId="31" xfId="0" applyFont="1" applyFill="1" applyBorder="1" applyAlignment="1">
      <alignment horizontal="left" vertical="center" wrapText="1" readingOrder="1"/>
    </xf>
    <xf numFmtId="0" fontId="91" fillId="0" borderId="88" xfId="0" applyFont="1" applyBorder="1" applyAlignment="1">
      <alignment horizontal="left" vertical="center" wrapText="1" readingOrder="1"/>
    </xf>
    <xf numFmtId="0" fontId="91" fillId="0" borderId="6" xfId="0" applyFont="1" applyBorder="1" applyAlignment="1">
      <alignment horizontal="left" vertical="center" wrapText="1" readingOrder="1"/>
    </xf>
    <xf numFmtId="180" fontId="94" fillId="51" borderId="4" xfId="0" applyNumberFormat="1" applyFont="1" applyFill="1" applyBorder="1" applyAlignment="1">
      <alignment horizontal="left" vertical="center" wrapText="1" readingOrder="1"/>
    </xf>
    <xf numFmtId="9" fontId="101" fillId="4" borderId="53" xfId="7" applyFont="1" applyFill="1" applyBorder="1" applyAlignment="1">
      <alignment horizontal="center" vertical="center" wrapText="1"/>
    </xf>
    <xf numFmtId="9" fontId="118" fillId="43" borderId="8" xfId="7" applyFont="1" applyFill="1" applyBorder="1" applyAlignment="1">
      <alignment horizontal="center" vertical="center" wrapText="1" readingOrder="1"/>
    </xf>
    <xf numFmtId="178" fontId="88" fillId="0" borderId="40" xfId="0" applyNumberFormat="1" applyFont="1" applyBorder="1" applyAlignment="1">
      <alignment vertical="center" wrapText="1" readingOrder="1"/>
    </xf>
    <xf numFmtId="178" fontId="88" fillId="0" borderId="35" xfId="0" applyNumberFormat="1" applyFont="1" applyBorder="1" applyAlignment="1">
      <alignment vertical="center" wrapText="1" readingOrder="1"/>
    </xf>
    <xf numFmtId="178" fontId="101" fillId="2" borderId="35" xfId="0" applyNumberFormat="1" applyFont="1" applyFill="1" applyBorder="1" applyAlignment="1">
      <alignment vertical="center" wrapText="1" readingOrder="1"/>
    </xf>
    <xf numFmtId="178" fontId="160" fillId="51" borderId="35" xfId="0" applyNumberFormat="1" applyFont="1" applyFill="1" applyBorder="1" applyAlignment="1">
      <alignment vertical="center" wrapText="1" readingOrder="1"/>
    </xf>
    <xf numFmtId="178" fontId="160" fillId="52" borderId="43" xfId="0" applyNumberFormat="1" applyFont="1" applyFill="1" applyBorder="1" applyAlignment="1">
      <alignment vertical="center" wrapText="1" readingOrder="1"/>
    </xf>
    <xf numFmtId="177" fontId="86" fillId="0" borderId="0" xfId="0" applyNumberFormat="1" applyFont="1" applyAlignment="1">
      <alignment horizontal="left"/>
    </xf>
    <xf numFmtId="178" fontId="145" fillId="42" borderId="81" xfId="0" applyNumberFormat="1" applyFont="1" applyFill="1" applyBorder="1" applyAlignment="1">
      <alignment horizontal="center" vertical="center" wrapText="1" readingOrder="1"/>
    </xf>
    <xf numFmtId="178" fontId="145" fillId="42" borderId="81" xfId="52" applyNumberFormat="1" applyFont="1" applyFill="1" applyBorder="1" applyAlignment="1">
      <alignment horizontal="center" vertical="center" wrapText="1" readingOrder="1"/>
    </xf>
    <xf numFmtId="178" fontId="147" fillId="44" borderId="81" xfId="0" applyNumberFormat="1" applyFont="1" applyFill="1" applyBorder="1" applyAlignment="1">
      <alignment horizontal="center" vertical="center" wrapText="1" readingOrder="1"/>
    </xf>
    <xf numFmtId="178" fontId="147" fillId="44" borderId="81" xfId="52" applyNumberFormat="1" applyFont="1" applyFill="1" applyBorder="1" applyAlignment="1">
      <alignment horizontal="center" vertical="center" wrapText="1" readingOrder="1"/>
    </xf>
    <xf numFmtId="178" fontId="150" fillId="42" borderId="81" xfId="52" applyNumberFormat="1" applyFont="1" applyFill="1" applyBorder="1" applyAlignment="1">
      <alignment horizontal="center" vertical="center" wrapText="1" readingOrder="1"/>
    </xf>
    <xf numFmtId="178" fontId="147" fillId="42" borderId="81" xfId="52" applyNumberFormat="1" applyFont="1" applyFill="1" applyBorder="1" applyAlignment="1">
      <alignment horizontal="center" vertical="center" wrapText="1" readingOrder="1"/>
    </xf>
    <xf numFmtId="178" fontId="167" fillId="45" borderId="81" xfId="52" applyNumberFormat="1" applyFont="1" applyFill="1" applyBorder="1" applyAlignment="1">
      <alignment horizontal="center" vertical="center" wrapText="1" readingOrder="1"/>
    </xf>
    <xf numFmtId="178" fontId="158" fillId="50" borderId="31" xfId="0" applyNumberFormat="1" applyFont="1" applyFill="1" applyBorder="1" applyAlignment="1">
      <alignment horizontal="center" vertical="center" wrapText="1" readingOrder="1"/>
    </xf>
    <xf numFmtId="178" fontId="114" fillId="0" borderId="58" xfId="0" applyNumberFormat="1" applyFont="1" applyBorder="1" applyAlignment="1">
      <alignment horizontal="center" readingOrder="1"/>
    </xf>
    <xf numFmtId="178" fontId="114" fillId="0" borderId="3" xfId="0" applyNumberFormat="1" applyFont="1" applyBorder="1" applyAlignment="1">
      <alignment horizontal="center" readingOrder="1"/>
    </xf>
    <xf numFmtId="0" fontId="158" fillId="50" borderId="39" xfId="0" applyFont="1" applyFill="1" applyBorder="1" applyAlignment="1">
      <alignment horizontal="center" vertical="center" wrapText="1" readingOrder="1"/>
    </xf>
    <xf numFmtId="0" fontId="158" fillId="50" borderId="91" xfId="0" applyFont="1" applyFill="1" applyBorder="1" applyAlignment="1">
      <alignment horizontal="center" vertical="center" wrapText="1" readingOrder="1"/>
    </xf>
    <xf numFmtId="178" fontId="114" fillId="0" borderId="58" xfId="0" applyNumberFormat="1" applyFont="1" applyBorder="1" applyAlignment="1">
      <alignment horizontal="right" readingOrder="1"/>
    </xf>
    <xf numFmtId="178" fontId="114" fillId="0" borderId="3" xfId="0" applyNumberFormat="1" applyFont="1" applyBorder="1" applyAlignment="1">
      <alignment horizontal="right" readingOrder="1"/>
    </xf>
    <xf numFmtId="9" fontId="114" fillId="0" borderId="58" xfId="2" applyFont="1" applyBorder="1" applyAlignment="1">
      <alignment horizontal="center" readingOrder="1"/>
    </xf>
    <xf numFmtId="9" fontId="114" fillId="0" borderId="3" xfId="2" applyFont="1" applyBorder="1" applyAlignment="1">
      <alignment horizontal="center" readingOrder="1"/>
    </xf>
    <xf numFmtId="3" fontId="114" fillId="0" borderId="52" xfId="0" applyNumberFormat="1" applyFont="1" applyBorder="1" applyAlignment="1">
      <alignment horizontal="right" readingOrder="1"/>
    </xf>
    <xf numFmtId="3" fontId="114" fillId="0" borderId="53" xfId="0" applyNumberFormat="1" applyFont="1" applyBorder="1" applyAlignment="1">
      <alignment horizontal="right" readingOrder="1"/>
    </xf>
    <xf numFmtId="0" fontId="143" fillId="46" borderId="87" xfId="0" applyFont="1" applyFill="1" applyBorder="1" applyAlignment="1">
      <alignment horizontal="center" vertical="center" wrapText="1" readingOrder="1"/>
    </xf>
    <xf numFmtId="0" fontId="61" fillId="53" borderId="1" xfId="0" applyFont="1" applyFill="1" applyBorder="1" applyAlignment="1">
      <alignment horizontal="center" vertical="center" wrapText="1" readingOrder="1"/>
    </xf>
    <xf numFmtId="190" fontId="61" fillId="53" borderId="1" xfId="0" applyNumberFormat="1" applyFont="1" applyFill="1" applyBorder="1" applyAlignment="1">
      <alignment horizontal="right" vertical="center" wrapText="1" readingOrder="1"/>
    </xf>
    <xf numFmtId="0" fontId="61" fillId="54" borderId="1" xfId="0" applyFont="1" applyFill="1" applyBorder="1" applyAlignment="1">
      <alignment horizontal="center" vertical="center" wrapText="1" readingOrder="1"/>
    </xf>
    <xf numFmtId="0" fontId="61" fillId="54" borderId="1" xfId="0" applyFont="1" applyFill="1" applyBorder="1" applyAlignment="1">
      <alignment horizontal="left" vertical="center" wrapText="1" readingOrder="1"/>
    </xf>
    <xf numFmtId="0" fontId="61" fillId="54" borderId="1" xfId="0" applyFont="1" applyFill="1" applyBorder="1" applyAlignment="1">
      <alignment vertical="center" wrapText="1" readingOrder="1"/>
    </xf>
    <xf numFmtId="185" fontId="61" fillId="54" borderId="1" xfId="0" applyNumberFormat="1" applyFont="1" applyFill="1" applyBorder="1" applyAlignment="1">
      <alignment horizontal="right" vertical="center" wrapText="1" readingOrder="1"/>
    </xf>
    <xf numFmtId="185" fontId="60" fillId="0" borderId="0" xfId="0" applyNumberFormat="1" applyFont="1" applyAlignment="1">
      <alignment horizontal="center" vertical="center" readingOrder="1"/>
    </xf>
    <xf numFmtId="0" fontId="91" fillId="55" borderId="39" xfId="0" applyFont="1" applyFill="1" applyBorder="1" applyAlignment="1">
      <alignment horizontal="left" vertical="center" wrapText="1" readingOrder="1"/>
    </xf>
    <xf numFmtId="178" fontId="145" fillId="0" borderId="81" xfId="52" applyNumberFormat="1" applyFont="1" applyFill="1" applyBorder="1" applyAlignment="1">
      <alignment horizontal="center" vertical="center" wrapText="1" readingOrder="1"/>
    </xf>
    <xf numFmtId="178" fontId="167" fillId="45" borderId="81" xfId="0" applyNumberFormat="1" applyFont="1" applyFill="1" applyBorder="1" applyAlignment="1">
      <alignment horizontal="center" vertical="center" wrapText="1" readingOrder="1"/>
    </xf>
    <xf numFmtId="0" fontId="149" fillId="46" borderId="87" xfId="0" applyFont="1" applyFill="1" applyBorder="1" applyAlignment="1">
      <alignment horizontal="center" vertical="center" wrapText="1" readingOrder="1"/>
    </xf>
    <xf numFmtId="3" fontId="180" fillId="0" borderId="0" xfId="0" applyNumberFormat="1" applyFont="1" applyAlignment="1">
      <alignment horizontal="center" readingOrder="1"/>
    </xf>
    <xf numFmtId="15" fontId="112" fillId="0" borderId="17" xfId="0" applyNumberFormat="1" applyFont="1" applyBorder="1" applyAlignment="1">
      <alignment horizontal="center" vertical="center" wrapText="1" readingOrder="1"/>
    </xf>
    <xf numFmtId="190" fontId="61" fillId="0" borderId="1" xfId="0" applyNumberFormat="1" applyFont="1" applyBorder="1" applyAlignment="1">
      <alignment horizontal="right" vertical="center" wrapText="1" readingOrder="1"/>
    </xf>
    <xf numFmtId="15" fontId="112" fillId="0" borderId="0" xfId="0" applyNumberFormat="1" applyFont="1" applyAlignment="1">
      <alignment vertical="center" readingOrder="1"/>
    </xf>
    <xf numFmtId="178" fontId="112" fillId="0" borderId="0" xfId="0" applyNumberFormat="1" applyFont="1" applyAlignment="1">
      <alignment vertical="center" readingOrder="1"/>
    </xf>
    <xf numFmtId="15" fontId="179" fillId="0" borderId="0" xfId="0" applyNumberFormat="1" applyFont="1" applyAlignment="1">
      <alignment vertical="center" readingOrder="1"/>
    </xf>
    <xf numFmtId="0" fontId="102" fillId="0" borderId="4" xfId="0" applyFont="1" applyBorder="1" applyAlignment="1">
      <alignment horizontal="left" vertical="center" readingOrder="1"/>
    </xf>
    <xf numFmtId="178" fontId="102" fillId="0" borderId="4" xfId="0" applyNumberFormat="1" applyFont="1" applyBorder="1" applyAlignment="1">
      <alignment horizontal="right" vertical="center" readingOrder="1"/>
    </xf>
    <xf numFmtId="180" fontId="102" fillId="0" borderId="4" xfId="0" applyNumberFormat="1" applyFont="1" applyBorder="1" applyAlignment="1">
      <alignment horizontal="right" vertical="center" readingOrder="1"/>
    </xf>
    <xf numFmtId="9" fontId="102" fillId="0" borderId="4" xfId="2" applyFont="1" applyFill="1" applyBorder="1" applyAlignment="1">
      <alignment horizontal="center" vertical="center" readingOrder="1"/>
    </xf>
    <xf numFmtId="9" fontId="102" fillId="0" borderId="4" xfId="2" applyFont="1" applyBorder="1" applyAlignment="1">
      <alignment horizontal="center" vertical="center" readingOrder="1"/>
    </xf>
    <xf numFmtId="0" fontId="102" fillId="4" borderId="4" xfId="0" applyFont="1" applyFill="1" applyBorder="1" applyAlignment="1">
      <alignment horizontal="left" vertical="center" readingOrder="1"/>
    </xf>
    <xf numFmtId="0" fontId="91" fillId="4" borderId="4" xfId="0" applyFont="1" applyFill="1" applyBorder="1" applyAlignment="1">
      <alignment horizontal="left" vertical="center" readingOrder="1"/>
    </xf>
    <xf numFmtId="178" fontId="94" fillId="49" borderId="4" xfId="0" applyNumberFormat="1" applyFont="1" applyFill="1" applyBorder="1" applyAlignment="1">
      <alignment horizontal="right" vertical="center" readingOrder="1"/>
    </xf>
    <xf numFmtId="180" fontId="94" fillId="49" borderId="4" xfId="0" applyNumberFormat="1" applyFont="1" applyFill="1" applyBorder="1" applyAlignment="1">
      <alignment horizontal="right" vertical="center" readingOrder="1"/>
    </xf>
    <xf numFmtId="9" fontId="94" fillId="49" borderId="4" xfId="2" applyFont="1" applyFill="1" applyBorder="1" applyAlignment="1">
      <alignment horizontal="center" vertical="center" readingOrder="1"/>
    </xf>
    <xf numFmtId="178" fontId="159" fillId="50" borderId="42" xfId="0" applyNumberFormat="1" applyFont="1" applyFill="1" applyBorder="1" applyAlignment="1">
      <alignment horizontal="right" vertical="center" readingOrder="1"/>
    </xf>
    <xf numFmtId="180" fontId="159" fillId="50" borderId="42" xfId="0" applyNumberFormat="1" applyFont="1" applyFill="1" applyBorder="1" applyAlignment="1">
      <alignment horizontal="right" vertical="center" readingOrder="1"/>
    </xf>
    <xf numFmtId="9" fontId="159" fillId="50" borderId="42" xfId="2" applyFont="1" applyFill="1" applyBorder="1" applyAlignment="1">
      <alignment horizontal="center" vertical="center" readingOrder="1"/>
    </xf>
    <xf numFmtId="0" fontId="102" fillId="0" borderId="8" xfId="0" applyFont="1" applyBorder="1" applyAlignment="1">
      <alignment horizontal="left" vertical="center" readingOrder="1"/>
    </xf>
    <xf numFmtId="178" fontId="102" fillId="0" borderId="8" xfId="0" applyNumberFormat="1" applyFont="1" applyBorder="1" applyAlignment="1">
      <alignment horizontal="right" vertical="center" readingOrder="1"/>
    </xf>
    <xf numFmtId="180" fontId="102" fillId="0" borderId="8" xfId="0" applyNumberFormat="1" applyFont="1" applyBorder="1" applyAlignment="1">
      <alignment horizontal="right" vertical="center" readingOrder="1"/>
    </xf>
    <xf numFmtId="9" fontId="102" fillId="0" borderId="8" xfId="2" applyFont="1" applyFill="1" applyBorder="1" applyAlignment="1">
      <alignment horizontal="center" vertical="center" readingOrder="1"/>
    </xf>
    <xf numFmtId="9" fontId="102" fillId="0" borderId="12" xfId="2" applyFont="1" applyFill="1" applyBorder="1" applyAlignment="1">
      <alignment horizontal="center" vertical="center" readingOrder="1"/>
    </xf>
    <xf numFmtId="9" fontId="102" fillId="0" borderId="5" xfId="2" applyFont="1" applyFill="1" applyBorder="1" applyAlignment="1">
      <alignment horizontal="center" vertical="center" readingOrder="1"/>
    </xf>
    <xf numFmtId="178" fontId="94" fillId="51" borderId="4" xfId="0" applyNumberFormat="1" applyFont="1" applyFill="1" applyBorder="1" applyAlignment="1">
      <alignment horizontal="right" vertical="center" readingOrder="1"/>
    </xf>
    <xf numFmtId="180" fontId="94" fillId="51" borderId="4" xfId="0" applyNumberFormat="1" applyFont="1" applyFill="1" applyBorder="1" applyAlignment="1">
      <alignment horizontal="right" vertical="center" readingOrder="1"/>
    </xf>
    <xf numFmtId="9" fontId="94" fillId="51" borderId="4" xfId="2" applyFont="1" applyFill="1" applyBorder="1" applyAlignment="1">
      <alignment horizontal="center" vertical="center" readingOrder="1"/>
    </xf>
    <xf numFmtId="9" fontId="94" fillId="51" borderId="5" xfId="2" applyFont="1" applyFill="1" applyBorder="1" applyAlignment="1">
      <alignment horizontal="center" vertical="center" readingOrder="1"/>
    </xf>
    <xf numFmtId="178" fontId="94" fillId="51" borderId="6" xfId="0" applyNumberFormat="1" applyFont="1" applyFill="1" applyBorder="1" applyAlignment="1">
      <alignment horizontal="right" vertical="center" readingOrder="1"/>
    </xf>
    <xf numFmtId="180" fontId="94" fillId="51" borderId="6" xfId="0" applyNumberFormat="1" applyFont="1" applyFill="1" applyBorder="1" applyAlignment="1">
      <alignment horizontal="right" vertical="center" readingOrder="1"/>
    </xf>
    <xf numFmtId="9" fontId="94" fillId="51" borderId="6" xfId="2" applyFont="1" applyFill="1" applyBorder="1" applyAlignment="1">
      <alignment horizontal="center" vertical="center" readingOrder="1"/>
    </xf>
    <xf numFmtId="0" fontId="159" fillId="50" borderId="26" xfId="0" applyFont="1" applyFill="1" applyBorder="1" applyAlignment="1">
      <alignment horizontal="center" vertical="center" readingOrder="1"/>
    </xf>
    <xf numFmtId="178" fontId="159" fillId="50" borderId="26" xfId="0" applyNumberFormat="1" applyFont="1" applyFill="1" applyBorder="1" applyAlignment="1">
      <alignment horizontal="right" vertical="center" readingOrder="1"/>
    </xf>
    <xf numFmtId="180" fontId="159" fillId="50" borderId="26" xfId="0" applyNumberFormat="1" applyFont="1" applyFill="1" applyBorder="1" applyAlignment="1">
      <alignment horizontal="right" vertical="center" readingOrder="1"/>
    </xf>
    <xf numFmtId="9" fontId="159" fillId="50" borderId="26" xfId="2" applyFont="1" applyFill="1" applyBorder="1" applyAlignment="1">
      <alignment horizontal="center" vertical="center" readingOrder="1"/>
    </xf>
    <xf numFmtId="9" fontId="159" fillId="50" borderId="28" xfId="2" applyFont="1" applyFill="1" applyBorder="1" applyAlignment="1">
      <alignment horizontal="center" vertical="center" readingOrder="1"/>
    </xf>
    <xf numFmtId="0" fontId="102" fillId="4" borderId="39" xfId="0" applyFont="1" applyFill="1" applyBorder="1" applyAlignment="1">
      <alignment horizontal="left" vertical="center" readingOrder="1"/>
    </xf>
    <xf numFmtId="178" fontId="102" fillId="4" borderId="39" xfId="0" applyNumberFormat="1" applyFont="1" applyFill="1" applyBorder="1" applyAlignment="1">
      <alignment horizontal="right" vertical="center" readingOrder="1"/>
    </xf>
    <xf numFmtId="180" fontId="102" fillId="4" borderId="39" xfId="0" applyNumberFormat="1" applyFont="1" applyFill="1" applyBorder="1" applyAlignment="1">
      <alignment horizontal="right" vertical="center" readingOrder="1"/>
    </xf>
    <xf numFmtId="180" fontId="102" fillId="0" borderId="39" xfId="0" applyNumberFormat="1" applyFont="1" applyBorder="1" applyAlignment="1">
      <alignment horizontal="right" vertical="center" readingOrder="1"/>
    </xf>
    <xf numFmtId="9" fontId="102" fillId="4" borderId="39" xfId="2" applyFont="1" applyFill="1" applyBorder="1" applyAlignment="1">
      <alignment horizontal="center" vertical="center" readingOrder="1"/>
    </xf>
    <xf numFmtId="0" fontId="91" fillId="4" borderId="8" xfId="0" applyFont="1" applyFill="1" applyBorder="1" applyAlignment="1">
      <alignment horizontal="left" vertical="center" readingOrder="1"/>
    </xf>
    <xf numFmtId="178" fontId="102" fillId="4" borderId="8" xfId="0" applyNumberFormat="1" applyFont="1" applyFill="1" applyBorder="1" applyAlignment="1">
      <alignment horizontal="right" vertical="center" readingOrder="1"/>
    </xf>
    <xf numFmtId="180" fontId="102" fillId="4" borderId="8" xfId="0" applyNumberFormat="1" applyFont="1" applyFill="1" applyBorder="1" applyAlignment="1">
      <alignment horizontal="right" vertical="center" readingOrder="1"/>
    </xf>
    <xf numFmtId="9" fontId="102" fillId="4" borderId="8" xfId="2" applyFont="1" applyFill="1" applyBorder="1" applyAlignment="1">
      <alignment horizontal="center" vertical="center" readingOrder="1"/>
    </xf>
    <xf numFmtId="0" fontId="102" fillId="4" borderId="8" xfId="0" applyFont="1" applyFill="1" applyBorder="1" applyAlignment="1">
      <alignment horizontal="left" vertical="center" readingOrder="1"/>
    </xf>
    <xf numFmtId="9" fontId="102" fillId="0" borderId="8" xfId="2" applyFont="1" applyBorder="1" applyAlignment="1">
      <alignment horizontal="center" vertical="center" readingOrder="1"/>
    </xf>
    <xf numFmtId="9" fontId="102" fillId="0" borderId="12" xfId="2" applyFont="1" applyBorder="1" applyAlignment="1">
      <alignment horizontal="center" vertical="center" readingOrder="1"/>
    </xf>
    <xf numFmtId="178" fontId="94" fillId="51" borderId="7" xfId="0" applyNumberFormat="1" applyFont="1" applyFill="1" applyBorder="1" applyAlignment="1">
      <alignment horizontal="right" vertical="center" readingOrder="1"/>
    </xf>
    <xf numFmtId="180" fontId="94" fillId="51" borderId="7" xfId="0" applyNumberFormat="1" applyFont="1" applyFill="1" applyBorder="1" applyAlignment="1">
      <alignment horizontal="right" vertical="center" readingOrder="1"/>
    </xf>
    <xf numFmtId="9" fontId="94" fillId="51" borderId="7" xfId="2" applyFont="1" applyFill="1" applyBorder="1" applyAlignment="1">
      <alignment horizontal="center" vertical="center" readingOrder="1"/>
    </xf>
    <xf numFmtId="0" fontId="102" fillId="0" borderId="53" xfId="0" applyFont="1" applyBorder="1" applyAlignment="1">
      <alignment horizontal="left" vertical="center" readingOrder="1"/>
    </xf>
    <xf numFmtId="0" fontId="102" fillId="0" borderId="11" xfId="0" applyFont="1" applyBorder="1" applyAlignment="1">
      <alignment horizontal="left" vertical="center" readingOrder="1"/>
    </xf>
    <xf numFmtId="0" fontId="102" fillId="0" borderId="52" xfId="0" applyFont="1" applyBorder="1" applyAlignment="1">
      <alignment horizontal="left" vertical="center" readingOrder="1"/>
    </xf>
    <xf numFmtId="0" fontId="102" fillId="4" borderId="65" xfId="0" applyFont="1" applyFill="1" applyBorder="1" applyAlignment="1">
      <alignment horizontal="left" vertical="center" readingOrder="1"/>
    </xf>
    <xf numFmtId="178" fontId="102" fillId="0" borderId="39" xfId="0" applyNumberFormat="1" applyFont="1" applyBorder="1" applyAlignment="1">
      <alignment horizontal="right" vertical="center" readingOrder="1"/>
    </xf>
    <xf numFmtId="9" fontId="102" fillId="0" borderId="39" xfId="2" applyFont="1" applyFill="1" applyBorder="1" applyAlignment="1">
      <alignment horizontal="center" vertical="center" readingOrder="1"/>
    </xf>
    <xf numFmtId="9" fontId="102" fillId="0" borderId="39" xfId="2" applyFont="1" applyBorder="1" applyAlignment="1">
      <alignment horizontal="center" vertical="center" readingOrder="1"/>
    </xf>
    <xf numFmtId="9" fontId="102" fillId="0" borderId="5" xfId="2" applyFont="1" applyBorder="1" applyAlignment="1">
      <alignment horizontal="center" vertical="center" readingOrder="1"/>
    </xf>
    <xf numFmtId="0" fontId="130" fillId="0" borderId="0" xfId="0" applyFont="1" applyAlignment="1">
      <alignment horizontal="left" vertical="top" readingOrder="1"/>
    </xf>
    <xf numFmtId="178" fontId="130" fillId="0" borderId="0" xfId="0" applyNumberFormat="1" applyFont="1" applyAlignment="1">
      <alignment horizontal="left" vertical="top" readingOrder="1"/>
    </xf>
    <xf numFmtId="0" fontId="114" fillId="0" borderId="0" xfId="0" applyFont="1" applyAlignment="1">
      <alignment horizontal="left" vertical="top" readingOrder="1"/>
    </xf>
    <xf numFmtId="180" fontId="102" fillId="0" borderId="6" xfId="0" applyNumberFormat="1" applyFont="1" applyBorder="1" applyAlignment="1">
      <alignment horizontal="right" vertical="center" readingOrder="1"/>
    </xf>
    <xf numFmtId="9" fontId="94" fillId="0" borderId="6" xfId="2" applyFont="1" applyFill="1" applyBorder="1" applyAlignment="1">
      <alignment horizontal="center" vertical="center" readingOrder="1"/>
    </xf>
    <xf numFmtId="43" fontId="0" fillId="0" borderId="0" xfId="1" applyFont="1" applyAlignment="1"/>
    <xf numFmtId="180" fontId="108" fillId="0" borderId="39" xfId="0" applyNumberFormat="1" applyFont="1" applyBorder="1" applyAlignment="1">
      <alignment horizontal="right" vertical="center" readingOrder="1"/>
    </xf>
    <xf numFmtId="0" fontId="102" fillId="0" borderId="6" xfId="0" applyFont="1" applyBorder="1" applyAlignment="1">
      <alignment horizontal="left" vertical="center" readingOrder="1"/>
    </xf>
    <xf numFmtId="9" fontId="159" fillId="50" borderId="27" xfId="2" applyFont="1" applyFill="1" applyBorder="1" applyAlignment="1">
      <alignment horizontal="center" vertical="center" readingOrder="1"/>
    </xf>
    <xf numFmtId="9" fontId="102" fillId="0" borderId="78" xfId="2" applyFont="1" applyFill="1" applyBorder="1" applyAlignment="1">
      <alignment horizontal="center" vertical="center" readingOrder="1"/>
    </xf>
    <xf numFmtId="0" fontId="102" fillId="0" borderId="4" xfId="3" applyFont="1" applyBorder="1" applyAlignment="1">
      <alignment horizontal="left" vertical="center" readingOrder="1"/>
    </xf>
    <xf numFmtId="0" fontId="91" fillId="4" borderId="8" xfId="0" applyFont="1" applyFill="1" applyBorder="1" applyAlignment="1">
      <alignment horizontal="center" vertical="center" readingOrder="1"/>
    </xf>
    <xf numFmtId="180" fontId="102" fillId="0" borderId="8" xfId="0" applyNumberFormat="1" applyFont="1" applyBorder="1" applyAlignment="1">
      <alignment horizontal="center" vertical="center" readingOrder="1"/>
    </xf>
    <xf numFmtId="9" fontId="102" fillId="0" borderId="33" xfId="2" applyFont="1" applyBorder="1" applyAlignment="1">
      <alignment horizontal="center" vertical="center" readingOrder="1"/>
    </xf>
    <xf numFmtId="180" fontId="159" fillId="50" borderId="26" xfId="0" applyNumberFormat="1" applyFont="1" applyFill="1" applyBorder="1" applyAlignment="1">
      <alignment horizontal="center" vertical="center" readingOrder="1"/>
    </xf>
    <xf numFmtId="9" fontId="102" fillId="0" borderId="4" xfId="2" applyFont="1" applyBorder="1" applyAlignment="1">
      <alignment vertical="center" readingOrder="1"/>
    </xf>
    <xf numFmtId="9" fontId="94" fillId="49" borderId="4" xfId="2" applyFont="1" applyFill="1" applyBorder="1" applyAlignment="1">
      <alignment vertical="center" readingOrder="1"/>
    </xf>
    <xf numFmtId="9" fontId="94" fillId="51" borderId="4" xfId="2" applyFont="1" applyFill="1" applyBorder="1" applyAlignment="1">
      <alignment vertical="center" readingOrder="1"/>
    </xf>
    <xf numFmtId="178" fontId="102" fillId="4" borderId="4" xfId="0" applyNumberFormat="1" applyFont="1" applyFill="1" applyBorder="1" applyAlignment="1">
      <alignment horizontal="right" vertical="center" readingOrder="1"/>
    </xf>
    <xf numFmtId="180" fontId="102" fillId="4" borderId="4" xfId="0" applyNumberFormat="1" applyFont="1" applyFill="1" applyBorder="1" applyAlignment="1">
      <alignment horizontal="right" vertical="center" readingOrder="1"/>
    </xf>
    <xf numFmtId="9" fontId="102" fillId="4" borderId="4" xfId="2" applyFont="1" applyFill="1" applyBorder="1" applyAlignment="1">
      <alignment vertical="center" readingOrder="1"/>
    </xf>
    <xf numFmtId="9" fontId="159" fillId="50" borderId="26" xfId="2" applyFont="1" applyFill="1" applyBorder="1" applyAlignment="1">
      <alignment vertical="center" readingOrder="1"/>
    </xf>
    <xf numFmtId="180" fontId="94" fillId="51" borderId="4" xfId="2" applyNumberFormat="1" applyFont="1" applyFill="1" applyBorder="1" applyAlignment="1">
      <alignment horizontal="right" vertical="center" readingOrder="1"/>
    </xf>
    <xf numFmtId="178" fontId="159" fillId="50" borderId="45" xfId="0" applyNumberFormat="1" applyFont="1" applyFill="1" applyBorder="1" applyAlignment="1">
      <alignment horizontal="right" vertical="center" readingOrder="1"/>
    </xf>
    <xf numFmtId="180" fontId="159" fillId="50" borderId="45" xfId="0" applyNumberFormat="1" applyFont="1" applyFill="1" applyBorder="1" applyAlignment="1">
      <alignment horizontal="right" vertical="center" readingOrder="1"/>
    </xf>
    <xf numFmtId="9" fontId="159" fillId="50" borderId="45" xfId="2" applyFont="1" applyFill="1" applyBorder="1" applyAlignment="1">
      <alignment horizontal="center" vertical="center" readingOrder="1"/>
    </xf>
    <xf numFmtId="9" fontId="159" fillId="50" borderId="63" xfId="2" applyFont="1" applyFill="1" applyBorder="1" applyAlignment="1">
      <alignment horizontal="center" vertical="center" readingOrder="1"/>
    </xf>
    <xf numFmtId="0" fontId="85" fillId="0" borderId="0" xfId="0" applyFont="1" applyAlignment="1">
      <alignment horizontal="left" vertical="top" readingOrder="1"/>
    </xf>
    <xf numFmtId="0" fontId="180" fillId="0" borderId="0" xfId="0" applyFont="1" applyAlignment="1">
      <alignment horizontal="left" vertical="top" readingOrder="1"/>
    </xf>
    <xf numFmtId="9" fontId="159" fillId="50" borderId="4" xfId="2" applyFont="1" applyFill="1" applyBorder="1" applyAlignment="1">
      <alignment horizontal="center" vertical="center" readingOrder="1"/>
    </xf>
    <xf numFmtId="178" fontId="159" fillId="50" borderId="4" xfId="0" applyNumberFormat="1" applyFont="1" applyFill="1" applyBorder="1" applyAlignment="1">
      <alignment horizontal="right" vertical="center" readingOrder="1"/>
    </xf>
    <xf numFmtId="180" fontId="159" fillId="50" borderId="4" xfId="0" applyNumberFormat="1" applyFont="1" applyFill="1" applyBorder="1" applyAlignment="1">
      <alignment horizontal="right" vertical="center" readingOrder="1"/>
    </xf>
    <xf numFmtId="0" fontId="102" fillId="4" borderId="31" xfId="0" applyFont="1" applyFill="1" applyBorder="1" applyAlignment="1">
      <alignment horizontal="left" vertical="center" readingOrder="1"/>
    </xf>
    <xf numFmtId="178" fontId="102" fillId="0" borderId="31" xfId="0" applyNumberFormat="1" applyFont="1" applyBorder="1" applyAlignment="1">
      <alignment horizontal="right" vertical="center" readingOrder="1"/>
    </xf>
    <xf numFmtId="180" fontId="102" fillId="0" borderId="31" xfId="0" applyNumberFormat="1" applyFont="1" applyBorder="1" applyAlignment="1">
      <alignment horizontal="right" vertical="center" readingOrder="1"/>
    </xf>
    <xf numFmtId="9" fontId="102" fillId="0" borderId="31" xfId="2" applyFont="1" applyFill="1" applyBorder="1" applyAlignment="1">
      <alignment horizontal="center" vertical="center" readingOrder="1"/>
    </xf>
    <xf numFmtId="9" fontId="102" fillId="0" borderId="31" xfId="2" applyFont="1" applyBorder="1" applyAlignment="1">
      <alignment horizontal="center" vertical="center" readingOrder="1"/>
    </xf>
    <xf numFmtId="9" fontId="102" fillId="0" borderId="15" xfId="2" applyFont="1" applyBorder="1" applyAlignment="1">
      <alignment horizontal="center" vertical="center" readingOrder="1"/>
    </xf>
    <xf numFmtId="0" fontId="102" fillId="0" borderId="30" xfId="0" applyFont="1" applyBorder="1" applyAlignment="1">
      <alignment horizontal="left" vertical="center" readingOrder="1"/>
    </xf>
    <xf numFmtId="178" fontId="102" fillId="4" borderId="31" xfId="0" applyNumberFormat="1" applyFont="1" applyFill="1" applyBorder="1" applyAlignment="1">
      <alignment horizontal="right" vertical="center" readingOrder="1"/>
    </xf>
    <xf numFmtId="180" fontId="102" fillId="4" borderId="31" xfId="0" applyNumberFormat="1" applyFont="1" applyFill="1" applyBorder="1" applyAlignment="1">
      <alignment horizontal="right" vertical="center" readingOrder="1"/>
    </xf>
    <xf numFmtId="9" fontId="102" fillId="0" borderId="91" xfId="2" applyFont="1" applyFill="1" applyBorder="1" applyAlignment="1">
      <alignment horizontal="center" vertical="center" readingOrder="1"/>
    </xf>
    <xf numFmtId="178" fontId="159" fillId="50" borderId="29" xfId="0" applyNumberFormat="1" applyFont="1" applyFill="1" applyBorder="1" applyAlignment="1">
      <alignment horizontal="right" vertical="center" readingOrder="1"/>
    </xf>
    <xf numFmtId="180" fontId="130" fillId="0" borderId="0" xfId="0" applyNumberFormat="1" applyFont="1" applyAlignment="1">
      <alignment horizontal="left" vertical="top" readingOrder="1"/>
    </xf>
    <xf numFmtId="9" fontId="130" fillId="0" borderId="0" xfId="2" applyFont="1" applyBorder="1" applyAlignment="1">
      <alignment horizontal="center" vertical="top" readingOrder="1"/>
    </xf>
    <xf numFmtId="0" fontId="130" fillId="0" borderId="0" xfId="0" applyFont="1" applyAlignment="1">
      <alignment horizontal="center" vertical="top" readingOrder="1"/>
    </xf>
    <xf numFmtId="178" fontId="97" fillId="0" borderId="8" xfId="0" applyNumberFormat="1" applyFont="1" applyBorder="1" applyAlignment="1">
      <alignment horizontal="right" vertical="center" readingOrder="1"/>
    </xf>
    <xf numFmtId="180" fontId="97" fillId="0" borderId="8" xfId="0" applyNumberFormat="1" applyFont="1" applyBorder="1" applyAlignment="1">
      <alignment horizontal="right" vertical="center" readingOrder="1"/>
    </xf>
    <xf numFmtId="9" fontId="97" fillId="0" borderId="8" xfId="2" applyFont="1" applyFill="1" applyBorder="1" applyAlignment="1">
      <alignment horizontal="center" vertical="center" readingOrder="1"/>
    </xf>
    <xf numFmtId="9" fontId="97" fillId="0" borderId="12" xfId="2" applyFont="1" applyFill="1" applyBorder="1" applyAlignment="1">
      <alignment horizontal="center" vertical="center" readingOrder="1"/>
    </xf>
    <xf numFmtId="178" fontId="97" fillId="0" borderId="6" xfId="0" applyNumberFormat="1" applyFont="1" applyBorder="1" applyAlignment="1">
      <alignment horizontal="right" vertical="center" readingOrder="1"/>
    </xf>
    <xf numFmtId="180" fontId="97" fillId="0" borderId="6" xfId="0" applyNumberFormat="1" applyFont="1" applyBorder="1" applyAlignment="1">
      <alignment horizontal="right" vertical="center" readingOrder="1"/>
    </xf>
    <xf numFmtId="9" fontId="97" fillId="0" borderId="6" xfId="2" applyFont="1" applyFill="1" applyBorder="1" applyAlignment="1">
      <alignment horizontal="center" vertical="center" readingOrder="1"/>
    </xf>
    <xf numFmtId="9" fontId="97" fillId="0" borderId="9" xfId="2" applyFont="1" applyFill="1" applyBorder="1" applyAlignment="1">
      <alignment horizontal="center" vertical="center" readingOrder="1"/>
    </xf>
    <xf numFmtId="178" fontId="85" fillId="0" borderId="0" xfId="0" applyNumberFormat="1" applyFont="1" applyAlignment="1">
      <alignment horizontal="left" vertical="top" readingOrder="1"/>
    </xf>
    <xf numFmtId="180" fontId="85" fillId="0" borderId="0" xfId="0" applyNumberFormat="1" applyFont="1" applyAlignment="1">
      <alignment horizontal="left" vertical="top" readingOrder="1"/>
    </xf>
    <xf numFmtId="180" fontId="180" fillId="0" borderId="0" xfId="0" applyNumberFormat="1" applyFont="1" applyAlignment="1">
      <alignment horizontal="left" vertical="top" readingOrder="1"/>
    </xf>
    <xf numFmtId="3" fontId="85" fillId="0" borderId="0" xfId="0" applyNumberFormat="1" applyFont="1" applyAlignment="1">
      <alignment horizontal="left" vertical="top" readingOrder="1"/>
    </xf>
    <xf numFmtId="0" fontId="114" fillId="4" borderId="0" xfId="0" applyFont="1" applyFill="1"/>
    <xf numFmtId="0" fontId="102" fillId="4" borderId="0" xfId="0" applyFont="1" applyFill="1"/>
    <xf numFmtId="180" fontId="79" fillId="0" borderId="0" xfId="0" applyNumberFormat="1" applyFont="1"/>
    <xf numFmtId="0" fontId="91" fillId="0" borderId="4" xfId="0" applyFont="1" applyBorder="1" applyAlignment="1">
      <alignment vertical="center" wrapText="1" readingOrder="1"/>
    </xf>
    <xf numFmtId="0" fontId="91" fillId="4" borderId="4" xfId="0" applyFont="1" applyFill="1" applyBorder="1" applyAlignment="1">
      <alignment vertical="center" wrapText="1" readingOrder="1"/>
    </xf>
    <xf numFmtId="0" fontId="158" fillId="50" borderId="29" xfId="0" applyFont="1" applyFill="1" applyBorder="1" applyAlignment="1">
      <alignment vertical="center" wrapText="1" readingOrder="1"/>
    </xf>
    <xf numFmtId="0" fontId="91" fillId="0" borderId="8" xfId="0" applyFont="1" applyBorder="1" applyAlignment="1">
      <alignment vertical="center" wrapText="1" readingOrder="1"/>
    </xf>
    <xf numFmtId="0" fontId="91" fillId="4" borderId="39" xfId="0" applyFont="1" applyFill="1" applyBorder="1" applyAlignment="1">
      <alignment vertical="center" wrapText="1" readingOrder="1"/>
    </xf>
    <xf numFmtId="0" fontId="91" fillId="4" borderId="8" xfId="0" applyFont="1" applyFill="1" applyBorder="1" applyAlignment="1">
      <alignment vertical="center" wrapText="1" readingOrder="1"/>
    </xf>
    <xf numFmtId="0" fontId="91" fillId="0" borderId="53" xfId="0" applyFont="1" applyBorder="1" applyAlignment="1">
      <alignment vertical="center" wrapText="1" readingOrder="1"/>
    </xf>
    <xf numFmtId="0" fontId="91" fillId="0" borderId="11" xfId="0" applyFont="1" applyBorder="1" applyAlignment="1">
      <alignment vertical="center" wrapText="1" readingOrder="1"/>
    </xf>
    <xf numFmtId="0" fontId="91" fillId="0" borderId="52" xfId="0" applyFont="1" applyBorder="1" applyAlignment="1">
      <alignment vertical="center" wrapText="1" readingOrder="1"/>
    </xf>
    <xf numFmtId="0" fontId="91" fillId="4" borderId="65" xfId="0" applyFont="1" applyFill="1" applyBorder="1" applyAlignment="1">
      <alignment vertical="center" wrapText="1" readingOrder="1"/>
    </xf>
    <xf numFmtId="0" fontId="178" fillId="0" borderId="0" xfId="0" applyFont="1" applyAlignment="1">
      <alignment vertical="center" wrapText="1" readingOrder="1"/>
    </xf>
    <xf numFmtId="0" fontId="91" fillId="0" borderId="6" xfId="0" applyFont="1" applyBorder="1" applyAlignment="1">
      <alignment vertical="center" wrapText="1" readingOrder="1"/>
    </xf>
    <xf numFmtId="0" fontId="91" fillId="0" borderId="4" xfId="3" applyFont="1" applyBorder="1" applyAlignment="1">
      <alignment vertical="center" wrapText="1" readingOrder="1"/>
    </xf>
    <xf numFmtId="0" fontId="91" fillId="4" borderId="31" xfId="0" applyFont="1" applyFill="1" applyBorder="1" applyAlignment="1">
      <alignment vertical="center" wrapText="1" readingOrder="1"/>
    </xf>
    <xf numFmtId="0" fontId="91" fillId="0" borderId="88" xfId="0" applyFont="1" applyBorder="1" applyAlignment="1">
      <alignment vertical="center" wrapText="1" readingOrder="1"/>
    </xf>
    <xf numFmtId="0" fontId="104" fillId="4" borderId="0" xfId="0" applyFont="1" applyFill="1" applyAlignment="1">
      <alignment vertical="center" wrapText="1"/>
    </xf>
    <xf numFmtId="0" fontId="138" fillId="0" borderId="0" xfId="0" applyFont="1" applyAlignment="1">
      <alignment vertical="center" wrapText="1"/>
    </xf>
    <xf numFmtId="0" fontId="91" fillId="4" borderId="0" xfId="0" applyFont="1" applyFill="1" applyAlignment="1">
      <alignment vertical="center" wrapText="1"/>
    </xf>
    <xf numFmtId="0" fontId="130" fillId="0" borderId="0" xfId="0" applyFont="1" applyAlignment="1">
      <alignment horizontal="center" vertical="center" wrapText="1" readingOrder="1"/>
    </xf>
    <xf numFmtId="0" fontId="85" fillId="0" borderId="0" xfId="0" applyFont="1" applyAlignment="1">
      <alignment horizontal="center" vertical="center" wrapText="1" readingOrder="1"/>
    </xf>
    <xf numFmtId="0" fontId="0" fillId="0" borderId="0" xfId="0" applyAlignment="1">
      <alignment horizontal="center" vertical="center" wrapText="1"/>
    </xf>
    <xf numFmtId="15" fontId="112" fillId="0" borderId="0" xfId="0" applyNumberFormat="1" applyFont="1" applyAlignment="1">
      <alignment horizontal="left" vertical="center" wrapText="1" readingOrder="1"/>
    </xf>
    <xf numFmtId="0" fontId="159" fillId="50" borderId="26" xfId="0" applyFont="1" applyFill="1" applyBorder="1" applyAlignment="1">
      <alignment horizontal="left" vertical="center" wrapText="1" readingOrder="1"/>
    </xf>
    <xf numFmtId="0" fontId="130" fillId="0" borderId="0" xfId="0" applyFont="1" applyAlignment="1">
      <alignment horizontal="left" vertical="center" wrapText="1" readingOrder="1"/>
    </xf>
    <xf numFmtId="0" fontId="85" fillId="0" borderId="0" xfId="0" applyFont="1" applyAlignment="1">
      <alignment horizontal="left" vertical="center" wrapText="1" readingOrder="1"/>
    </xf>
    <xf numFmtId="0" fontId="159" fillId="50" borderId="25" xfId="0" applyFont="1" applyFill="1" applyBorder="1" applyAlignment="1">
      <alignment horizontal="left" vertical="center" wrapText="1" readingOrder="1"/>
    </xf>
    <xf numFmtId="0" fontId="160" fillId="50" borderId="25" xfId="0" applyFont="1" applyFill="1" applyBorder="1" applyAlignment="1">
      <alignment horizontal="left" vertical="center" wrapText="1" readingOrder="1"/>
    </xf>
    <xf numFmtId="0" fontId="114" fillId="0" borderId="9" xfId="0" applyFont="1" applyBorder="1" applyAlignment="1">
      <alignment horizontal="left" vertical="center" wrapText="1"/>
    </xf>
    <xf numFmtId="0" fontId="114" fillId="0" borderId="12" xfId="0" applyFont="1" applyBorder="1" applyAlignment="1">
      <alignment horizontal="left" vertical="center" wrapText="1"/>
    </xf>
    <xf numFmtId="0" fontId="0" fillId="0" borderId="0" xfId="0" applyAlignment="1">
      <alignment horizontal="left" vertical="center" wrapText="1"/>
    </xf>
    <xf numFmtId="0" fontId="114" fillId="0" borderId="0" xfId="0" applyFont="1" applyAlignment="1">
      <alignment horizontal="center" vertical="center" wrapText="1"/>
    </xf>
    <xf numFmtId="0" fontId="102" fillId="0" borderId="0" xfId="0" applyFont="1" applyAlignment="1">
      <alignment horizontal="center" vertical="center" wrapText="1"/>
    </xf>
    <xf numFmtId="0" fontId="95" fillId="49" borderId="4" xfId="0" applyFont="1" applyFill="1" applyBorder="1" applyAlignment="1">
      <alignment horizontal="left" vertical="center" wrapText="1" readingOrder="1"/>
    </xf>
    <xf numFmtId="43" fontId="0" fillId="0" borderId="0" xfId="0" applyNumberFormat="1"/>
    <xf numFmtId="15" fontId="181" fillId="0" borderId="0" xfId="0" applyNumberFormat="1" applyFont="1" applyAlignment="1">
      <alignment vertical="center" readingOrder="1"/>
    </xf>
    <xf numFmtId="0" fontId="108" fillId="0" borderId="0" xfId="0" applyFont="1" applyAlignment="1">
      <alignment horizontal="left" vertical="top" readingOrder="1"/>
    </xf>
    <xf numFmtId="0" fontId="182" fillId="0" borderId="0" xfId="0" applyFont="1" applyAlignment="1">
      <alignment horizontal="left" vertical="top" readingOrder="1"/>
    </xf>
    <xf numFmtId="180" fontId="182" fillId="0" borderId="0" xfId="0" applyNumberFormat="1" applyFont="1" applyAlignment="1">
      <alignment horizontal="left" vertical="top" readingOrder="1"/>
    </xf>
    <xf numFmtId="178" fontId="108" fillId="0" borderId="58" xfId="0" applyNumberFormat="1" applyFont="1" applyBorder="1" applyAlignment="1">
      <alignment horizontal="right" readingOrder="1"/>
    </xf>
    <xf numFmtId="3" fontId="182" fillId="0" borderId="0" xfId="0" applyNumberFormat="1" applyFont="1" applyAlignment="1">
      <alignment horizontal="center" readingOrder="1"/>
    </xf>
    <xf numFmtId="180" fontId="1" fillId="0" borderId="0" xfId="0" applyNumberFormat="1" applyFont="1"/>
    <xf numFmtId="0" fontId="1" fillId="0" borderId="0" xfId="0" applyFont="1"/>
    <xf numFmtId="0" fontId="162" fillId="50" borderId="25" xfId="0" applyFont="1" applyFill="1" applyBorder="1" applyAlignment="1">
      <alignment horizontal="center" vertical="center" wrapText="1" readingOrder="1"/>
    </xf>
    <xf numFmtId="0" fontId="163" fillId="50" borderId="26" xfId="0" applyFont="1" applyFill="1" applyBorder="1" applyAlignment="1">
      <alignment horizontal="left" vertical="center" wrapText="1" readingOrder="1"/>
    </xf>
    <xf numFmtId="178" fontId="164" fillId="50" borderId="26" xfId="52" applyNumberFormat="1" applyFont="1" applyFill="1" applyBorder="1" applyAlignment="1">
      <alignment horizontal="right" vertical="center" wrapText="1" readingOrder="1"/>
    </xf>
    <xf numFmtId="9" fontId="164" fillId="50" borderId="26" xfId="2" applyFont="1" applyFill="1" applyBorder="1" applyAlignment="1">
      <alignment horizontal="right" vertical="center" wrapText="1" readingOrder="1"/>
    </xf>
    <xf numFmtId="178" fontId="164" fillId="50" borderId="26" xfId="52" applyNumberFormat="1" applyFont="1" applyFill="1" applyBorder="1" applyAlignment="1">
      <alignment horizontal="center" vertical="center" wrapText="1" readingOrder="1"/>
    </xf>
    <xf numFmtId="9" fontId="164" fillId="50" borderId="26" xfId="0" applyNumberFormat="1" applyFont="1" applyFill="1" applyBorder="1" applyAlignment="1">
      <alignment horizontal="center" vertical="center" wrapText="1" readingOrder="1"/>
    </xf>
    <xf numFmtId="9" fontId="164" fillId="50" borderId="27" xfId="0" applyNumberFormat="1" applyFont="1" applyFill="1" applyBorder="1" applyAlignment="1">
      <alignment horizontal="center" vertical="center" wrapText="1" readingOrder="1"/>
    </xf>
    <xf numFmtId="0" fontId="161" fillId="50" borderId="25" xfId="0" applyFont="1" applyFill="1" applyBorder="1" applyAlignment="1">
      <alignment horizontal="center" vertical="center" wrapText="1" readingOrder="1"/>
    </xf>
    <xf numFmtId="0" fontId="161" fillId="50" borderId="26" xfId="0" applyFont="1" applyFill="1" applyBorder="1" applyAlignment="1">
      <alignment horizontal="center" vertical="center" wrapText="1" readingOrder="1"/>
    </xf>
    <xf numFmtId="0" fontId="161" fillId="50" borderId="27" xfId="0" applyFont="1" applyFill="1" applyBorder="1" applyAlignment="1">
      <alignment horizontal="center" vertical="center" wrapText="1" readingOrder="1"/>
    </xf>
    <xf numFmtId="0" fontId="162" fillId="46" borderId="0" xfId="0" applyFont="1" applyFill="1" applyAlignment="1">
      <alignment horizontal="left" vertical="center" wrapText="1" readingOrder="1"/>
    </xf>
    <xf numFmtId="172" fontId="160" fillId="52" borderId="90" xfId="2" applyNumberFormat="1" applyFont="1" applyFill="1" applyBorder="1" applyAlignment="1">
      <alignment horizontal="center" vertical="center" wrapText="1" readingOrder="1"/>
    </xf>
    <xf numFmtId="172" fontId="88" fillId="0" borderId="39" xfId="2" applyNumberFormat="1" applyFont="1" applyBorder="1" applyAlignment="1">
      <alignment horizontal="center" vertical="center" wrapText="1" readingOrder="1"/>
    </xf>
    <xf numFmtId="172" fontId="88" fillId="0" borderId="4" xfId="2" applyNumberFormat="1" applyFont="1" applyBorder="1" applyAlignment="1">
      <alignment horizontal="center" vertical="center" wrapText="1" readingOrder="1"/>
    </xf>
    <xf numFmtId="172" fontId="101" fillId="2" borderId="5" xfId="2" applyNumberFormat="1" applyFont="1" applyFill="1" applyBorder="1" applyAlignment="1">
      <alignment horizontal="center" vertical="center" wrapText="1" readingOrder="1"/>
    </xf>
    <xf numFmtId="172" fontId="88" fillId="0" borderId="12" xfId="2" applyNumberFormat="1" applyFont="1" applyBorder="1" applyAlignment="1">
      <alignment horizontal="center" vertical="center" wrapText="1" readingOrder="1"/>
    </xf>
    <xf numFmtId="172" fontId="160" fillId="51" borderId="5" xfId="2" applyNumberFormat="1" applyFont="1" applyFill="1" applyBorder="1" applyAlignment="1">
      <alignment horizontal="center" vertical="center" wrapText="1" readingOrder="1"/>
    </xf>
    <xf numFmtId="172" fontId="88" fillId="0" borderId="5" xfId="2" applyNumberFormat="1" applyFont="1" applyBorder="1" applyAlignment="1">
      <alignment horizontal="center" vertical="center" wrapText="1" readingOrder="1"/>
    </xf>
    <xf numFmtId="172" fontId="90" fillId="0" borderId="4" xfId="2" applyNumberFormat="1" applyFont="1" applyFill="1" applyBorder="1" applyAlignment="1">
      <alignment horizontal="center" vertical="center" wrapText="1" readingOrder="1"/>
    </xf>
    <xf numFmtId="172" fontId="90" fillId="0" borderId="4" xfId="2" applyNumberFormat="1" applyFont="1" applyBorder="1" applyAlignment="1">
      <alignment horizontal="center" vertical="center" wrapText="1" readingOrder="1"/>
    </xf>
    <xf numFmtId="172" fontId="90" fillId="4" borderId="4" xfId="7" applyNumberFormat="1" applyFont="1" applyFill="1" applyBorder="1" applyAlignment="1">
      <alignment horizontal="center" vertical="center" wrapText="1"/>
    </xf>
    <xf numFmtId="0" fontId="158" fillId="50" borderId="4" xfId="0" applyFont="1" applyFill="1" applyBorder="1" applyAlignment="1">
      <alignment horizontal="center" vertical="center" wrapText="1" readingOrder="1"/>
    </xf>
    <xf numFmtId="9" fontId="102" fillId="4" borderId="4" xfId="2" applyFont="1" applyFill="1" applyBorder="1" applyAlignment="1">
      <alignment horizontal="center" vertical="center" readingOrder="1"/>
    </xf>
    <xf numFmtId="180" fontId="94" fillId="51" borderId="4" xfId="0" applyNumberFormat="1" applyFont="1" applyFill="1" applyBorder="1" applyAlignment="1">
      <alignment horizontal="center" vertical="center" readingOrder="1"/>
    </xf>
    <xf numFmtId="178" fontId="158" fillId="50" borderId="4" xfId="0" applyNumberFormat="1" applyFont="1" applyFill="1" applyBorder="1" applyAlignment="1">
      <alignment horizontal="center" vertical="center" wrapText="1" readingOrder="1"/>
    </xf>
    <xf numFmtId="9" fontId="158" fillId="50" borderId="4" xfId="2" applyFont="1" applyFill="1" applyBorder="1" applyAlignment="1">
      <alignment horizontal="center" vertical="center" wrapText="1" readingOrder="1"/>
    </xf>
    <xf numFmtId="0" fontId="158" fillId="50" borderId="25" xfId="0" applyFont="1" applyFill="1" applyBorder="1" applyAlignment="1">
      <alignment horizontal="center" vertical="center" readingOrder="1"/>
    </xf>
    <xf numFmtId="0" fontId="158" fillId="50" borderId="26" xfId="0" applyFont="1" applyFill="1" applyBorder="1" applyAlignment="1">
      <alignment horizontal="center" vertical="center" readingOrder="1"/>
    </xf>
    <xf numFmtId="9" fontId="158" fillId="50" borderId="26" xfId="2" applyFont="1" applyFill="1" applyBorder="1" applyAlignment="1">
      <alignment horizontal="center" vertical="center" readingOrder="1"/>
    </xf>
    <xf numFmtId="180" fontId="97" fillId="49" borderId="35" xfId="0" applyNumberFormat="1" applyFont="1" applyFill="1" applyBorder="1" applyAlignment="1">
      <alignment horizontal="right" vertical="center" readingOrder="1"/>
    </xf>
    <xf numFmtId="180" fontId="108" fillId="0" borderId="8" xfId="0" applyNumberFormat="1" applyFont="1" applyBorder="1" applyAlignment="1">
      <alignment horizontal="right" vertical="center" readingOrder="1"/>
    </xf>
    <xf numFmtId="180" fontId="108" fillId="0" borderId="4" xfId="0" applyNumberFormat="1" applyFont="1" applyBorder="1" applyAlignment="1">
      <alignment horizontal="right" vertical="center" readingOrder="1"/>
    </xf>
    <xf numFmtId="180" fontId="97" fillId="49" borderId="4" xfId="0" applyNumberFormat="1" applyFont="1" applyFill="1" applyBorder="1" applyAlignment="1">
      <alignment horizontal="right" vertical="center" readingOrder="1"/>
    </xf>
    <xf numFmtId="180" fontId="97" fillId="51" borderId="4" xfId="0" applyNumberFormat="1" applyFont="1" applyFill="1" applyBorder="1" applyAlignment="1">
      <alignment horizontal="right" vertical="center" readingOrder="1"/>
    </xf>
    <xf numFmtId="180" fontId="97" fillId="51" borderId="6" xfId="0" applyNumberFormat="1" applyFont="1" applyFill="1" applyBorder="1" applyAlignment="1">
      <alignment horizontal="right" vertical="center" readingOrder="1"/>
    </xf>
    <xf numFmtId="180" fontId="159" fillId="50" borderId="27" xfId="0" applyNumberFormat="1" applyFont="1" applyFill="1" applyBorder="1" applyAlignment="1">
      <alignment horizontal="right" vertical="center" readingOrder="1"/>
    </xf>
    <xf numFmtId="0" fontId="186" fillId="0" borderId="0" xfId="0" applyFont="1"/>
    <xf numFmtId="180" fontId="102" fillId="0" borderId="35" xfId="0" applyNumberFormat="1" applyFont="1" applyBorder="1" applyAlignment="1">
      <alignment horizontal="right" vertical="center" readingOrder="1"/>
    </xf>
    <xf numFmtId="180" fontId="94" fillId="51" borderId="35" xfId="0" applyNumberFormat="1" applyFont="1" applyFill="1" applyBorder="1" applyAlignment="1">
      <alignment horizontal="right" vertical="center" readingOrder="1"/>
    </xf>
    <xf numFmtId="180" fontId="102" fillId="0" borderId="33" xfId="0" applyNumberFormat="1" applyFont="1" applyBorder="1" applyAlignment="1">
      <alignment horizontal="right" vertical="center" readingOrder="1"/>
    </xf>
    <xf numFmtId="180" fontId="94" fillId="51" borderId="61" xfId="0" applyNumberFormat="1" applyFont="1" applyFill="1" applyBorder="1" applyAlignment="1">
      <alignment horizontal="right" vertical="center" readingOrder="1"/>
    </xf>
    <xf numFmtId="0" fontId="94" fillId="51" borderId="6" xfId="0" applyFont="1" applyFill="1" applyBorder="1" applyAlignment="1">
      <alignment horizontal="left" vertical="center" wrapText="1" readingOrder="1"/>
    </xf>
    <xf numFmtId="178" fontId="159" fillId="50" borderId="25" xfId="0" applyNumberFormat="1" applyFont="1" applyFill="1" applyBorder="1" applyAlignment="1">
      <alignment horizontal="right" vertical="center" readingOrder="1"/>
    </xf>
    <xf numFmtId="178" fontId="159" fillId="50" borderId="27" xfId="0" applyNumberFormat="1" applyFont="1" applyFill="1" applyBorder="1" applyAlignment="1">
      <alignment horizontal="right" vertical="center" readingOrder="1"/>
    </xf>
    <xf numFmtId="0" fontId="158" fillId="50" borderId="40" xfId="0" applyFont="1" applyFill="1" applyBorder="1" applyAlignment="1">
      <alignment horizontal="center" vertical="center" wrapText="1" readingOrder="1"/>
    </xf>
    <xf numFmtId="0" fontId="158" fillId="50" borderId="22" xfId="0" applyFont="1" applyFill="1" applyBorder="1" applyAlignment="1">
      <alignment horizontal="center" vertical="center" wrapText="1" readingOrder="1"/>
    </xf>
    <xf numFmtId="0" fontId="158" fillId="50" borderId="29" xfId="0" applyFont="1" applyFill="1" applyBorder="1" applyAlignment="1">
      <alignment horizontal="center" vertical="center" wrapText="1" readingOrder="1"/>
    </xf>
    <xf numFmtId="178" fontId="158" fillId="50" borderId="26" xfId="0" applyNumberFormat="1" applyFont="1" applyFill="1" applyBorder="1" applyAlignment="1">
      <alignment horizontal="center" vertical="center" wrapText="1" readingOrder="1"/>
    </xf>
    <xf numFmtId="0" fontId="158" fillId="50" borderId="27" xfId="0" applyFont="1" applyFill="1" applyBorder="1" applyAlignment="1">
      <alignment horizontal="center" vertical="center" wrapText="1" readingOrder="1"/>
    </xf>
    <xf numFmtId="180" fontId="102" fillId="0" borderId="53" xfId="0" applyNumberFormat="1" applyFont="1" applyBorder="1" applyAlignment="1">
      <alignment horizontal="right" vertical="center" readingOrder="1"/>
    </xf>
    <xf numFmtId="180" fontId="94" fillId="51" borderId="11" xfId="0" applyNumberFormat="1" applyFont="1" applyFill="1" applyBorder="1" applyAlignment="1">
      <alignment horizontal="right" vertical="center" readingOrder="1"/>
    </xf>
    <xf numFmtId="180" fontId="94" fillId="51" borderId="13" xfId="0" applyNumberFormat="1" applyFont="1" applyFill="1" applyBorder="1" applyAlignment="1">
      <alignment horizontal="right" vertical="center" readingOrder="1"/>
    </xf>
    <xf numFmtId="180" fontId="159" fillId="50" borderId="24" xfId="0" applyNumberFormat="1" applyFont="1" applyFill="1" applyBorder="1" applyAlignment="1">
      <alignment horizontal="right" vertical="center" readingOrder="1"/>
    </xf>
    <xf numFmtId="9" fontId="94" fillId="51" borderId="6" xfId="2" applyFont="1" applyFill="1" applyBorder="1" applyAlignment="1">
      <alignment vertical="center" readingOrder="1"/>
    </xf>
    <xf numFmtId="180" fontId="94" fillId="51" borderId="6" xfId="0" applyNumberFormat="1" applyFont="1" applyFill="1" applyBorder="1" applyAlignment="1">
      <alignment horizontal="left" vertical="center" wrapText="1" readingOrder="1"/>
    </xf>
    <xf numFmtId="180" fontId="94" fillId="51" borderId="6" xfId="2" applyNumberFormat="1" applyFont="1" applyFill="1" applyBorder="1" applyAlignment="1">
      <alignment horizontal="right" vertical="center" readingOrder="1"/>
    </xf>
    <xf numFmtId="9" fontId="94" fillId="51" borderId="9" xfId="2" applyFont="1" applyFill="1" applyBorder="1" applyAlignment="1">
      <alignment horizontal="center" vertical="center" readingOrder="1"/>
    </xf>
    <xf numFmtId="0" fontId="158" fillId="50" borderId="28" xfId="0" applyFont="1" applyFill="1" applyBorder="1" applyAlignment="1">
      <alignment horizontal="center" vertical="center" readingOrder="1"/>
    </xf>
    <xf numFmtId="0" fontId="61" fillId="53" borderId="1" xfId="0" applyFont="1" applyFill="1" applyBorder="1" applyAlignment="1">
      <alignment horizontal="left" vertical="center" wrapText="1" readingOrder="1"/>
    </xf>
    <xf numFmtId="0" fontId="113" fillId="4" borderId="31" xfId="0" applyFont="1" applyFill="1" applyBorder="1" applyAlignment="1">
      <alignment horizontal="left" vertical="center" wrapText="1" readingOrder="1"/>
    </xf>
    <xf numFmtId="178" fontId="108" fillId="3" borderId="3" xfId="0" applyNumberFormat="1" applyFont="1" applyFill="1" applyBorder="1" applyAlignment="1">
      <alignment horizontal="right" readingOrder="1"/>
    </xf>
    <xf numFmtId="9" fontId="126" fillId="56" borderId="33" xfId="7" applyFont="1" applyFill="1" applyBorder="1" applyAlignment="1">
      <alignment horizontal="center" vertical="center" wrapText="1" readingOrder="1"/>
    </xf>
    <xf numFmtId="9" fontId="118" fillId="56" borderId="4" xfId="7" applyFont="1" applyFill="1" applyBorder="1" applyAlignment="1">
      <alignment horizontal="center" vertical="center" wrapText="1" readingOrder="1"/>
    </xf>
    <xf numFmtId="9" fontId="126" fillId="0" borderId="4" xfId="7" applyFont="1" applyFill="1" applyBorder="1" applyAlignment="1">
      <alignment horizontal="center" vertical="center" wrapText="1" readingOrder="1"/>
    </xf>
    <xf numFmtId="9" fontId="117" fillId="3" borderId="4" xfId="7" applyFont="1" applyFill="1" applyBorder="1" applyAlignment="1">
      <alignment horizontal="center" vertical="center" wrapText="1" readingOrder="1"/>
    </xf>
    <xf numFmtId="9" fontId="118" fillId="49" borderId="4" xfId="7" applyFont="1" applyFill="1" applyBorder="1" applyAlignment="1">
      <alignment horizontal="center" vertical="center" wrapText="1" readingOrder="1"/>
    </xf>
    <xf numFmtId="9" fontId="126" fillId="56" borderId="4" xfId="7" applyFont="1" applyFill="1" applyBorder="1" applyAlignment="1">
      <alignment horizontal="center" vertical="center" wrapText="1" readingOrder="1"/>
    </xf>
    <xf numFmtId="9" fontId="126" fillId="0" borderId="4" xfId="2" applyFont="1" applyFill="1" applyBorder="1" applyAlignment="1">
      <alignment horizontal="center" vertical="center" wrapText="1" readingOrder="1"/>
    </xf>
    <xf numFmtId="9" fontId="117" fillId="0" borderId="4" xfId="2" applyFont="1" applyFill="1" applyBorder="1" applyAlignment="1">
      <alignment horizontal="center" vertical="center" wrapText="1" readingOrder="1"/>
    </xf>
    <xf numFmtId="9" fontId="117" fillId="51" borderId="4" xfId="7" applyFont="1" applyFill="1" applyBorder="1" applyAlignment="1">
      <alignment horizontal="center" vertical="center" wrapText="1" readingOrder="1"/>
    </xf>
    <xf numFmtId="9" fontId="117" fillId="0" borderId="4" xfId="7" applyFont="1" applyFill="1" applyBorder="1" applyAlignment="1">
      <alignment horizontal="center" vertical="center" wrapText="1" readingOrder="1"/>
    </xf>
    <xf numFmtId="9" fontId="101" fillId="4" borderId="4" xfId="7" applyFont="1" applyFill="1" applyBorder="1" applyAlignment="1">
      <alignment horizontal="center" vertical="center" wrapText="1" readingOrder="1"/>
    </xf>
    <xf numFmtId="9" fontId="117" fillId="56" borderId="4" xfId="7" applyFont="1" applyFill="1" applyBorder="1" applyAlignment="1">
      <alignment horizontal="center" vertical="center" wrapText="1" readingOrder="1"/>
    </xf>
    <xf numFmtId="9" fontId="117" fillId="52" borderId="4" xfId="7" applyFont="1" applyFill="1" applyBorder="1" applyAlignment="1">
      <alignment horizontal="center" vertical="center" wrapText="1" readingOrder="1"/>
    </xf>
    <xf numFmtId="9" fontId="126" fillId="56" borderId="36" xfId="7" applyFont="1" applyFill="1" applyBorder="1" applyAlignment="1">
      <alignment horizontal="center" vertical="center" wrapText="1" readingOrder="1"/>
    </xf>
    <xf numFmtId="9" fontId="126" fillId="56" borderId="27" xfId="7" applyFont="1" applyFill="1" applyBorder="1" applyAlignment="1">
      <alignment horizontal="center" vertical="center" wrapText="1" readingOrder="1"/>
    </xf>
    <xf numFmtId="9" fontId="126" fillId="43" borderId="8" xfId="7" applyFont="1" applyFill="1" applyBorder="1" applyAlignment="1">
      <alignment horizontal="center" vertical="center" wrapText="1" readingOrder="1"/>
    </xf>
    <xf numFmtId="9" fontId="117" fillId="43" borderId="4" xfId="7" applyFont="1" applyFill="1" applyBorder="1" applyAlignment="1">
      <alignment horizontal="center" vertical="center" wrapText="1" readingOrder="1"/>
    </xf>
    <xf numFmtId="0" fontId="61" fillId="0" borderId="2" xfId="0" applyFont="1" applyBorder="1" applyAlignment="1">
      <alignment horizontal="right" vertical="center" wrapText="1" readingOrder="1"/>
    </xf>
    <xf numFmtId="0" fontId="61" fillId="0" borderId="92" xfId="0" applyFont="1" applyBorder="1" applyAlignment="1">
      <alignment horizontal="right" vertical="center" wrapText="1" readingOrder="1"/>
    </xf>
    <xf numFmtId="0" fontId="60" fillId="3" borderId="0" xfId="0" applyFont="1" applyFill="1" applyAlignment="1">
      <alignment horizontal="center" vertical="center" wrapText="1" readingOrder="1"/>
    </xf>
    <xf numFmtId="0" fontId="165" fillId="46" borderId="22" xfId="0" applyFont="1" applyFill="1" applyBorder="1" applyAlignment="1">
      <alignment horizontal="center" vertical="center" wrapText="1" readingOrder="1"/>
    </xf>
    <xf numFmtId="0" fontId="165" fillId="46" borderId="23" xfId="0" applyFont="1" applyFill="1" applyBorder="1" applyAlignment="1">
      <alignment horizontal="center" vertical="center" wrapText="1" readingOrder="1"/>
    </xf>
    <xf numFmtId="177" fontId="169" fillId="0" borderId="0" xfId="0" applyNumberFormat="1" applyFont="1" applyAlignment="1">
      <alignment horizontal="center"/>
    </xf>
    <xf numFmtId="177" fontId="86" fillId="0" borderId="0" xfId="0" applyNumberFormat="1" applyFont="1" applyAlignment="1">
      <alignment horizontal="center" wrapText="1"/>
    </xf>
    <xf numFmtId="0" fontId="116" fillId="50" borderId="64" xfId="0" applyFont="1" applyFill="1" applyBorder="1" applyAlignment="1">
      <alignment horizontal="center" vertical="center" wrapText="1" readingOrder="1"/>
    </xf>
    <xf numFmtId="0" fontId="116" fillId="50" borderId="0" xfId="0" applyFont="1" applyFill="1" applyAlignment="1">
      <alignment horizontal="center" vertical="center" wrapText="1" readingOrder="1"/>
    </xf>
    <xf numFmtId="0" fontId="168" fillId="0" borderId="19" xfId="0" applyFont="1" applyBorder="1" applyAlignment="1">
      <alignment horizontal="left" vertical="center" wrapText="1" readingOrder="1"/>
    </xf>
    <xf numFmtId="0" fontId="168" fillId="0" borderId="20" xfId="0" applyFont="1" applyBorder="1" applyAlignment="1">
      <alignment horizontal="left" vertical="center" wrapText="1" readingOrder="1"/>
    </xf>
    <xf numFmtId="177" fontId="86" fillId="0" borderId="17" xfId="0" applyNumberFormat="1" applyFont="1" applyBorder="1" applyAlignment="1">
      <alignment horizontal="center" wrapText="1"/>
    </xf>
    <xf numFmtId="0" fontId="159" fillId="50" borderId="22" xfId="0" applyFont="1" applyFill="1" applyBorder="1" applyAlignment="1">
      <alignment horizontal="center" vertical="center" readingOrder="1"/>
    </xf>
    <xf numFmtId="0" fontId="159" fillId="50" borderId="23" xfId="0" applyFont="1" applyFill="1" applyBorder="1" applyAlignment="1">
      <alignment horizontal="center" vertical="center" readingOrder="1"/>
    </xf>
    <xf numFmtId="0" fontId="159" fillId="50" borderId="29" xfId="0" applyFont="1" applyFill="1" applyBorder="1" applyAlignment="1">
      <alignment horizontal="center" vertical="center" readingOrder="1"/>
    </xf>
    <xf numFmtId="0" fontId="159" fillId="50" borderId="5" xfId="0" applyFont="1" applyFill="1" applyBorder="1" applyAlignment="1">
      <alignment horizontal="center" vertical="center" readingOrder="1"/>
    </xf>
    <xf numFmtId="0" fontId="159" fillId="50" borderId="10" xfId="0" applyFont="1" applyFill="1" applyBorder="1" applyAlignment="1">
      <alignment horizontal="center" vertical="center" readingOrder="1"/>
    </xf>
    <xf numFmtId="0" fontId="159" fillId="50" borderId="11" xfId="0" applyFont="1" applyFill="1" applyBorder="1" applyAlignment="1">
      <alignment horizontal="center" vertical="center" readingOrder="1"/>
    </xf>
    <xf numFmtId="0" fontId="159" fillId="50" borderId="19" xfId="0" applyFont="1" applyFill="1" applyBorder="1" applyAlignment="1">
      <alignment horizontal="center" vertical="center" readingOrder="1"/>
    </xf>
    <xf numFmtId="0" fontId="159" fillId="50" borderId="20" xfId="0" applyFont="1" applyFill="1" applyBorder="1" applyAlignment="1">
      <alignment horizontal="center" vertical="center" readingOrder="1"/>
    </xf>
    <xf numFmtId="0" fontId="159" fillId="50" borderId="77" xfId="0" applyFont="1" applyFill="1" applyBorder="1" applyAlignment="1">
      <alignment horizontal="center" vertical="center" readingOrder="1"/>
    </xf>
    <xf numFmtId="0" fontId="159" fillId="50" borderId="24" xfId="0" applyFont="1" applyFill="1" applyBorder="1" applyAlignment="1">
      <alignment horizontal="center" vertical="center" readingOrder="1"/>
    </xf>
    <xf numFmtId="180" fontId="94" fillId="51" borderId="46" xfId="0" applyNumberFormat="1" applyFont="1" applyFill="1" applyBorder="1" applyAlignment="1">
      <alignment horizontal="center" vertical="center" readingOrder="1"/>
    </xf>
    <xf numFmtId="180" fontId="94" fillId="51" borderId="11" xfId="0" applyNumberFormat="1" applyFont="1" applyFill="1" applyBorder="1" applyAlignment="1">
      <alignment horizontal="center" vertical="center" readingOrder="1"/>
    </xf>
    <xf numFmtId="0" fontId="102" fillId="0" borderId="75" xfId="0" applyFont="1" applyBorder="1" applyAlignment="1">
      <alignment horizontal="center" vertical="center" wrapText="1"/>
    </xf>
    <xf numFmtId="0" fontId="102" fillId="0" borderId="52" xfId="0" applyFont="1" applyBorder="1" applyAlignment="1">
      <alignment horizontal="center" vertical="center" wrapText="1"/>
    </xf>
    <xf numFmtId="180" fontId="94" fillId="51" borderId="5" xfId="0" applyNumberFormat="1" applyFont="1" applyFill="1" applyBorder="1" applyAlignment="1">
      <alignment horizontal="center" vertical="center" readingOrder="1"/>
    </xf>
    <xf numFmtId="178" fontId="94" fillId="51" borderId="9" xfId="0" applyNumberFormat="1" applyFont="1" applyFill="1" applyBorder="1" applyAlignment="1">
      <alignment horizontal="center" vertical="center" readingOrder="1"/>
    </xf>
    <xf numFmtId="178" fontId="94" fillId="51" borderId="52" xfId="0" applyNumberFormat="1" applyFont="1" applyFill="1" applyBorder="1" applyAlignment="1">
      <alignment horizontal="center" vertical="center" readingOrder="1"/>
    </xf>
    <xf numFmtId="180" fontId="94" fillId="51" borderId="75" xfId="0" applyNumberFormat="1" applyFont="1" applyFill="1" applyBorder="1" applyAlignment="1">
      <alignment horizontal="center" vertical="center" readingOrder="1"/>
    </xf>
    <xf numFmtId="180" fontId="94" fillId="51" borderId="52" xfId="0" applyNumberFormat="1" applyFont="1" applyFill="1" applyBorder="1" applyAlignment="1">
      <alignment horizontal="center" vertical="center" readingOrder="1"/>
    </xf>
    <xf numFmtId="180" fontId="94" fillId="51" borderId="9" xfId="0" applyNumberFormat="1" applyFont="1" applyFill="1" applyBorder="1" applyAlignment="1">
      <alignment horizontal="center" vertical="center" readingOrder="1"/>
    </xf>
    <xf numFmtId="0" fontId="94" fillId="49" borderId="5" xfId="0" applyFont="1" applyFill="1" applyBorder="1" applyAlignment="1">
      <alignment horizontal="center" vertical="center" wrapText="1" readingOrder="1"/>
    </xf>
    <xf numFmtId="0" fontId="94" fillId="49" borderId="10" xfId="0" applyFont="1" applyFill="1" applyBorder="1" applyAlignment="1">
      <alignment horizontal="center" vertical="center" wrapText="1" readingOrder="1"/>
    </xf>
    <xf numFmtId="0" fontId="94" fillId="49" borderId="11" xfId="0" applyFont="1" applyFill="1" applyBorder="1" applyAlignment="1">
      <alignment horizontal="center" vertical="center" wrapText="1" readingOrder="1"/>
    </xf>
    <xf numFmtId="0" fontId="94" fillId="49" borderId="64" xfId="0" applyFont="1" applyFill="1" applyBorder="1" applyAlignment="1">
      <alignment horizontal="center" vertical="center" wrapText="1" readingOrder="1"/>
    </xf>
    <xf numFmtId="0" fontId="94" fillId="49" borderId="0" xfId="0" applyFont="1" applyFill="1" applyAlignment="1">
      <alignment horizontal="center" vertical="center" wrapText="1" readingOrder="1"/>
    </xf>
    <xf numFmtId="0" fontId="94" fillId="49" borderId="13" xfId="0" applyFont="1" applyFill="1" applyBorder="1" applyAlignment="1">
      <alignment horizontal="center" vertical="center" wrapText="1" readingOrder="1"/>
    </xf>
    <xf numFmtId="0" fontId="94" fillId="49" borderId="9" xfId="0" applyFont="1" applyFill="1" applyBorder="1" applyAlignment="1">
      <alignment horizontal="center" vertical="center" wrapText="1" readingOrder="1"/>
    </xf>
    <xf numFmtId="0" fontId="94" fillId="49" borderId="58" xfId="0" applyFont="1" applyFill="1" applyBorder="1" applyAlignment="1">
      <alignment horizontal="center" vertical="center" wrapText="1" readingOrder="1"/>
    </xf>
    <xf numFmtId="0" fontId="94" fillId="49" borderId="52" xfId="0" applyFont="1" applyFill="1" applyBorder="1" applyAlignment="1">
      <alignment horizontal="center" vertical="center" wrapText="1" readingOrder="1"/>
    </xf>
    <xf numFmtId="0" fontId="94" fillId="49" borderId="12" xfId="0" applyFont="1" applyFill="1" applyBorder="1" applyAlignment="1">
      <alignment horizontal="center" vertical="center" wrapText="1" readingOrder="1"/>
    </xf>
    <xf numFmtId="0" fontId="94" fillId="49" borderId="3" xfId="0" applyFont="1" applyFill="1" applyBorder="1" applyAlignment="1">
      <alignment horizontal="center" vertical="center" wrapText="1" readingOrder="1"/>
    </xf>
    <xf numFmtId="0" fontId="94" fillId="49" borderId="53" xfId="0" applyFont="1" applyFill="1" applyBorder="1" applyAlignment="1">
      <alignment horizontal="center" vertical="center" wrapText="1" readingOrder="1"/>
    </xf>
    <xf numFmtId="0" fontId="94" fillId="0" borderId="14" xfId="0" applyFont="1" applyBorder="1" applyAlignment="1">
      <alignment horizontal="center" vertical="center" wrapText="1" readingOrder="1"/>
    </xf>
    <xf numFmtId="0" fontId="94" fillId="0" borderId="17" xfId="0" applyFont="1" applyBorder="1" applyAlignment="1">
      <alignment horizontal="center" vertical="center" wrapText="1" readingOrder="1"/>
    </xf>
    <xf numFmtId="0" fontId="94" fillId="0" borderId="19" xfId="0" applyFont="1" applyBorder="1" applyAlignment="1">
      <alignment horizontal="center" vertical="center" wrapText="1" readingOrder="1"/>
    </xf>
    <xf numFmtId="0" fontId="94" fillId="0" borderId="38" xfId="0" applyFont="1" applyBorder="1" applyAlignment="1">
      <alignment horizontal="center" vertical="center" wrapText="1" readingOrder="1"/>
    </xf>
    <xf numFmtId="0" fontId="94" fillId="0" borderId="47" xfId="0" applyFont="1" applyBorder="1" applyAlignment="1">
      <alignment horizontal="center" vertical="center" wrapText="1" readingOrder="1"/>
    </xf>
    <xf numFmtId="0" fontId="85" fillId="0" borderId="15" xfId="0" applyFont="1" applyBorder="1" applyAlignment="1">
      <alignment horizontal="left" vertical="top" readingOrder="1"/>
    </xf>
    <xf numFmtId="0" fontId="85" fillId="0" borderId="0" xfId="0" applyFont="1" applyAlignment="1">
      <alignment horizontal="left" vertical="top" readingOrder="1"/>
    </xf>
    <xf numFmtId="0" fontId="130" fillId="0" borderId="22" xfId="0" applyFont="1" applyBorder="1" applyAlignment="1">
      <alignment horizontal="left" vertical="top" readingOrder="1"/>
    </xf>
    <xf numFmtId="0" fontId="130" fillId="0" borderId="20" xfId="0" applyFont="1" applyBorder="1" applyAlignment="1">
      <alignment horizontal="left" vertical="top" readingOrder="1"/>
    </xf>
    <xf numFmtId="0" fontId="184" fillId="0" borderId="20" xfId="0" applyFont="1" applyBorder="1" applyAlignment="1">
      <alignment horizontal="left" vertical="top" readingOrder="1"/>
    </xf>
    <xf numFmtId="0" fontId="130" fillId="0" borderId="21" xfId="0" applyFont="1" applyBorder="1" applyAlignment="1">
      <alignment horizontal="left" vertical="top" readingOrder="1"/>
    </xf>
    <xf numFmtId="180" fontId="94" fillId="51" borderId="90" xfId="0" applyNumberFormat="1" applyFont="1" applyFill="1" applyBorder="1" applyAlignment="1">
      <alignment horizontal="center" vertical="center" readingOrder="1"/>
    </xf>
    <xf numFmtId="180" fontId="94" fillId="51" borderId="59" xfId="0" applyNumberFormat="1" applyFont="1" applyFill="1" applyBorder="1" applyAlignment="1">
      <alignment horizontal="center" vertical="center" readingOrder="1"/>
    </xf>
    <xf numFmtId="180" fontId="94" fillId="49" borderId="5" xfId="0" applyNumberFormat="1" applyFont="1" applyFill="1" applyBorder="1" applyAlignment="1">
      <alignment horizontal="center" vertical="center" readingOrder="1"/>
    </xf>
    <xf numFmtId="180" fontId="94" fillId="49" borderId="11" xfId="0" applyNumberFormat="1" applyFont="1" applyFill="1" applyBorder="1" applyAlignment="1">
      <alignment horizontal="center" vertical="center" readingOrder="1"/>
    </xf>
    <xf numFmtId="0" fontId="130" fillId="0" borderId="23" xfId="0" applyFont="1" applyBorder="1" applyAlignment="1">
      <alignment horizontal="left" vertical="top" readingOrder="1"/>
    </xf>
    <xf numFmtId="0" fontId="130" fillId="0" borderId="0" xfId="0" applyFont="1" applyAlignment="1">
      <alignment horizontal="left" vertical="top" readingOrder="1"/>
    </xf>
    <xf numFmtId="180" fontId="94" fillId="51" borderId="4" xfId="0" applyNumberFormat="1" applyFont="1" applyFill="1" applyBorder="1" applyAlignment="1">
      <alignment horizontal="center" vertical="center" readingOrder="1"/>
    </xf>
    <xf numFmtId="0" fontId="185" fillId="0" borderId="15" xfId="0" applyFont="1" applyBorder="1" applyAlignment="1">
      <alignment horizontal="left" vertical="top" readingOrder="1"/>
    </xf>
    <xf numFmtId="0" fontId="95" fillId="0" borderId="32" xfId="0" applyFont="1" applyBorder="1" applyAlignment="1">
      <alignment horizontal="center" vertical="center" wrapText="1" readingOrder="1"/>
    </xf>
    <xf numFmtId="0" fontId="95" fillId="0" borderId="34" xfId="0" applyFont="1" applyBorder="1" applyAlignment="1">
      <alignment horizontal="center" vertical="center" wrapText="1" readingOrder="1"/>
    </xf>
    <xf numFmtId="0" fontId="95" fillId="0" borderId="47" xfId="0" applyFont="1" applyBorder="1" applyAlignment="1">
      <alignment horizontal="center" vertical="center" wrapText="1" readingOrder="1"/>
    </xf>
    <xf numFmtId="0" fontId="85" fillId="0" borderId="23" xfId="0" applyFont="1" applyBorder="1" applyAlignment="1">
      <alignment horizontal="left" vertical="top" readingOrder="1"/>
    </xf>
    <xf numFmtId="0" fontId="185" fillId="0" borderId="23" xfId="0" applyFont="1" applyBorder="1" applyAlignment="1">
      <alignment horizontal="left" vertical="top" readingOrder="1"/>
    </xf>
    <xf numFmtId="0" fontId="94" fillId="0" borderId="34" xfId="0" applyFont="1" applyBorder="1" applyAlignment="1">
      <alignment horizontal="center" vertical="center" wrapText="1" readingOrder="1"/>
    </xf>
    <xf numFmtId="0" fontId="159" fillId="50" borderId="90" xfId="0" applyFont="1" applyFill="1" applyBorder="1" applyAlignment="1">
      <alignment horizontal="center" vertical="center" readingOrder="1"/>
    </xf>
    <xf numFmtId="0" fontId="159" fillId="50" borderId="93" xfId="0" applyFont="1" applyFill="1" applyBorder="1" applyAlignment="1">
      <alignment horizontal="center" vertical="center" readingOrder="1"/>
    </xf>
    <xf numFmtId="0" fontId="159" fillId="50" borderId="59" xfId="0" applyFont="1" applyFill="1" applyBorder="1" applyAlignment="1">
      <alignment horizontal="center" vertical="center" readingOrder="1"/>
    </xf>
    <xf numFmtId="180" fontId="94" fillId="51" borderId="6" xfId="0" applyNumberFormat="1" applyFont="1" applyFill="1" applyBorder="1" applyAlignment="1">
      <alignment horizontal="center" vertical="center" readingOrder="1"/>
    </xf>
    <xf numFmtId="0" fontId="94" fillId="51" borderId="5" xfId="0" applyFont="1" applyFill="1" applyBorder="1" applyAlignment="1">
      <alignment horizontal="center" vertical="center" wrapText="1" readingOrder="1"/>
    </xf>
    <xf numFmtId="0" fontId="94" fillId="51" borderId="10" xfId="0" applyFont="1" applyFill="1" applyBorder="1" applyAlignment="1">
      <alignment horizontal="center" vertical="center" wrapText="1" readingOrder="1"/>
    </xf>
    <xf numFmtId="0" fontId="94" fillId="51" borderId="11" xfId="0" applyFont="1" applyFill="1" applyBorder="1" applyAlignment="1">
      <alignment horizontal="center" vertical="center" wrapText="1" readingOrder="1"/>
    </xf>
    <xf numFmtId="0" fontId="94" fillId="51" borderId="9" xfId="0" applyFont="1" applyFill="1" applyBorder="1" applyAlignment="1">
      <alignment horizontal="center" vertical="center" wrapText="1" readingOrder="1"/>
    </xf>
    <xf numFmtId="0" fontId="94" fillId="51" borderId="58" xfId="0" applyFont="1" applyFill="1" applyBorder="1" applyAlignment="1">
      <alignment horizontal="center" vertical="center" wrapText="1" readingOrder="1"/>
    </xf>
    <xf numFmtId="0" fontId="94" fillId="51" borderId="52" xfId="0" applyFont="1" applyFill="1" applyBorder="1" applyAlignment="1">
      <alignment horizontal="center" vertical="center" wrapText="1" readingOrder="1"/>
    </xf>
    <xf numFmtId="15" fontId="112" fillId="0" borderId="17" xfId="0" applyNumberFormat="1" applyFont="1" applyBorder="1" applyAlignment="1">
      <alignment horizontal="center" vertical="center" readingOrder="1"/>
    </xf>
    <xf numFmtId="15" fontId="112" fillId="0" borderId="0" xfId="0" applyNumberFormat="1" applyFont="1" applyAlignment="1">
      <alignment horizontal="center" vertical="center" readingOrder="1"/>
    </xf>
    <xf numFmtId="15" fontId="183" fillId="0" borderId="0" xfId="0" applyNumberFormat="1" applyFont="1" applyAlignment="1">
      <alignment horizontal="center" vertical="center" readingOrder="1"/>
    </xf>
    <xf numFmtId="177" fontId="112" fillId="0" borderId="17" xfId="0" applyNumberFormat="1" applyFont="1" applyBorder="1" applyAlignment="1">
      <alignment horizontal="center" vertical="center" readingOrder="1"/>
    </xf>
    <xf numFmtId="177" fontId="112" fillId="0" borderId="0" xfId="0" applyNumberFormat="1" applyFont="1" applyAlignment="1">
      <alignment horizontal="center" vertical="center" readingOrder="1"/>
    </xf>
    <xf numFmtId="177" fontId="183" fillId="0" borderId="0" xfId="0" applyNumberFormat="1" applyFont="1" applyAlignment="1">
      <alignment horizontal="center" vertical="center" readingOrder="1"/>
    </xf>
    <xf numFmtId="177" fontId="111" fillId="0" borderId="17" xfId="0" applyNumberFormat="1" applyFont="1" applyBorder="1" applyAlignment="1">
      <alignment horizontal="center" vertical="center" readingOrder="1"/>
    </xf>
    <xf numFmtId="177" fontId="111" fillId="0" borderId="0" xfId="0" applyNumberFormat="1" applyFont="1" applyAlignment="1">
      <alignment horizontal="center" vertical="center" readingOrder="1"/>
    </xf>
    <xf numFmtId="177" fontId="158" fillId="0" borderId="0" xfId="0" applyNumberFormat="1" applyFont="1" applyAlignment="1">
      <alignment horizontal="center" vertical="center" readingOrder="1"/>
    </xf>
    <xf numFmtId="0" fontId="94" fillId="0" borderId="32" xfId="0" applyFont="1" applyBorder="1" applyAlignment="1">
      <alignment horizontal="center" vertical="center" wrapText="1" readingOrder="1"/>
    </xf>
    <xf numFmtId="0" fontId="94" fillId="0" borderId="89" xfId="0" applyFont="1" applyBorder="1" applyAlignment="1">
      <alignment horizontal="center" vertical="center" wrapText="1" readingOrder="1"/>
    </xf>
    <xf numFmtId="0" fontId="94" fillId="0" borderId="46" xfId="0" applyFont="1" applyBorder="1" applyAlignment="1">
      <alignment horizontal="center" vertical="center" wrapText="1" readingOrder="1"/>
    </xf>
    <xf numFmtId="0" fontId="159" fillId="0" borderId="47" xfId="0" applyFont="1" applyBorder="1" applyAlignment="1">
      <alignment horizontal="center" vertical="center" wrapText="1" readingOrder="1"/>
    </xf>
    <xf numFmtId="0" fontId="94" fillId="0" borderId="0" xfId="0" applyFont="1" applyAlignment="1">
      <alignment horizontal="center" vertical="center" wrapText="1" readingOrder="1"/>
    </xf>
    <xf numFmtId="0" fontId="94" fillId="0" borderId="50" xfId="0" applyFont="1" applyBorder="1" applyAlignment="1">
      <alignment horizontal="center" vertical="center" wrapText="1" readingOrder="1"/>
    </xf>
    <xf numFmtId="0" fontId="94" fillId="4" borderId="38" xfId="0" applyFont="1" applyFill="1" applyBorder="1" applyAlignment="1">
      <alignment horizontal="center" vertical="center" wrapText="1" readingOrder="1"/>
    </xf>
    <xf numFmtId="0" fontId="94" fillId="4" borderId="32" xfId="0" applyFont="1" applyFill="1" applyBorder="1" applyAlignment="1">
      <alignment horizontal="center" vertical="center" wrapText="1" readingOrder="1"/>
    </xf>
    <xf numFmtId="0" fontId="94" fillId="4" borderId="34" xfId="0" applyFont="1" applyFill="1" applyBorder="1" applyAlignment="1">
      <alignment horizontal="center" vertical="center" wrapText="1" readingOrder="1"/>
    </xf>
    <xf numFmtId="0" fontId="159" fillId="4" borderId="47" xfId="0" applyFont="1" applyFill="1" applyBorder="1" applyAlignment="1">
      <alignment horizontal="center" vertical="center" wrapText="1" readingOrder="1"/>
    </xf>
    <xf numFmtId="0" fontId="184" fillId="0" borderId="0" xfId="0" applyFont="1" applyAlignment="1">
      <alignment horizontal="left" vertical="top" readingOrder="1"/>
    </xf>
    <xf numFmtId="0" fontId="94" fillId="0" borderId="37" xfId="0" applyFont="1" applyBorder="1" applyAlignment="1">
      <alignment horizontal="center" vertical="center" wrapText="1" readingOrder="1"/>
    </xf>
    <xf numFmtId="0" fontId="94" fillId="0" borderId="56" xfId="0" applyFont="1" applyBorder="1" applyAlignment="1">
      <alignment horizontal="center" vertical="center" wrapText="1" readingOrder="1"/>
    </xf>
    <xf numFmtId="0" fontId="159" fillId="0" borderId="57" xfId="0" applyFont="1" applyBorder="1" applyAlignment="1">
      <alignment horizontal="center" vertical="center" wrapText="1" readingOrder="1"/>
    </xf>
    <xf numFmtId="0" fontId="94" fillId="4" borderId="37" xfId="0" applyFont="1" applyFill="1" applyBorder="1" applyAlignment="1">
      <alignment horizontal="center" vertical="center" wrapText="1" readingOrder="1"/>
    </xf>
    <xf numFmtId="0" fontId="94" fillId="4" borderId="56" xfId="0" applyFont="1" applyFill="1" applyBorder="1" applyAlignment="1">
      <alignment horizontal="center" vertical="center" wrapText="1" readingOrder="1"/>
    </xf>
    <xf numFmtId="0" fontId="94" fillId="4" borderId="57" xfId="0" applyFont="1" applyFill="1" applyBorder="1" applyAlignment="1">
      <alignment horizontal="center" vertical="center" wrapText="1" readingOrder="1"/>
    </xf>
    <xf numFmtId="0" fontId="178" fillId="0" borderId="0" xfId="0" applyFont="1" applyAlignment="1">
      <alignment horizontal="left" vertical="top" readingOrder="1"/>
    </xf>
    <xf numFmtId="178" fontId="94" fillId="51" borderId="47" xfId="0" applyNumberFormat="1" applyFont="1" applyFill="1" applyBorder="1" applyAlignment="1">
      <alignment horizontal="center" vertical="center" readingOrder="1"/>
    </xf>
    <xf numFmtId="178" fontId="94" fillId="51" borderId="59" xfId="0" applyNumberFormat="1" applyFont="1" applyFill="1" applyBorder="1" applyAlignment="1">
      <alignment horizontal="center" vertical="center" readingOrder="1"/>
    </xf>
    <xf numFmtId="0" fontId="159" fillId="0" borderId="19" xfId="0" applyFont="1" applyBorder="1" applyAlignment="1">
      <alignment horizontal="center" vertical="center" wrapText="1" readingOrder="1"/>
    </xf>
    <xf numFmtId="0" fontId="184" fillId="0" borderId="23" xfId="0" applyFont="1" applyBorder="1" applyAlignment="1">
      <alignment horizontal="left" vertical="top" readingOrder="1"/>
    </xf>
    <xf numFmtId="0" fontId="159" fillId="4" borderId="57" xfId="0" applyFont="1" applyFill="1" applyBorder="1" applyAlignment="1">
      <alignment horizontal="center" vertical="center" wrapText="1" readingOrder="1"/>
    </xf>
    <xf numFmtId="0" fontId="94" fillId="0" borderId="57" xfId="0" applyFont="1" applyBorder="1" applyAlignment="1">
      <alignment horizontal="center" vertical="center" wrapText="1" readingOrder="1"/>
    </xf>
    <xf numFmtId="0" fontId="94" fillId="4" borderId="47" xfId="0" applyFont="1" applyFill="1" applyBorder="1" applyAlignment="1">
      <alignment horizontal="center" vertical="center" wrapText="1" readingOrder="1"/>
    </xf>
    <xf numFmtId="0" fontId="130" fillId="0" borderId="15" xfId="0" applyFont="1" applyBorder="1" applyAlignment="1">
      <alignment horizontal="left" vertical="top" readingOrder="1"/>
    </xf>
    <xf numFmtId="0" fontId="184" fillId="0" borderId="15" xfId="0" applyFont="1" applyBorder="1" applyAlignment="1">
      <alignment horizontal="left" vertical="top" readingOrder="1"/>
    </xf>
    <xf numFmtId="0" fontId="166" fillId="0" borderId="14" xfId="0" applyFont="1" applyBorder="1" applyAlignment="1">
      <alignment horizontal="center" vertical="center" readingOrder="1"/>
    </xf>
    <xf numFmtId="0" fontId="166" fillId="0" borderId="15" xfId="0" applyFont="1" applyBorder="1" applyAlignment="1">
      <alignment horizontal="center" vertical="center" readingOrder="1"/>
    </xf>
    <xf numFmtId="0" fontId="166" fillId="0" borderId="16" xfId="0" applyFont="1" applyBorder="1" applyAlignment="1">
      <alignment horizontal="center" vertical="center" readingOrder="1"/>
    </xf>
    <xf numFmtId="0" fontId="166" fillId="0" borderId="17" xfId="0" applyFont="1" applyBorder="1" applyAlignment="1">
      <alignment horizontal="center" vertical="center" readingOrder="1"/>
    </xf>
    <xf numFmtId="0" fontId="166" fillId="0" borderId="0" xfId="0" applyFont="1" applyAlignment="1">
      <alignment horizontal="center" vertical="center" readingOrder="1"/>
    </xf>
    <xf numFmtId="0" fontId="166" fillId="0" borderId="18" xfId="0" applyFont="1" applyBorder="1" applyAlignment="1">
      <alignment horizontal="center" vertical="center" readingOrder="1"/>
    </xf>
    <xf numFmtId="0" fontId="166" fillId="0" borderId="19" xfId="0" applyFont="1" applyBorder="1" applyAlignment="1">
      <alignment horizontal="center" vertical="center" readingOrder="1"/>
    </xf>
    <xf numFmtId="0" fontId="166" fillId="0" borderId="20" xfId="0" applyFont="1" applyBorder="1" applyAlignment="1">
      <alignment horizontal="center" vertical="center" readingOrder="1"/>
    </xf>
    <xf numFmtId="0" fontId="166" fillId="0" borderId="21" xfId="0" applyFont="1" applyBorder="1" applyAlignment="1">
      <alignment horizontal="center" vertical="center" readingOrder="1"/>
    </xf>
    <xf numFmtId="0" fontId="158" fillId="50" borderId="4" xfId="4" applyFont="1" applyFill="1" applyBorder="1" applyAlignment="1">
      <alignment horizontal="center" vertical="center" wrapText="1" readingOrder="1"/>
    </xf>
    <xf numFmtId="0" fontId="92" fillId="0" borderId="17" xfId="4" applyFont="1" applyBorder="1" applyAlignment="1">
      <alignment horizontal="center" vertical="center"/>
    </xf>
    <xf numFmtId="0" fontId="92" fillId="0" borderId="0" xfId="4" applyFont="1" applyAlignment="1">
      <alignment horizontal="center" vertical="center"/>
    </xf>
    <xf numFmtId="9" fontId="116" fillId="51" borderId="4" xfId="6" applyFont="1" applyFill="1" applyBorder="1" applyAlignment="1">
      <alignment horizontal="center" vertical="center" wrapText="1" readingOrder="1"/>
    </xf>
    <xf numFmtId="9" fontId="101" fillId="0" borderId="4" xfId="2" applyFont="1" applyBorder="1" applyAlignment="1">
      <alignment horizontal="center" vertical="center" wrapText="1" readingOrder="1"/>
    </xf>
    <xf numFmtId="9" fontId="101" fillId="4" borderId="52" xfId="7" applyFont="1" applyFill="1" applyBorder="1" applyAlignment="1">
      <alignment horizontal="center" vertical="center" wrapText="1"/>
    </xf>
    <xf numFmtId="9" fontId="101" fillId="4" borderId="6" xfId="7" applyFont="1" applyFill="1" applyBorder="1" applyAlignment="1">
      <alignment horizontal="center" vertical="center" wrapText="1"/>
    </xf>
    <xf numFmtId="9" fontId="101" fillId="0" borderId="4" xfId="7" applyFont="1" applyFill="1" applyBorder="1" applyAlignment="1">
      <alignment horizontal="center" vertical="center" wrapText="1" readingOrder="1"/>
    </xf>
    <xf numFmtId="0" fontId="85" fillId="0" borderId="0" xfId="0" applyFont="1" applyAlignment="1">
      <alignment horizontal="left" vertical="top" wrapText="1" readingOrder="1"/>
    </xf>
    <xf numFmtId="0" fontId="158" fillId="50" borderId="5" xfId="4" applyFont="1" applyFill="1" applyBorder="1" applyAlignment="1">
      <alignment horizontal="center" vertical="center" wrapText="1" readingOrder="1"/>
    </xf>
    <xf numFmtId="0" fontId="158" fillId="50" borderId="11" xfId="4" applyFont="1" applyFill="1" applyBorder="1" applyAlignment="1">
      <alignment horizontal="center" vertical="center" wrapText="1" readingOrder="1"/>
    </xf>
    <xf numFmtId="0" fontId="0" fillId="0" borderId="0" xfId="0" applyAlignment="1">
      <alignment horizontal="center"/>
    </xf>
    <xf numFmtId="0" fontId="91" fillId="0" borderId="50" xfId="5" applyFont="1" applyBorder="1" applyAlignment="1">
      <alignment horizontal="left"/>
    </xf>
    <xf numFmtId="0" fontId="91" fillId="0" borderId="3" xfId="5" applyFont="1" applyBorder="1" applyAlignment="1">
      <alignment horizontal="left"/>
    </xf>
    <xf numFmtId="9" fontId="93" fillId="0" borderId="4" xfId="7" applyFont="1" applyBorder="1" applyAlignment="1">
      <alignment horizontal="center" vertical="center" wrapText="1"/>
    </xf>
    <xf numFmtId="9" fontId="93" fillId="0" borderId="5" xfId="7" applyFont="1" applyBorder="1" applyAlignment="1">
      <alignment horizontal="center" vertical="center" wrapText="1"/>
    </xf>
    <xf numFmtId="9" fontId="93" fillId="0" borderId="10" xfId="7" applyFont="1" applyBorder="1" applyAlignment="1">
      <alignment horizontal="center" vertical="center" wrapText="1"/>
    </xf>
    <xf numFmtId="9" fontId="93" fillId="0" borderId="11" xfId="7" applyFont="1" applyBorder="1" applyAlignment="1">
      <alignment horizontal="center" vertical="center" wrapText="1"/>
    </xf>
    <xf numFmtId="3" fontId="99" fillId="49" borderId="5" xfId="4" applyNumberFormat="1" applyFont="1" applyFill="1" applyBorder="1" applyAlignment="1">
      <alignment horizontal="center" vertical="center" wrapText="1" readingOrder="1"/>
    </xf>
    <xf numFmtId="3" fontId="99" fillId="49" borderId="10" xfId="4" applyNumberFormat="1" applyFont="1" applyFill="1" applyBorder="1" applyAlignment="1">
      <alignment horizontal="center" vertical="center" wrapText="1" readingOrder="1"/>
    </xf>
    <xf numFmtId="3" fontId="99" fillId="49" borderId="11" xfId="4" applyNumberFormat="1" applyFont="1" applyFill="1" applyBorder="1" applyAlignment="1">
      <alignment horizontal="center" vertical="center" wrapText="1" readingOrder="1"/>
    </xf>
    <xf numFmtId="3" fontId="158" fillId="50" borderId="5" xfId="4" applyNumberFormat="1" applyFont="1" applyFill="1" applyBorder="1" applyAlignment="1">
      <alignment horizontal="center" vertical="center" wrapText="1" readingOrder="1"/>
    </xf>
    <xf numFmtId="3" fontId="158" fillId="50" borderId="11" xfId="4" applyNumberFormat="1" applyFont="1" applyFill="1" applyBorder="1" applyAlignment="1">
      <alignment horizontal="center" vertical="center" wrapText="1" readingOrder="1"/>
    </xf>
    <xf numFmtId="3" fontId="99" fillId="49" borderId="4" xfId="4" applyNumberFormat="1" applyFont="1" applyFill="1" applyBorder="1" applyAlignment="1">
      <alignment horizontal="center" vertical="center" wrapText="1" readingOrder="1"/>
    </xf>
    <xf numFmtId="3" fontId="99" fillId="49" borderId="12" xfId="4" applyNumberFormat="1" applyFont="1" applyFill="1" applyBorder="1" applyAlignment="1">
      <alignment horizontal="center" vertical="center" wrapText="1" readingOrder="1"/>
    </xf>
    <xf numFmtId="3" fontId="99" fillId="49" borderId="3" xfId="4" applyNumberFormat="1" applyFont="1" applyFill="1" applyBorder="1" applyAlignment="1">
      <alignment horizontal="center" vertical="center" wrapText="1" readingOrder="1"/>
    </xf>
    <xf numFmtId="0" fontId="124" fillId="0" borderId="0" xfId="0" applyFont="1" applyAlignment="1">
      <alignment horizontal="center" vertical="center"/>
    </xf>
    <xf numFmtId="0" fontId="86" fillId="0" borderId="64" xfId="0" applyFont="1" applyBorder="1" applyAlignment="1">
      <alignment horizontal="justify" vertical="justify" wrapText="1"/>
    </xf>
    <xf numFmtId="0" fontId="86" fillId="0" borderId="0" xfId="0" applyFont="1" applyAlignment="1">
      <alignment horizontal="justify" vertical="justify" wrapText="1"/>
    </xf>
    <xf numFmtId="0" fontId="86" fillId="0" borderId="13" xfId="0" applyFont="1" applyBorder="1" applyAlignment="1">
      <alignment horizontal="justify" vertical="justify" wrapText="1"/>
    </xf>
    <xf numFmtId="0" fontId="86" fillId="0" borderId="12" xfId="0" applyFont="1" applyBorder="1" applyAlignment="1">
      <alignment horizontal="justify" vertical="justify" wrapText="1"/>
    </xf>
    <xf numFmtId="0" fontId="86" fillId="0" borderId="3" xfId="0" applyFont="1" applyBorder="1" applyAlignment="1">
      <alignment horizontal="justify" vertical="justify" wrapText="1"/>
    </xf>
    <xf numFmtId="0" fontId="86" fillId="0" borderId="53" xfId="0" applyFont="1" applyBorder="1" applyAlignment="1">
      <alignment horizontal="justify" vertical="justify" wrapText="1"/>
    </xf>
    <xf numFmtId="0" fontId="173" fillId="50" borderId="9" xfId="0" applyFont="1" applyFill="1" applyBorder="1" applyAlignment="1">
      <alignment horizontal="center" vertical="center"/>
    </xf>
    <xf numFmtId="0" fontId="173" fillId="50" borderId="58" xfId="0" applyFont="1" applyFill="1" applyBorder="1" applyAlignment="1">
      <alignment horizontal="center" vertical="center"/>
    </xf>
    <xf numFmtId="0" fontId="173" fillId="50" borderId="52" xfId="0" applyFont="1" applyFill="1" applyBorder="1" applyAlignment="1">
      <alignment horizontal="center" vertical="center"/>
    </xf>
    <xf numFmtId="0" fontId="156" fillId="0" borderId="9" xfId="0" applyFont="1" applyBorder="1" applyAlignment="1">
      <alignment horizontal="center"/>
    </xf>
    <xf numFmtId="0" fontId="156" fillId="0" borderId="58" xfId="0" applyFont="1" applyBorder="1" applyAlignment="1">
      <alignment horizontal="center"/>
    </xf>
    <xf numFmtId="0" fontId="156" fillId="0" borderId="52" xfId="0" applyFont="1" applyBorder="1" applyAlignment="1">
      <alignment horizontal="center"/>
    </xf>
    <xf numFmtId="0" fontId="156" fillId="0" borderId="64" xfId="0" applyFont="1" applyBorder="1" applyAlignment="1">
      <alignment horizontal="center"/>
    </xf>
    <xf numFmtId="0" fontId="156" fillId="0" borderId="0" xfId="0" applyFont="1" applyAlignment="1">
      <alignment horizontal="center"/>
    </xf>
    <xf numFmtId="0" fontId="156" fillId="0" borderId="13" xfId="0" applyFont="1" applyBorder="1" applyAlignment="1">
      <alignment horizontal="center"/>
    </xf>
    <xf numFmtId="0" fontId="163" fillId="46" borderId="4" xfId="0" applyFont="1" applyFill="1" applyBorder="1" applyAlignment="1">
      <alignment horizontal="center" vertical="center" wrapText="1" readingOrder="1"/>
    </xf>
    <xf numFmtId="0" fontId="135" fillId="3" borderId="64" xfId="0" applyFont="1" applyFill="1" applyBorder="1" applyAlignment="1">
      <alignment horizontal="center"/>
    </xf>
    <xf numFmtId="0" fontId="135" fillId="3" borderId="0" xfId="0" applyFont="1" applyFill="1" applyAlignment="1">
      <alignment horizontal="center"/>
    </xf>
    <xf numFmtId="0" fontId="165" fillId="50" borderId="22" xfId="0" applyFont="1" applyFill="1" applyBorder="1" applyAlignment="1">
      <alignment horizontal="center" vertical="center" wrapText="1" readingOrder="1"/>
    </xf>
    <xf numFmtId="0" fontId="165" fillId="50" borderId="23" xfId="0" applyFont="1" applyFill="1" applyBorder="1" applyAlignment="1">
      <alignment horizontal="center" vertical="center" wrapText="1" readingOrder="1"/>
    </xf>
    <xf numFmtId="0" fontId="53" fillId="0" borderId="8" xfId="0" applyFont="1" applyBorder="1" applyAlignment="1">
      <alignment horizontal="center" vertical="center" wrapText="1" readingOrder="1"/>
    </xf>
    <xf numFmtId="0" fontId="53" fillId="0" borderId="4" xfId="0" applyFont="1" applyBorder="1" applyAlignment="1">
      <alignment horizontal="center" vertical="center" wrapText="1" readingOrder="1"/>
    </xf>
    <xf numFmtId="0" fontId="53" fillId="0" borderId="6" xfId="0" applyFont="1" applyBorder="1" applyAlignment="1">
      <alignment horizontal="center" vertical="center" wrapText="1" readingOrder="1"/>
    </xf>
    <xf numFmtId="0" fontId="57" fillId="0" borderId="15" xfId="0" applyFont="1" applyBorder="1" applyAlignment="1">
      <alignment horizontal="left" vertical="center" wrapText="1" readingOrder="1"/>
    </xf>
    <xf numFmtId="14" fontId="143" fillId="41" borderId="22" xfId="0" applyNumberFormat="1" applyFont="1" applyFill="1" applyBorder="1" applyAlignment="1">
      <alignment horizontal="center" vertical="center" wrapText="1" readingOrder="1"/>
    </xf>
    <xf numFmtId="14" fontId="143" fillId="41" borderId="23" xfId="0" applyNumberFormat="1" applyFont="1" applyFill="1" applyBorder="1" applyAlignment="1">
      <alignment horizontal="center" vertical="center" wrapText="1" readingOrder="1"/>
    </xf>
    <xf numFmtId="14" fontId="143" fillId="41" borderId="24" xfId="0" applyNumberFormat="1" applyFont="1" applyFill="1" applyBorder="1" applyAlignment="1">
      <alignment horizontal="center" vertical="center" wrapText="1" readingOrder="1"/>
    </xf>
    <xf numFmtId="0" fontId="45" fillId="42" borderId="82" xfId="0" applyFont="1" applyFill="1" applyBorder="1" applyAlignment="1">
      <alignment horizontal="left" wrapText="1" readingOrder="1"/>
    </xf>
    <xf numFmtId="0" fontId="148" fillId="42" borderId="82" xfId="0" applyFont="1" applyFill="1" applyBorder="1" applyAlignment="1">
      <alignment horizontal="left" wrapText="1" readingOrder="1"/>
    </xf>
    <xf numFmtId="0" fontId="143" fillId="46" borderId="85" xfId="0" applyFont="1" applyFill="1" applyBorder="1" applyAlignment="1">
      <alignment horizontal="center" vertical="center" wrapText="1" readingOrder="1"/>
    </xf>
    <xf numFmtId="0" fontId="143" fillId="46" borderId="86" xfId="0" applyFont="1" applyFill="1" applyBorder="1" applyAlignment="1">
      <alignment horizontal="center" vertical="center" wrapText="1" readingOrder="1"/>
    </xf>
    <xf numFmtId="0" fontId="143" fillId="46" borderId="87" xfId="0" applyFont="1" applyFill="1" applyBorder="1" applyAlignment="1">
      <alignment horizontal="center" vertical="center" wrapText="1" readingOrder="1"/>
    </xf>
    <xf numFmtId="0" fontId="154" fillId="45" borderId="83" xfId="0" applyFont="1" applyFill="1" applyBorder="1" applyAlignment="1">
      <alignment horizontal="center" wrapText="1" readingOrder="1"/>
    </xf>
    <xf numFmtId="0" fontId="154" fillId="45" borderId="84" xfId="0" applyFont="1" applyFill="1" applyBorder="1" applyAlignment="1">
      <alignment horizontal="center" wrapText="1" readingOrder="1"/>
    </xf>
    <xf numFmtId="0" fontId="164" fillId="50" borderId="22" xfId="4" applyFont="1" applyFill="1" applyBorder="1" applyAlignment="1">
      <alignment horizontal="center" vertical="center"/>
    </xf>
    <xf numFmtId="0" fontId="164" fillId="50" borderId="23" xfId="4" applyFont="1" applyFill="1" applyBorder="1" applyAlignment="1">
      <alignment horizontal="center" vertical="center"/>
    </xf>
    <xf numFmtId="0" fontId="164" fillId="50" borderId="24" xfId="4" applyFont="1" applyFill="1" applyBorder="1" applyAlignment="1">
      <alignment horizontal="center" vertical="center"/>
    </xf>
  </cellXfs>
  <cellStyles count="578">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28">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102658</xdr:colOff>
      <xdr:row>1</xdr:row>
      <xdr:rowOff>41274</xdr:rowOff>
    </xdr:from>
    <xdr:to>
      <xdr:col>1</xdr:col>
      <xdr:colOff>115661</xdr:colOff>
      <xdr:row>3</xdr:row>
      <xdr:rowOff>371475</xdr:rowOff>
    </xdr:to>
    <xdr:pic>
      <xdr:nvPicPr>
        <xdr:cNvPr id="4" name="Imagen 3">
          <a:extLst>
            <a:ext uri="{FF2B5EF4-FFF2-40B4-BE49-F238E27FC236}">
              <a16:creationId xmlns:a16="http://schemas.microsoft.com/office/drawing/2014/main" id="{00000000-0008-0000-0C00-000004000000}"/>
            </a:ext>
          </a:extLst>
        </xdr:cNvPr>
        <xdr:cNvPicPr/>
      </xdr:nvPicPr>
      <xdr:blipFill rotWithShape="1">
        <a:blip xmlns:r="http://schemas.openxmlformats.org/officeDocument/2006/relationships" r:embed="rId1"/>
        <a:srcRect l="11227" t="20346" r="60761" b="574"/>
        <a:stretch/>
      </xdr:blipFill>
      <xdr:spPr bwMode="auto">
        <a:xfrm>
          <a:off x="102658" y="231774"/>
          <a:ext cx="2421467" cy="103777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1053040</xdr:colOff>
      <xdr:row>1</xdr:row>
      <xdr:rowOff>161924</xdr:rowOff>
    </xdr:from>
    <xdr:to>
      <xdr:col>15</xdr:col>
      <xdr:colOff>935566</xdr:colOff>
      <xdr:row>4</xdr:row>
      <xdr:rowOff>28574</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14854765" y="352424"/>
          <a:ext cx="2023535"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84666</xdr:colOff>
      <xdr:row>0</xdr:row>
      <xdr:rowOff>74085</xdr:rowOff>
    </xdr:from>
    <xdr:to>
      <xdr:col>1</xdr:col>
      <xdr:colOff>903181</xdr:colOff>
      <xdr:row>4</xdr:row>
      <xdr:rowOff>10848</xdr:rowOff>
    </xdr:to>
    <xdr:pic>
      <xdr:nvPicPr>
        <xdr:cNvPr id="3" name="Imagen 2">
          <a:extLst>
            <a:ext uri="{FF2B5EF4-FFF2-40B4-BE49-F238E27FC236}">
              <a16:creationId xmlns:a16="http://schemas.microsoft.com/office/drawing/2014/main" id="{00000000-0008-0000-0F00-000003000000}"/>
            </a:ext>
          </a:extLst>
        </xdr:cNvPr>
        <xdr:cNvPicPr/>
      </xdr:nvPicPr>
      <xdr:blipFill rotWithShape="1">
        <a:blip xmlns:r="http://schemas.openxmlformats.org/officeDocument/2006/relationships" r:embed="rId1"/>
        <a:srcRect l="11227" t="20346" r="60761" b="574"/>
        <a:stretch/>
      </xdr:blipFill>
      <xdr:spPr bwMode="auto">
        <a:xfrm>
          <a:off x="84666" y="74085"/>
          <a:ext cx="3051598" cy="111151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13</xdr:col>
      <xdr:colOff>261938</xdr:colOff>
      <xdr:row>0</xdr:row>
      <xdr:rowOff>154782</xdr:rowOff>
    </xdr:from>
    <xdr:to>
      <xdr:col>15</xdr:col>
      <xdr:colOff>633938</xdr:colOff>
      <xdr:row>4</xdr:row>
      <xdr:rowOff>54994</xdr:rowOff>
    </xdr:to>
    <xdr:pic>
      <xdr:nvPicPr>
        <xdr:cNvPr id="5" name="Imagen 4">
          <a:extLst>
            <a:ext uri="{FF2B5EF4-FFF2-40B4-BE49-F238E27FC236}">
              <a16:creationId xmlns:a16="http://schemas.microsoft.com/office/drawing/2014/main" id="{A0395384-A069-4B4F-83BE-604714713DED}"/>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14799469" y="154782"/>
          <a:ext cx="2515125" cy="1067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73314</xdr:colOff>
      <xdr:row>0</xdr:row>
      <xdr:rowOff>0</xdr:rowOff>
    </xdr:from>
    <xdr:to>
      <xdr:col>0</xdr:col>
      <xdr:colOff>2415117</xdr:colOff>
      <xdr:row>3</xdr:row>
      <xdr:rowOff>326157</xdr:rowOff>
    </xdr:to>
    <xdr:pic>
      <xdr:nvPicPr>
        <xdr:cNvPr id="7" name="Imagen 6">
          <a:extLst>
            <a:ext uri="{FF2B5EF4-FFF2-40B4-BE49-F238E27FC236}">
              <a16:creationId xmlns:a16="http://schemas.microsoft.com/office/drawing/2014/main" id="{00000000-0008-0000-0D00-000007000000}"/>
            </a:ext>
          </a:extLst>
        </xdr:cNvPr>
        <xdr:cNvPicPr/>
      </xdr:nvPicPr>
      <xdr:blipFill rotWithShape="1">
        <a:blip xmlns:r="http://schemas.openxmlformats.org/officeDocument/2006/relationships" r:embed="rId1"/>
        <a:srcRect l="11227" t="20346" r="60761" b="574"/>
        <a:stretch/>
      </xdr:blipFill>
      <xdr:spPr bwMode="auto">
        <a:xfrm>
          <a:off x="73314" y="0"/>
          <a:ext cx="2341803" cy="106910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16</xdr:col>
      <xdr:colOff>179244</xdr:colOff>
      <xdr:row>0</xdr:row>
      <xdr:rowOff>31750</xdr:rowOff>
    </xdr:from>
    <xdr:to>
      <xdr:col>18</xdr:col>
      <xdr:colOff>222250</xdr:colOff>
      <xdr:row>3</xdr:row>
      <xdr:rowOff>269875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16070119" y="31750"/>
          <a:ext cx="2170256" cy="98425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E238"/>
  <sheetViews>
    <sheetView topLeftCell="C1" workbookViewId="0">
      <selection activeCell="AA114" sqref="AA114"/>
    </sheetView>
  </sheetViews>
  <sheetFormatPr baseColWidth="10" defaultColWidth="9.140625" defaultRowHeight="15" x14ac:dyDescent="0.25"/>
  <cols>
    <col min="1" max="1" width="9.140625" customWidth="1"/>
    <col min="2" max="2" width="26.42578125" customWidth="1"/>
    <col min="3" max="3" width="16.42578125" customWidth="1"/>
    <col min="4" max="5" width="9.140625" hidden="1" customWidth="1"/>
    <col min="6" max="6" width="12.42578125" hidden="1" customWidth="1"/>
    <col min="7" max="7" width="9.140625" hidden="1" customWidth="1"/>
    <col min="8" max="8" width="6.5703125" hidden="1" customWidth="1"/>
    <col min="9" max="9" width="9.28515625" hidden="1" customWidth="1"/>
    <col min="10" max="10" width="8.140625" hidden="1" customWidth="1"/>
    <col min="11" max="11" width="10" hidden="1" customWidth="1"/>
    <col min="12" max="12" width="10.7109375" hidden="1" customWidth="1"/>
    <col min="13" max="13" width="12.7109375" hidden="1" customWidth="1"/>
    <col min="14" max="14" width="7.85546875" style="153" hidden="1" customWidth="1"/>
    <col min="15" max="15" width="17.85546875" hidden="1" customWidth="1"/>
    <col min="16" max="16" width="23" customWidth="1"/>
    <col min="17" max="17" width="30" customWidth="1"/>
    <col min="18" max="18" width="16.7109375" customWidth="1"/>
    <col min="19" max="19" width="16" customWidth="1"/>
    <col min="20" max="20" width="16.7109375" customWidth="1"/>
    <col min="21" max="21" width="17" customWidth="1"/>
    <col min="22" max="22" width="15.42578125" customWidth="1"/>
    <col min="23" max="23" width="13.7109375" customWidth="1"/>
    <col min="24" max="24" width="12.5703125" customWidth="1"/>
    <col min="25" max="25" width="15.28515625" customWidth="1"/>
    <col min="26" max="26" width="13.42578125" customWidth="1"/>
    <col min="27" max="27" width="18" customWidth="1"/>
    <col min="28" max="28" width="12.28515625" customWidth="1"/>
  </cols>
  <sheetData>
    <row r="1" spans="1:31" ht="29.25" customHeight="1" x14ac:dyDescent="0.25">
      <c r="A1" s="159" t="s">
        <v>0</v>
      </c>
      <c r="B1" s="159">
        <v>2024</v>
      </c>
      <c r="C1" s="160" t="s">
        <v>1</v>
      </c>
      <c r="D1" s="160" t="s">
        <v>1</v>
      </c>
      <c r="E1" s="160" t="s">
        <v>1</v>
      </c>
      <c r="F1" s="160" t="s">
        <v>1</v>
      </c>
      <c r="G1" s="160" t="s">
        <v>1</v>
      </c>
      <c r="H1" s="160" t="s">
        <v>1</v>
      </c>
      <c r="I1" s="160" t="s">
        <v>1</v>
      </c>
      <c r="J1" s="160" t="s">
        <v>1</v>
      </c>
      <c r="K1" s="160" t="s">
        <v>1</v>
      </c>
      <c r="L1" s="160" t="s">
        <v>1</v>
      </c>
      <c r="M1" s="160" t="s">
        <v>1</v>
      </c>
      <c r="N1" s="160" t="s">
        <v>1</v>
      </c>
      <c r="O1" s="160"/>
      <c r="P1" s="160" t="s">
        <v>1</v>
      </c>
      <c r="Q1" s="160" t="s">
        <v>1</v>
      </c>
      <c r="R1" s="160"/>
      <c r="S1" s="160" t="s">
        <v>1</v>
      </c>
      <c r="T1" s="160" t="s">
        <v>1</v>
      </c>
      <c r="U1" s="160" t="s">
        <v>1</v>
      </c>
      <c r="V1" s="297" t="s">
        <v>383</v>
      </c>
      <c r="W1" s="214" t="e">
        <f>+#REF!</f>
        <v>#REF!</v>
      </c>
      <c r="X1" s="284"/>
      <c r="Y1" s="284" t="e">
        <f>+#REF!</f>
        <v>#REF!</v>
      </c>
      <c r="Z1" s="284" t="e">
        <f>+#REF!</f>
        <v>#REF!</v>
      </c>
      <c r="AA1" s="189" t="s">
        <v>309</v>
      </c>
      <c r="AB1" s="160"/>
    </row>
    <row r="2" spans="1:31" x14ac:dyDescent="0.25">
      <c r="A2" s="159" t="s">
        <v>2</v>
      </c>
      <c r="B2" s="159" t="s">
        <v>3</v>
      </c>
      <c r="C2" s="160" t="s">
        <v>1</v>
      </c>
      <c r="D2" s="160" t="s">
        <v>1</v>
      </c>
      <c r="E2" s="160" t="s">
        <v>1</v>
      </c>
      <c r="F2" s="160" t="s">
        <v>1</v>
      </c>
      <c r="G2" s="160" t="s">
        <v>1</v>
      </c>
      <c r="H2" s="160" t="s">
        <v>1</v>
      </c>
      <c r="I2" s="160" t="s">
        <v>1</v>
      </c>
      <c r="J2" s="160" t="s">
        <v>1</v>
      </c>
      <c r="K2" s="160" t="s">
        <v>1</v>
      </c>
      <c r="L2" s="160" t="s">
        <v>1</v>
      </c>
      <c r="M2" s="160" t="s">
        <v>1</v>
      </c>
      <c r="N2" s="160"/>
      <c r="O2" s="160"/>
      <c r="P2" s="160"/>
      <c r="Q2" s="160" t="s">
        <v>1</v>
      </c>
      <c r="R2" s="502"/>
      <c r="S2" s="162"/>
      <c r="T2" s="160" t="s">
        <v>1</v>
      </c>
      <c r="U2" s="160"/>
      <c r="V2" s="161" t="s">
        <v>305</v>
      </c>
      <c r="W2" s="215" t="e">
        <f>W8</f>
        <v>#REF!</v>
      </c>
      <c r="X2" s="285"/>
      <c r="Y2" s="285" t="e">
        <f>+Y8</f>
        <v>#REF!</v>
      </c>
      <c r="Z2" s="285" t="e">
        <f>+Z8</f>
        <v>#REF!</v>
      </c>
      <c r="AA2" s="190" t="s">
        <v>338</v>
      </c>
      <c r="AB2" s="162"/>
    </row>
    <row r="3" spans="1:31" x14ac:dyDescent="0.25">
      <c r="A3" s="159" t="s">
        <v>4</v>
      </c>
      <c r="B3" s="188" t="s">
        <v>219</v>
      </c>
      <c r="C3" s="160" t="s">
        <v>1</v>
      </c>
      <c r="D3" s="160" t="s">
        <v>1</v>
      </c>
      <c r="E3" s="160" t="s">
        <v>1</v>
      </c>
      <c r="F3" s="160" t="s">
        <v>1</v>
      </c>
      <c r="G3" s="160" t="s">
        <v>1</v>
      </c>
      <c r="H3" s="160" t="s">
        <v>1</v>
      </c>
      <c r="I3" s="160" t="s">
        <v>1</v>
      </c>
      <c r="J3" s="160" t="s">
        <v>1</v>
      </c>
      <c r="K3" s="160" t="s">
        <v>1</v>
      </c>
      <c r="L3" s="160" t="s">
        <v>1</v>
      </c>
      <c r="M3" s="160" t="s">
        <v>1</v>
      </c>
      <c r="N3" s="160" t="s">
        <v>1</v>
      </c>
      <c r="O3" s="160"/>
      <c r="P3" s="160" t="s">
        <v>1</v>
      </c>
      <c r="Q3" s="160" t="s">
        <v>1</v>
      </c>
      <c r="R3" s="163">
        <v>1000000</v>
      </c>
      <c r="S3" s="160" t="s">
        <v>1</v>
      </c>
      <c r="T3" s="160" t="s">
        <v>1</v>
      </c>
      <c r="U3" s="163"/>
      <c r="V3" s="160" t="s">
        <v>1</v>
      </c>
      <c r="W3" s="216" t="e">
        <f>+W2-W1</f>
        <v>#REF!</v>
      </c>
      <c r="X3" s="286"/>
      <c r="Y3" s="286" t="e">
        <f>+Y2-Y1</f>
        <v>#REF!</v>
      </c>
      <c r="Z3" s="286" t="e">
        <f>+Z2-Z1</f>
        <v>#REF!</v>
      </c>
      <c r="AA3" s="191" t="s">
        <v>313</v>
      </c>
      <c r="AB3" s="160"/>
    </row>
    <row r="4" spans="1:31" s="449" customFormat="1" ht="47.25" customHeight="1" x14ac:dyDescent="0.25">
      <c r="A4" s="447" t="s">
        <v>5</v>
      </c>
      <c r="B4" s="447" t="s">
        <v>6</v>
      </c>
      <c r="C4" s="447" t="s">
        <v>7</v>
      </c>
      <c r="D4" s="447" t="s">
        <v>8</v>
      </c>
      <c r="E4" s="447" t="s">
        <v>9</v>
      </c>
      <c r="F4" s="447" t="s">
        <v>10</v>
      </c>
      <c r="G4" s="447" t="s">
        <v>11</v>
      </c>
      <c r="H4" s="447" t="s">
        <v>12</v>
      </c>
      <c r="I4" s="447" t="s">
        <v>13</v>
      </c>
      <c r="J4" s="447" t="s">
        <v>14</v>
      </c>
      <c r="K4" s="447" t="s">
        <v>15</v>
      </c>
      <c r="L4" s="447" t="s">
        <v>180</v>
      </c>
      <c r="M4" s="447" t="s">
        <v>16</v>
      </c>
      <c r="N4" s="447" t="s">
        <v>17</v>
      </c>
      <c r="O4" s="447" t="s">
        <v>18</v>
      </c>
      <c r="P4" s="447" t="s">
        <v>453</v>
      </c>
      <c r="Q4" s="447" t="e">
        <f>+#REF!</f>
        <v>#REF!</v>
      </c>
      <c r="R4" s="447" t="s">
        <v>20</v>
      </c>
      <c r="S4" s="447" t="s">
        <v>21</v>
      </c>
      <c r="T4" s="447" t="s">
        <v>22</v>
      </c>
      <c r="U4" s="447" t="s">
        <v>95</v>
      </c>
      <c r="V4" s="447" t="s">
        <v>23</v>
      </c>
      <c r="W4" s="447" t="s">
        <v>24</v>
      </c>
      <c r="X4" s="448" t="s">
        <v>181</v>
      </c>
      <c r="Y4" s="448" t="s">
        <v>25</v>
      </c>
      <c r="Z4" s="448" t="s">
        <v>26</v>
      </c>
      <c r="AA4" s="448" t="s">
        <v>27</v>
      </c>
      <c r="AB4" s="447" t="s">
        <v>28</v>
      </c>
    </row>
    <row r="5" spans="1:31" s="171" customFormat="1" ht="33.75" customHeight="1" x14ac:dyDescent="0.25">
      <c r="A5" s="85" t="e">
        <f>+#REF!</f>
        <v>#REF!</v>
      </c>
      <c r="B5" s="143" t="e">
        <f>+#REF!</f>
        <v>#REF!</v>
      </c>
      <c r="C5" s="442" t="e">
        <f>+#REF!</f>
        <v>#REF!</v>
      </c>
      <c r="D5" s="85" t="e">
        <f>+#REF!</f>
        <v>#REF!</v>
      </c>
      <c r="E5" s="85" t="e">
        <f>+#REF!</f>
        <v>#REF!</v>
      </c>
      <c r="F5" s="85" t="e">
        <f>+#REF!</f>
        <v>#REF!</v>
      </c>
      <c r="G5" s="85" t="e">
        <f>+#REF!</f>
        <v>#REF!</v>
      </c>
      <c r="H5" s="85"/>
      <c r="I5" s="85"/>
      <c r="J5" s="85"/>
      <c r="K5" s="85"/>
      <c r="L5" s="85"/>
      <c r="M5" s="85" t="e">
        <f>+#REF!</f>
        <v>#REF!</v>
      </c>
      <c r="N5" s="85" t="e">
        <f>+#REF!</f>
        <v>#REF!</v>
      </c>
      <c r="O5" s="85" t="e">
        <f>+#REF!</f>
        <v>#REF!</v>
      </c>
      <c r="P5" s="143" t="e">
        <f>+#REF!</f>
        <v>#REF!</v>
      </c>
      <c r="Q5" s="143" t="e">
        <f>+#REF!</f>
        <v>#REF!</v>
      </c>
      <c r="R5" s="440" t="e">
        <f>+#REF!/$R$3</f>
        <v>#REF!</v>
      </c>
      <c r="S5" s="440" t="e">
        <f>+#REF!/$R$3</f>
        <v>#REF!</v>
      </c>
      <c r="T5" s="440" t="e">
        <f>+#REF!/$R$3</f>
        <v>#REF!</v>
      </c>
      <c r="U5" s="440" t="e">
        <f>+#REF!/$R$3</f>
        <v>#REF!</v>
      </c>
      <c r="V5" s="440" t="e">
        <f>+#REF!/$R$3</f>
        <v>#REF!</v>
      </c>
      <c r="W5" s="440" t="e">
        <f>+#REF!/$R$3</f>
        <v>#REF!</v>
      </c>
      <c r="X5" s="440" t="e">
        <f>+#REF!/$R$3</f>
        <v>#REF!</v>
      </c>
      <c r="Y5" s="440" t="e">
        <f>+#REF!/$R$3</f>
        <v>#REF!</v>
      </c>
      <c r="Z5" s="440" t="e">
        <f>+#REF!/$R$3</f>
        <v>#REF!</v>
      </c>
      <c r="AA5" s="440" t="e">
        <f>+#REF!/$R$3</f>
        <v>#REF!</v>
      </c>
      <c r="AB5" s="440" t="e">
        <f>+#REF!/$R$3</f>
        <v>#REF!</v>
      </c>
      <c r="AC5" s="441"/>
      <c r="AD5" s="439"/>
      <c r="AE5" s="438"/>
    </row>
    <row r="6" spans="1:31" s="171" customFormat="1" ht="33.75" customHeight="1" x14ac:dyDescent="0.25">
      <c r="A6" s="85" t="e">
        <f>+#REF!</f>
        <v>#REF!</v>
      </c>
      <c r="B6" s="143" t="e">
        <f>+#REF!</f>
        <v>#REF!</v>
      </c>
      <c r="C6" s="442" t="e">
        <f>+#REF!</f>
        <v>#REF!</v>
      </c>
      <c r="D6" s="85" t="e">
        <f>+#REF!</f>
        <v>#REF!</v>
      </c>
      <c r="E6" s="85" t="e">
        <f>+#REF!</f>
        <v>#REF!</v>
      </c>
      <c r="F6" s="85" t="e">
        <f>+#REF!</f>
        <v>#REF!</v>
      </c>
      <c r="G6" s="85" t="e">
        <f>+#REF!</f>
        <v>#REF!</v>
      </c>
      <c r="H6" s="85"/>
      <c r="I6" s="85"/>
      <c r="J6" s="85"/>
      <c r="K6" s="85"/>
      <c r="L6" s="85"/>
      <c r="M6" s="85" t="e">
        <f>+#REF!</f>
        <v>#REF!</v>
      </c>
      <c r="N6" s="85" t="e">
        <f>+#REF!</f>
        <v>#REF!</v>
      </c>
      <c r="O6" s="85" t="e">
        <f>+#REF!</f>
        <v>#REF!</v>
      </c>
      <c r="P6" s="143" t="e">
        <f>+#REF!</f>
        <v>#REF!</v>
      </c>
      <c r="Q6" s="143" t="e">
        <f>+#REF!</f>
        <v>#REF!</v>
      </c>
      <c r="R6" s="440" t="e">
        <f>+#REF!/$R$3</f>
        <v>#REF!</v>
      </c>
      <c r="S6" s="440" t="e">
        <f>+#REF!/$R$3</f>
        <v>#REF!</v>
      </c>
      <c r="T6" s="440" t="e">
        <f>+#REF!/$R$3</f>
        <v>#REF!</v>
      </c>
      <c r="U6" s="440" t="e">
        <f>+#REF!/$R$3</f>
        <v>#REF!</v>
      </c>
      <c r="V6" s="440" t="e">
        <f>+#REF!/$R$3</f>
        <v>#REF!</v>
      </c>
      <c r="W6" s="440" t="e">
        <f>+#REF!/$R$3</f>
        <v>#REF!</v>
      </c>
      <c r="X6" s="440" t="e">
        <f>+#REF!/$R$3</f>
        <v>#REF!</v>
      </c>
      <c r="Y6" s="440" t="e">
        <f>+#REF!/$R$3</f>
        <v>#REF!</v>
      </c>
      <c r="Z6" s="440" t="e">
        <f>+#REF!/$R$3</f>
        <v>#REF!</v>
      </c>
      <c r="AA6" s="440" t="e">
        <f>+#REF!/$R$3</f>
        <v>#REF!</v>
      </c>
      <c r="AB6" s="440" t="e">
        <f>+#REF!/$R$3</f>
        <v>#REF!</v>
      </c>
      <c r="AC6" s="441"/>
      <c r="AD6" s="439"/>
      <c r="AE6" s="438"/>
    </row>
    <row r="7" spans="1:31" s="171" customFormat="1" ht="33.75" customHeight="1" x14ac:dyDescent="0.25">
      <c r="A7" s="85" t="e">
        <f>+#REF!</f>
        <v>#REF!</v>
      </c>
      <c r="B7" s="143" t="e">
        <f>+#REF!</f>
        <v>#REF!</v>
      </c>
      <c r="C7" s="442" t="e">
        <f>+#REF!</f>
        <v>#REF!</v>
      </c>
      <c r="D7" s="85" t="e">
        <f>+#REF!</f>
        <v>#REF!</v>
      </c>
      <c r="E7" s="85" t="e">
        <f>+#REF!</f>
        <v>#REF!</v>
      </c>
      <c r="F7" s="85" t="e">
        <f>+#REF!</f>
        <v>#REF!</v>
      </c>
      <c r="G7" s="85" t="e">
        <f>+#REF!</f>
        <v>#REF!</v>
      </c>
      <c r="H7" s="85"/>
      <c r="I7" s="85"/>
      <c r="J7" s="85"/>
      <c r="K7" s="85"/>
      <c r="L7" s="85"/>
      <c r="M7" s="85" t="e">
        <f>+#REF!</f>
        <v>#REF!</v>
      </c>
      <c r="N7" s="85" t="e">
        <f>+#REF!</f>
        <v>#REF!</v>
      </c>
      <c r="O7" s="85" t="e">
        <f>+#REF!</f>
        <v>#REF!</v>
      </c>
      <c r="P7" s="143" t="e">
        <f>+#REF!</f>
        <v>#REF!</v>
      </c>
      <c r="Q7" s="143" t="e">
        <f>+#REF!</f>
        <v>#REF!</v>
      </c>
      <c r="R7" s="440" t="e">
        <f>+#REF!/$R$3</f>
        <v>#REF!</v>
      </c>
      <c r="S7" s="440" t="e">
        <f>+#REF!/$R$3</f>
        <v>#REF!</v>
      </c>
      <c r="T7" s="440" t="e">
        <f>+#REF!/$R$3</f>
        <v>#REF!</v>
      </c>
      <c r="U7" s="440" t="e">
        <f>+#REF!/$R$3</f>
        <v>#REF!</v>
      </c>
      <c r="V7" s="440" t="e">
        <f>+#REF!/$R$3</f>
        <v>#REF!</v>
      </c>
      <c r="W7" s="440" t="e">
        <f>+#REF!/$R$3</f>
        <v>#REF!</v>
      </c>
      <c r="X7" s="440" t="e">
        <f>+#REF!/$R$3</f>
        <v>#REF!</v>
      </c>
      <c r="Y7" s="440" t="e">
        <f>+#REF!/$R$3</f>
        <v>#REF!</v>
      </c>
      <c r="Z7" s="440" t="e">
        <f>+#REF!/$R$3</f>
        <v>#REF!</v>
      </c>
      <c r="AA7" s="440" t="e">
        <f>+#REF!/$R$3</f>
        <v>#REF!</v>
      </c>
      <c r="AB7" s="440" t="e">
        <f>+#REF!/$R$3</f>
        <v>#REF!</v>
      </c>
      <c r="AC7" s="441"/>
      <c r="AD7" s="439"/>
      <c r="AE7" s="438"/>
    </row>
    <row r="8" spans="1:31" s="171" customFormat="1" ht="33.75" customHeight="1" x14ac:dyDescent="0.25">
      <c r="A8" s="85" t="e">
        <f>+#REF!</f>
        <v>#REF!</v>
      </c>
      <c r="B8" s="143" t="e">
        <f>+#REF!</f>
        <v>#REF!</v>
      </c>
      <c r="C8" s="442" t="e">
        <f>+#REF!</f>
        <v>#REF!</v>
      </c>
      <c r="D8" s="85" t="e">
        <f>+#REF!</f>
        <v>#REF!</v>
      </c>
      <c r="E8" s="85" t="e">
        <f>+#REF!</f>
        <v>#REF!</v>
      </c>
      <c r="F8" s="85" t="e">
        <f>+#REF!</f>
        <v>#REF!</v>
      </c>
      <c r="G8" s="85" t="e">
        <f>+#REF!</f>
        <v>#REF!</v>
      </c>
      <c r="H8" s="85"/>
      <c r="I8" s="85"/>
      <c r="J8" s="85"/>
      <c r="K8" s="85"/>
      <c r="L8" s="85"/>
      <c r="M8" s="85" t="e">
        <f>+#REF!</f>
        <v>#REF!</v>
      </c>
      <c r="N8" s="85" t="e">
        <f>+#REF!</f>
        <v>#REF!</v>
      </c>
      <c r="O8" s="85" t="e">
        <f>+#REF!</f>
        <v>#REF!</v>
      </c>
      <c r="P8" s="143" t="e">
        <f>+#REF!</f>
        <v>#REF!</v>
      </c>
      <c r="Q8" s="143" t="e">
        <f>+#REF!</f>
        <v>#REF!</v>
      </c>
      <c r="R8" s="440" t="e">
        <f>+#REF!/$R$3</f>
        <v>#REF!</v>
      </c>
      <c r="S8" s="440" t="e">
        <f>+#REF!/$R$3</f>
        <v>#REF!</v>
      </c>
      <c r="T8" s="440" t="e">
        <f>+#REF!/$R$3</f>
        <v>#REF!</v>
      </c>
      <c r="U8" s="440" t="e">
        <f>+#REF!/$R$3</f>
        <v>#REF!</v>
      </c>
      <c r="V8" s="440" t="e">
        <f>+#REF!/$R$3</f>
        <v>#REF!</v>
      </c>
      <c r="W8" s="440" t="e">
        <f>+#REF!/$R$3</f>
        <v>#REF!</v>
      </c>
      <c r="X8" s="440" t="e">
        <f>+#REF!/$R$3</f>
        <v>#REF!</v>
      </c>
      <c r="Y8" s="440" t="e">
        <f>+#REF!/$R$3</f>
        <v>#REF!</v>
      </c>
      <c r="Z8" s="440" t="e">
        <f>+#REF!/$R$3</f>
        <v>#REF!</v>
      </c>
      <c r="AA8" s="440" t="e">
        <f>+#REF!/$R$3</f>
        <v>#REF!</v>
      </c>
      <c r="AB8" s="440" t="e">
        <f>+#REF!/$R$3</f>
        <v>#REF!</v>
      </c>
      <c r="AC8" s="441"/>
      <c r="AD8" s="439"/>
      <c r="AE8" s="438"/>
    </row>
    <row r="9" spans="1:31" s="171" customFormat="1" ht="33.75" customHeight="1" x14ac:dyDescent="0.25">
      <c r="A9" s="85" t="e">
        <f>+#REF!</f>
        <v>#REF!</v>
      </c>
      <c r="B9" s="143" t="e">
        <f>+#REF!</f>
        <v>#REF!</v>
      </c>
      <c r="C9" s="442" t="e">
        <f>+#REF!</f>
        <v>#REF!</v>
      </c>
      <c r="D9" s="85" t="e">
        <f>+#REF!</f>
        <v>#REF!</v>
      </c>
      <c r="E9" s="85" t="e">
        <f>+#REF!</f>
        <v>#REF!</v>
      </c>
      <c r="F9" s="85" t="e">
        <f>+#REF!</f>
        <v>#REF!</v>
      </c>
      <c r="G9" s="85" t="e">
        <f>+#REF!</f>
        <v>#REF!</v>
      </c>
      <c r="H9" s="85" t="e">
        <f>+#REF!</f>
        <v>#REF!</v>
      </c>
      <c r="I9" s="85"/>
      <c r="J9" s="85"/>
      <c r="K9" s="85"/>
      <c r="L9" s="85"/>
      <c r="M9" s="85" t="e">
        <f>+#REF!</f>
        <v>#REF!</v>
      </c>
      <c r="N9" s="85" t="e">
        <f>+#REF!</f>
        <v>#REF!</v>
      </c>
      <c r="O9" s="85" t="e">
        <f>+#REF!</f>
        <v>#REF!</v>
      </c>
      <c r="P9" s="143" t="e">
        <f>+#REF!</f>
        <v>#REF!</v>
      </c>
      <c r="Q9" s="143" t="e">
        <f>+#REF!</f>
        <v>#REF!</v>
      </c>
      <c r="R9" s="440" t="e">
        <f>+#REF!/$R$3</f>
        <v>#REF!</v>
      </c>
      <c r="S9" s="440" t="e">
        <f>+#REF!/$R$3</f>
        <v>#REF!</v>
      </c>
      <c r="T9" s="440" t="e">
        <f>+#REF!/$R$3</f>
        <v>#REF!</v>
      </c>
      <c r="U9" s="440" t="e">
        <f>+#REF!/$R$3</f>
        <v>#REF!</v>
      </c>
      <c r="V9" s="440" t="e">
        <f>+#REF!/$R$3</f>
        <v>#REF!</v>
      </c>
      <c r="W9" s="440" t="e">
        <f>+#REF!/$R$3</f>
        <v>#REF!</v>
      </c>
      <c r="X9" s="440" t="e">
        <f>+#REF!/$R$3</f>
        <v>#REF!</v>
      </c>
      <c r="Y9" s="440" t="e">
        <f>+#REF!/$R$3</f>
        <v>#REF!</v>
      </c>
      <c r="Z9" s="440" t="e">
        <f>+#REF!/$R$3</f>
        <v>#REF!</v>
      </c>
      <c r="AA9" s="440" t="e">
        <f>+#REF!/$R$3</f>
        <v>#REF!</v>
      </c>
      <c r="AB9" s="440" t="e">
        <f>+#REF!/$R$3</f>
        <v>#REF!</v>
      </c>
      <c r="AC9" s="441"/>
      <c r="AD9" s="439"/>
      <c r="AE9" s="438"/>
    </row>
    <row r="10" spans="1:31" s="171" customFormat="1" ht="33.75" customHeight="1" x14ac:dyDescent="0.25">
      <c r="A10" s="85" t="e">
        <f>+#REF!</f>
        <v>#REF!</v>
      </c>
      <c r="B10" s="143" t="e">
        <f>+#REF!</f>
        <v>#REF!</v>
      </c>
      <c r="C10" s="442" t="e">
        <f>+#REF!</f>
        <v>#REF!</v>
      </c>
      <c r="D10" s="85" t="e">
        <f>+#REF!</f>
        <v>#REF!</v>
      </c>
      <c r="E10" s="85" t="e">
        <f>+#REF!</f>
        <v>#REF!</v>
      </c>
      <c r="F10" s="85" t="e">
        <f>+#REF!</f>
        <v>#REF!</v>
      </c>
      <c r="G10" s="85" t="e">
        <f>+#REF!</f>
        <v>#REF!</v>
      </c>
      <c r="H10" s="85" t="e">
        <f>+#REF!</f>
        <v>#REF!</v>
      </c>
      <c r="I10" s="85"/>
      <c r="J10" s="85"/>
      <c r="K10" s="85"/>
      <c r="L10" s="85"/>
      <c r="M10" s="85" t="e">
        <f>+#REF!</f>
        <v>#REF!</v>
      </c>
      <c r="N10" s="85" t="e">
        <f>+#REF!</f>
        <v>#REF!</v>
      </c>
      <c r="O10" s="85" t="e">
        <f>+#REF!</f>
        <v>#REF!</v>
      </c>
      <c r="P10" s="143" t="e">
        <f>+#REF!</f>
        <v>#REF!</v>
      </c>
      <c r="Q10" s="143" t="e">
        <f>+#REF!</f>
        <v>#REF!</v>
      </c>
      <c r="R10" s="440" t="e">
        <f>+#REF!/$R$3</f>
        <v>#REF!</v>
      </c>
      <c r="S10" s="440" t="e">
        <f>+#REF!/$R$3</f>
        <v>#REF!</v>
      </c>
      <c r="T10" s="440" t="e">
        <f>+#REF!/$R$3</f>
        <v>#REF!</v>
      </c>
      <c r="U10" s="440" t="e">
        <f>+#REF!/$R$3</f>
        <v>#REF!</v>
      </c>
      <c r="V10" s="440" t="e">
        <f>+#REF!/$R$3</f>
        <v>#REF!</v>
      </c>
      <c r="W10" s="440" t="e">
        <f>+#REF!/$R$3</f>
        <v>#REF!</v>
      </c>
      <c r="X10" s="440" t="e">
        <f>+#REF!/$R$3</f>
        <v>#REF!</v>
      </c>
      <c r="Y10" s="440" t="e">
        <f>+#REF!/$R$3</f>
        <v>#REF!</v>
      </c>
      <c r="Z10" s="440" t="e">
        <f>+#REF!/$R$3</f>
        <v>#REF!</v>
      </c>
      <c r="AA10" s="440" t="e">
        <f>+#REF!/$R$3</f>
        <v>#REF!</v>
      </c>
      <c r="AB10" s="440" t="e">
        <f>+#REF!/$R$3</f>
        <v>#REF!</v>
      </c>
      <c r="AC10" s="441"/>
      <c r="AD10" s="439"/>
      <c r="AE10" s="438"/>
    </row>
    <row r="11" spans="1:31" s="171" customFormat="1" ht="33.75" customHeight="1" x14ac:dyDescent="0.25">
      <c r="A11" s="85" t="e">
        <f>+#REF!</f>
        <v>#REF!</v>
      </c>
      <c r="B11" s="143" t="e">
        <f>+#REF!</f>
        <v>#REF!</v>
      </c>
      <c r="C11" s="442" t="e">
        <f>+#REF!</f>
        <v>#REF!</v>
      </c>
      <c r="D11" s="85" t="e">
        <f>+#REF!</f>
        <v>#REF!</v>
      </c>
      <c r="E11" s="85" t="e">
        <f>+#REF!</f>
        <v>#REF!</v>
      </c>
      <c r="F11" s="85" t="e">
        <f>+#REF!</f>
        <v>#REF!</v>
      </c>
      <c r="G11" s="85" t="e">
        <f>+#REF!</f>
        <v>#REF!</v>
      </c>
      <c r="H11" s="85" t="e">
        <f>+#REF!</f>
        <v>#REF!</v>
      </c>
      <c r="I11" s="85"/>
      <c r="J11" s="85"/>
      <c r="K11" s="85"/>
      <c r="L11" s="85"/>
      <c r="M11" s="85" t="e">
        <f>+#REF!</f>
        <v>#REF!</v>
      </c>
      <c r="N11" s="85" t="e">
        <f>+#REF!</f>
        <v>#REF!</v>
      </c>
      <c r="O11" s="85" t="e">
        <f>+#REF!</f>
        <v>#REF!</v>
      </c>
      <c r="P11" s="143" t="e">
        <f>+#REF!</f>
        <v>#REF!</v>
      </c>
      <c r="Q11" s="143" t="e">
        <f>+#REF!</f>
        <v>#REF!</v>
      </c>
      <c r="R11" s="440" t="e">
        <f>+#REF!/$R$3</f>
        <v>#REF!</v>
      </c>
      <c r="S11" s="440" t="e">
        <f>+#REF!/$R$3</f>
        <v>#REF!</v>
      </c>
      <c r="T11" s="440" t="e">
        <f>+#REF!/$R$3</f>
        <v>#REF!</v>
      </c>
      <c r="U11" s="440" t="e">
        <f>+#REF!/$R$3</f>
        <v>#REF!</v>
      </c>
      <c r="V11" s="440" t="e">
        <f>+#REF!/$R$3</f>
        <v>#REF!</v>
      </c>
      <c r="W11" s="440" t="e">
        <f>+#REF!/$R$3</f>
        <v>#REF!</v>
      </c>
      <c r="X11" s="440" t="e">
        <f>+#REF!/$R$3</f>
        <v>#REF!</v>
      </c>
      <c r="Y11" s="440" t="e">
        <f>+#REF!/$R$3</f>
        <v>#REF!</v>
      </c>
      <c r="Z11" s="440" t="e">
        <f>+#REF!/$R$3</f>
        <v>#REF!</v>
      </c>
      <c r="AA11" s="440" t="e">
        <f>+#REF!/$R$3</f>
        <v>#REF!</v>
      </c>
      <c r="AB11" s="440" t="e">
        <f>+#REF!/$R$3</f>
        <v>#REF!</v>
      </c>
      <c r="AC11" s="441"/>
      <c r="AD11" s="439"/>
      <c r="AE11" s="438"/>
    </row>
    <row r="12" spans="1:31" s="171" customFormat="1" ht="33.75" customHeight="1" x14ac:dyDescent="0.25">
      <c r="A12" s="85" t="e">
        <f>+#REF!</f>
        <v>#REF!</v>
      </c>
      <c r="B12" s="143" t="e">
        <f>+#REF!</f>
        <v>#REF!</v>
      </c>
      <c r="C12" s="442" t="e">
        <f>+#REF!</f>
        <v>#REF!</v>
      </c>
      <c r="D12" s="85" t="e">
        <f>+#REF!</f>
        <v>#REF!</v>
      </c>
      <c r="E12" s="85" t="e">
        <f>+#REF!</f>
        <v>#REF!</v>
      </c>
      <c r="F12" s="85" t="e">
        <f>+#REF!</f>
        <v>#REF!</v>
      </c>
      <c r="G12" s="85" t="e">
        <f>+#REF!</f>
        <v>#REF!</v>
      </c>
      <c r="H12" s="85" t="e">
        <f>+#REF!</f>
        <v>#REF!</v>
      </c>
      <c r="I12" s="85"/>
      <c r="J12" s="85"/>
      <c r="K12" s="85"/>
      <c r="L12" s="85"/>
      <c r="M12" s="85" t="e">
        <f>+#REF!</f>
        <v>#REF!</v>
      </c>
      <c r="N12" s="85" t="e">
        <f>+#REF!</f>
        <v>#REF!</v>
      </c>
      <c r="O12" s="85" t="e">
        <f>+#REF!</f>
        <v>#REF!</v>
      </c>
      <c r="P12" s="143" t="e">
        <f>+#REF!</f>
        <v>#REF!</v>
      </c>
      <c r="Q12" s="143" t="e">
        <f>+#REF!</f>
        <v>#REF!</v>
      </c>
      <c r="R12" s="440" t="e">
        <f>+#REF!/$R$3</f>
        <v>#REF!</v>
      </c>
      <c r="S12" s="440" t="e">
        <f>+#REF!/$R$3</f>
        <v>#REF!</v>
      </c>
      <c r="T12" s="440" t="e">
        <f>+#REF!/$R$3</f>
        <v>#REF!</v>
      </c>
      <c r="U12" s="440" t="e">
        <f>+#REF!/$R$3</f>
        <v>#REF!</v>
      </c>
      <c r="V12" s="440" t="e">
        <f>+#REF!/$R$3</f>
        <v>#REF!</v>
      </c>
      <c r="W12" s="440" t="e">
        <f>+#REF!/$R$3</f>
        <v>#REF!</v>
      </c>
      <c r="X12" s="440" t="e">
        <f>+#REF!/$R$3</f>
        <v>#REF!</v>
      </c>
      <c r="Y12" s="440" t="e">
        <f>+#REF!/$R$3</f>
        <v>#REF!</v>
      </c>
      <c r="Z12" s="440" t="e">
        <f>+#REF!/$R$3</f>
        <v>#REF!</v>
      </c>
      <c r="AA12" s="440" t="e">
        <f>+#REF!/$R$3</f>
        <v>#REF!</v>
      </c>
      <c r="AB12" s="440" t="e">
        <f>+#REF!/$R$3</f>
        <v>#REF!</v>
      </c>
      <c r="AC12" s="441"/>
      <c r="AD12" s="439"/>
      <c r="AE12" s="438"/>
    </row>
    <row r="13" spans="1:31" s="171" customFormat="1" ht="33.75" customHeight="1" x14ac:dyDescent="0.25">
      <c r="A13" s="85" t="e">
        <f>+#REF!</f>
        <v>#REF!</v>
      </c>
      <c r="B13" s="143" t="e">
        <f>+#REF!</f>
        <v>#REF!</v>
      </c>
      <c r="C13" s="442" t="e">
        <f>+#REF!</f>
        <v>#REF!</v>
      </c>
      <c r="D13" s="85" t="e">
        <f>+#REF!</f>
        <v>#REF!</v>
      </c>
      <c r="E13" s="85" t="e">
        <f>+#REF!</f>
        <v>#REF!</v>
      </c>
      <c r="F13" s="85" t="e">
        <f>+#REF!</f>
        <v>#REF!</v>
      </c>
      <c r="G13" s="85" t="e">
        <f>+#REF!</f>
        <v>#REF!</v>
      </c>
      <c r="H13" s="85" t="e">
        <f>+#REF!</f>
        <v>#REF!</v>
      </c>
      <c r="I13" s="85"/>
      <c r="J13" s="85"/>
      <c r="K13" s="85"/>
      <c r="L13" s="85"/>
      <c r="M13" s="85" t="e">
        <f>+#REF!</f>
        <v>#REF!</v>
      </c>
      <c r="N13" s="85" t="e">
        <f>+#REF!</f>
        <v>#REF!</v>
      </c>
      <c r="O13" s="85" t="e">
        <f>+#REF!</f>
        <v>#REF!</v>
      </c>
      <c r="P13" s="143" t="e">
        <f>+#REF!</f>
        <v>#REF!</v>
      </c>
      <c r="Q13" s="143" t="e">
        <f>+#REF!</f>
        <v>#REF!</v>
      </c>
      <c r="R13" s="440" t="e">
        <f>+#REF!/$R$3</f>
        <v>#REF!</v>
      </c>
      <c r="S13" s="440" t="e">
        <f>+#REF!/$R$3</f>
        <v>#REF!</v>
      </c>
      <c r="T13" s="440" t="e">
        <f>+#REF!/$R$3</f>
        <v>#REF!</v>
      </c>
      <c r="U13" s="440" t="e">
        <f>+#REF!/$R$3</f>
        <v>#REF!</v>
      </c>
      <c r="V13" s="440" t="e">
        <f>+#REF!/$R$3</f>
        <v>#REF!</v>
      </c>
      <c r="W13" s="440" t="e">
        <f>+#REF!/$R$3</f>
        <v>#REF!</v>
      </c>
      <c r="X13" s="440" t="e">
        <f>+#REF!/$R$3</f>
        <v>#REF!</v>
      </c>
      <c r="Y13" s="440" t="e">
        <f>+#REF!/$R$3</f>
        <v>#REF!</v>
      </c>
      <c r="Z13" s="440" t="e">
        <f>+#REF!/$R$3</f>
        <v>#REF!</v>
      </c>
      <c r="AA13" s="440" t="e">
        <f>+#REF!/$R$3</f>
        <v>#REF!</v>
      </c>
      <c r="AB13" s="440" t="e">
        <f>+#REF!/$R$3</f>
        <v>#REF!</v>
      </c>
      <c r="AC13" s="441"/>
      <c r="AD13" s="439"/>
      <c r="AE13" s="438"/>
    </row>
    <row r="14" spans="1:31" s="171" customFormat="1" ht="33.75" customHeight="1" x14ac:dyDescent="0.25">
      <c r="A14" s="85" t="e">
        <f>+#REF!</f>
        <v>#REF!</v>
      </c>
      <c r="B14" s="143" t="e">
        <f>+#REF!</f>
        <v>#REF!</v>
      </c>
      <c r="C14" s="442" t="e">
        <f>+#REF!</f>
        <v>#REF!</v>
      </c>
      <c r="D14" s="85" t="e">
        <f>+#REF!</f>
        <v>#REF!</v>
      </c>
      <c r="E14" s="85" t="e">
        <f>+#REF!</f>
        <v>#REF!</v>
      </c>
      <c r="F14" s="85" t="e">
        <f>+#REF!</f>
        <v>#REF!</v>
      </c>
      <c r="G14" s="85" t="e">
        <f>+#REF!</f>
        <v>#REF!</v>
      </c>
      <c r="H14" s="85" t="e">
        <f>+#REF!</f>
        <v>#REF!</v>
      </c>
      <c r="I14" s="85"/>
      <c r="J14" s="85"/>
      <c r="K14" s="85"/>
      <c r="L14" s="85"/>
      <c r="M14" s="85" t="e">
        <f>+#REF!</f>
        <v>#REF!</v>
      </c>
      <c r="N14" s="85" t="e">
        <f>+#REF!</f>
        <v>#REF!</v>
      </c>
      <c r="O14" s="85" t="e">
        <f>+#REF!</f>
        <v>#REF!</v>
      </c>
      <c r="P14" s="143" t="e">
        <f>+#REF!</f>
        <v>#REF!</v>
      </c>
      <c r="Q14" s="143" t="e">
        <f>+#REF!</f>
        <v>#REF!</v>
      </c>
      <c r="R14" s="440" t="e">
        <f>+#REF!/$R$3</f>
        <v>#REF!</v>
      </c>
      <c r="S14" s="440" t="e">
        <f>+#REF!/$R$3</f>
        <v>#REF!</v>
      </c>
      <c r="T14" s="440" t="e">
        <f>+#REF!/$R$3</f>
        <v>#REF!</v>
      </c>
      <c r="U14" s="440" t="e">
        <f>+#REF!/$R$3</f>
        <v>#REF!</v>
      </c>
      <c r="V14" s="440" t="e">
        <f>+#REF!/$R$3</f>
        <v>#REF!</v>
      </c>
      <c r="W14" s="440" t="e">
        <f>+#REF!/$R$3</f>
        <v>#REF!</v>
      </c>
      <c r="X14" s="440" t="e">
        <f>+#REF!/$R$3</f>
        <v>#REF!</v>
      </c>
      <c r="Y14" s="440" t="e">
        <f>+#REF!/$R$3</f>
        <v>#REF!</v>
      </c>
      <c r="Z14" s="440" t="e">
        <f>+#REF!/$R$3</f>
        <v>#REF!</v>
      </c>
      <c r="AA14" s="440" t="e">
        <f>+#REF!/$R$3</f>
        <v>#REF!</v>
      </c>
      <c r="AB14" s="440" t="e">
        <f>+#REF!/$R$3</f>
        <v>#REF!</v>
      </c>
      <c r="AC14" s="441"/>
      <c r="AD14" s="439"/>
      <c r="AE14" s="438"/>
    </row>
    <row r="15" spans="1:31" s="171" customFormat="1" ht="33.75" customHeight="1" x14ac:dyDescent="0.25">
      <c r="A15" s="85" t="e">
        <f>+#REF!</f>
        <v>#REF!</v>
      </c>
      <c r="B15" s="143" t="e">
        <f>+#REF!</f>
        <v>#REF!</v>
      </c>
      <c r="C15" s="442" t="e">
        <f>+#REF!</f>
        <v>#REF!</v>
      </c>
      <c r="D15" s="85" t="e">
        <f>+#REF!</f>
        <v>#REF!</v>
      </c>
      <c r="E15" s="85" t="e">
        <f>+#REF!</f>
        <v>#REF!</v>
      </c>
      <c r="F15" s="85" t="e">
        <f>+#REF!</f>
        <v>#REF!</v>
      </c>
      <c r="G15" s="85" t="e">
        <f>+#REF!</f>
        <v>#REF!</v>
      </c>
      <c r="H15" s="85" t="e">
        <f>+#REF!</f>
        <v>#REF!</v>
      </c>
      <c r="I15" s="85"/>
      <c r="J15" s="85"/>
      <c r="K15" s="85"/>
      <c r="L15" s="85"/>
      <c r="M15" s="85" t="e">
        <f>+#REF!</f>
        <v>#REF!</v>
      </c>
      <c r="N15" s="85" t="e">
        <f>+#REF!</f>
        <v>#REF!</v>
      </c>
      <c r="O15" s="85" t="e">
        <f>+#REF!</f>
        <v>#REF!</v>
      </c>
      <c r="P15" s="143" t="e">
        <f>+#REF!</f>
        <v>#REF!</v>
      </c>
      <c r="Q15" s="143" t="e">
        <f>+#REF!</f>
        <v>#REF!</v>
      </c>
      <c r="R15" s="440" t="e">
        <f>+#REF!/$R$3</f>
        <v>#REF!</v>
      </c>
      <c r="S15" s="440" t="e">
        <f>+#REF!/$R$3</f>
        <v>#REF!</v>
      </c>
      <c r="T15" s="440" t="e">
        <f>+#REF!/$R$3</f>
        <v>#REF!</v>
      </c>
      <c r="U15" s="440" t="e">
        <f>+#REF!/$R$3</f>
        <v>#REF!</v>
      </c>
      <c r="V15" s="440" t="e">
        <f>+#REF!/$R$3</f>
        <v>#REF!</v>
      </c>
      <c r="W15" s="440" t="e">
        <f>+#REF!/$R$3</f>
        <v>#REF!</v>
      </c>
      <c r="X15" s="440" t="e">
        <f>+#REF!/$R$3</f>
        <v>#REF!</v>
      </c>
      <c r="Y15" s="440" t="e">
        <f>+#REF!/$R$3</f>
        <v>#REF!</v>
      </c>
      <c r="Z15" s="440" t="e">
        <f>+#REF!/$R$3</f>
        <v>#REF!</v>
      </c>
      <c r="AA15" s="440" t="e">
        <f>+#REF!/$R$3</f>
        <v>#REF!</v>
      </c>
      <c r="AB15" s="440" t="e">
        <f>+#REF!/$R$3</f>
        <v>#REF!</v>
      </c>
      <c r="AC15" s="441"/>
      <c r="AD15" s="439"/>
      <c r="AE15" s="438"/>
    </row>
    <row r="16" spans="1:31" s="171" customFormat="1" ht="33.75" customHeight="1" x14ac:dyDescent="0.25">
      <c r="A16" s="85" t="e">
        <f>+#REF!</f>
        <v>#REF!</v>
      </c>
      <c r="B16" s="143" t="e">
        <f>+#REF!</f>
        <v>#REF!</v>
      </c>
      <c r="C16" s="442" t="e">
        <f>+#REF!</f>
        <v>#REF!</v>
      </c>
      <c r="D16" s="85" t="e">
        <f>+#REF!</f>
        <v>#REF!</v>
      </c>
      <c r="E16" s="85" t="e">
        <f>+#REF!</f>
        <v>#REF!</v>
      </c>
      <c r="F16" s="85" t="e">
        <f>+#REF!</f>
        <v>#REF!</v>
      </c>
      <c r="G16" s="85" t="e">
        <f>+#REF!</f>
        <v>#REF!</v>
      </c>
      <c r="H16" s="85" t="e">
        <f>+#REF!</f>
        <v>#REF!</v>
      </c>
      <c r="I16" s="85"/>
      <c r="J16" s="85"/>
      <c r="K16" s="85"/>
      <c r="L16" s="85"/>
      <c r="M16" s="85" t="e">
        <f>+#REF!</f>
        <v>#REF!</v>
      </c>
      <c r="N16" s="85" t="e">
        <f>+#REF!</f>
        <v>#REF!</v>
      </c>
      <c r="O16" s="85" t="e">
        <f>+#REF!</f>
        <v>#REF!</v>
      </c>
      <c r="P16" s="143" t="e">
        <f>+#REF!</f>
        <v>#REF!</v>
      </c>
      <c r="Q16" s="143" t="e">
        <f>+#REF!</f>
        <v>#REF!</v>
      </c>
      <c r="R16" s="440" t="e">
        <f>+#REF!/$R$3</f>
        <v>#REF!</v>
      </c>
      <c r="S16" s="440" t="e">
        <f>+#REF!/$R$3</f>
        <v>#REF!</v>
      </c>
      <c r="T16" s="440" t="e">
        <f>+#REF!/$R$3</f>
        <v>#REF!</v>
      </c>
      <c r="U16" s="440" t="e">
        <f>+#REF!/$R$3</f>
        <v>#REF!</v>
      </c>
      <c r="V16" s="440" t="e">
        <f>+#REF!/$R$3</f>
        <v>#REF!</v>
      </c>
      <c r="W16" s="440" t="e">
        <f>+#REF!/$R$3</f>
        <v>#REF!</v>
      </c>
      <c r="X16" s="440" t="e">
        <f>+#REF!/$R$3</f>
        <v>#REF!</v>
      </c>
      <c r="Y16" s="440" t="e">
        <f>+#REF!/$R$3</f>
        <v>#REF!</v>
      </c>
      <c r="Z16" s="440" t="e">
        <f>+#REF!/$R$3</f>
        <v>#REF!</v>
      </c>
      <c r="AA16" s="440" t="e">
        <f>+#REF!/$R$3</f>
        <v>#REF!</v>
      </c>
      <c r="AB16" s="440" t="e">
        <f>+#REF!/$R$3</f>
        <v>#REF!</v>
      </c>
      <c r="AC16" s="441"/>
      <c r="AD16" s="439"/>
      <c r="AE16" s="438"/>
    </row>
    <row r="17" spans="1:31" s="171" customFormat="1" ht="33.75" customHeight="1" x14ac:dyDescent="0.25">
      <c r="A17" s="85" t="e">
        <f>+#REF!</f>
        <v>#REF!</v>
      </c>
      <c r="B17" s="143" t="e">
        <f>+#REF!</f>
        <v>#REF!</v>
      </c>
      <c r="C17" s="442" t="e">
        <f>+#REF!</f>
        <v>#REF!</v>
      </c>
      <c r="D17" s="85" t="e">
        <f>+#REF!</f>
        <v>#REF!</v>
      </c>
      <c r="E17" s="85" t="e">
        <f>+#REF!</f>
        <v>#REF!</v>
      </c>
      <c r="F17" s="85" t="e">
        <f>+#REF!</f>
        <v>#REF!</v>
      </c>
      <c r="G17" s="85" t="e">
        <f>+#REF!</f>
        <v>#REF!</v>
      </c>
      <c r="H17" s="85" t="e">
        <f>+#REF!</f>
        <v>#REF!</v>
      </c>
      <c r="I17" s="85"/>
      <c r="J17" s="85"/>
      <c r="K17" s="85"/>
      <c r="L17" s="85"/>
      <c r="M17" s="85" t="e">
        <f>+#REF!</f>
        <v>#REF!</v>
      </c>
      <c r="N17" s="85" t="e">
        <f>+#REF!</f>
        <v>#REF!</v>
      </c>
      <c r="O17" s="85" t="e">
        <f>+#REF!</f>
        <v>#REF!</v>
      </c>
      <c r="P17" s="143" t="e">
        <f>+#REF!</f>
        <v>#REF!</v>
      </c>
      <c r="Q17" s="143" t="e">
        <f>+#REF!</f>
        <v>#REF!</v>
      </c>
      <c r="R17" s="440" t="e">
        <f>+#REF!/$R$3</f>
        <v>#REF!</v>
      </c>
      <c r="S17" s="440" t="e">
        <f>+#REF!/$R$3</f>
        <v>#REF!</v>
      </c>
      <c r="T17" s="440" t="e">
        <f>+#REF!/$R$3</f>
        <v>#REF!</v>
      </c>
      <c r="U17" s="440" t="e">
        <f>+#REF!/$R$3</f>
        <v>#REF!</v>
      </c>
      <c r="V17" s="440" t="e">
        <f>+#REF!/$R$3</f>
        <v>#REF!</v>
      </c>
      <c r="W17" s="440" t="e">
        <f>+#REF!/$R$3</f>
        <v>#REF!</v>
      </c>
      <c r="X17" s="440" t="e">
        <f>+#REF!/$R$3</f>
        <v>#REF!</v>
      </c>
      <c r="Y17" s="440" t="e">
        <f>+#REF!/$R$3</f>
        <v>#REF!</v>
      </c>
      <c r="Z17" s="440" t="e">
        <f>+#REF!/$R$3</f>
        <v>#REF!</v>
      </c>
      <c r="AA17" s="440" t="e">
        <f>+#REF!/$R$3</f>
        <v>#REF!</v>
      </c>
      <c r="AB17" s="440" t="e">
        <f>+#REF!/$R$3</f>
        <v>#REF!</v>
      </c>
      <c r="AC17" s="441"/>
      <c r="AD17" s="439"/>
      <c r="AE17" s="438"/>
    </row>
    <row r="18" spans="1:31" s="171" customFormat="1" ht="33.75" customHeight="1" x14ac:dyDescent="0.25">
      <c r="A18" s="85" t="e">
        <f>+#REF!</f>
        <v>#REF!</v>
      </c>
      <c r="B18" s="143" t="e">
        <f>+#REF!</f>
        <v>#REF!</v>
      </c>
      <c r="C18" s="442" t="e">
        <f>+#REF!</f>
        <v>#REF!</v>
      </c>
      <c r="D18" s="85" t="e">
        <f>+#REF!</f>
        <v>#REF!</v>
      </c>
      <c r="E18" s="85" t="e">
        <f>+#REF!</f>
        <v>#REF!</v>
      </c>
      <c r="F18" s="85" t="e">
        <f>+#REF!</f>
        <v>#REF!</v>
      </c>
      <c r="G18" s="85" t="e">
        <f>+#REF!</f>
        <v>#REF!</v>
      </c>
      <c r="H18" s="85" t="e">
        <f>+#REF!</f>
        <v>#REF!</v>
      </c>
      <c r="I18" s="85"/>
      <c r="J18" s="85"/>
      <c r="K18" s="85"/>
      <c r="L18" s="85"/>
      <c r="M18" s="85" t="e">
        <f>+#REF!</f>
        <v>#REF!</v>
      </c>
      <c r="N18" s="85" t="e">
        <f>+#REF!</f>
        <v>#REF!</v>
      </c>
      <c r="O18" s="85" t="e">
        <f>+#REF!</f>
        <v>#REF!</v>
      </c>
      <c r="P18" s="143" t="e">
        <f>+#REF!</f>
        <v>#REF!</v>
      </c>
      <c r="Q18" s="143" t="e">
        <f>+#REF!</f>
        <v>#REF!</v>
      </c>
      <c r="R18" s="440" t="e">
        <f>+#REF!/$R$3</f>
        <v>#REF!</v>
      </c>
      <c r="S18" s="440" t="e">
        <f>+#REF!/$R$3</f>
        <v>#REF!</v>
      </c>
      <c r="T18" s="440" t="e">
        <f>+#REF!/$R$3</f>
        <v>#REF!</v>
      </c>
      <c r="U18" s="440" t="e">
        <f>+#REF!/$R$3</f>
        <v>#REF!</v>
      </c>
      <c r="V18" s="440" t="e">
        <f>+#REF!/$R$3</f>
        <v>#REF!</v>
      </c>
      <c r="W18" s="440" t="e">
        <f>+#REF!/$R$3</f>
        <v>#REF!</v>
      </c>
      <c r="X18" s="440" t="e">
        <f>+#REF!/$R$3</f>
        <v>#REF!</v>
      </c>
      <c r="Y18" s="440" t="e">
        <f>+#REF!/$R$3</f>
        <v>#REF!</v>
      </c>
      <c r="Z18" s="440" t="e">
        <f>+#REF!/$R$3</f>
        <v>#REF!</v>
      </c>
      <c r="AA18" s="440" t="e">
        <f>+#REF!/$R$3</f>
        <v>#REF!</v>
      </c>
      <c r="AB18" s="440" t="e">
        <f>+#REF!/$R$3</f>
        <v>#REF!</v>
      </c>
      <c r="AC18" s="441"/>
      <c r="AD18" s="439"/>
      <c r="AE18" s="438"/>
    </row>
    <row r="19" spans="1:31" s="171" customFormat="1" ht="33.75" customHeight="1" x14ac:dyDescent="0.25">
      <c r="A19" s="85" t="e">
        <f>+#REF!</f>
        <v>#REF!</v>
      </c>
      <c r="B19" s="143" t="e">
        <f>+#REF!</f>
        <v>#REF!</v>
      </c>
      <c r="C19" s="442" t="e">
        <f>+#REF!</f>
        <v>#REF!</v>
      </c>
      <c r="D19" s="85" t="e">
        <f>+#REF!</f>
        <v>#REF!</v>
      </c>
      <c r="E19" s="85" t="e">
        <f>+#REF!</f>
        <v>#REF!</v>
      </c>
      <c r="F19" s="85" t="e">
        <f>+#REF!</f>
        <v>#REF!</v>
      </c>
      <c r="G19" s="85" t="e">
        <f>+#REF!</f>
        <v>#REF!</v>
      </c>
      <c r="H19" s="85" t="e">
        <f>+#REF!</f>
        <v>#REF!</v>
      </c>
      <c r="I19" s="85"/>
      <c r="J19" s="85"/>
      <c r="K19" s="85"/>
      <c r="L19" s="85"/>
      <c r="M19" s="85" t="e">
        <f>+#REF!</f>
        <v>#REF!</v>
      </c>
      <c r="N19" s="85" t="e">
        <f>+#REF!</f>
        <v>#REF!</v>
      </c>
      <c r="O19" s="85" t="e">
        <f>+#REF!</f>
        <v>#REF!</v>
      </c>
      <c r="P19" s="143" t="e">
        <f>+#REF!</f>
        <v>#REF!</v>
      </c>
      <c r="Q19" s="143" t="e">
        <f>+#REF!</f>
        <v>#REF!</v>
      </c>
      <c r="R19" s="440" t="e">
        <f>+#REF!/$R$3</f>
        <v>#REF!</v>
      </c>
      <c r="S19" s="440" t="e">
        <f>+#REF!/$R$3</f>
        <v>#REF!</v>
      </c>
      <c r="T19" s="440" t="e">
        <f>+#REF!/$R$3</f>
        <v>#REF!</v>
      </c>
      <c r="U19" s="440" t="e">
        <f>+#REF!/$R$3</f>
        <v>#REF!</v>
      </c>
      <c r="V19" s="440" t="e">
        <f>+#REF!/$R$3</f>
        <v>#REF!</v>
      </c>
      <c r="W19" s="440" t="e">
        <f>+#REF!/$R$3</f>
        <v>#REF!</v>
      </c>
      <c r="X19" s="440" t="e">
        <f>+#REF!/$R$3</f>
        <v>#REF!</v>
      </c>
      <c r="Y19" s="440" t="e">
        <f>+#REF!/$R$3</f>
        <v>#REF!</v>
      </c>
      <c r="Z19" s="440" t="e">
        <f>+#REF!/$R$3</f>
        <v>#REF!</v>
      </c>
      <c r="AA19" s="440" t="e">
        <f>+#REF!/$R$3</f>
        <v>#REF!</v>
      </c>
      <c r="AB19" s="440" t="e">
        <f>+#REF!/$R$3</f>
        <v>#REF!</v>
      </c>
      <c r="AC19" s="441"/>
      <c r="AD19" s="439"/>
      <c r="AE19" s="438"/>
    </row>
    <row r="20" spans="1:31" s="171" customFormat="1" ht="33.75" customHeight="1" x14ac:dyDescent="0.25">
      <c r="A20" s="85" t="e">
        <f>+#REF!</f>
        <v>#REF!</v>
      </c>
      <c r="B20" s="143" t="e">
        <f>+#REF!</f>
        <v>#REF!</v>
      </c>
      <c r="C20" s="442" t="e">
        <f>+#REF!</f>
        <v>#REF!</v>
      </c>
      <c r="D20" s="85" t="e">
        <f>+#REF!</f>
        <v>#REF!</v>
      </c>
      <c r="E20" s="85" t="e">
        <f>+#REF!</f>
        <v>#REF!</v>
      </c>
      <c r="F20" s="85" t="e">
        <f>+#REF!</f>
        <v>#REF!</v>
      </c>
      <c r="G20" s="85" t="e">
        <f>+#REF!</f>
        <v>#REF!</v>
      </c>
      <c r="H20" s="85" t="e">
        <f>+#REF!</f>
        <v>#REF!</v>
      </c>
      <c r="I20" s="85"/>
      <c r="J20" s="85"/>
      <c r="K20" s="85"/>
      <c r="L20" s="85"/>
      <c r="M20" s="85" t="e">
        <f>+#REF!</f>
        <v>#REF!</v>
      </c>
      <c r="N20" s="85" t="e">
        <f>+#REF!</f>
        <v>#REF!</v>
      </c>
      <c r="O20" s="85" t="e">
        <f>+#REF!</f>
        <v>#REF!</v>
      </c>
      <c r="P20" s="143" t="e">
        <f>+#REF!</f>
        <v>#REF!</v>
      </c>
      <c r="Q20" s="143" t="e">
        <f>+#REF!</f>
        <v>#REF!</v>
      </c>
      <c r="R20" s="440" t="e">
        <f>+#REF!/$R$3</f>
        <v>#REF!</v>
      </c>
      <c r="S20" s="440" t="e">
        <f>+#REF!/$R$3</f>
        <v>#REF!</v>
      </c>
      <c r="T20" s="440" t="e">
        <f>+#REF!/$R$3</f>
        <v>#REF!</v>
      </c>
      <c r="U20" s="440" t="e">
        <f>+#REF!/$R$3</f>
        <v>#REF!</v>
      </c>
      <c r="V20" s="440" t="e">
        <f>+#REF!/$R$3</f>
        <v>#REF!</v>
      </c>
      <c r="W20" s="440" t="e">
        <f>+#REF!/$R$3</f>
        <v>#REF!</v>
      </c>
      <c r="X20" s="440" t="e">
        <f>+#REF!/$R$3</f>
        <v>#REF!</v>
      </c>
      <c r="Y20" s="440" t="e">
        <f>+#REF!/$R$3</f>
        <v>#REF!</v>
      </c>
      <c r="Z20" s="440" t="e">
        <f>+#REF!/$R$3</f>
        <v>#REF!</v>
      </c>
      <c r="AA20" s="440" t="e">
        <f>+#REF!/$R$3</f>
        <v>#REF!</v>
      </c>
      <c r="AB20" s="440" t="e">
        <f>+#REF!/$R$3</f>
        <v>#REF!</v>
      </c>
      <c r="AC20" s="441"/>
      <c r="AD20" s="439"/>
      <c r="AE20" s="438"/>
    </row>
    <row r="21" spans="1:31" s="171" customFormat="1" ht="33.75" customHeight="1" x14ac:dyDescent="0.25">
      <c r="A21" s="85" t="e">
        <f>+#REF!</f>
        <v>#REF!</v>
      </c>
      <c r="B21" s="143" t="e">
        <f>+#REF!</f>
        <v>#REF!</v>
      </c>
      <c r="C21" s="442" t="e">
        <f>+#REF!</f>
        <v>#REF!</v>
      </c>
      <c r="D21" s="85" t="e">
        <f>+#REF!</f>
        <v>#REF!</v>
      </c>
      <c r="E21" s="85" t="e">
        <f>+#REF!</f>
        <v>#REF!</v>
      </c>
      <c r="F21" s="85" t="e">
        <f>+#REF!</f>
        <v>#REF!</v>
      </c>
      <c r="G21" s="85" t="e">
        <f>+#REF!</f>
        <v>#REF!</v>
      </c>
      <c r="H21" s="85" t="e">
        <f>+#REF!</f>
        <v>#REF!</v>
      </c>
      <c r="I21" s="85"/>
      <c r="J21" s="85"/>
      <c r="K21" s="85"/>
      <c r="L21" s="85"/>
      <c r="M21" s="85" t="e">
        <f>+#REF!</f>
        <v>#REF!</v>
      </c>
      <c r="N21" s="85" t="e">
        <f>+#REF!</f>
        <v>#REF!</v>
      </c>
      <c r="O21" s="85" t="e">
        <f>+#REF!</f>
        <v>#REF!</v>
      </c>
      <c r="P21" s="143" t="e">
        <f>+#REF!</f>
        <v>#REF!</v>
      </c>
      <c r="Q21" s="143" t="e">
        <f>+#REF!</f>
        <v>#REF!</v>
      </c>
      <c r="R21" s="440" t="e">
        <f>+#REF!/$R$3</f>
        <v>#REF!</v>
      </c>
      <c r="S21" s="440" t="e">
        <f>+#REF!/$R$3</f>
        <v>#REF!</v>
      </c>
      <c r="T21" s="440" t="e">
        <f>+#REF!/$R$3</f>
        <v>#REF!</v>
      </c>
      <c r="U21" s="440" t="e">
        <f>+#REF!/$R$3</f>
        <v>#REF!</v>
      </c>
      <c r="V21" s="440" t="e">
        <f>+#REF!/$R$3</f>
        <v>#REF!</v>
      </c>
      <c r="W21" s="440" t="e">
        <f>+#REF!/$R$3</f>
        <v>#REF!</v>
      </c>
      <c r="X21" s="440" t="e">
        <f>+#REF!/$R$3</f>
        <v>#REF!</v>
      </c>
      <c r="Y21" s="440" t="e">
        <f>+#REF!/$R$3</f>
        <v>#REF!</v>
      </c>
      <c r="Z21" s="440" t="e">
        <f>+#REF!/$R$3</f>
        <v>#REF!</v>
      </c>
      <c r="AA21" s="440" t="e">
        <f>+#REF!/$R$3</f>
        <v>#REF!</v>
      </c>
      <c r="AB21" s="440" t="e">
        <f>+#REF!/$R$3</f>
        <v>#REF!</v>
      </c>
      <c r="AC21" s="441"/>
      <c r="AD21" s="439"/>
      <c r="AE21" s="438"/>
    </row>
    <row r="22" spans="1:31" s="171" customFormat="1" ht="33.75" customHeight="1" x14ac:dyDescent="0.25">
      <c r="A22" s="85" t="e">
        <f>+#REF!</f>
        <v>#REF!</v>
      </c>
      <c r="B22" s="143" t="e">
        <f>+#REF!</f>
        <v>#REF!</v>
      </c>
      <c r="C22" s="442" t="e">
        <f>+#REF!</f>
        <v>#REF!</v>
      </c>
      <c r="D22" s="85" t="e">
        <f>+#REF!</f>
        <v>#REF!</v>
      </c>
      <c r="E22" s="85" t="e">
        <f>+#REF!</f>
        <v>#REF!</v>
      </c>
      <c r="F22" s="85" t="e">
        <f>+#REF!</f>
        <v>#REF!</v>
      </c>
      <c r="G22" s="85" t="e">
        <f>+#REF!</f>
        <v>#REF!</v>
      </c>
      <c r="H22" s="85" t="e">
        <f>+#REF!</f>
        <v>#REF!</v>
      </c>
      <c r="I22" s="85"/>
      <c r="J22" s="85"/>
      <c r="K22" s="85"/>
      <c r="L22" s="85"/>
      <c r="M22" s="85" t="e">
        <f>+#REF!</f>
        <v>#REF!</v>
      </c>
      <c r="N22" s="85" t="e">
        <f>+#REF!</f>
        <v>#REF!</v>
      </c>
      <c r="O22" s="85" t="e">
        <f>+#REF!</f>
        <v>#REF!</v>
      </c>
      <c r="P22" s="143" t="e">
        <f>+#REF!</f>
        <v>#REF!</v>
      </c>
      <c r="Q22" s="143" t="e">
        <f>+#REF!</f>
        <v>#REF!</v>
      </c>
      <c r="R22" s="440" t="e">
        <f>+#REF!/$R$3</f>
        <v>#REF!</v>
      </c>
      <c r="S22" s="440" t="e">
        <f>+#REF!/$R$3</f>
        <v>#REF!</v>
      </c>
      <c r="T22" s="440" t="e">
        <f>+#REF!/$R$3</f>
        <v>#REF!</v>
      </c>
      <c r="U22" s="440" t="e">
        <f>+#REF!/$R$3</f>
        <v>#REF!</v>
      </c>
      <c r="V22" s="440" t="e">
        <f>+#REF!/$R$3</f>
        <v>#REF!</v>
      </c>
      <c r="W22" s="440" t="e">
        <f>+#REF!/$R$3</f>
        <v>#REF!</v>
      </c>
      <c r="X22" s="440" t="e">
        <f>+#REF!/$R$3</f>
        <v>#REF!</v>
      </c>
      <c r="Y22" s="440" t="e">
        <f>+#REF!/$R$3</f>
        <v>#REF!</v>
      </c>
      <c r="Z22" s="440" t="e">
        <f>+#REF!/$R$3</f>
        <v>#REF!</v>
      </c>
      <c r="AA22" s="440" t="e">
        <f>+#REF!/$R$3</f>
        <v>#REF!</v>
      </c>
      <c r="AB22" s="440" t="e">
        <f>+#REF!/$R$3</f>
        <v>#REF!</v>
      </c>
      <c r="AC22" s="441"/>
      <c r="AD22" s="439"/>
      <c r="AE22" s="438"/>
    </row>
    <row r="23" spans="1:31" s="171" customFormat="1" ht="33.75" customHeight="1" x14ac:dyDescent="0.25">
      <c r="A23" s="85" t="e">
        <f>+#REF!</f>
        <v>#REF!</v>
      </c>
      <c r="B23" s="143" t="e">
        <f>+#REF!</f>
        <v>#REF!</v>
      </c>
      <c r="C23" s="442" t="e">
        <f>+#REF!</f>
        <v>#REF!</v>
      </c>
      <c r="D23" s="85" t="e">
        <f>+#REF!</f>
        <v>#REF!</v>
      </c>
      <c r="E23" s="85" t="e">
        <f>+#REF!</f>
        <v>#REF!</v>
      </c>
      <c r="F23" s="85" t="e">
        <f>+#REF!</f>
        <v>#REF!</v>
      </c>
      <c r="G23" s="85" t="e">
        <f>+#REF!</f>
        <v>#REF!</v>
      </c>
      <c r="H23" s="85" t="e">
        <f>+#REF!</f>
        <v>#REF!</v>
      </c>
      <c r="I23" s="85"/>
      <c r="J23" s="85"/>
      <c r="K23" s="85"/>
      <c r="L23" s="85"/>
      <c r="M23" s="85" t="e">
        <f>+#REF!</f>
        <v>#REF!</v>
      </c>
      <c r="N23" s="85" t="e">
        <f>+#REF!</f>
        <v>#REF!</v>
      </c>
      <c r="O23" s="85" t="e">
        <f>+#REF!</f>
        <v>#REF!</v>
      </c>
      <c r="P23" s="143" t="e">
        <f>+#REF!</f>
        <v>#REF!</v>
      </c>
      <c r="Q23" s="143" t="e">
        <f>+#REF!</f>
        <v>#REF!</v>
      </c>
      <c r="R23" s="440" t="e">
        <f>+#REF!/$R$3</f>
        <v>#REF!</v>
      </c>
      <c r="S23" s="440" t="e">
        <f>+#REF!/$R$3</f>
        <v>#REF!</v>
      </c>
      <c r="T23" s="440" t="e">
        <f>+#REF!/$R$3</f>
        <v>#REF!</v>
      </c>
      <c r="U23" s="440" t="e">
        <f>+#REF!/$R$3</f>
        <v>#REF!</v>
      </c>
      <c r="V23" s="440" t="e">
        <f>+#REF!/$R$3</f>
        <v>#REF!</v>
      </c>
      <c r="W23" s="440" t="e">
        <f>+#REF!/$R$3</f>
        <v>#REF!</v>
      </c>
      <c r="X23" s="440" t="e">
        <f>+#REF!/$R$3</f>
        <v>#REF!</v>
      </c>
      <c r="Y23" s="440" t="e">
        <f>+#REF!/$R$3</f>
        <v>#REF!</v>
      </c>
      <c r="Z23" s="440" t="e">
        <f>+#REF!/$R$3</f>
        <v>#REF!</v>
      </c>
      <c r="AA23" s="440" t="e">
        <f>+#REF!/$R$3</f>
        <v>#REF!</v>
      </c>
      <c r="AB23" s="440" t="e">
        <f>+#REF!/$R$3</f>
        <v>#REF!</v>
      </c>
      <c r="AC23" s="441"/>
      <c r="AD23" s="439"/>
      <c r="AE23" s="438"/>
    </row>
    <row r="24" spans="1:31" s="171" customFormat="1" ht="33.75" customHeight="1" x14ac:dyDescent="0.25">
      <c r="A24" s="85" t="e">
        <f>+#REF!</f>
        <v>#REF!</v>
      </c>
      <c r="B24" s="143" t="e">
        <f>+#REF!</f>
        <v>#REF!</v>
      </c>
      <c r="C24" s="442" t="e">
        <f>+#REF!</f>
        <v>#REF!</v>
      </c>
      <c r="D24" s="85" t="e">
        <f>+#REF!</f>
        <v>#REF!</v>
      </c>
      <c r="E24" s="85" t="e">
        <f>+#REF!</f>
        <v>#REF!</v>
      </c>
      <c r="F24" s="85" t="e">
        <f>+#REF!</f>
        <v>#REF!</v>
      </c>
      <c r="G24" s="85" t="e">
        <f>+#REF!</f>
        <v>#REF!</v>
      </c>
      <c r="H24" s="85" t="e">
        <f>+#REF!</f>
        <v>#REF!</v>
      </c>
      <c r="I24" s="85"/>
      <c r="J24" s="85"/>
      <c r="K24" s="85"/>
      <c r="L24" s="85"/>
      <c r="M24" s="85" t="e">
        <f>+#REF!</f>
        <v>#REF!</v>
      </c>
      <c r="N24" s="85" t="e">
        <f>+#REF!</f>
        <v>#REF!</v>
      </c>
      <c r="O24" s="85" t="e">
        <f>+#REF!</f>
        <v>#REF!</v>
      </c>
      <c r="P24" s="143" t="e">
        <f>+#REF!</f>
        <v>#REF!</v>
      </c>
      <c r="Q24" s="143" t="e">
        <f>+#REF!</f>
        <v>#REF!</v>
      </c>
      <c r="R24" s="440" t="e">
        <f>+#REF!/$R$3</f>
        <v>#REF!</v>
      </c>
      <c r="S24" s="440" t="e">
        <f>+#REF!/$R$3</f>
        <v>#REF!</v>
      </c>
      <c r="T24" s="440" t="e">
        <f>+#REF!/$R$3</f>
        <v>#REF!</v>
      </c>
      <c r="U24" s="440" t="e">
        <f>+#REF!/$R$3</f>
        <v>#REF!</v>
      </c>
      <c r="V24" s="440" t="e">
        <f>+#REF!/$R$3</f>
        <v>#REF!</v>
      </c>
      <c r="W24" s="440" t="e">
        <f>+#REF!/$R$3</f>
        <v>#REF!</v>
      </c>
      <c r="X24" s="440" t="e">
        <f>+#REF!/$R$3</f>
        <v>#REF!</v>
      </c>
      <c r="Y24" s="440" t="e">
        <f>+#REF!/$R$3</f>
        <v>#REF!</v>
      </c>
      <c r="Z24" s="440" t="e">
        <f>+#REF!/$R$3</f>
        <v>#REF!</v>
      </c>
      <c r="AA24" s="440" t="e">
        <f>+#REF!/$R$3</f>
        <v>#REF!</v>
      </c>
      <c r="AB24" s="440" t="e">
        <f>+#REF!/$R$3</f>
        <v>#REF!</v>
      </c>
      <c r="AC24" s="441"/>
      <c r="AD24" s="439"/>
      <c r="AE24" s="438"/>
    </row>
    <row r="25" spans="1:31" s="171" customFormat="1" ht="33.75" customHeight="1" x14ac:dyDescent="0.25">
      <c r="A25" s="85" t="e">
        <f>+#REF!</f>
        <v>#REF!</v>
      </c>
      <c r="B25" s="143" t="e">
        <f>+#REF!</f>
        <v>#REF!</v>
      </c>
      <c r="C25" s="442" t="e">
        <f>+#REF!</f>
        <v>#REF!</v>
      </c>
      <c r="D25" s="85" t="e">
        <f>+#REF!</f>
        <v>#REF!</v>
      </c>
      <c r="E25" s="85" t="e">
        <f>+#REF!</f>
        <v>#REF!</v>
      </c>
      <c r="F25" s="85" t="e">
        <f>+#REF!</f>
        <v>#REF!</v>
      </c>
      <c r="G25" s="85" t="e">
        <f>+#REF!</f>
        <v>#REF!</v>
      </c>
      <c r="H25" s="85" t="e">
        <f>+#REF!</f>
        <v>#REF!</v>
      </c>
      <c r="I25" s="85"/>
      <c r="J25" s="85"/>
      <c r="K25" s="85"/>
      <c r="L25" s="85"/>
      <c r="M25" s="85" t="e">
        <f>+#REF!</f>
        <v>#REF!</v>
      </c>
      <c r="N25" s="85" t="e">
        <f>+#REF!</f>
        <v>#REF!</v>
      </c>
      <c r="O25" s="85" t="e">
        <f>+#REF!</f>
        <v>#REF!</v>
      </c>
      <c r="P25" s="143" t="e">
        <f>+#REF!</f>
        <v>#REF!</v>
      </c>
      <c r="Q25" s="143" t="e">
        <f>+#REF!</f>
        <v>#REF!</v>
      </c>
      <c r="R25" s="440" t="e">
        <f>+#REF!/$R$3</f>
        <v>#REF!</v>
      </c>
      <c r="S25" s="440" t="e">
        <f>+#REF!/$R$3</f>
        <v>#REF!</v>
      </c>
      <c r="T25" s="440" t="e">
        <f>+#REF!/$R$3</f>
        <v>#REF!</v>
      </c>
      <c r="U25" s="440" t="e">
        <f>+#REF!/$R$3</f>
        <v>#REF!</v>
      </c>
      <c r="V25" s="440" t="e">
        <f>+#REF!/$R$3</f>
        <v>#REF!</v>
      </c>
      <c r="W25" s="440" t="e">
        <f>+#REF!/$R$3</f>
        <v>#REF!</v>
      </c>
      <c r="X25" s="440" t="e">
        <f>+#REF!/$R$3</f>
        <v>#REF!</v>
      </c>
      <c r="Y25" s="440" t="e">
        <f>+#REF!/$R$3</f>
        <v>#REF!</v>
      </c>
      <c r="Z25" s="440" t="e">
        <f>+#REF!/$R$3</f>
        <v>#REF!</v>
      </c>
      <c r="AA25" s="440" t="e">
        <f>+#REF!/$R$3</f>
        <v>#REF!</v>
      </c>
      <c r="AB25" s="440" t="e">
        <f>+#REF!/$R$3</f>
        <v>#REF!</v>
      </c>
      <c r="AC25" s="441"/>
      <c r="AD25" s="439"/>
      <c r="AE25" s="438"/>
    </row>
    <row r="26" spans="1:31" s="171" customFormat="1" ht="33.75" customHeight="1" x14ac:dyDescent="0.25">
      <c r="A26" s="85" t="e">
        <f>+#REF!</f>
        <v>#REF!</v>
      </c>
      <c r="B26" s="143" t="e">
        <f>+#REF!</f>
        <v>#REF!</v>
      </c>
      <c r="C26" s="442" t="e">
        <f>+#REF!</f>
        <v>#REF!</v>
      </c>
      <c r="D26" s="85" t="e">
        <f>+#REF!</f>
        <v>#REF!</v>
      </c>
      <c r="E26" s="85" t="e">
        <f>+#REF!</f>
        <v>#REF!</v>
      </c>
      <c r="F26" s="85" t="e">
        <f>+#REF!</f>
        <v>#REF!</v>
      </c>
      <c r="G26" s="85" t="e">
        <f>+#REF!</f>
        <v>#REF!</v>
      </c>
      <c r="H26" s="85" t="e">
        <f>+#REF!</f>
        <v>#REF!</v>
      </c>
      <c r="I26" s="85"/>
      <c r="J26" s="85"/>
      <c r="K26" s="85"/>
      <c r="L26" s="85"/>
      <c r="M26" s="85" t="e">
        <f>+#REF!</f>
        <v>#REF!</v>
      </c>
      <c r="N26" s="85" t="e">
        <f>+#REF!</f>
        <v>#REF!</v>
      </c>
      <c r="O26" s="85" t="e">
        <f>+#REF!</f>
        <v>#REF!</v>
      </c>
      <c r="P26" s="143" t="e">
        <f>+#REF!</f>
        <v>#REF!</v>
      </c>
      <c r="Q26" s="143" t="e">
        <f>+#REF!</f>
        <v>#REF!</v>
      </c>
      <c r="R26" s="440" t="e">
        <f>+#REF!/$R$3</f>
        <v>#REF!</v>
      </c>
      <c r="S26" s="440" t="e">
        <f>+#REF!/$R$3</f>
        <v>#REF!</v>
      </c>
      <c r="T26" s="440" t="e">
        <f>+#REF!/$R$3</f>
        <v>#REF!</v>
      </c>
      <c r="U26" s="440" t="e">
        <f>+#REF!/$R$3</f>
        <v>#REF!</v>
      </c>
      <c r="V26" s="440" t="e">
        <f>+#REF!/$R$3</f>
        <v>#REF!</v>
      </c>
      <c r="W26" s="440" t="e">
        <f>+#REF!/$R$3</f>
        <v>#REF!</v>
      </c>
      <c r="X26" s="440" t="e">
        <f>+#REF!/$R$3</f>
        <v>#REF!</v>
      </c>
      <c r="Y26" s="440" t="e">
        <f>+#REF!/$R$3</f>
        <v>#REF!</v>
      </c>
      <c r="Z26" s="440" t="e">
        <f>+#REF!/$R$3</f>
        <v>#REF!</v>
      </c>
      <c r="AA26" s="440" t="e">
        <f>+#REF!/$R$3</f>
        <v>#REF!</v>
      </c>
      <c r="AB26" s="440" t="e">
        <f>+#REF!/$R$3</f>
        <v>#REF!</v>
      </c>
      <c r="AC26" s="441"/>
      <c r="AD26" s="439"/>
      <c r="AE26" s="438"/>
    </row>
    <row r="27" spans="1:31" s="171" customFormat="1" ht="33.75" customHeight="1" x14ac:dyDescent="0.25">
      <c r="A27" s="85" t="e">
        <f>+#REF!</f>
        <v>#REF!</v>
      </c>
      <c r="B27" s="143" t="e">
        <f>+#REF!</f>
        <v>#REF!</v>
      </c>
      <c r="C27" s="442" t="e">
        <f>+#REF!</f>
        <v>#REF!</v>
      </c>
      <c r="D27" s="85" t="e">
        <f>+#REF!</f>
        <v>#REF!</v>
      </c>
      <c r="E27" s="85" t="e">
        <f>+#REF!</f>
        <v>#REF!</v>
      </c>
      <c r="F27" s="85" t="e">
        <f>+#REF!</f>
        <v>#REF!</v>
      </c>
      <c r="G27" s="85" t="e">
        <f>+#REF!</f>
        <v>#REF!</v>
      </c>
      <c r="H27" s="85" t="e">
        <f>+#REF!</f>
        <v>#REF!</v>
      </c>
      <c r="I27" s="85"/>
      <c r="J27" s="85"/>
      <c r="K27" s="85"/>
      <c r="L27" s="85"/>
      <c r="M27" s="85" t="e">
        <f>+#REF!</f>
        <v>#REF!</v>
      </c>
      <c r="N27" s="85" t="e">
        <f>+#REF!</f>
        <v>#REF!</v>
      </c>
      <c r="O27" s="85" t="e">
        <f>+#REF!</f>
        <v>#REF!</v>
      </c>
      <c r="P27" s="143" t="e">
        <f>+#REF!</f>
        <v>#REF!</v>
      </c>
      <c r="Q27" s="143" t="e">
        <f>+#REF!</f>
        <v>#REF!</v>
      </c>
      <c r="R27" s="440" t="e">
        <f>+#REF!/$R$3</f>
        <v>#REF!</v>
      </c>
      <c r="S27" s="440" t="e">
        <f>+#REF!/$R$3</f>
        <v>#REF!</v>
      </c>
      <c r="T27" s="440" t="e">
        <f>+#REF!/$R$3</f>
        <v>#REF!</v>
      </c>
      <c r="U27" s="440" t="e">
        <f>+#REF!/$R$3</f>
        <v>#REF!</v>
      </c>
      <c r="V27" s="440" t="e">
        <f>+#REF!/$R$3</f>
        <v>#REF!</v>
      </c>
      <c r="W27" s="440" t="e">
        <f>+#REF!/$R$3</f>
        <v>#REF!</v>
      </c>
      <c r="X27" s="440" t="e">
        <f>+#REF!/$R$3</f>
        <v>#REF!</v>
      </c>
      <c r="Y27" s="440" t="e">
        <f>+#REF!/$R$3</f>
        <v>#REF!</v>
      </c>
      <c r="Z27" s="440" t="e">
        <f>+#REF!/$R$3</f>
        <v>#REF!</v>
      </c>
      <c r="AA27" s="440" t="e">
        <f>+#REF!/$R$3</f>
        <v>#REF!</v>
      </c>
      <c r="AB27" s="440" t="e">
        <f>+#REF!/$R$3</f>
        <v>#REF!</v>
      </c>
      <c r="AC27" s="441"/>
      <c r="AD27" s="439"/>
      <c r="AE27" s="438"/>
    </row>
    <row r="28" spans="1:31" s="171" customFormat="1" ht="41.25" customHeight="1" x14ac:dyDescent="0.25">
      <c r="A28" s="85" t="e">
        <f>+#REF!</f>
        <v>#REF!</v>
      </c>
      <c r="B28" s="143" t="e">
        <f>+#REF!</f>
        <v>#REF!</v>
      </c>
      <c r="C28" s="442" t="e">
        <f>+#REF!</f>
        <v>#REF!</v>
      </c>
      <c r="D28" s="85" t="e">
        <f>+#REF!</f>
        <v>#REF!</v>
      </c>
      <c r="E28" s="85" t="e">
        <f>+#REF!</f>
        <v>#REF!</v>
      </c>
      <c r="F28" s="85" t="e">
        <f>+#REF!</f>
        <v>#REF!</v>
      </c>
      <c r="G28" s="85" t="e">
        <f>+#REF!</f>
        <v>#REF!</v>
      </c>
      <c r="H28" s="85" t="e">
        <f>+#REF!</f>
        <v>#REF!</v>
      </c>
      <c r="I28" s="85"/>
      <c r="J28" s="85"/>
      <c r="K28" s="85"/>
      <c r="L28" s="85"/>
      <c r="M28" s="85" t="e">
        <f>+#REF!</f>
        <v>#REF!</v>
      </c>
      <c r="N28" s="85" t="e">
        <f>+#REF!</f>
        <v>#REF!</v>
      </c>
      <c r="O28" s="85" t="e">
        <f>+#REF!</f>
        <v>#REF!</v>
      </c>
      <c r="P28" s="143" t="e">
        <f>+#REF!</f>
        <v>#REF!</v>
      </c>
      <c r="Q28" s="143" t="e">
        <f>+#REF!</f>
        <v>#REF!</v>
      </c>
      <c r="R28" s="440" t="e">
        <f>+#REF!/$R$3</f>
        <v>#REF!</v>
      </c>
      <c r="S28" s="440" t="e">
        <f>+#REF!/$R$3</f>
        <v>#REF!</v>
      </c>
      <c r="T28" s="440" t="e">
        <f>+#REF!/$R$3</f>
        <v>#REF!</v>
      </c>
      <c r="U28" s="440" t="e">
        <f>+#REF!/$R$3</f>
        <v>#REF!</v>
      </c>
      <c r="V28" s="440" t="e">
        <f>+#REF!/$R$3</f>
        <v>#REF!</v>
      </c>
      <c r="W28" s="440" t="e">
        <f>+#REF!/$R$3</f>
        <v>#REF!</v>
      </c>
      <c r="X28" s="440" t="e">
        <f>+#REF!/$R$3</f>
        <v>#REF!</v>
      </c>
      <c r="Y28" s="440" t="e">
        <f>+#REF!/$R$3</f>
        <v>#REF!</v>
      </c>
      <c r="Z28" s="440" t="e">
        <f>+#REF!/$R$3</f>
        <v>#REF!</v>
      </c>
      <c r="AA28" s="440" t="e">
        <f>+#REF!/$R$3</f>
        <v>#REF!</v>
      </c>
      <c r="AB28" s="440" t="e">
        <f>+#REF!/$R$3</f>
        <v>#REF!</v>
      </c>
      <c r="AC28" s="441"/>
      <c r="AD28" s="439"/>
      <c r="AE28" s="438"/>
    </row>
    <row r="29" spans="1:31" s="171" customFormat="1" ht="33.75" customHeight="1" x14ac:dyDescent="0.25">
      <c r="A29" s="85" t="e">
        <f>+#REF!</f>
        <v>#REF!</v>
      </c>
      <c r="B29" s="143" t="e">
        <f>+#REF!</f>
        <v>#REF!</v>
      </c>
      <c r="C29" s="442" t="e">
        <f>+#REF!</f>
        <v>#REF!</v>
      </c>
      <c r="D29" s="85" t="e">
        <f>+#REF!</f>
        <v>#REF!</v>
      </c>
      <c r="E29" s="85" t="e">
        <f>+#REF!</f>
        <v>#REF!</v>
      </c>
      <c r="F29" s="85" t="e">
        <f>+#REF!</f>
        <v>#REF!</v>
      </c>
      <c r="G29" s="85" t="e">
        <f>+#REF!</f>
        <v>#REF!</v>
      </c>
      <c r="H29" s="85" t="e">
        <f>+#REF!</f>
        <v>#REF!</v>
      </c>
      <c r="I29" s="85"/>
      <c r="J29" s="85"/>
      <c r="K29" s="85"/>
      <c r="L29" s="85"/>
      <c r="M29" s="85" t="e">
        <f>+#REF!</f>
        <v>#REF!</v>
      </c>
      <c r="N29" s="85" t="e">
        <f>+#REF!</f>
        <v>#REF!</v>
      </c>
      <c r="O29" s="85" t="e">
        <f>+#REF!</f>
        <v>#REF!</v>
      </c>
      <c r="P29" s="143" t="e">
        <f>+#REF!</f>
        <v>#REF!</v>
      </c>
      <c r="Q29" s="143" t="e">
        <f>+#REF!</f>
        <v>#REF!</v>
      </c>
      <c r="R29" s="440" t="e">
        <f>+#REF!/$R$3</f>
        <v>#REF!</v>
      </c>
      <c r="S29" s="440" t="e">
        <f>+#REF!/$R$3</f>
        <v>#REF!</v>
      </c>
      <c r="T29" s="440" t="e">
        <f>+#REF!/$R$3</f>
        <v>#REF!</v>
      </c>
      <c r="U29" s="440" t="e">
        <f>+#REF!/$R$3</f>
        <v>#REF!</v>
      </c>
      <c r="V29" s="440" t="e">
        <f>+#REF!/$R$3</f>
        <v>#REF!</v>
      </c>
      <c r="W29" s="440" t="e">
        <f>+#REF!/$R$3</f>
        <v>#REF!</v>
      </c>
      <c r="X29" s="440" t="e">
        <f>+#REF!/$R$3</f>
        <v>#REF!</v>
      </c>
      <c r="Y29" s="440" t="e">
        <f>+#REF!/$R$3</f>
        <v>#REF!</v>
      </c>
      <c r="Z29" s="440" t="e">
        <f>+#REF!/$R$3</f>
        <v>#REF!</v>
      </c>
      <c r="AA29" s="440" t="e">
        <f>+#REF!/$R$3</f>
        <v>#REF!</v>
      </c>
      <c r="AB29" s="440" t="e">
        <f>+#REF!/$R$3</f>
        <v>#REF!</v>
      </c>
      <c r="AC29" s="441"/>
      <c r="AD29" s="439"/>
      <c r="AE29" s="438"/>
    </row>
    <row r="30" spans="1:31" s="171" customFormat="1" ht="33.75" customHeight="1" x14ac:dyDescent="0.25">
      <c r="A30" s="85" t="e">
        <f>+#REF!</f>
        <v>#REF!</v>
      </c>
      <c r="B30" s="143" t="e">
        <f>+#REF!</f>
        <v>#REF!</v>
      </c>
      <c r="C30" s="442" t="e">
        <f>+#REF!</f>
        <v>#REF!</v>
      </c>
      <c r="D30" s="85" t="e">
        <f>+#REF!</f>
        <v>#REF!</v>
      </c>
      <c r="E30" s="85" t="e">
        <f>+#REF!</f>
        <v>#REF!</v>
      </c>
      <c r="F30" s="85" t="e">
        <f>+#REF!</f>
        <v>#REF!</v>
      </c>
      <c r="G30" s="85" t="e">
        <f>+#REF!</f>
        <v>#REF!</v>
      </c>
      <c r="H30" s="85" t="e">
        <f>+#REF!</f>
        <v>#REF!</v>
      </c>
      <c r="I30" s="85"/>
      <c r="J30" s="85"/>
      <c r="K30" s="85"/>
      <c r="L30" s="85"/>
      <c r="M30" s="85" t="e">
        <f>+#REF!</f>
        <v>#REF!</v>
      </c>
      <c r="N30" s="85" t="e">
        <f>+#REF!</f>
        <v>#REF!</v>
      </c>
      <c r="O30" s="85" t="e">
        <f>+#REF!</f>
        <v>#REF!</v>
      </c>
      <c r="P30" s="143" t="e">
        <f>+#REF!</f>
        <v>#REF!</v>
      </c>
      <c r="Q30" s="143" t="e">
        <f>+#REF!</f>
        <v>#REF!</v>
      </c>
      <c r="R30" s="440" t="e">
        <f>+#REF!/$R$3</f>
        <v>#REF!</v>
      </c>
      <c r="S30" s="440" t="e">
        <f>+#REF!/$R$3</f>
        <v>#REF!</v>
      </c>
      <c r="T30" s="440" t="e">
        <f>+#REF!/$R$3</f>
        <v>#REF!</v>
      </c>
      <c r="U30" s="440" t="e">
        <f>+#REF!/$R$3</f>
        <v>#REF!</v>
      </c>
      <c r="V30" s="440" t="e">
        <f>+#REF!/$R$3</f>
        <v>#REF!</v>
      </c>
      <c r="W30" s="440" t="e">
        <f>+#REF!/$R$3</f>
        <v>#REF!</v>
      </c>
      <c r="X30" s="440" t="e">
        <f>+#REF!/$R$3</f>
        <v>#REF!</v>
      </c>
      <c r="Y30" s="440" t="e">
        <f>+#REF!/$R$3</f>
        <v>#REF!</v>
      </c>
      <c r="Z30" s="440" t="e">
        <f>+#REF!/$R$3</f>
        <v>#REF!</v>
      </c>
      <c r="AA30" s="440" t="e">
        <f>+#REF!/$R$3</f>
        <v>#REF!</v>
      </c>
      <c r="AB30" s="440" t="e">
        <f>+#REF!/$R$3</f>
        <v>#REF!</v>
      </c>
      <c r="AC30" s="441"/>
      <c r="AD30" s="439"/>
      <c r="AE30" s="438"/>
    </row>
    <row r="31" spans="1:31" s="171" customFormat="1" ht="33.75" customHeight="1" x14ac:dyDescent="0.25">
      <c r="A31" s="85" t="e">
        <f>+#REF!</f>
        <v>#REF!</v>
      </c>
      <c r="B31" s="143" t="e">
        <f>+#REF!</f>
        <v>#REF!</v>
      </c>
      <c r="C31" s="442" t="e">
        <f>+#REF!</f>
        <v>#REF!</v>
      </c>
      <c r="D31" s="85" t="e">
        <f>+#REF!</f>
        <v>#REF!</v>
      </c>
      <c r="E31" s="85" t="e">
        <f>+#REF!</f>
        <v>#REF!</v>
      </c>
      <c r="F31" s="85" t="e">
        <f>+#REF!</f>
        <v>#REF!</v>
      </c>
      <c r="G31" s="85" t="e">
        <f>+#REF!</f>
        <v>#REF!</v>
      </c>
      <c r="H31" s="85"/>
      <c r="I31" s="85"/>
      <c r="J31" s="85"/>
      <c r="K31" s="85"/>
      <c r="L31" s="85"/>
      <c r="M31" s="85" t="e">
        <f>+#REF!</f>
        <v>#REF!</v>
      </c>
      <c r="N31" s="85" t="e">
        <f>+#REF!</f>
        <v>#REF!</v>
      </c>
      <c r="O31" s="85" t="e">
        <f>+#REF!</f>
        <v>#REF!</v>
      </c>
      <c r="P31" s="143" t="e">
        <f>+#REF!</f>
        <v>#REF!</v>
      </c>
      <c r="Q31" s="143" t="e">
        <f>+#REF!</f>
        <v>#REF!</v>
      </c>
      <c r="R31" s="440" t="e">
        <f>+#REF!/$R$3</f>
        <v>#REF!</v>
      </c>
      <c r="S31" s="440" t="e">
        <f>+#REF!/$R$3</f>
        <v>#REF!</v>
      </c>
      <c r="T31" s="440" t="e">
        <f>+#REF!/$R$3</f>
        <v>#REF!</v>
      </c>
      <c r="U31" s="440" t="e">
        <f>+#REF!/$R$3</f>
        <v>#REF!</v>
      </c>
      <c r="V31" s="440" t="e">
        <f>+#REF!/$R$3</f>
        <v>#REF!</v>
      </c>
      <c r="W31" s="440" t="e">
        <f>+#REF!/$R$3</f>
        <v>#REF!</v>
      </c>
      <c r="X31" s="440" t="e">
        <f>+#REF!/$R$3</f>
        <v>#REF!</v>
      </c>
      <c r="Y31" s="440" t="e">
        <f>+#REF!/$R$3</f>
        <v>#REF!</v>
      </c>
      <c r="Z31" s="440" t="e">
        <f>+#REF!/$R$3</f>
        <v>#REF!</v>
      </c>
      <c r="AA31" s="440" t="e">
        <f>+#REF!/$R$3</f>
        <v>#REF!</v>
      </c>
      <c r="AB31" s="440" t="e">
        <f>+#REF!/$R$3</f>
        <v>#REF!</v>
      </c>
      <c r="AC31" s="441"/>
      <c r="AD31" s="439"/>
      <c r="AE31" s="438"/>
    </row>
    <row r="32" spans="1:31" s="171" customFormat="1" ht="33.75" customHeight="1" x14ac:dyDescent="0.25">
      <c r="A32" s="85" t="e">
        <f>+#REF!</f>
        <v>#REF!</v>
      </c>
      <c r="B32" s="143" t="e">
        <f>+#REF!</f>
        <v>#REF!</v>
      </c>
      <c r="C32" s="442" t="e">
        <f>+#REF!</f>
        <v>#REF!</v>
      </c>
      <c r="D32" s="85" t="e">
        <f>+#REF!</f>
        <v>#REF!</v>
      </c>
      <c r="E32" s="85" t="e">
        <f>+#REF!</f>
        <v>#REF!</v>
      </c>
      <c r="F32" s="85" t="e">
        <f>+#REF!</f>
        <v>#REF!</v>
      </c>
      <c r="G32" s="85" t="e">
        <f>+#REF!</f>
        <v>#REF!</v>
      </c>
      <c r="H32" s="85" t="e">
        <f>+#REF!</f>
        <v>#REF!</v>
      </c>
      <c r="I32" s="85"/>
      <c r="J32" s="85"/>
      <c r="K32" s="85"/>
      <c r="L32" s="85"/>
      <c r="M32" s="85" t="e">
        <f>+#REF!</f>
        <v>#REF!</v>
      </c>
      <c r="N32" s="85" t="e">
        <f>+#REF!</f>
        <v>#REF!</v>
      </c>
      <c r="O32" s="85" t="e">
        <f>+#REF!</f>
        <v>#REF!</v>
      </c>
      <c r="P32" s="143" t="e">
        <f>+#REF!</f>
        <v>#REF!</v>
      </c>
      <c r="Q32" s="143" t="e">
        <f>+#REF!</f>
        <v>#REF!</v>
      </c>
      <c r="R32" s="440" t="e">
        <f>+#REF!/$R$3</f>
        <v>#REF!</v>
      </c>
      <c r="S32" s="440" t="e">
        <f>+#REF!/$R$3</f>
        <v>#REF!</v>
      </c>
      <c r="T32" s="440" t="e">
        <f>+#REF!/$R$3</f>
        <v>#REF!</v>
      </c>
      <c r="U32" s="440" t="e">
        <f>+#REF!/$R$3</f>
        <v>#REF!</v>
      </c>
      <c r="V32" s="440" t="e">
        <f>+#REF!/$R$3</f>
        <v>#REF!</v>
      </c>
      <c r="W32" s="440" t="e">
        <f>+#REF!/$R$3</f>
        <v>#REF!</v>
      </c>
      <c r="X32" s="440" t="e">
        <f>+#REF!/$R$3</f>
        <v>#REF!</v>
      </c>
      <c r="Y32" s="440" t="e">
        <f>+#REF!/$R$3</f>
        <v>#REF!</v>
      </c>
      <c r="Z32" s="440" t="e">
        <f>+#REF!/$R$3</f>
        <v>#REF!</v>
      </c>
      <c r="AA32" s="440" t="e">
        <f>+#REF!/$R$3</f>
        <v>#REF!</v>
      </c>
      <c r="AB32" s="440" t="e">
        <f>+#REF!/$R$3</f>
        <v>#REF!</v>
      </c>
      <c r="AC32" s="441"/>
      <c r="AD32" s="439"/>
      <c r="AE32" s="438"/>
    </row>
    <row r="33" spans="1:31" s="171" customFormat="1" ht="33.75" customHeight="1" x14ac:dyDescent="0.25">
      <c r="A33" s="85" t="e">
        <f>+#REF!</f>
        <v>#REF!</v>
      </c>
      <c r="B33" s="143" t="e">
        <f>+#REF!</f>
        <v>#REF!</v>
      </c>
      <c r="C33" s="442" t="e">
        <f>+#REF!</f>
        <v>#REF!</v>
      </c>
      <c r="D33" s="85" t="e">
        <f>+#REF!</f>
        <v>#REF!</v>
      </c>
      <c r="E33" s="85" t="e">
        <f>+#REF!</f>
        <v>#REF!</v>
      </c>
      <c r="F33" s="85" t="e">
        <f>+#REF!</f>
        <v>#REF!</v>
      </c>
      <c r="G33" s="85" t="e">
        <f>+#REF!</f>
        <v>#REF!</v>
      </c>
      <c r="H33" s="85"/>
      <c r="I33" s="85"/>
      <c r="J33" s="85"/>
      <c r="K33" s="85"/>
      <c r="L33" s="85"/>
      <c r="M33" s="85" t="e">
        <f>+#REF!</f>
        <v>#REF!</v>
      </c>
      <c r="N33" s="85" t="e">
        <f>+#REF!</f>
        <v>#REF!</v>
      </c>
      <c r="O33" s="85" t="e">
        <f>+#REF!</f>
        <v>#REF!</v>
      </c>
      <c r="P33" s="143" t="e">
        <f>+#REF!</f>
        <v>#REF!</v>
      </c>
      <c r="Q33" s="143" t="e">
        <f>+#REF!</f>
        <v>#REF!</v>
      </c>
      <c r="R33" s="440" t="e">
        <f>+#REF!/$R$3</f>
        <v>#REF!</v>
      </c>
      <c r="S33" s="440" t="e">
        <f>+#REF!/$R$3</f>
        <v>#REF!</v>
      </c>
      <c r="T33" s="440" t="e">
        <f>+#REF!/$R$3</f>
        <v>#REF!</v>
      </c>
      <c r="U33" s="440" t="e">
        <f>+#REF!/$R$3</f>
        <v>#REF!</v>
      </c>
      <c r="V33" s="440" t="e">
        <f>+#REF!/$R$3</f>
        <v>#REF!</v>
      </c>
      <c r="W33" s="440" t="e">
        <f>+#REF!/$R$3</f>
        <v>#REF!</v>
      </c>
      <c r="X33" s="440" t="e">
        <f>+#REF!/$R$3</f>
        <v>#REF!</v>
      </c>
      <c r="Y33" s="440" t="e">
        <f>+#REF!/$R$3</f>
        <v>#REF!</v>
      </c>
      <c r="Z33" s="440" t="e">
        <f>+#REF!/$R$3</f>
        <v>#REF!</v>
      </c>
      <c r="AA33" s="440" t="e">
        <f>+#REF!/$R$3</f>
        <v>#REF!</v>
      </c>
      <c r="AB33" s="440" t="e">
        <f>+#REF!/$R$3</f>
        <v>#REF!</v>
      </c>
      <c r="AC33" s="441"/>
      <c r="AD33" s="439"/>
      <c r="AE33" s="438"/>
    </row>
    <row r="34" spans="1:31" s="171" customFormat="1" ht="33.75" customHeight="1" x14ac:dyDescent="0.25">
      <c r="A34" s="85" t="e">
        <f>+#REF!</f>
        <v>#REF!</v>
      </c>
      <c r="B34" s="143" t="e">
        <f>+#REF!</f>
        <v>#REF!</v>
      </c>
      <c r="C34" s="442" t="e">
        <f>+#REF!</f>
        <v>#REF!</v>
      </c>
      <c r="D34" s="85" t="e">
        <f>+#REF!</f>
        <v>#REF!</v>
      </c>
      <c r="E34" s="85" t="e">
        <f>+#REF!</f>
        <v>#REF!</v>
      </c>
      <c r="F34" s="85" t="e">
        <f>+#REF!</f>
        <v>#REF!</v>
      </c>
      <c r="G34" s="85" t="e">
        <f>+#REF!</f>
        <v>#REF!</v>
      </c>
      <c r="H34" s="85"/>
      <c r="I34" s="85"/>
      <c r="J34" s="85"/>
      <c r="K34" s="85"/>
      <c r="L34" s="85"/>
      <c r="M34" s="85" t="e">
        <f>+#REF!</f>
        <v>#REF!</v>
      </c>
      <c r="N34" s="85" t="e">
        <f>+#REF!</f>
        <v>#REF!</v>
      </c>
      <c r="O34" s="85" t="e">
        <f>+#REF!</f>
        <v>#REF!</v>
      </c>
      <c r="P34" s="143" t="e">
        <f>+#REF!</f>
        <v>#REF!</v>
      </c>
      <c r="Q34" s="143" t="e">
        <f>+#REF!</f>
        <v>#REF!</v>
      </c>
      <c r="R34" s="440" t="e">
        <f>+#REF!/$R$3</f>
        <v>#REF!</v>
      </c>
      <c r="S34" s="440" t="e">
        <f>+#REF!/$R$3</f>
        <v>#REF!</v>
      </c>
      <c r="T34" s="440" t="e">
        <f>+#REF!/$R$3</f>
        <v>#REF!</v>
      </c>
      <c r="U34" s="440" t="e">
        <f>+#REF!/$R$3</f>
        <v>#REF!</v>
      </c>
      <c r="V34" s="440" t="e">
        <f>+#REF!/$R$3</f>
        <v>#REF!</v>
      </c>
      <c r="W34" s="440" t="e">
        <f>+#REF!/$R$3</f>
        <v>#REF!</v>
      </c>
      <c r="X34" s="440" t="e">
        <f>+#REF!/$R$3</f>
        <v>#REF!</v>
      </c>
      <c r="Y34" s="440" t="e">
        <f>+#REF!/$R$3</f>
        <v>#REF!</v>
      </c>
      <c r="Z34" s="440" t="e">
        <f>+#REF!/$R$3</f>
        <v>#REF!</v>
      </c>
      <c r="AA34" s="440" t="e">
        <f>+#REF!/$R$3</f>
        <v>#REF!</v>
      </c>
      <c r="AB34" s="440" t="e">
        <f>+#REF!/$R$3</f>
        <v>#REF!</v>
      </c>
      <c r="AC34" s="441"/>
      <c r="AD34" s="439"/>
      <c r="AE34" s="438"/>
    </row>
    <row r="35" spans="1:31" s="171" customFormat="1" ht="33.75" customHeight="1" x14ac:dyDescent="0.25">
      <c r="A35" s="85" t="e">
        <f>+#REF!</f>
        <v>#REF!</v>
      </c>
      <c r="B35" s="143" t="e">
        <f>+#REF!</f>
        <v>#REF!</v>
      </c>
      <c r="C35" s="442" t="e">
        <f>+#REF!</f>
        <v>#REF!</v>
      </c>
      <c r="D35" s="85" t="e">
        <f>+#REF!</f>
        <v>#REF!</v>
      </c>
      <c r="E35" s="85" t="e">
        <f>+#REF!</f>
        <v>#REF!</v>
      </c>
      <c r="F35" s="85" t="e">
        <f>+#REF!</f>
        <v>#REF!</v>
      </c>
      <c r="G35" s="85" t="e">
        <f>+#REF!</f>
        <v>#REF!</v>
      </c>
      <c r="H35" s="85" t="e">
        <f>+#REF!</f>
        <v>#REF!</v>
      </c>
      <c r="I35" s="85"/>
      <c r="J35" s="85"/>
      <c r="K35" s="85"/>
      <c r="L35" s="85"/>
      <c r="M35" s="85" t="e">
        <f>+#REF!</f>
        <v>#REF!</v>
      </c>
      <c r="N35" s="85" t="e">
        <f>+#REF!</f>
        <v>#REF!</v>
      </c>
      <c r="O35" s="85" t="e">
        <f>+#REF!</f>
        <v>#REF!</v>
      </c>
      <c r="P35" s="143" t="e">
        <f>+#REF!</f>
        <v>#REF!</v>
      </c>
      <c r="Q35" s="143" t="e">
        <f>+#REF!</f>
        <v>#REF!</v>
      </c>
      <c r="R35" s="440" t="e">
        <f>+#REF!/$R$3</f>
        <v>#REF!</v>
      </c>
      <c r="S35" s="440" t="e">
        <f>+#REF!/$R$3</f>
        <v>#REF!</v>
      </c>
      <c r="T35" s="440" t="e">
        <f>+#REF!/$R$3</f>
        <v>#REF!</v>
      </c>
      <c r="U35" s="440" t="e">
        <f>+#REF!/$R$3</f>
        <v>#REF!</v>
      </c>
      <c r="V35" s="440" t="e">
        <f>+#REF!/$R$3</f>
        <v>#REF!</v>
      </c>
      <c r="W35" s="440" t="e">
        <f>+#REF!/$R$3</f>
        <v>#REF!</v>
      </c>
      <c r="X35" s="440" t="e">
        <f>+#REF!/$R$3</f>
        <v>#REF!</v>
      </c>
      <c r="Y35" s="440" t="e">
        <f>+#REF!/$R$3</f>
        <v>#REF!</v>
      </c>
      <c r="Z35" s="440" t="e">
        <f>+#REF!/$R$3</f>
        <v>#REF!</v>
      </c>
      <c r="AA35" s="440" t="e">
        <f>+#REF!/$R$3</f>
        <v>#REF!</v>
      </c>
      <c r="AB35" s="440" t="e">
        <f>+#REF!/$R$3</f>
        <v>#REF!</v>
      </c>
      <c r="AC35" s="441"/>
      <c r="AD35" s="439"/>
      <c r="AE35" s="438"/>
    </row>
    <row r="36" spans="1:31" s="171" customFormat="1" ht="33.75" customHeight="1" x14ac:dyDescent="0.25">
      <c r="A36" s="85" t="e">
        <f>+#REF!</f>
        <v>#REF!</v>
      </c>
      <c r="B36" s="143" t="e">
        <f>+#REF!</f>
        <v>#REF!</v>
      </c>
      <c r="C36" s="442" t="e">
        <f>+#REF!</f>
        <v>#REF!</v>
      </c>
      <c r="D36" s="85" t="e">
        <f>+#REF!</f>
        <v>#REF!</v>
      </c>
      <c r="E36" s="85" t="e">
        <f>+#REF!</f>
        <v>#REF!</v>
      </c>
      <c r="F36" s="85" t="e">
        <f>+#REF!</f>
        <v>#REF!</v>
      </c>
      <c r="G36" s="85" t="e">
        <f>+#REF!</f>
        <v>#REF!</v>
      </c>
      <c r="H36" s="85" t="e">
        <f>+#REF!</f>
        <v>#REF!</v>
      </c>
      <c r="I36" s="85"/>
      <c r="J36" s="85"/>
      <c r="K36" s="85"/>
      <c r="L36" s="85"/>
      <c r="M36" s="85" t="e">
        <f>+#REF!</f>
        <v>#REF!</v>
      </c>
      <c r="N36" s="85" t="e">
        <f>+#REF!</f>
        <v>#REF!</v>
      </c>
      <c r="O36" s="85" t="e">
        <f>+#REF!</f>
        <v>#REF!</v>
      </c>
      <c r="P36" s="143" t="e">
        <f>+#REF!</f>
        <v>#REF!</v>
      </c>
      <c r="Q36" s="143" t="e">
        <f>+#REF!</f>
        <v>#REF!</v>
      </c>
      <c r="R36" s="440" t="e">
        <f>+#REF!/$R$3</f>
        <v>#REF!</v>
      </c>
      <c r="S36" s="440" t="e">
        <f>+#REF!/$R$3</f>
        <v>#REF!</v>
      </c>
      <c r="T36" s="440" t="e">
        <f>+#REF!/$R$3</f>
        <v>#REF!</v>
      </c>
      <c r="U36" s="440" t="e">
        <f>+#REF!/$R$3</f>
        <v>#REF!</v>
      </c>
      <c r="V36" s="440" t="e">
        <f>+#REF!/$R$3</f>
        <v>#REF!</v>
      </c>
      <c r="W36" s="440" t="e">
        <f>+#REF!/$R$3</f>
        <v>#REF!</v>
      </c>
      <c r="X36" s="440" t="e">
        <f>+#REF!/$R$3</f>
        <v>#REF!</v>
      </c>
      <c r="Y36" s="440" t="e">
        <f>+#REF!/$R$3</f>
        <v>#REF!</v>
      </c>
      <c r="Z36" s="440" t="e">
        <f>+#REF!/$R$3</f>
        <v>#REF!</v>
      </c>
      <c r="AA36" s="440" t="e">
        <f>+#REF!/$R$3</f>
        <v>#REF!</v>
      </c>
      <c r="AB36" s="440" t="e">
        <f>+#REF!/$R$3</f>
        <v>#REF!</v>
      </c>
      <c r="AC36" s="441"/>
      <c r="AD36" s="439"/>
      <c r="AE36" s="438"/>
    </row>
    <row r="37" spans="1:31" s="171" customFormat="1" ht="33.75" customHeight="1" x14ac:dyDescent="0.25">
      <c r="A37" s="85" t="e">
        <f>+#REF!</f>
        <v>#REF!</v>
      </c>
      <c r="B37" s="143" t="e">
        <f>+#REF!</f>
        <v>#REF!</v>
      </c>
      <c r="C37" s="442" t="e">
        <f>+#REF!</f>
        <v>#REF!</v>
      </c>
      <c r="D37" s="85" t="e">
        <f>+#REF!</f>
        <v>#REF!</v>
      </c>
      <c r="E37" s="85" t="e">
        <f>+#REF!</f>
        <v>#REF!</v>
      </c>
      <c r="F37" s="85" t="e">
        <f>+#REF!</f>
        <v>#REF!</v>
      </c>
      <c r="G37" s="85" t="e">
        <f>+#REF!</f>
        <v>#REF!</v>
      </c>
      <c r="H37" s="85" t="e">
        <f>+#REF!</f>
        <v>#REF!</v>
      </c>
      <c r="I37" s="85"/>
      <c r="J37" s="85"/>
      <c r="K37" s="85"/>
      <c r="L37" s="85"/>
      <c r="M37" s="85" t="e">
        <f>+#REF!</f>
        <v>#REF!</v>
      </c>
      <c r="N37" s="85" t="e">
        <f>+#REF!</f>
        <v>#REF!</v>
      </c>
      <c r="O37" s="85" t="e">
        <f>+#REF!</f>
        <v>#REF!</v>
      </c>
      <c r="P37" s="143" t="e">
        <f>+#REF!</f>
        <v>#REF!</v>
      </c>
      <c r="Q37" s="143" t="e">
        <f>+#REF!</f>
        <v>#REF!</v>
      </c>
      <c r="R37" s="440" t="e">
        <f>+#REF!/$R$3</f>
        <v>#REF!</v>
      </c>
      <c r="S37" s="440" t="e">
        <f>+#REF!/$R$3</f>
        <v>#REF!</v>
      </c>
      <c r="T37" s="440" t="e">
        <f>+#REF!/$R$3</f>
        <v>#REF!</v>
      </c>
      <c r="U37" s="440" t="e">
        <f>+#REF!/$R$3</f>
        <v>#REF!</v>
      </c>
      <c r="V37" s="440" t="e">
        <f>+#REF!/$R$3</f>
        <v>#REF!</v>
      </c>
      <c r="W37" s="440" t="e">
        <f>+#REF!/$R$3</f>
        <v>#REF!</v>
      </c>
      <c r="X37" s="440" t="e">
        <f>+#REF!/$R$3</f>
        <v>#REF!</v>
      </c>
      <c r="Y37" s="440" t="e">
        <f>+#REF!/$R$3</f>
        <v>#REF!</v>
      </c>
      <c r="Z37" s="440" t="e">
        <f>+#REF!/$R$3</f>
        <v>#REF!</v>
      </c>
      <c r="AA37" s="440" t="e">
        <f>+#REF!/$R$3</f>
        <v>#REF!</v>
      </c>
      <c r="AB37" s="440" t="e">
        <f>+#REF!/$R$3</f>
        <v>#REF!</v>
      </c>
      <c r="AC37" s="441"/>
      <c r="AD37" s="439"/>
      <c r="AE37" s="438"/>
    </row>
    <row r="38" spans="1:31" s="171" customFormat="1" ht="33.75" customHeight="1" x14ac:dyDescent="0.25">
      <c r="A38" s="85" t="e">
        <f>+#REF!</f>
        <v>#REF!</v>
      </c>
      <c r="B38" s="143" t="e">
        <f>+#REF!</f>
        <v>#REF!</v>
      </c>
      <c r="C38" s="442" t="e">
        <f>+#REF!</f>
        <v>#REF!</v>
      </c>
      <c r="D38" s="85" t="e">
        <f>+#REF!</f>
        <v>#REF!</v>
      </c>
      <c r="E38" s="85" t="e">
        <f>+#REF!</f>
        <v>#REF!</v>
      </c>
      <c r="F38" s="85" t="e">
        <f>+#REF!</f>
        <v>#REF!</v>
      </c>
      <c r="G38" s="85" t="e">
        <f>+#REF!</f>
        <v>#REF!</v>
      </c>
      <c r="H38" s="85" t="e">
        <f>+#REF!</f>
        <v>#REF!</v>
      </c>
      <c r="I38" s="85"/>
      <c r="J38" s="85"/>
      <c r="K38" s="85"/>
      <c r="L38" s="85"/>
      <c r="M38" s="85" t="e">
        <f>+#REF!</f>
        <v>#REF!</v>
      </c>
      <c r="N38" s="85" t="e">
        <f>+#REF!</f>
        <v>#REF!</v>
      </c>
      <c r="O38" s="85" t="e">
        <f>+#REF!</f>
        <v>#REF!</v>
      </c>
      <c r="P38" s="143" t="e">
        <f>+#REF!</f>
        <v>#REF!</v>
      </c>
      <c r="Q38" s="143" t="e">
        <f>+#REF!</f>
        <v>#REF!</v>
      </c>
      <c r="R38" s="440" t="e">
        <f>+#REF!/$R$3</f>
        <v>#REF!</v>
      </c>
      <c r="S38" s="440" t="e">
        <f>+#REF!/$R$3</f>
        <v>#REF!</v>
      </c>
      <c r="T38" s="440" t="e">
        <f>+#REF!/$R$3</f>
        <v>#REF!</v>
      </c>
      <c r="U38" s="440" t="e">
        <f>+#REF!/$R$3</f>
        <v>#REF!</v>
      </c>
      <c r="V38" s="440" t="e">
        <f>+#REF!/$R$3</f>
        <v>#REF!</v>
      </c>
      <c r="W38" s="440" t="e">
        <f>+#REF!/$R$3</f>
        <v>#REF!</v>
      </c>
      <c r="X38" s="440" t="e">
        <f>+#REF!/$R$3</f>
        <v>#REF!</v>
      </c>
      <c r="Y38" s="440" t="e">
        <f>+#REF!/$R$3</f>
        <v>#REF!</v>
      </c>
      <c r="Z38" s="440" t="e">
        <f>+#REF!/$R$3</f>
        <v>#REF!</v>
      </c>
      <c r="AA38" s="440" t="e">
        <f>+#REF!/$R$3</f>
        <v>#REF!</v>
      </c>
      <c r="AB38" s="440" t="e">
        <f>+#REF!/$R$3</f>
        <v>#REF!</v>
      </c>
      <c r="AC38" s="441"/>
      <c r="AD38" s="439"/>
      <c r="AE38" s="438"/>
    </row>
    <row r="39" spans="1:31" s="171" customFormat="1" ht="33.75" customHeight="1" x14ac:dyDescent="0.25">
      <c r="A39" s="85" t="e">
        <f>+#REF!</f>
        <v>#REF!</v>
      </c>
      <c r="B39" s="143" t="e">
        <f>+#REF!</f>
        <v>#REF!</v>
      </c>
      <c r="C39" s="442" t="e">
        <f>+#REF!</f>
        <v>#REF!</v>
      </c>
      <c r="D39" s="85" t="e">
        <f>+#REF!</f>
        <v>#REF!</v>
      </c>
      <c r="E39" s="85" t="e">
        <f>+#REF!</f>
        <v>#REF!</v>
      </c>
      <c r="F39" s="85" t="e">
        <f>+#REF!</f>
        <v>#REF!</v>
      </c>
      <c r="G39" s="85" t="e">
        <f>+#REF!</f>
        <v>#REF!</v>
      </c>
      <c r="H39" s="85" t="e">
        <f>+#REF!</f>
        <v>#REF!</v>
      </c>
      <c r="I39" s="85"/>
      <c r="J39" s="85"/>
      <c r="K39" s="85"/>
      <c r="L39" s="85"/>
      <c r="M39" s="85" t="e">
        <f>+#REF!</f>
        <v>#REF!</v>
      </c>
      <c r="N39" s="85" t="e">
        <f>+#REF!</f>
        <v>#REF!</v>
      </c>
      <c r="O39" s="85" t="e">
        <f>+#REF!</f>
        <v>#REF!</v>
      </c>
      <c r="P39" s="143" t="e">
        <f>+#REF!</f>
        <v>#REF!</v>
      </c>
      <c r="Q39" s="143" t="e">
        <f>+#REF!</f>
        <v>#REF!</v>
      </c>
      <c r="R39" s="440" t="e">
        <f>+#REF!/$R$3</f>
        <v>#REF!</v>
      </c>
      <c r="S39" s="440" t="e">
        <f>+#REF!/$R$3</f>
        <v>#REF!</v>
      </c>
      <c r="T39" s="440" t="e">
        <f>+#REF!/$R$3</f>
        <v>#REF!</v>
      </c>
      <c r="U39" s="440" t="e">
        <f>+#REF!/$R$3</f>
        <v>#REF!</v>
      </c>
      <c r="V39" s="440" t="e">
        <f>+#REF!/$R$3</f>
        <v>#REF!</v>
      </c>
      <c r="W39" s="440" t="e">
        <f>+#REF!/$R$3</f>
        <v>#REF!</v>
      </c>
      <c r="X39" s="440" t="e">
        <f>+#REF!/$R$3</f>
        <v>#REF!</v>
      </c>
      <c r="Y39" s="440" t="e">
        <f>+#REF!/$R$3</f>
        <v>#REF!</v>
      </c>
      <c r="Z39" s="440" t="e">
        <f>+#REF!/$R$3</f>
        <v>#REF!</v>
      </c>
      <c r="AA39" s="440" t="e">
        <f>+#REF!/$R$3</f>
        <v>#REF!</v>
      </c>
      <c r="AB39" s="440" t="e">
        <f>+#REF!/$R$3</f>
        <v>#REF!</v>
      </c>
      <c r="AC39" s="441"/>
      <c r="AD39" s="439"/>
      <c r="AE39" s="438"/>
    </row>
    <row r="40" spans="1:31" s="171" customFormat="1" ht="33.75" customHeight="1" x14ac:dyDescent="0.25">
      <c r="A40" s="85" t="e">
        <f>+#REF!</f>
        <v>#REF!</v>
      </c>
      <c r="B40" s="143" t="e">
        <f>+#REF!</f>
        <v>#REF!</v>
      </c>
      <c r="C40" s="442" t="e">
        <f>+#REF!</f>
        <v>#REF!</v>
      </c>
      <c r="D40" s="85" t="e">
        <f>+#REF!</f>
        <v>#REF!</v>
      </c>
      <c r="E40" s="85" t="e">
        <f>+#REF!</f>
        <v>#REF!</v>
      </c>
      <c r="F40" s="85" t="e">
        <f>+#REF!</f>
        <v>#REF!</v>
      </c>
      <c r="G40" s="85" t="e">
        <f>+#REF!</f>
        <v>#REF!</v>
      </c>
      <c r="H40" s="85" t="e">
        <f>+#REF!</f>
        <v>#REF!</v>
      </c>
      <c r="I40" s="85"/>
      <c r="J40" s="85"/>
      <c r="K40" s="85"/>
      <c r="L40" s="85"/>
      <c r="M40" s="85" t="e">
        <f>+#REF!</f>
        <v>#REF!</v>
      </c>
      <c r="N40" s="85" t="e">
        <f>+#REF!</f>
        <v>#REF!</v>
      </c>
      <c r="O40" s="85" t="e">
        <f>+#REF!</f>
        <v>#REF!</v>
      </c>
      <c r="P40" s="143" t="e">
        <f>+#REF!</f>
        <v>#REF!</v>
      </c>
      <c r="Q40" s="143" t="e">
        <f>+#REF!</f>
        <v>#REF!</v>
      </c>
      <c r="R40" s="440" t="e">
        <f>+#REF!/$R$3</f>
        <v>#REF!</v>
      </c>
      <c r="S40" s="440" t="e">
        <f>+#REF!/$R$3</f>
        <v>#REF!</v>
      </c>
      <c r="T40" s="440" t="e">
        <f>+#REF!/$R$3</f>
        <v>#REF!</v>
      </c>
      <c r="U40" s="440" t="e">
        <f>+#REF!/$R$3</f>
        <v>#REF!</v>
      </c>
      <c r="V40" s="440" t="e">
        <f>+#REF!/$R$3</f>
        <v>#REF!</v>
      </c>
      <c r="W40" s="440" t="e">
        <f>+#REF!/$R$3</f>
        <v>#REF!</v>
      </c>
      <c r="X40" s="440" t="e">
        <f>+#REF!/$R$3</f>
        <v>#REF!</v>
      </c>
      <c r="Y40" s="440" t="e">
        <f>+#REF!/$R$3</f>
        <v>#REF!</v>
      </c>
      <c r="Z40" s="440" t="e">
        <f>+#REF!/$R$3</f>
        <v>#REF!</v>
      </c>
      <c r="AA40" s="440" t="e">
        <f>+#REF!/$R$3</f>
        <v>#REF!</v>
      </c>
      <c r="AB40" s="440" t="e">
        <f>+#REF!/$R$3</f>
        <v>#REF!</v>
      </c>
      <c r="AC40" s="441"/>
      <c r="AD40" s="439"/>
      <c r="AE40" s="438"/>
    </row>
    <row r="41" spans="1:31" s="171" customFormat="1" ht="33.75" customHeight="1" x14ac:dyDescent="0.25">
      <c r="A41" s="85" t="e">
        <f>+#REF!</f>
        <v>#REF!</v>
      </c>
      <c r="B41" s="143" t="e">
        <f>+#REF!</f>
        <v>#REF!</v>
      </c>
      <c r="C41" s="442" t="e">
        <f>+#REF!</f>
        <v>#REF!</v>
      </c>
      <c r="D41" s="85" t="e">
        <f>+#REF!</f>
        <v>#REF!</v>
      </c>
      <c r="E41" s="85" t="e">
        <f>+#REF!</f>
        <v>#REF!</v>
      </c>
      <c r="F41" s="85" t="e">
        <f>+#REF!</f>
        <v>#REF!</v>
      </c>
      <c r="G41" s="85" t="e">
        <f>+#REF!</f>
        <v>#REF!</v>
      </c>
      <c r="H41" s="85" t="e">
        <f>+#REF!</f>
        <v>#REF!</v>
      </c>
      <c r="I41" s="85"/>
      <c r="J41" s="85"/>
      <c r="K41" s="85"/>
      <c r="L41" s="85"/>
      <c r="M41" s="85" t="e">
        <f>+#REF!</f>
        <v>#REF!</v>
      </c>
      <c r="N41" s="85" t="e">
        <f>+#REF!</f>
        <v>#REF!</v>
      </c>
      <c r="O41" s="85" t="e">
        <f>+#REF!</f>
        <v>#REF!</v>
      </c>
      <c r="P41" s="143" t="e">
        <f>+#REF!</f>
        <v>#REF!</v>
      </c>
      <c r="Q41" s="143" t="e">
        <f>+#REF!</f>
        <v>#REF!</v>
      </c>
      <c r="R41" s="440" t="e">
        <f>+#REF!/$R$3</f>
        <v>#REF!</v>
      </c>
      <c r="S41" s="440" t="e">
        <f>+#REF!/$R$3</f>
        <v>#REF!</v>
      </c>
      <c r="T41" s="440" t="e">
        <f>+#REF!/$R$3</f>
        <v>#REF!</v>
      </c>
      <c r="U41" s="440" t="e">
        <f>+#REF!/$R$3</f>
        <v>#REF!</v>
      </c>
      <c r="V41" s="440" t="e">
        <f>+#REF!/$R$3</f>
        <v>#REF!</v>
      </c>
      <c r="W41" s="440" t="e">
        <f>+#REF!/$R$3</f>
        <v>#REF!</v>
      </c>
      <c r="X41" s="440" t="e">
        <f>+#REF!/$R$3</f>
        <v>#REF!</v>
      </c>
      <c r="Y41" s="440" t="e">
        <f>+#REF!/$R$3</f>
        <v>#REF!</v>
      </c>
      <c r="Z41" s="440" t="e">
        <f>+#REF!/$R$3</f>
        <v>#REF!</v>
      </c>
      <c r="AA41" s="440" t="e">
        <f>+#REF!/$R$3</f>
        <v>#REF!</v>
      </c>
      <c r="AB41" s="440" t="e">
        <f>+#REF!/$R$3</f>
        <v>#REF!</v>
      </c>
      <c r="AC41" s="441"/>
      <c r="AD41" s="439"/>
      <c r="AE41" s="438"/>
    </row>
    <row r="42" spans="1:31" s="171" customFormat="1" ht="33.75" customHeight="1" x14ac:dyDescent="0.25">
      <c r="A42" s="85" t="e">
        <f>+#REF!</f>
        <v>#REF!</v>
      </c>
      <c r="B42" s="143" t="e">
        <f>+#REF!</f>
        <v>#REF!</v>
      </c>
      <c r="C42" s="442" t="e">
        <f>+#REF!</f>
        <v>#REF!</v>
      </c>
      <c r="D42" s="85" t="e">
        <f>+#REF!</f>
        <v>#REF!</v>
      </c>
      <c r="E42" s="85" t="e">
        <f>+#REF!</f>
        <v>#REF!</v>
      </c>
      <c r="F42" s="85" t="e">
        <f>+#REF!</f>
        <v>#REF!</v>
      </c>
      <c r="G42" s="85" t="e">
        <f>+#REF!</f>
        <v>#REF!</v>
      </c>
      <c r="H42" s="85" t="e">
        <f>+#REF!</f>
        <v>#REF!</v>
      </c>
      <c r="I42" s="85"/>
      <c r="J42" s="85"/>
      <c r="K42" s="85"/>
      <c r="L42" s="85"/>
      <c r="M42" s="85" t="e">
        <f>+#REF!</f>
        <v>#REF!</v>
      </c>
      <c r="N42" s="85" t="e">
        <f>+#REF!</f>
        <v>#REF!</v>
      </c>
      <c r="O42" s="85" t="e">
        <f>+#REF!</f>
        <v>#REF!</v>
      </c>
      <c r="P42" s="143" t="e">
        <f>+#REF!</f>
        <v>#REF!</v>
      </c>
      <c r="Q42" s="143" t="e">
        <f>+#REF!</f>
        <v>#REF!</v>
      </c>
      <c r="R42" s="440" t="e">
        <f>+#REF!/$R$3</f>
        <v>#REF!</v>
      </c>
      <c r="S42" s="440" t="e">
        <f>+#REF!/$R$3</f>
        <v>#REF!</v>
      </c>
      <c r="T42" s="440" t="e">
        <f>+#REF!/$R$3</f>
        <v>#REF!</v>
      </c>
      <c r="U42" s="440" t="e">
        <f>+#REF!/$R$3</f>
        <v>#REF!</v>
      </c>
      <c r="V42" s="440" t="e">
        <f>+#REF!/$R$3</f>
        <v>#REF!</v>
      </c>
      <c r="W42" s="440" t="e">
        <f>+#REF!/$R$3</f>
        <v>#REF!</v>
      </c>
      <c r="X42" s="440" t="e">
        <f>+#REF!/$R$3</f>
        <v>#REF!</v>
      </c>
      <c r="Y42" s="440" t="e">
        <f>+#REF!/$R$3</f>
        <v>#REF!</v>
      </c>
      <c r="Z42" s="440" t="e">
        <f>+#REF!/$R$3</f>
        <v>#REF!</v>
      </c>
      <c r="AA42" s="440" t="e">
        <f>+#REF!/$R$3</f>
        <v>#REF!</v>
      </c>
      <c r="AB42" s="440" t="e">
        <f>+#REF!/$R$3</f>
        <v>#REF!</v>
      </c>
      <c r="AC42" s="441"/>
      <c r="AD42" s="439"/>
      <c r="AE42" s="438"/>
    </row>
    <row r="43" spans="1:31" s="171" customFormat="1" ht="42" customHeight="1" x14ac:dyDescent="0.25">
      <c r="A43" s="85" t="e">
        <f>+#REF!</f>
        <v>#REF!</v>
      </c>
      <c r="B43" s="143" t="e">
        <f>+#REF!</f>
        <v>#REF!</v>
      </c>
      <c r="C43" s="442" t="e">
        <f>+#REF!</f>
        <v>#REF!</v>
      </c>
      <c r="D43" s="85" t="e">
        <f>+#REF!</f>
        <v>#REF!</v>
      </c>
      <c r="E43" s="85" t="e">
        <f>+#REF!</f>
        <v>#REF!</v>
      </c>
      <c r="F43" s="85" t="e">
        <f>+#REF!</f>
        <v>#REF!</v>
      </c>
      <c r="G43" s="85" t="e">
        <f>+#REF!</f>
        <v>#REF!</v>
      </c>
      <c r="H43" s="85" t="e">
        <f>+#REF!</f>
        <v>#REF!</v>
      </c>
      <c r="I43" s="85"/>
      <c r="J43" s="85"/>
      <c r="K43" s="85"/>
      <c r="L43" s="85"/>
      <c r="M43" s="85" t="e">
        <f>+#REF!</f>
        <v>#REF!</v>
      </c>
      <c r="N43" s="85" t="e">
        <f>+#REF!</f>
        <v>#REF!</v>
      </c>
      <c r="O43" s="85" t="e">
        <f>+#REF!</f>
        <v>#REF!</v>
      </c>
      <c r="P43" s="143" t="e">
        <f>+#REF!</f>
        <v>#REF!</v>
      </c>
      <c r="Q43" s="143" t="e">
        <f>+#REF!</f>
        <v>#REF!</v>
      </c>
      <c r="R43" s="440" t="e">
        <f>+#REF!/$R$3</f>
        <v>#REF!</v>
      </c>
      <c r="S43" s="440" t="e">
        <f>+#REF!/$R$3</f>
        <v>#REF!</v>
      </c>
      <c r="T43" s="440" t="e">
        <f>+#REF!/$R$3</f>
        <v>#REF!</v>
      </c>
      <c r="U43" s="440" t="e">
        <f>+#REF!/$R$3</f>
        <v>#REF!</v>
      </c>
      <c r="V43" s="440" t="e">
        <f>+#REF!/$R$3</f>
        <v>#REF!</v>
      </c>
      <c r="W43" s="440" t="e">
        <f>+#REF!/$R$3</f>
        <v>#REF!</v>
      </c>
      <c r="X43" s="440" t="e">
        <f>+#REF!/$R$3</f>
        <v>#REF!</v>
      </c>
      <c r="Y43" s="440" t="e">
        <f>+#REF!/$R$3</f>
        <v>#REF!</v>
      </c>
      <c r="Z43" s="440" t="e">
        <f>+#REF!/$R$3</f>
        <v>#REF!</v>
      </c>
      <c r="AA43" s="440" t="e">
        <f>+#REF!/$R$3</f>
        <v>#REF!</v>
      </c>
      <c r="AB43" s="440" t="e">
        <f>+#REF!/$R$3</f>
        <v>#REF!</v>
      </c>
      <c r="AC43" s="441"/>
      <c r="AD43" s="439"/>
      <c r="AE43" s="438"/>
    </row>
    <row r="44" spans="1:31" s="171" customFormat="1" ht="33.75" customHeight="1" x14ac:dyDescent="0.25">
      <c r="A44" s="85" t="e">
        <f>+#REF!</f>
        <v>#REF!</v>
      </c>
      <c r="B44" s="143" t="e">
        <f>+#REF!</f>
        <v>#REF!</v>
      </c>
      <c r="C44" s="442" t="e">
        <f>+#REF!</f>
        <v>#REF!</v>
      </c>
      <c r="D44" s="85" t="e">
        <f>+#REF!</f>
        <v>#REF!</v>
      </c>
      <c r="E44" s="85" t="e">
        <f>+#REF!</f>
        <v>#REF!</v>
      </c>
      <c r="F44" s="85" t="e">
        <f>+#REF!</f>
        <v>#REF!</v>
      </c>
      <c r="G44" s="85" t="e">
        <f>+#REF!</f>
        <v>#REF!</v>
      </c>
      <c r="H44" s="85" t="e">
        <f>+#REF!</f>
        <v>#REF!</v>
      </c>
      <c r="I44" s="85"/>
      <c r="J44" s="85"/>
      <c r="K44" s="85"/>
      <c r="L44" s="85"/>
      <c r="M44" s="85" t="e">
        <f>+#REF!</f>
        <v>#REF!</v>
      </c>
      <c r="N44" s="85" t="e">
        <f>+#REF!</f>
        <v>#REF!</v>
      </c>
      <c r="O44" s="85" t="e">
        <f>+#REF!</f>
        <v>#REF!</v>
      </c>
      <c r="P44" s="143" t="e">
        <f>+#REF!</f>
        <v>#REF!</v>
      </c>
      <c r="Q44" s="143" t="e">
        <f>+#REF!</f>
        <v>#REF!</v>
      </c>
      <c r="R44" s="440" t="e">
        <f>+#REF!/$R$3</f>
        <v>#REF!</v>
      </c>
      <c r="S44" s="440" t="e">
        <f>+#REF!/$R$3</f>
        <v>#REF!</v>
      </c>
      <c r="T44" s="440" t="e">
        <f>+#REF!/$R$3</f>
        <v>#REF!</v>
      </c>
      <c r="U44" s="440" t="e">
        <f>+#REF!/$R$3</f>
        <v>#REF!</v>
      </c>
      <c r="V44" s="440" t="e">
        <f>+#REF!/$R$3</f>
        <v>#REF!</v>
      </c>
      <c r="W44" s="440" t="e">
        <f>+#REF!/$R$3</f>
        <v>#REF!</v>
      </c>
      <c r="X44" s="440" t="e">
        <f>+#REF!/$R$3</f>
        <v>#REF!</v>
      </c>
      <c r="Y44" s="440" t="e">
        <f>+#REF!/$R$3</f>
        <v>#REF!</v>
      </c>
      <c r="Z44" s="440" t="e">
        <f>+#REF!/$R$3</f>
        <v>#REF!</v>
      </c>
      <c r="AA44" s="440" t="e">
        <f>+#REF!/$R$3</f>
        <v>#REF!</v>
      </c>
      <c r="AB44" s="440" t="e">
        <f>+#REF!/$R$3</f>
        <v>#REF!</v>
      </c>
      <c r="AC44" s="441"/>
      <c r="AD44" s="439"/>
      <c r="AE44" s="438"/>
    </row>
    <row r="45" spans="1:31" s="171" customFormat="1" ht="33.75" customHeight="1" x14ac:dyDescent="0.25">
      <c r="A45" s="85" t="e">
        <f>+#REF!</f>
        <v>#REF!</v>
      </c>
      <c r="B45" s="143" t="e">
        <f>+#REF!</f>
        <v>#REF!</v>
      </c>
      <c r="C45" s="442" t="e">
        <f>+#REF!</f>
        <v>#REF!</v>
      </c>
      <c r="D45" s="85" t="e">
        <f>+#REF!</f>
        <v>#REF!</v>
      </c>
      <c r="E45" s="85" t="e">
        <f>+#REF!</f>
        <v>#REF!</v>
      </c>
      <c r="F45" s="85" t="e">
        <f>+#REF!</f>
        <v>#REF!</v>
      </c>
      <c r="G45" s="85" t="e">
        <f>+#REF!</f>
        <v>#REF!</v>
      </c>
      <c r="H45" s="85" t="e">
        <f>+#REF!</f>
        <v>#REF!</v>
      </c>
      <c r="I45" s="85"/>
      <c r="J45" s="85"/>
      <c r="K45" s="85"/>
      <c r="L45" s="85"/>
      <c r="M45" s="85" t="e">
        <f>+#REF!</f>
        <v>#REF!</v>
      </c>
      <c r="N45" s="85" t="e">
        <f>+#REF!</f>
        <v>#REF!</v>
      </c>
      <c r="O45" s="85" t="e">
        <f>+#REF!</f>
        <v>#REF!</v>
      </c>
      <c r="P45" s="143" t="e">
        <f>+#REF!</f>
        <v>#REF!</v>
      </c>
      <c r="Q45" s="143" t="e">
        <f>+#REF!</f>
        <v>#REF!</v>
      </c>
      <c r="R45" s="440" t="e">
        <f>+#REF!/$R$3</f>
        <v>#REF!</v>
      </c>
      <c r="S45" s="440" t="e">
        <f>+#REF!/$R$3</f>
        <v>#REF!</v>
      </c>
      <c r="T45" s="440" t="e">
        <f>+#REF!/$R$3</f>
        <v>#REF!</v>
      </c>
      <c r="U45" s="440" t="e">
        <f>+#REF!/$R$3</f>
        <v>#REF!</v>
      </c>
      <c r="V45" s="440" t="e">
        <f>+#REF!/$R$3</f>
        <v>#REF!</v>
      </c>
      <c r="W45" s="440" t="e">
        <f>+#REF!/$R$3</f>
        <v>#REF!</v>
      </c>
      <c r="X45" s="440" t="e">
        <f>+#REF!/$R$3</f>
        <v>#REF!</v>
      </c>
      <c r="Y45" s="440" t="e">
        <f>+#REF!/$R$3</f>
        <v>#REF!</v>
      </c>
      <c r="Z45" s="440" t="e">
        <f>+#REF!/$R$3</f>
        <v>#REF!</v>
      </c>
      <c r="AA45" s="440" t="e">
        <f>+#REF!/$R$3</f>
        <v>#REF!</v>
      </c>
      <c r="AB45" s="440" t="e">
        <f>+#REF!/$R$3</f>
        <v>#REF!</v>
      </c>
      <c r="AC45" s="441"/>
      <c r="AD45" s="439"/>
      <c r="AE45" s="438"/>
    </row>
    <row r="46" spans="1:31" s="171" customFormat="1" ht="33.75" customHeight="1" x14ac:dyDescent="0.25">
      <c r="A46" s="85" t="e">
        <f>+#REF!</f>
        <v>#REF!</v>
      </c>
      <c r="B46" s="143" t="e">
        <f>+#REF!</f>
        <v>#REF!</v>
      </c>
      <c r="C46" s="442" t="e">
        <f>+#REF!</f>
        <v>#REF!</v>
      </c>
      <c r="D46" s="85" t="e">
        <f>+#REF!</f>
        <v>#REF!</v>
      </c>
      <c r="E46" s="85" t="e">
        <f>+#REF!</f>
        <v>#REF!</v>
      </c>
      <c r="F46" s="85" t="e">
        <f>+#REF!</f>
        <v>#REF!</v>
      </c>
      <c r="G46" s="85" t="e">
        <f>+#REF!</f>
        <v>#REF!</v>
      </c>
      <c r="H46" s="85" t="e">
        <f>+#REF!</f>
        <v>#REF!</v>
      </c>
      <c r="I46" s="85"/>
      <c r="J46" s="85"/>
      <c r="K46" s="85"/>
      <c r="L46" s="85"/>
      <c r="M46" s="85" t="e">
        <f>+#REF!</f>
        <v>#REF!</v>
      </c>
      <c r="N46" s="85" t="e">
        <f>+#REF!</f>
        <v>#REF!</v>
      </c>
      <c r="O46" s="85" t="e">
        <f>+#REF!</f>
        <v>#REF!</v>
      </c>
      <c r="P46" s="143" t="e">
        <f>+#REF!</f>
        <v>#REF!</v>
      </c>
      <c r="Q46" s="143" t="e">
        <f>+#REF!</f>
        <v>#REF!</v>
      </c>
      <c r="R46" s="440" t="e">
        <f>+#REF!/$R$3</f>
        <v>#REF!</v>
      </c>
      <c r="S46" s="440" t="e">
        <f>+#REF!/$R$3</f>
        <v>#REF!</v>
      </c>
      <c r="T46" s="440" t="e">
        <f>+#REF!/$R$3</f>
        <v>#REF!</v>
      </c>
      <c r="U46" s="440" t="e">
        <f>+#REF!/$R$3</f>
        <v>#REF!</v>
      </c>
      <c r="V46" s="440" t="e">
        <f>+#REF!/$R$3</f>
        <v>#REF!</v>
      </c>
      <c r="W46" s="440" t="e">
        <f>+#REF!/$R$3</f>
        <v>#REF!</v>
      </c>
      <c r="X46" s="440" t="e">
        <f>+#REF!/$R$3</f>
        <v>#REF!</v>
      </c>
      <c r="Y46" s="440" t="e">
        <f>+#REF!/$R$3</f>
        <v>#REF!</v>
      </c>
      <c r="Z46" s="440" t="e">
        <f>+#REF!/$R$3</f>
        <v>#REF!</v>
      </c>
      <c r="AA46" s="440" t="e">
        <f>+#REF!/$R$3</f>
        <v>#REF!</v>
      </c>
      <c r="AB46" s="440" t="e">
        <f>+#REF!/$R$3</f>
        <v>#REF!</v>
      </c>
      <c r="AC46" s="441"/>
      <c r="AD46" s="439"/>
      <c r="AE46" s="438"/>
    </row>
    <row r="47" spans="1:31" s="171" customFormat="1" ht="33.75" customHeight="1" x14ac:dyDescent="0.25">
      <c r="A47" s="85" t="e">
        <f>+#REF!</f>
        <v>#REF!</v>
      </c>
      <c r="B47" s="143" t="e">
        <f>+#REF!</f>
        <v>#REF!</v>
      </c>
      <c r="C47" s="442" t="e">
        <f>+#REF!</f>
        <v>#REF!</v>
      </c>
      <c r="D47" s="85" t="e">
        <f>+#REF!</f>
        <v>#REF!</v>
      </c>
      <c r="E47" s="85" t="e">
        <f>+#REF!</f>
        <v>#REF!</v>
      </c>
      <c r="F47" s="85" t="e">
        <f>+#REF!</f>
        <v>#REF!</v>
      </c>
      <c r="G47" s="85" t="e">
        <f>+#REF!</f>
        <v>#REF!</v>
      </c>
      <c r="H47" s="85" t="e">
        <f>+#REF!</f>
        <v>#REF!</v>
      </c>
      <c r="I47" s="85"/>
      <c r="J47" s="85"/>
      <c r="K47" s="85"/>
      <c r="L47" s="85"/>
      <c r="M47" s="85" t="e">
        <f>+#REF!</f>
        <v>#REF!</v>
      </c>
      <c r="N47" s="85" t="e">
        <f>+#REF!</f>
        <v>#REF!</v>
      </c>
      <c r="O47" s="85" t="e">
        <f>+#REF!</f>
        <v>#REF!</v>
      </c>
      <c r="P47" s="143" t="e">
        <f>+#REF!</f>
        <v>#REF!</v>
      </c>
      <c r="Q47" s="143" t="e">
        <f>+#REF!</f>
        <v>#REF!</v>
      </c>
      <c r="R47" s="440" t="e">
        <f>+#REF!/$R$3</f>
        <v>#REF!</v>
      </c>
      <c r="S47" s="440" t="e">
        <f>+#REF!/$R$3</f>
        <v>#REF!</v>
      </c>
      <c r="T47" s="440" t="e">
        <f>+#REF!/$R$3</f>
        <v>#REF!</v>
      </c>
      <c r="U47" s="440" t="e">
        <f>+#REF!/$R$3</f>
        <v>#REF!</v>
      </c>
      <c r="V47" s="440" t="e">
        <f>+#REF!/$R$3</f>
        <v>#REF!</v>
      </c>
      <c r="W47" s="440" t="e">
        <f>+#REF!/$R$3</f>
        <v>#REF!</v>
      </c>
      <c r="X47" s="440" t="e">
        <f>+#REF!/$R$3</f>
        <v>#REF!</v>
      </c>
      <c r="Y47" s="440" t="e">
        <f>+#REF!/$R$3</f>
        <v>#REF!</v>
      </c>
      <c r="Z47" s="440" t="e">
        <f>+#REF!/$R$3</f>
        <v>#REF!</v>
      </c>
      <c r="AA47" s="440" t="e">
        <f>+#REF!/$R$3</f>
        <v>#REF!</v>
      </c>
      <c r="AB47" s="440" t="e">
        <f>+#REF!/$R$3</f>
        <v>#REF!</v>
      </c>
      <c r="AC47" s="441"/>
      <c r="AD47" s="439"/>
      <c r="AE47" s="438"/>
    </row>
    <row r="48" spans="1:31" s="171" customFormat="1" ht="33.75" customHeight="1" x14ac:dyDescent="0.25">
      <c r="A48" s="85" t="e">
        <f>+#REF!</f>
        <v>#REF!</v>
      </c>
      <c r="B48" s="143" t="e">
        <f>+#REF!</f>
        <v>#REF!</v>
      </c>
      <c r="C48" s="442" t="e">
        <f>+#REF!</f>
        <v>#REF!</v>
      </c>
      <c r="D48" s="85" t="e">
        <f>+#REF!</f>
        <v>#REF!</v>
      </c>
      <c r="E48" s="85" t="e">
        <f>+#REF!</f>
        <v>#REF!</v>
      </c>
      <c r="F48" s="85" t="e">
        <f>+#REF!</f>
        <v>#REF!</v>
      </c>
      <c r="G48" s="85" t="e">
        <f>+#REF!</f>
        <v>#REF!</v>
      </c>
      <c r="H48" s="85" t="e">
        <f>+#REF!</f>
        <v>#REF!</v>
      </c>
      <c r="I48" s="85"/>
      <c r="J48" s="85"/>
      <c r="K48" s="85"/>
      <c r="L48" s="85"/>
      <c r="M48" s="85" t="e">
        <f>+#REF!</f>
        <v>#REF!</v>
      </c>
      <c r="N48" s="85" t="e">
        <f>+#REF!</f>
        <v>#REF!</v>
      </c>
      <c r="O48" s="85" t="e">
        <f>+#REF!</f>
        <v>#REF!</v>
      </c>
      <c r="P48" s="143" t="e">
        <f>+#REF!</f>
        <v>#REF!</v>
      </c>
      <c r="Q48" s="143" t="e">
        <f>+#REF!</f>
        <v>#REF!</v>
      </c>
      <c r="R48" s="440" t="e">
        <f>+#REF!/$R$3</f>
        <v>#REF!</v>
      </c>
      <c r="S48" s="440" t="e">
        <f>+#REF!/$R$3</f>
        <v>#REF!</v>
      </c>
      <c r="T48" s="440" t="e">
        <f>+#REF!/$R$3</f>
        <v>#REF!</v>
      </c>
      <c r="U48" s="440" t="e">
        <f>+#REF!/$R$3</f>
        <v>#REF!</v>
      </c>
      <c r="V48" s="440" t="e">
        <f>+#REF!/$R$3</f>
        <v>#REF!</v>
      </c>
      <c r="W48" s="440" t="e">
        <f>+#REF!/$R$3</f>
        <v>#REF!</v>
      </c>
      <c r="X48" s="440" t="e">
        <f>+#REF!/$R$3</f>
        <v>#REF!</v>
      </c>
      <c r="Y48" s="440" t="e">
        <f>+#REF!/$R$3</f>
        <v>#REF!</v>
      </c>
      <c r="Z48" s="440" t="e">
        <f>+#REF!/$R$3</f>
        <v>#REF!</v>
      </c>
      <c r="AA48" s="440" t="e">
        <f>+#REF!/$R$3</f>
        <v>#REF!</v>
      </c>
      <c r="AB48" s="440" t="e">
        <f>+#REF!/$R$3</f>
        <v>#REF!</v>
      </c>
      <c r="AC48" s="441"/>
      <c r="AD48" s="439"/>
      <c r="AE48" s="438"/>
    </row>
    <row r="49" spans="1:31" s="171" customFormat="1" ht="33.75" customHeight="1" x14ac:dyDescent="0.25">
      <c r="A49" s="85" t="e">
        <f>+#REF!</f>
        <v>#REF!</v>
      </c>
      <c r="B49" s="143" t="e">
        <f>+#REF!</f>
        <v>#REF!</v>
      </c>
      <c r="C49" s="442" t="e">
        <f>+#REF!</f>
        <v>#REF!</v>
      </c>
      <c r="D49" s="85" t="e">
        <f>+#REF!</f>
        <v>#REF!</v>
      </c>
      <c r="E49" s="85" t="e">
        <f>+#REF!</f>
        <v>#REF!</v>
      </c>
      <c r="F49" s="85" t="e">
        <f>+#REF!</f>
        <v>#REF!</v>
      </c>
      <c r="G49" s="85" t="e">
        <f>+#REF!</f>
        <v>#REF!</v>
      </c>
      <c r="H49" s="85" t="e">
        <f>+#REF!</f>
        <v>#REF!</v>
      </c>
      <c r="I49" s="85"/>
      <c r="J49" s="85"/>
      <c r="K49" s="85"/>
      <c r="L49" s="85"/>
      <c r="M49" s="85" t="e">
        <f>+#REF!</f>
        <v>#REF!</v>
      </c>
      <c r="N49" s="85" t="e">
        <f>+#REF!</f>
        <v>#REF!</v>
      </c>
      <c r="O49" s="85" t="e">
        <f>+#REF!</f>
        <v>#REF!</v>
      </c>
      <c r="P49" s="143" t="e">
        <f>+#REF!</f>
        <v>#REF!</v>
      </c>
      <c r="Q49" s="143" t="e">
        <f>+#REF!</f>
        <v>#REF!</v>
      </c>
      <c r="R49" s="440" t="e">
        <f>+#REF!/$R$3</f>
        <v>#REF!</v>
      </c>
      <c r="S49" s="440" t="e">
        <f>+#REF!/$R$3</f>
        <v>#REF!</v>
      </c>
      <c r="T49" s="440" t="e">
        <f>+#REF!/$R$3</f>
        <v>#REF!</v>
      </c>
      <c r="U49" s="440" t="e">
        <f>+#REF!/$R$3</f>
        <v>#REF!</v>
      </c>
      <c r="V49" s="440" t="e">
        <f>+#REF!/$R$3</f>
        <v>#REF!</v>
      </c>
      <c r="W49" s="440" t="e">
        <f>+#REF!/$R$3</f>
        <v>#REF!</v>
      </c>
      <c r="X49" s="440" t="e">
        <f>+#REF!/$R$3</f>
        <v>#REF!</v>
      </c>
      <c r="Y49" s="440" t="e">
        <f>+#REF!/$R$3</f>
        <v>#REF!</v>
      </c>
      <c r="Z49" s="440" t="e">
        <f>+#REF!/$R$3</f>
        <v>#REF!</v>
      </c>
      <c r="AA49" s="440" t="e">
        <f>+#REF!/$R$3</f>
        <v>#REF!</v>
      </c>
      <c r="AB49" s="440" t="e">
        <f>+#REF!/$R$3</f>
        <v>#REF!</v>
      </c>
      <c r="AC49" s="441"/>
      <c r="AD49" s="439"/>
      <c r="AE49" s="438"/>
    </row>
    <row r="50" spans="1:31" s="171" customFormat="1" ht="33.75" customHeight="1" x14ac:dyDescent="0.25">
      <c r="A50" s="85" t="e">
        <f>+#REF!</f>
        <v>#REF!</v>
      </c>
      <c r="B50" s="143" t="e">
        <f>+#REF!</f>
        <v>#REF!</v>
      </c>
      <c r="C50" s="442" t="e">
        <f>+#REF!</f>
        <v>#REF!</v>
      </c>
      <c r="D50" s="85" t="e">
        <f>+#REF!</f>
        <v>#REF!</v>
      </c>
      <c r="E50" s="85" t="e">
        <f>+#REF!</f>
        <v>#REF!</v>
      </c>
      <c r="F50" s="85" t="e">
        <f>+#REF!</f>
        <v>#REF!</v>
      </c>
      <c r="G50" s="85" t="e">
        <f>+#REF!</f>
        <v>#REF!</v>
      </c>
      <c r="H50" s="85" t="e">
        <f>+#REF!</f>
        <v>#REF!</v>
      </c>
      <c r="I50" s="85"/>
      <c r="J50" s="85"/>
      <c r="K50" s="85"/>
      <c r="L50" s="85"/>
      <c r="M50" s="85" t="e">
        <f>+#REF!</f>
        <v>#REF!</v>
      </c>
      <c r="N50" s="85" t="e">
        <f>+#REF!</f>
        <v>#REF!</v>
      </c>
      <c r="O50" s="85" t="e">
        <f>+#REF!</f>
        <v>#REF!</v>
      </c>
      <c r="P50" s="143" t="e">
        <f>+#REF!</f>
        <v>#REF!</v>
      </c>
      <c r="Q50" s="143" t="e">
        <f>+#REF!</f>
        <v>#REF!</v>
      </c>
      <c r="R50" s="440" t="e">
        <f>+#REF!/$R$3</f>
        <v>#REF!</v>
      </c>
      <c r="S50" s="440" t="e">
        <f>+#REF!/$R$3</f>
        <v>#REF!</v>
      </c>
      <c r="T50" s="440" t="e">
        <f>+#REF!/$R$3</f>
        <v>#REF!</v>
      </c>
      <c r="U50" s="440" t="e">
        <f>+#REF!/$R$3</f>
        <v>#REF!</v>
      </c>
      <c r="V50" s="440" t="e">
        <f>+#REF!/$R$3</f>
        <v>#REF!</v>
      </c>
      <c r="W50" s="440" t="e">
        <f>+#REF!/$R$3</f>
        <v>#REF!</v>
      </c>
      <c r="X50" s="440" t="e">
        <f>+#REF!/$R$3</f>
        <v>#REF!</v>
      </c>
      <c r="Y50" s="440" t="e">
        <f>+#REF!/$R$3</f>
        <v>#REF!</v>
      </c>
      <c r="Z50" s="440" t="e">
        <f>+#REF!/$R$3</f>
        <v>#REF!</v>
      </c>
      <c r="AA50" s="440" t="e">
        <f>+#REF!/$R$3</f>
        <v>#REF!</v>
      </c>
      <c r="AB50" s="440" t="e">
        <f>+#REF!/$R$3</f>
        <v>#REF!</v>
      </c>
      <c r="AC50" s="441"/>
      <c r="AD50" s="439"/>
      <c r="AE50" s="438"/>
    </row>
    <row r="51" spans="1:31" s="171" customFormat="1" ht="33.75" customHeight="1" x14ac:dyDescent="0.25">
      <c r="A51" s="85" t="e">
        <f>+#REF!</f>
        <v>#REF!</v>
      </c>
      <c r="B51" s="143" t="e">
        <f>+#REF!</f>
        <v>#REF!</v>
      </c>
      <c r="C51" s="442" t="e">
        <f>+#REF!</f>
        <v>#REF!</v>
      </c>
      <c r="D51" s="85" t="e">
        <f>+#REF!</f>
        <v>#REF!</v>
      </c>
      <c r="E51" s="85" t="e">
        <f>+#REF!</f>
        <v>#REF!</v>
      </c>
      <c r="F51" s="85" t="e">
        <f>+#REF!</f>
        <v>#REF!</v>
      </c>
      <c r="G51" s="85" t="e">
        <f>+#REF!</f>
        <v>#REF!</v>
      </c>
      <c r="H51" s="85" t="e">
        <f>+#REF!</f>
        <v>#REF!</v>
      </c>
      <c r="I51" s="85"/>
      <c r="J51" s="85"/>
      <c r="K51" s="85"/>
      <c r="L51" s="85"/>
      <c r="M51" s="85" t="e">
        <f>+#REF!</f>
        <v>#REF!</v>
      </c>
      <c r="N51" s="85" t="e">
        <f>+#REF!</f>
        <v>#REF!</v>
      </c>
      <c r="O51" s="85" t="e">
        <f>+#REF!</f>
        <v>#REF!</v>
      </c>
      <c r="P51" s="143" t="e">
        <f>+#REF!</f>
        <v>#REF!</v>
      </c>
      <c r="Q51" s="143" t="e">
        <f>+#REF!</f>
        <v>#REF!</v>
      </c>
      <c r="R51" s="440" t="e">
        <f>+#REF!/$R$3</f>
        <v>#REF!</v>
      </c>
      <c r="S51" s="440" t="e">
        <f>+#REF!/$R$3</f>
        <v>#REF!</v>
      </c>
      <c r="T51" s="440" t="e">
        <f>+#REF!/$R$3</f>
        <v>#REF!</v>
      </c>
      <c r="U51" s="440" t="e">
        <f>+#REF!/$R$3</f>
        <v>#REF!</v>
      </c>
      <c r="V51" s="440" t="e">
        <f>+#REF!/$R$3</f>
        <v>#REF!</v>
      </c>
      <c r="W51" s="440" t="e">
        <f>+#REF!/$R$3</f>
        <v>#REF!</v>
      </c>
      <c r="X51" s="440" t="e">
        <f>+#REF!/$R$3</f>
        <v>#REF!</v>
      </c>
      <c r="Y51" s="440" t="e">
        <f>+#REF!/$R$3</f>
        <v>#REF!</v>
      </c>
      <c r="Z51" s="440" t="e">
        <f>+#REF!/$R$3</f>
        <v>#REF!</v>
      </c>
      <c r="AA51" s="440" t="e">
        <f>+#REF!/$R$3</f>
        <v>#REF!</v>
      </c>
      <c r="AB51" s="440" t="e">
        <f>+#REF!/$R$3</f>
        <v>#REF!</v>
      </c>
      <c r="AC51" s="441"/>
      <c r="AD51" s="439"/>
      <c r="AE51" s="438"/>
    </row>
    <row r="52" spans="1:31" s="171" customFormat="1" ht="33.75" customHeight="1" x14ac:dyDescent="0.25">
      <c r="A52" s="85" t="e">
        <f>+#REF!</f>
        <v>#REF!</v>
      </c>
      <c r="B52" s="143" t="e">
        <f>+#REF!</f>
        <v>#REF!</v>
      </c>
      <c r="C52" s="442" t="e">
        <f>+#REF!</f>
        <v>#REF!</v>
      </c>
      <c r="D52" s="85" t="e">
        <f>+#REF!</f>
        <v>#REF!</v>
      </c>
      <c r="E52" s="85" t="e">
        <f>+#REF!</f>
        <v>#REF!</v>
      </c>
      <c r="F52" s="85" t="e">
        <f>+#REF!</f>
        <v>#REF!</v>
      </c>
      <c r="G52" s="85" t="e">
        <f>+#REF!</f>
        <v>#REF!</v>
      </c>
      <c r="H52" s="85" t="e">
        <f>+#REF!</f>
        <v>#REF!</v>
      </c>
      <c r="I52" s="85"/>
      <c r="J52" s="85"/>
      <c r="K52" s="85"/>
      <c r="L52" s="85"/>
      <c r="M52" s="85" t="e">
        <f>+#REF!</f>
        <v>#REF!</v>
      </c>
      <c r="N52" s="85" t="e">
        <f>+#REF!</f>
        <v>#REF!</v>
      </c>
      <c r="O52" s="85" t="e">
        <f>+#REF!</f>
        <v>#REF!</v>
      </c>
      <c r="P52" s="143" t="e">
        <f>+#REF!</f>
        <v>#REF!</v>
      </c>
      <c r="Q52" s="143" t="e">
        <f>+#REF!</f>
        <v>#REF!</v>
      </c>
      <c r="R52" s="440" t="e">
        <f>+#REF!/$R$3</f>
        <v>#REF!</v>
      </c>
      <c r="S52" s="440" t="e">
        <f>+#REF!/$R$3</f>
        <v>#REF!</v>
      </c>
      <c r="T52" s="440" t="e">
        <f>+#REF!/$R$3</f>
        <v>#REF!</v>
      </c>
      <c r="U52" s="440" t="e">
        <f>+#REF!/$R$3</f>
        <v>#REF!</v>
      </c>
      <c r="V52" s="440" t="e">
        <f>+#REF!/$R$3</f>
        <v>#REF!</v>
      </c>
      <c r="W52" s="440" t="e">
        <f>+#REF!/$R$3</f>
        <v>#REF!</v>
      </c>
      <c r="X52" s="440" t="e">
        <f>+#REF!/$R$3</f>
        <v>#REF!</v>
      </c>
      <c r="Y52" s="440" t="e">
        <f>+#REF!/$R$3</f>
        <v>#REF!</v>
      </c>
      <c r="Z52" s="440" t="e">
        <f>+#REF!/$R$3</f>
        <v>#REF!</v>
      </c>
      <c r="AA52" s="440" t="e">
        <f>+#REF!/$R$3</f>
        <v>#REF!</v>
      </c>
      <c r="AB52" s="440" t="e">
        <f>+#REF!/$R$3</f>
        <v>#REF!</v>
      </c>
      <c r="AC52" s="441"/>
      <c r="AD52" s="439"/>
      <c r="AE52" s="438"/>
    </row>
    <row r="53" spans="1:31" s="171" customFormat="1" ht="33.75" customHeight="1" x14ac:dyDescent="0.25">
      <c r="A53" s="85" t="e">
        <f>+#REF!</f>
        <v>#REF!</v>
      </c>
      <c r="B53" s="143" t="e">
        <f>+#REF!</f>
        <v>#REF!</v>
      </c>
      <c r="C53" s="442" t="e">
        <f>+#REF!</f>
        <v>#REF!</v>
      </c>
      <c r="D53" s="85" t="e">
        <f>+#REF!</f>
        <v>#REF!</v>
      </c>
      <c r="E53" s="85" t="e">
        <f>+#REF!</f>
        <v>#REF!</v>
      </c>
      <c r="F53" s="85" t="e">
        <f>+#REF!</f>
        <v>#REF!</v>
      </c>
      <c r="G53" s="85" t="e">
        <f>+#REF!</f>
        <v>#REF!</v>
      </c>
      <c r="H53" s="85" t="e">
        <f>+#REF!</f>
        <v>#REF!</v>
      </c>
      <c r="I53" s="85"/>
      <c r="J53" s="85"/>
      <c r="K53" s="85"/>
      <c r="L53" s="85"/>
      <c r="M53" s="85" t="e">
        <f>+#REF!</f>
        <v>#REF!</v>
      </c>
      <c r="N53" s="85" t="e">
        <f>+#REF!</f>
        <v>#REF!</v>
      </c>
      <c r="O53" s="85" t="e">
        <f>+#REF!</f>
        <v>#REF!</v>
      </c>
      <c r="P53" s="143" t="e">
        <f>+#REF!</f>
        <v>#REF!</v>
      </c>
      <c r="Q53" s="143" t="e">
        <f>+#REF!</f>
        <v>#REF!</v>
      </c>
      <c r="R53" s="440" t="e">
        <f>+#REF!/$R$3</f>
        <v>#REF!</v>
      </c>
      <c r="S53" s="440" t="e">
        <f>+#REF!/$R$3</f>
        <v>#REF!</v>
      </c>
      <c r="T53" s="440" t="e">
        <f>+#REF!/$R$3</f>
        <v>#REF!</v>
      </c>
      <c r="U53" s="440" t="e">
        <f>+#REF!/$R$3</f>
        <v>#REF!</v>
      </c>
      <c r="V53" s="440" t="e">
        <f>+#REF!/$R$3</f>
        <v>#REF!</v>
      </c>
      <c r="W53" s="440" t="e">
        <f>+#REF!/$R$3</f>
        <v>#REF!</v>
      </c>
      <c r="X53" s="440" t="e">
        <f>+#REF!/$R$3</f>
        <v>#REF!</v>
      </c>
      <c r="Y53" s="440" t="e">
        <f>+#REF!/$R$3</f>
        <v>#REF!</v>
      </c>
      <c r="Z53" s="440" t="e">
        <f>+#REF!/$R$3</f>
        <v>#REF!</v>
      </c>
      <c r="AA53" s="440" t="e">
        <f>+#REF!/$R$3</f>
        <v>#REF!</v>
      </c>
      <c r="AB53" s="440" t="e">
        <f>+#REF!/$R$3</f>
        <v>#REF!</v>
      </c>
      <c r="AC53" s="441"/>
      <c r="AD53" s="439"/>
      <c r="AE53" s="438"/>
    </row>
    <row r="54" spans="1:31" s="171" customFormat="1" ht="33.75" customHeight="1" x14ac:dyDescent="0.25">
      <c r="A54" s="85" t="e">
        <f>+#REF!</f>
        <v>#REF!</v>
      </c>
      <c r="B54" s="143" t="e">
        <f>+#REF!</f>
        <v>#REF!</v>
      </c>
      <c r="C54" s="442" t="e">
        <f>+#REF!</f>
        <v>#REF!</v>
      </c>
      <c r="D54" s="85" t="e">
        <f>+#REF!</f>
        <v>#REF!</v>
      </c>
      <c r="E54" s="85" t="e">
        <f>+#REF!</f>
        <v>#REF!</v>
      </c>
      <c r="F54" s="85" t="e">
        <f>+#REF!</f>
        <v>#REF!</v>
      </c>
      <c r="G54" s="85" t="e">
        <f>+#REF!</f>
        <v>#REF!</v>
      </c>
      <c r="H54" s="85" t="e">
        <f>+#REF!</f>
        <v>#REF!</v>
      </c>
      <c r="I54" s="85"/>
      <c r="J54" s="85"/>
      <c r="K54" s="85"/>
      <c r="L54" s="85"/>
      <c r="M54" s="85" t="e">
        <f>+#REF!</f>
        <v>#REF!</v>
      </c>
      <c r="N54" s="85" t="e">
        <f>+#REF!</f>
        <v>#REF!</v>
      </c>
      <c r="O54" s="85" t="e">
        <f>+#REF!</f>
        <v>#REF!</v>
      </c>
      <c r="P54" s="143" t="e">
        <f>+#REF!</f>
        <v>#REF!</v>
      </c>
      <c r="Q54" s="143" t="e">
        <f>+#REF!</f>
        <v>#REF!</v>
      </c>
      <c r="R54" s="440" t="e">
        <f>+#REF!/$R$3</f>
        <v>#REF!</v>
      </c>
      <c r="S54" s="440" t="e">
        <f>+#REF!/$R$3</f>
        <v>#REF!</v>
      </c>
      <c r="T54" s="440" t="e">
        <f>+#REF!/$R$3</f>
        <v>#REF!</v>
      </c>
      <c r="U54" s="440" t="e">
        <f>+#REF!/$R$3</f>
        <v>#REF!</v>
      </c>
      <c r="V54" s="440" t="e">
        <f>+#REF!/$R$3</f>
        <v>#REF!</v>
      </c>
      <c r="W54" s="440" t="e">
        <f>+#REF!/$R$3</f>
        <v>#REF!</v>
      </c>
      <c r="X54" s="440" t="e">
        <f>+#REF!/$R$3</f>
        <v>#REF!</v>
      </c>
      <c r="Y54" s="440" t="e">
        <f>+#REF!/$R$3</f>
        <v>#REF!</v>
      </c>
      <c r="Z54" s="440" t="e">
        <f>+#REF!/$R$3</f>
        <v>#REF!</v>
      </c>
      <c r="AA54" s="440" t="e">
        <f>+#REF!/$R$3</f>
        <v>#REF!</v>
      </c>
      <c r="AB54" s="440" t="e">
        <f>+#REF!/$R$3</f>
        <v>#REF!</v>
      </c>
      <c r="AC54" s="441"/>
      <c r="AD54" s="439"/>
      <c r="AE54" s="438"/>
    </row>
    <row r="55" spans="1:31" s="171" customFormat="1" ht="33.75" customHeight="1" x14ac:dyDescent="0.25">
      <c r="A55" s="85" t="e">
        <f>+#REF!</f>
        <v>#REF!</v>
      </c>
      <c r="B55" s="143" t="e">
        <f>+#REF!</f>
        <v>#REF!</v>
      </c>
      <c r="C55" s="442" t="e">
        <f>+#REF!</f>
        <v>#REF!</v>
      </c>
      <c r="D55" s="85" t="e">
        <f>+#REF!</f>
        <v>#REF!</v>
      </c>
      <c r="E55" s="85" t="e">
        <f>+#REF!</f>
        <v>#REF!</v>
      </c>
      <c r="F55" s="85" t="e">
        <f>+#REF!</f>
        <v>#REF!</v>
      </c>
      <c r="G55" s="85" t="e">
        <f>+#REF!</f>
        <v>#REF!</v>
      </c>
      <c r="H55" s="85" t="e">
        <f>+#REF!</f>
        <v>#REF!</v>
      </c>
      <c r="I55" s="85"/>
      <c r="J55" s="85"/>
      <c r="K55" s="85"/>
      <c r="L55" s="85"/>
      <c r="M55" s="85" t="e">
        <f>+#REF!</f>
        <v>#REF!</v>
      </c>
      <c r="N55" s="85" t="e">
        <f>+#REF!</f>
        <v>#REF!</v>
      </c>
      <c r="O55" s="85" t="e">
        <f>+#REF!</f>
        <v>#REF!</v>
      </c>
      <c r="P55" s="143" t="e">
        <f>+#REF!</f>
        <v>#REF!</v>
      </c>
      <c r="Q55" s="143" t="e">
        <f>+#REF!</f>
        <v>#REF!</v>
      </c>
      <c r="R55" s="440" t="e">
        <f>+#REF!/$R$3</f>
        <v>#REF!</v>
      </c>
      <c r="S55" s="440" t="e">
        <f>+#REF!/$R$3</f>
        <v>#REF!</v>
      </c>
      <c r="T55" s="440" t="e">
        <f>+#REF!/$R$3</f>
        <v>#REF!</v>
      </c>
      <c r="U55" s="440" t="e">
        <f>+#REF!/$R$3</f>
        <v>#REF!</v>
      </c>
      <c r="V55" s="440" t="e">
        <f>+#REF!/$R$3</f>
        <v>#REF!</v>
      </c>
      <c r="W55" s="440" t="e">
        <f>+#REF!/$R$3</f>
        <v>#REF!</v>
      </c>
      <c r="X55" s="440" t="e">
        <f>+#REF!/$R$3</f>
        <v>#REF!</v>
      </c>
      <c r="Y55" s="440" t="e">
        <f>+#REF!/$R$3</f>
        <v>#REF!</v>
      </c>
      <c r="Z55" s="440" t="e">
        <f>+#REF!/$R$3</f>
        <v>#REF!</v>
      </c>
      <c r="AA55" s="440" t="e">
        <f>+#REF!/$R$3</f>
        <v>#REF!</v>
      </c>
      <c r="AB55" s="440" t="e">
        <f>+#REF!/$R$3</f>
        <v>#REF!</v>
      </c>
      <c r="AC55" s="441"/>
      <c r="AD55" s="439"/>
      <c r="AE55" s="438"/>
    </row>
    <row r="56" spans="1:31" s="171" customFormat="1" ht="33.75" customHeight="1" x14ac:dyDescent="0.25">
      <c r="A56" s="85" t="e">
        <f>+#REF!</f>
        <v>#REF!</v>
      </c>
      <c r="B56" s="143" t="e">
        <f>+#REF!</f>
        <v>#REF!</v>
      </c>
      <c r="C56" s="442" t="e">
        <f>+#REF!</f>
        <v>#REF!</v>
      </c>
      <c r="D56" s="85" t="e">
        <f>+#REF!</f>
        <v>#REF!</v>
      </c>
      <c r="E56" s="85" t="e">
        <f>+#REF!</f>
        <v>#REF!</v>
      </c>
      <c r="F56" s="85" t="e">
        <f>+#REF!</f>
        <v>#REF!</v>
      </c>
      <c r="G56" s="85" t="e">
        <f>+#REF!</f>
        <v>#REF!</v>
      </c>
      <c r="H56" s="85" t="e">
        <f>+#REF!</f>
        <v>#REF!</v>
      </c>
      <c r="I56" s="85"/>
      <c r="J56" s="85"/>
      <c r="K56" s="85"/>
      <c r="L56" s="85"/>
      <c r="M56" s="85" t="e">
        <f>+#REF!</f>
        <v>#REF!</v>
      </c>
      <c r="N56" s="85" t="e">
        <f>+#REF!</f>
        <v>#REF!</v>
      </c>
      <c r="O56" s="85" t="e">
        <f>+#REF!</f>
        <v>#REF!</v>
      </c>
      <c r="P56" s="143" t="e">
        <f>+#REF!</f>
        <v>#REF!</v>
      </c>
      <c r="Q56" s="143" t="e">
        <f>+#REF!</f>
        <v>#REF!</v>
      </c>
      <c r="R56" s="440" t="e">
        <f>+#REF!/$R$3</f>
        <v>#REF!</v>
      </c>
      <c r="S56" s="440" t="e">
        <f>+#REF!/$R$3</f>
        <v>#REF!</v>
      </c>
      <c r="T56" s="440" t="e">
        <f>+#REF!/$R$3</f>
        <v>#REF!</v>
      </c>
      <c r="U56" s="440" t="e">
        <f>+#REF!/$R$3</f>
        <v>#REF!</v>
      </c>
      <c r="V56" s="440" t="e">
        <f>+#REF!/$R$3</f>
        <v>#REF!</v>
      </c>
      <c r="W56" s="440" t="e">
        <f>+#REF!/$R$3</f>
        <v>#REF!</v>
      </c>
      <c r="X56" s="440" t="e">
        <f>+#REF!/$R$3</f>
        <v>#REF!</v>
      </c>
      <c r="Y56" s="440" t="e">
        <f>+#REF!/$R$3</f>
        <v>#REF!</v>
      </c>
      <c r="Z56" s="440" t="e">
        <f>+#REF!/$R$3</f>
        <v>#REF!</v>
      </c>
      <c r="AA56" s="440" t="e">
        <f>+#REF!/$R$3</f>
        <v>#REF!</v>
      </c>
      <c r="AB56" s="440" t="e">
        <f>+#REF!/$R$3</f>
        <v>#REF!</v>
      </c>
      <c r="AC56" s="441"/>
      <c r="AD56" s="439"/>
      <c r="AE56" s="438"/>
    </row>
    <row r="57" spans="1:31" s="171" customFormat="1" ht="33.75" customHeight="1" x14ac:dyDescent="0.25">
      <c r="A57" s="85" t="e">
        <f>+#REF!</f>
        <v>#REF!</v>
      </c>
      <c r="B57" s="143" t="e">
        <f>+#REF!</f>
        <v>#REF!</v>
      </c>
      <c r="C57" s="442" t="e">
        <f>+#REF!</f>
        <v>#REF!</v>
      </c>
      <c r="D57" s="85" t="e">
        <f>+#REF!</f>
        <v>#REF!</v>
      </c>
      <c r="E57" s="85" t="e">
        <f>+#REF!</f>
        <v>#REF!</v>
      </c>
      <c r="F57" s="85" t="e">
        <f>+#REF!</f>
        <v>#REF!</v>
      </c>
      <c r="G57" s="85" t="e">
        <f>+#REF!</f>
        <v>#REF!</v>
      </c>
      <c r="H57" s="85" t="e">
        <f>+#REF!</f>
        <v>#REF!</v>
      </c>
      <c r="I57" s="85"/>
      <c r="J57" s="85"/>
      <c r="K57" s="85"/>
      <c r="L57" s="85"/>
      <c r="M57" s="85" t="e">
        <f>+#REF!</f>
        <v>#REF!</v>
      </c>
      <c r="N57" s="85" t="e">
        <f>+#REF!</f>
        <v>#REF!</v>
      </c>
      <c r="O57" s="85" t="e">
        <f>+#REF!</f>
        <v>#REF!</v>
      </c>
      <c r="P57" s="143" t="e">
        <f>+#REF!</f>
        <v>#REF!</v>
      </c>
      <c r="Q57" s="143" t="e">
        <f>+#REF!</f>
        <v>#REF!</v>
      </c>
      <c r="R57" s="440" t="e">
        <f>+#REF!/$R$3</f>
        <v>#REF!</v>
      </c>
      <c r="S57" s="440" t="e">
        <f>+#REF!/$R$3</f>
        <v>#REF!</v>
      </c>
      <c r="T57" s="440" t="e">
        <f>+#REF!/$R$3</f>
        <v>#REF!</v>
      </c>
      <c r="U57" s="440" t="e">
        <f>+#REF!/$R$3</f>
        <v>#REF!</v>
      </c>
      <c r="V57" s="440" t="e">
        <f>+#REF!/$R$3</f>
        <v>#REF!</v>
      </c>
      <c r="W57" s="440" t="e">
        <f>+#REF!/$R$3</f>
        <v>#REF!</v>
      </c>
      <c r="X57" s="440" t="e">
        <f>+#REF!/$R$3</f>
        <v>#REF!</v>
      </c>
      <c r="Y57" s="440" t="e">
        <f>+#REF!/$R$3</f>
        <v>#REF!</v>
      </c>
      <c r="Z57" s="440" t="e">
        <f>+#REF!/$R$3</f>
        <v>#REF!</v>
      </c>
      <c r="AA57" s="440" t="e">
        <f>+#REF!/$R$3</f>
        <v>#REF!</v>
      </c>
      <c r="AB57" s="440" t="e">
        <f>+#REF!/$R$3</f>
        <v>#REF!</v>
      </c>
      <c r="AC57" s="441"/>
      <c r="AD57" s="439"/>
      <c r="AE57" s="438"/>
    </row>
    <row r="58" spans="1:31" s="171" customFormat="1" ht="33.75" customHeight="1" x14ac:dyDescent="0.25">
      <c r="A58" s="85" t="e">
        <f>+#REF!</f>
        <v>#REF!</v>
      </c>
      <c r="B58" s="143" t="e">
        <f>+#REF!</f>
        <v>#REF!</v>
      </c>
      <c r="C58" s="442" t="e">
        <f>+#REF!</f>
        <v>#REF!</v>
      </c>
      <c r="D58" s="85" t="e">
        <f>+#REF!</f>
        <v>#REF!</v>
      </c>
      <c r="E58" s="85" t="e">
        <f>+#REF!</f>
        <v>#REF!</v>
      </c>
      <c r="F58" s="85" t="e">
        <f>+#REF!</f>
        <v>#REF!</v>
      </c>
      <c r="G58" s="85" t="e">
        <f>+#REF!</f>
        <v>#REF!</v>
      </c>
      <c r="H58" s="85" t="e">
        <f>+#REF!</f>
        <v>#REF!</v>
      </c>
      <c r="I58" s="85"/>
      <c r="J58" s="85"/>
      <c r="K58" s="85"/>
      <c r="L58" s="85"/>
      <c r="M58" s="85" t="e">
        <f>+#REF!</f>
        <v>#REF!</v>
      </c>
      <c r="N58" s="85" t="e">
        <f>+#REF!</f>
        <v>#REF!</v>
      </c>
      <c r="O58" s="85" t="e">
        <f>+#REF!</f>
        <v>#REF!</v>
      </c>
      <c r="P58" s="143" t="e">
        <f>+#REF!</f>
        <v>#REF!</v>
      </c>
      <c r="Q58" s="143" t="e">
        <f>+#REF!</f>
        <v>#REF!</v>
      </c>
      <c r="R58" s="440" t="e">
        <f>+#REF!/$R$3</f>
        <v>#REF!</v>
      </c>
      <c r="S58" s="440" t="e">
        <f>+#REF!/$R$3</f>
        <v>#REF!</v>
      </c>
      <c r="T58" s="440" t="e">
        <f>+#REF!/$R$3</f>
        <v>#REF!</v>
      </c>
      <c r="U58" s="440" t="e">
        <f>+#REF!/$R$3</f>
        <v>#REF!</v>
      </c>
      <c r="V58" s="440" t="e">
        <f>+#REF!/$R$3</f>
        <v>#REF!</v>
      </c>
      <c r="W58" s="440" t="e">
        <f>+#REF!/$R$3</f>
        <v>#REF!</v>
      </c>
      <c r="X58" s="440" t="e">
        <f>+#REF!/$R$3</f>
        <v>#REF!</v>
      </c>
      <c r="Y58" s="440" t="e">
        <f>+#REF!/$R$3</f>
        <v>#REF!</v>
      </c>
      <c r="Z58" s="440" t="e">
        <f>+#REF!/$R$3</f>
        <v>#REF!</v>
      </c>
      <c r="AA58" s="440" t="e">
        <f>+#REF!/$R$3</f>
        <v>#REF!</v>
      </c>
      <c r="AB58" s="440" t="e">
        <f>+#REF!/$R$3</f>
        <v>#REF!</v>
      </c>
      <c r="AC58" s="441"/>
      <c r="AD58" s="439"/>
      <c r="AE58" s="438"/>
    </row>
    <row r="59" spans="1:31" s="171" customFormat="1" ht="33.75" customHeight="1" x14ac:dyDescent="0.25">
      <c r="A59" s="85" t="e">
        <f>+#REF!</f>
        <v>#REF!</v>
      </c>
      <c r="B59" s="143" t="e">
        <f>+#REF!</f>
        <v>#REF!</v>
      </c>
      <c r="C59" s="442" t="e">
        <f>+#REF!</f>
        <v>#REF!</v>
      </c>
      <c r="D59" s="85" t="e">
        <f>+#REF!</f>
        <v>#REF!</v>
      </c>
      <c r="E59" s="85" t="e">
        <f>+#REF!</f>
        <v>#REF!</v>
      </c>
      <c r="F59" s="85" t="e">
        <f>+#REF!</f>
        <v>#REF!</v>
      </c>
      <c r="G59" s="85" t="e">
        <f>+#REF!</f>
        <v>#REF!</v>
      </c>
      <c r="H59" s="85" t="e">
        <f>+#REF!</f>
        <v>#REF!</v>
      </c>
      <c r="I59" s="85"/>
      <c r="J59" s="85"/>
      <c r="K59" s="85"/>
      <c r="L59" s="85"/>
      <c r="M59" s="85" t="e">
        <f>+#REF!</f>
        <v>#REF!</v>
      </c>
      <c r="N59" s="85" t="e">
        <f>+#REF!</f>
        <v>#REF!</v>
      </c>
      <c r="O59" s="85" t="e">
        <f>+#REF!</f>
        <v>#REF!</v>
      </c>
      <c r="P59" s="143" t="e">
        <f>+#REF!</f>
        <v>#REF!</v>
      </c>
      <c r="Q59" s="143" t="e">
        <f>+#REF!</f>
        <v>#REF!</v>
      </c>
      <c r="R59" s="440" t="e">
        <f>+#REF!/$R$3</f>
        <v>#REF!</v>
      </c>
      <c r="S59" s="440" t="e">
        <f>+#REF!/$R$3</f>
        <v>#REF!</v>
      </c>
      <c r="T59" s="440" t="e">
        <f>+#REF!/$R$3</f>
        <v>#REF!</v>
      </c>
      <c r="U59" s="440" t="e">
        <f>+#REF!/$R$3</f>
        <v>#REF!</v>
      </c>
      <c r="V59" s="440" t="e">
        <f>+#REF!/$R$3</f>
        <v>#REF!</v>
      </c>
      <c r="W59" s="440" t="e">
        <f>+#REF!/$R$3</f>
        <v>#REF!</v>
      </c>
      <c r="X59" s="440" t="e">
        <f>+#REF!/$R$3</f>
        <v>#REF!</v>
      </c>
      <c r="Y59" s="440" t="e">
        <f>+#REF!/$R$3</f>
        <v>#REF!</v>
      </c>
      <c r="Z59" s="440" t="e">
        <f>+#REF!/$R$3</f>
        <v>#REF!</v>
      </c>
      <c r="AA59" s="440" t="e">
        <f>+#REF!/$R$3</f>
        <v>#REF!</v>
      </c>
      <c r="AB59" s="440" t="e">
        <f>+#REF!/$R$3</f>
        <v>#REF!</v>
      </c>
      <c r="AC59" s="441"/>
      <c r="AD59" s="439"/>
      <c r="AE59" s="438"/>
    </row>
    <row r="60" spans="1:31" s="171" customFormat="1" ht="33.75" customHeight="1" x14ac:dyDescent="0.25">
      <c r="A60" s="85" t="e">
        <f>+#REF!</f>
        <v>#REF!</v>
      </c>
      <c r="B60" s="143" t="e">
        <f>+#REF!</f>
        <v>#REF!</v>
      </c>
      <c r="C60" s="442" t="e">
        <f>+#REF!</f>
        <v>#REF!</v>
      </c>
      <c r="D60" s="85" t="e">
        <f>+#REF!</f>
        <v>#REF!</v>
      </c>
      <c r="E60" s="85" t="e">
        <f>+#REF!</f>
        <v>#REF!</v>
      </c>
      <c r="F60" s="85" t="e">
        <f>+#REF!</f>
        <v>#REF!</v>
      </c>
      <c r="G60" s="85" t="e">
        <f>+#REF!</f>
        <v>#REF!</v>
      </c>
      <c r="H60" s="85" t="e">
        <f>+#REF!</f>
        <v>#REF!</v>
      </c>
      <c r="I60" s="85"/>
      <c r="J60" s="85"/>
      <c r="K60" s="85"/>
      <c r="L60" s="85"/>
      <c r="M60" s="85" t="e">
        <f>+#REF!</f>
        <v>#REF!</v>
      </c>
      <c r="N60" s="85" t="e">
        <f>+#REF!</f>
        <v>#REF!</v>
      </c>
      <c r="O60" s="85" t="e">
        <f>+#REF!</f>
        <v>#REF!</v>
      </c>
      <c r="P60" s="143" t="e">
        <f>+#REF!</f>
        <v>#REF!</v>
      </c>
      <c r="Q60" s="143" t="e">
        <f>+#REF!</f>
        <v>#REF!</v>
      </c>
      <c r="R60" s="440" t="e">
        <f>+#REF!/$R$3</f>
        <v>#REF!</v>
      </c>
      <c r="S60" s="440" t="e">
        <f>+#REF!/$R$3</f>
        <v>#REF!</v>
      </c>
      <c r="T60" s="440" t="e">
        <f>+#REF!/$R$3</f>
        <v>#REF!</v>
      </c>
      <c r="U60" s="440" t="e">
        <f>+#REF!/$R$3</f>
        <v>#REF!</v>
      </c>
      <c r="V60" s="440" t="e">
        <f>+#REF!/$R$3</f>
        <v>#REF!</v>
      </c>
      <c r="W60" s="440" t="e">
        <f>+#REF!/$R$3</f>
        <v>#REF!</v>
      </c>
      <c r="X60" s="440" t="e">
        <f>+#REF!/$R$3</f>
        <v>#REF!</v>
      </c>
      <c r="Y60" s="440" t="e">
        <f>+#REF!/$R$3</f>
        <v>#REF!</v>
      </c>
      <c r="Z60" s="440" t="e">
        <f>+#REF!/$R$3</f>
        <v>#REF!</v>
      </c>
      <c r="AA60" s="440" t="e">
        <f>+#REF!/$R$3</f>
        <v>#REF!</v>
      </c>
      <c r="AB60" s="440" t="e">
        <f>+#REF!/$R$3</f>
        <v>#REF!</v>
      </c>
      <c r="AC60" s="441"/>
      <c r="AD60" s="439"/>
      <c r="AE60" s="438"/>
    </row>
    <row r="61" spans="1:31" s="171" customFormat="1" ht="33.75" customHeight="1" x14ac:dyDescent="0.25">
      <c r="A61" s="85" t="e">
        <f>+#REF!</f>
        <v>#REF!</v>
      </c>
      <c r="B61" s="143" t="e">
        <f>+#REF!</f>
        <v>#REF!</v>
      </c>
      <c r="C61" s="442" t="e">
        <f>+#REF!</f>
        <v>#REF!</v>
      </c>
      <c r="D61" s="85" t="e">
        <f>+#REF!</f>
        <v>#REF!</v>
      </c>
      <c r="E61" s="85" t="e">
        <f>+#REF!</f>
        <v>#REF!</v>
      </c>
      <c r="F61" s="85" t="e">
        <f>+#REF!</f>
        <v>#REF!</v>
      </c>
      <c r="G61" s="85" t="e">
        <f>+#REF!</f>
        <v>#REF!</v>
      </c>
      <c r="H61" s="85" t="e">
        <f>+#REF!</f>
        <v>#REF!</v>
      </c>
      <c r="I61" s="85"/>
      <c r="J61" s="85"/>
      <c r="K61" s="85"/>
      <c r="L61" s="85"/>
      <c r="M61" s="85" t="e">
        <f>+#REF!</f>
        <v>#REF!</v>
      </c>
      <c r="N61" s="85" t="e">
        <f>+#REF!</f>
        <v>#REF!</v>
      </c>
      <c r="O61" s="85" t="e">
        <f>+#REF!</f>
        <v>#REF!</v>
      </c>
      <c r="P61" s="143" t="e">
        <f>+#REF!</f>
        <v>#REF!</v>
      </c>
      <c r="Q61" s="143" t="e">
        <f>+#REF!</f>
        <v>#REF!</v>
      </c>
      <c r="R61" s="440" t="e">
        <f>+#REF!/$R$3</f>
        <v>#REF!</v>
      </c>
      <c r="S61" s="440" t="e">
        <f>+#REF!/$R$3</f>
        <v>#REF!</v>
      </c>
      <c r="T61" s="440" t="e">
        <f>+#REF!/$R$3</f>
        <v>#REF!</v>
      </c>
      <c r="U61" s="440" t="e">
        <f>+#REF!/$R$3</f>
        <v>#REF!</v>
      </c>
      <c r="V61" s="440" t="e">
        <f>+#REF!/$R$3</f>
        <v>#REF!</v>
      </c>
      <c r="W61" s="440" t="e">
        <f>+#REF!/$R$3</f>
        <v>#REF!</v>
      </c>
      <c r="X61" s="440" t="e">
        <f>+#REF!/$R$3</f>
        <v>#REF!</v>
      </c>
      <c r="Y61" s="440" t="e">
        <f>+#REF!/$R$3</f>
        <v>#REF!</v>
      </c>
      <c r="Z61" s="440" t="e">
        <f>+#REF!/$R$3</f>
        <v>#REF!</v>
      </c>
      <c r="AA61" s="440" t="e">
        <f>+#REF!/$R$3</f>
        <v>#REF!</v>
      </c>
      <c r="AB61" s="440" t="e">
        <f>+#REF!/$R$3</f>
        <v>#REF!</v>
      </c>
      <c r="AC61" s="441"/>
      <c r="AD61" s="439"/>
      <c r="AE61" s="438"/>
    </row>
    <row r="62" spans="1:31" s="171" customFormat="1" ht="33.75" customHeight="1" x14ac:dyDescent="0.25">
      <c r="A62" s="85" t="e">
        <f>+#REF!</f>
        <v>#REF!</v>
      </c>
      <c r="B62" s="143" t="e">
        <f>+#REF!</f>
        <v>#REF!</v>
      </c>
      <c r="C62" s="442" t="e">
        <f>+#REF!</f>
        <v>#REF!</v>
      </c>
      <c r="D62" s="85" t="e">
        <f>+#REF!</f>
        <v>#REF!</v>
      </c>
      <c r="E62" s="85" t="e">
        <f>+#REF!</f>
        <v>#REF!</v>
      </c>
      <c r="F62" s="85" t="e">
        <f>+#REF!</f>
        <v>#REF!</v>
      </c>
      <c r="G62" s="85" t="e">
        <f>+#REF!</f>
        <v>#REF!</v>
      </c>
      <c r="H62" s="85" t="e">
        <f>+#REF!</f>
        <v>#REF!</v>
      </c>
      <c r="I62" s="85"/>
      <c r="J62" s="85"/>
      <c r="K62" s="85"/>
      <c r="L62" s="85"/>
      <c r="M62" s="85" t="e">
        <f>+#REF!</f>
        <v>#REF!</v>
      </c>
      <c r="N62" s="85" t="e">
        <f>+#REF!</f>
        <v>#REF!</v>
      </c>
      <c r="O62" s="85" t="e">
        <f>+#REF!</f>
        <v>#REF!</v>
      </c>
      <c r="P62" s="143" t="e">
        <f>+#REF!</f>
        <v>#REF!</v>
      </c>
      <c r="Q62" s="143" t="e">
        <f>+#REF!</f>
        <v>#REF!</v>
      </c>
      <c r="R62" s="440" t="e">
        <f>+#REF!/$R$3</f>
        <v>#REF!</v>
      </c>
      <c r="S62" s="440" t="e">
        <f>+#REF!/$R$3</f>
        <v>#REF!</v>
      </c>
      <c r="T62" s="440" t="e">
        <f>+#REF!/$R$3</f>
        <v>#REF!</v>
      </c>
      <c r="U62" s="440" t="e">
        <f>+#REF!/$R$3</f>
        <v>#REF!</v>
      </c>
      <c r="V62" s="440" t="e">
        <f>+#REF!/$R$3</f>
        <v>#REF!</v>
      </c>
      <c r="W62" s="440" t="e">
        <f>+#REF!/$R$3</f>
        <v>#REF!</v>
      </c>
      <c r="X62" s="440" t="e">
        <f>+#REF!/$R$3</f>
        <v>#REF!</v>
      </c>
      <c r="Y62" s="440" t="e">
        <f>+#REF!/$R$3</f>
        <v>#REF!</v>
      </c>
      <c r="Z62" s="440" t="e">
        <f>+#REF!/$R$3</f>
        <v>#REF!</v>
      </c>
      <c r="AA62" s="440" t="e">
        <f>+#REF!/$R$3</f>
        <v>#REF!</v>
      </c>
      <c r="AB62" s="440" t="e">
        <f>+#REF!/$R$3</f>
        <v>#REF!</v>
      </c>
      <c r="AC62" s="441"/>
      <c r="AD62" s="439"/>
      <c r="AE62" s="438"/>
    </row>
    <row r="63" spans="1:31" s="171" customFormat="1" ht="33.75" customHeight="1" x14ac:dyDescent="0.25">
      <c r="A63" s="85" t="e">
        <f>+#REF!</f>
        <v>#REF!</v>
      </c>
      <c r="B63" s="143" t="e">
        <f>+#REF!</f>
        <v>#REF!</v>
      </c>
      <c r="C63" s="442" t="e">
        <f>+#REF!</f>
        <v>#REF!</v>
      </c>
      <c r="D63" s="85" t="e">
        <f>+#REF!</f>
        <v>#REF!</v>
      </c>
      <c r="E63" s="85" t="e">
        <f>+#REF!</f>
        <v>#REF!</v>
      </c>
      <c r="F63" s="85" t="e">
        <f>+#REF!</f>
        <v>#REF!</v>
      </c>
      <c r="G63" s="85" t="e">
        <f>+#REF!</f>
        <v>#REF!</v>
      </c>
      <c r="H63" s="85" t="e">
        <f>+#REF!</f>
        <v>#REF!</v>
      </c>
      <c r="I63" s="85"/>
      <c r="J63" s="85"/>
      <c r="K63" s="85"/>
      <c r="L63" s="85"/>
      <c r="M63" s="85" t="e">
        <f>+#REF!</f>
        <v>#REF!</v>
      </c>
      <c r="N63" s="85" t="e">
        <f>+#REF!</f>
        <v>#REF!</v>
      </c>
      <c r="O63" s="85" t="e">
        <f>+#REF!</f>
        <v>#REF!</v>
      </c>
      <c r="P63" s="143" t="e">
        <f>+#REF!</f>
        <v>#REF!</v>
      </c>
      <c r="Q63" s="143" t="e">
        <f>+#REF!</f>
        <v>#REF!</v>
      </c>
      <c r="R63" s="440" t="e">
        <f>+#REF!/$R$3</f>
        <v>#REF!</v>
      </c>
      <c r="S63" s="440" t="e">
        <f>+#REF!/$R$3</f>
        <v>#REF!</v>
      </c>
      <c r="T63" s="440" t="e">
        <f>+#REF!/$R$3</f>
        <v>#REF!</v>
      </c>
      <c r="U63" s="440" t="e">
        <f>+#REF!/$R$3</f>
        <v>#REF!</v>
      </c>
      <c r="V63" s="440" t="e">
        <f>+#REF!/$R$3</f>
        <v>#REF!</v>
      </c>
      <c r="W63" s="440" t="e">
        <f>+#REF!/$R$3</f>
        <v>#REF!</v>
      </c>
      <c r="X63" s="440" t="e">
        <f>+#REF!/$R$3</f>
        <v>#REF!</v>
      </c>
      <c r="Y63" s="440" t="e">
        <f>+#REF!/$R$3</f>
        <v>#REF!</v>
      </c>
      <c r="Z63" s="440" t="e">
        <f>+#REF!/$R$3</f>
        <v>#REF!</v>
      </c>
      <c r="AA63" s="440" t="e">
        <f>+#REF!/$R$3</f>
        <v>#REF!</v>
      </c>
      <c r="AB63" s="440" t="e">
        <f>+#REF!/$R$3</f>
        <v>#REF!</v>
      </c>
      <c r="AC63" s="441"/>
      <c r="AD63" s="439"/>
      <c r="AE63" s="438"/>
    </row>
    <row r="64" spans="1:31" s="171" customFormat="1" ht="33.75" customHeight="1" x14ac:dyDescent="0.25">
      <c r="A64" s="85" t="e">
        <f>+#REF!</f>
        <v>#REF!</v>
      </c>
      <c r="B64" s="143" t="e">
        <f>+#REF!</f>
        <v>#REF!</v>
      </c>
      <c r="C64" s="442" t="e">
        <f>+#REF!</f>
        <v>#REF!</v>
      </c>
      <c r="D64" s="85" t="e">
        <f>+#REF!</f>
        <v>#REF!</v>
      </c>
      <c r="E64" s="85" t="e">
        <f>+#REF!</f>
        <v>#REF!</v>
      </c>
      <c r="F64" s="85" t="e">
        <f>+#REF!</f>
        <v>#REF!</v>
      </c>
      <c r="G64" s="85" t="e">
        <f>+#REF!</f>
        <v>#REF!</v>
      </c>
      <c r="H64" s="85" t="e">
        <f>+#REF!</f>
        <v>#REF!</v>
      </c>
      <c r="I64" s="85"/>
      <c r="J64" s="85"/>
      <c r="K64" s="85"/>
      <c r="L64" s="85"/>
      <c r="M64" s="85" t="e">
        <f>+#REF!</f>
        <v>#REF!</v>
      </c>
      <c r="N64" s="85" t="e">
        <f>+#REF!</f>
        <v>#REF!</v>
      </c>
      <c r="O64" s="85" t="e">
        <f>+#REF!</f>
        <v>#REF!</v>
      </c>
      <c r="P64" s="143" t="e">
        <f>+#REF!</f>
        <v>#REF!</v>
      </c>
      <c r="Q64" s="143" t="e">
        <f>+#REF!</f>
        <v>#REF!</v>
      </c>
      <c r="R64" s="440" t="e">
        <f>+#REF!/$R$3</f>
        <v>#REF!</v>
      </c>
      <c r="S64" s="440" t="e">
        <f>+#REF!/$R$3</f>
        <v>#REF!</v>
      </c>
      <c r="T64" s="440" t="e">
        <f>+#REF!/$R$3</f>
        <v>#REF!</v>
      </c>
      <c r="U64" s="440" t="e">
        <f>+#REF!/$R$3</f>
        <v>#REF!</v>
      </c>
      <c r="V64" s="440" t="e">
        <f>+#REF!/$R$3</f>
        <v>#REF!</v>
      </c>
      <c r="W64" s="440" t="e">
        <f>+#REF!/$R$3</f>
        <v>#REF!</v>
      </c>
      <c r="X64" s="440" t="e">
        <f>+#REF!/$R$3</f>
        <v>#REF!</v>
      </c>
      <c r="Y64" s="440" t="e">
        <f>+#REF!/$R$3</f>
        <v>#REF!</v>
      </c>
      <c r="Z64" s="440" t="e">
        <f>+#REF!/$R$3</f>
        <v>#REF!</v>
      </c>
      <c r="AA64" s="440" t="e">
        <f>+#REF!/$R$3</f>
        <v>#REF!</v>
      </c>
      <c r="AB64" s="440" t="e">
        <f>+#REF!/$R$3</f>
        <v>#REF!</v>
      </c>
      <c r="AC64" s="441"/>
      <c r="AD64" s="439"/>
      <c r="AE64" s="438"/>
    </row>
    <row r="65" spans="1:31" s="171" customFormat="1" ht="33.75" customHeight="1" x14ac:dyDescent="0.25">
      <c r="A65" s="85" t="e">
        <f>+#REF!</f>
        <v>#REF!</v>
      </c>
      <c r="B65" s="143" t="e">
        <f>+#REF!</f>
        <v>#REF!</v>
      </c>
      <c r="C65" s="442" t="e">
        <f>+#REF!</f>
        <v>#REF!</v>
      </c>
      <c r="D65" s="85" t="e">
        <f>+#REF!</f>
        <v>#REF!</v>
      </c>
      <c r="E65" s="85" t="e">
        <f>+#REF!</f>
        <v>#REF!</v>
      </c>
      <c r="F65" s="85" t="e">
        <f>+#REF!</f>
        <v>#REF!</v>
      </c>
      <c r="G65" s="85" t="e">
        <f>+#REF!</f>
        <v>#REF!</v>
      </c>
      <c r="H65" s="85" t="e">
        <f>+#REF!</f>
        <v>#REF!</v>
      </c>
      <c r="I65" s="85"/>
      <c r="J65" s="85"/>
      <c r="K65" s="85"/>
      <c r="L65" s="85"/>
      <c r="M65" s="85" t="e">
        <f>+#REF!</f>
        <v>#REF!</v>
      </c>
      <c r="N65" s="85" t="e">
        <f>+#REF!</f>
        <v>#REF!</v>
      </c>
      <c r="O65" s="85" t="e">
        <f>+#REF!</f>
        <v>#REF!</v>
      </c>
      <c r="P65" s="143" t="e">
        <f>+#REF!</f>
        <v>#REF!</v>
      </c>
      <c r="Q65" s="143" t="e">
        <f>+#REF!</f>
        <v>#REF!</v>
      </c>
      <c r="R65" s="440" t="e">
        <f>+#REF!/$R$3</f>
        <v>#REF!</v>
      </c>
      <c r="S65" s="440" t="e">
        <f>+#REF!/$R$3</f>
        <v>#REF!</v>
      </c>
      <c r="T65" s="440" t="e">
        <f>+#REF!/$R$3</f>
        <v>#REF!</v>
      </c>
      <c r="U65" s="440" t="e">
        <f>+#REF!/$R$3</f>
        <v>#REF!</v>
      </c>
      <c r="V65" s="440" t="e">
        <f>+#REF!/$R$3</f>
        <v>#REF!</v>
      </c>
      <c r="W65" s="440" t="e">
        <f>+#REF!/$R$3</f>
        <v>#REF!</v>
      </c>
      <c r="X65" s="440" t="e">
        <f>+#REF!/$R$3</f>
        <v>#REF!</v>
      </c>
      <c r="Y65" s="440" t="e">
        <f>+#REF!/$R$3</f>
        <v>#REF!</v>
      </c>
      <c r="Z65" s="440" t="e">
        <f>+#REF!/$R$3</f>
        <v>#REF!</v>
      </c>
      <c r="AA65" s="440" t="e">
        <f>+#REF!/$R$3</f>
        <v>#REF!</v>
      </c>
      <c r="AB65" s="440" t="e">
        <f>+#REF!/$R$3</f>
        <v>#REF!</v>
      </c>
      <c r="AC65" s="441"/>
      <c r="AD65" s="439"/>
      <c r="AE65" s="438"/>
    </row>
    <row r="66" spans="1:31" s="171" customFormat="1" ht="33.75" customHeight="1" x14ac:dyDescent="0.25">
      <c r="A66" s="85" t="e">
        <f>+#REF!</f>
        <v>#REF!</v>
      </c>
      <c r="B66" s="143" t="e">
        <f>+#REF!</f>
        <v>#REF!</v>
      </c>
      <c r="C66" s="442" t="e">
        <f>+#REF!</f>
        <v>#REF!</v>
      </c>
      <c r="D66" s="85" t="e">
        <f>+#REF!</f>
        <v>#REF!</v>
      </c>
      <c r="E66" s="85" t="e">
        <f>+#REF!</f>
        <v>#REF!</v>
      </c>
      <c r="F66" s="85" t="e">
        <f>+#REF!</f>
        <v>#REF!</v>
      </c>
      <c r="G66" s="85" t="e">
        <f>+#REF!</f>
        <v>#REF!</v>
      </c>
      <c r="H66" s="85" t="e">
        <f>+#REF!</f>
        <v>#REF!</v>
      </c>
      <c r="I66" s="85"/>
      <c r="J66" s="85"/>
      <c r="K66" s="85"/>
      <c r="L66" s="85"/>
      <c r="M66" s="85" t="e">
        <f>+#REF!</f>
        <v>#REF!</v>
      </c>
      <c r="N66" s="85" t="e">
        <f>+#REF!</f>
        <v>#REF!</v>
      </c>
      <c r="O66" s="85" t="e">
        <f>+#REF!</f>
        <v>#REF!</v>
      </c>
      <c r="P66" s="143" t="e">
        <f>+#REF!</f>
        <v>#REF!</v>
      </c>
      <c r="Q66" s="143" t="e">
        <f>+#REF!</f>
        <v>#REF!</v>
      </c>
      <c r="R66" s="440" t="e">
        <f>+#REF!/$R$3</f>
        <v>#REF!</v>
      </c>
      <c r="S66" s="440" t="e">
        <f>+#REF!/$R$3</f>
        <v>#REF!</v>
      </c>
      <c r="T66" s="440" t="e">
        <f>+#REF!/$R$3</f>
        <v>#REF!</v>
      </c>
      <c r="U66" s="440" t="e">
        <f>+#REF!/$R$3</f>
        <v>#REF!</v>
      </c>
      <c r="V66" s="440" t="e">
        <f>+#REF!/$R$3</f>
        <v>#REF!</v>
      </c>
      <c r="W66" s="440" t="e">
        <f>+#REF!/$R$3</f>
        <v>#REF!</v>
      </c>
      <c r="X66" s="440" t="e">
        <f>+#REF!/$R$3</f>
        <v>#REF!</v>
      </c>
      <c r="Y66" s="440" t="e">
        <f>+#REF!/$R$3</f>
        <v>#REF!</v>
      </c>
      <c r="Z66" s="440" t="e">
        <f>+#REF!/$R$3</f>
        <v>#REF!</v>
      </c>
      <c r="AA66" s="440" t="e">
        <f>+#REF!/$R$3</f>
        <v>#REF!</v>
      </c>
      <c r="AB66" s="440" t="e">
        <f>+#REF!/$R$3</f>
        <v>#REF!</v>
      </c>
      <c r="AC66" s="441"/>
      <c r="AD66" s="439"/>
      <c r="AE66" s="438"/>
    </row>
    <row r="67" spans="1:31" s="171" customFormat="1" ht="33.75" customHeight="1" x14ac:dyDescent="0.25">
      <c r="A67" s="85" t="e">
        <f>+#REF!</f>
        <v>#REF!</v>
      </c>
      <c r="B67" s="143" t="e">
        <f>+#REF!</f>
        <v>#REF!</v>
      </c>
      <c r="C67" s="442" t="e">
        <f>+#REF!</f>
        <v>#REF!</v>
      </c>
      <c r="D67" s="85" t="e">
        <f>+#REF!</f>
        <v>#REF!</v>
      </c>
      <c r="E67" s="85" t="e">
        <f>+#REF!</f>
        <v>#REF!</v>
      </c>
      <c r="F67" s="85" t="e">
        <f>+#REF!</f>
        <v>#REF!</v>
      </c>
      <c r="G67" s="85" t="e">
        <f>+#REF!</f>
        <v>#REF!</v>
      </c>
      <c r="H67" s="85" t="e">
        <f>+#REF!</f>
        <v>#REF!</v>
      </c>
      <c r="I67" s="85"/>
      <c r="J67" s="85"/>
      <c r="K67" s="85"/>
      <c r="L67" s="85"/>
      <c r="M67" s="85" t="e">
        <f>+#REF!</f>
        <v>#REF!</v>
      </c>
      <c r="N67" s="85" t="e">
        <f>+#REF!</f>
        <v>#REF!</v>
      </c>
      <c r="O67" s="85" t="e">
        <f>+#REF!</f>
        <v>#REF!</v>
      </c>
      <c r="P67" s="143" t="e">
        <f>+#REF!</f>
        <v>#REF!</v>
      </c>
      <c r="Q67" s="143" t="e">
        <f>+#REF!</f>
        <v>#REF!</v>
      </c>
      <c r="R67" s="440" t="e">
        <f>+#REF!/$R$3</f>
        <v>#REF!</v>
      </c>
      <c r="S67" s="440" t="e">
        <f>+#REF!/$R$3</f>
        <v>#REF!</v>
      </c>
      <c r="T67" s="440" t="e">
        <f>+#REF!/$R$3</f>
        <v>#REF!</v>
      </c>
      <c r="U67" s="440" t="e">
        <f>+#REF!/$R$3</f>
        <v>#REF!</v>
      </c>
      <c r="V67" s="440" t="e">
        <f>+#REF!/$R$3</f>
        <v>#REF!</v>
      </c>
      <c r="W67" s="440" t="e">
        <f>+#REF!/$R$3</f>
        <v>#REF!</v>
      </c>
      <c r="X67" s="440" t="e">
        <f>+#REF!/$R$3</f>
        <v>#REF!</v>
      </c>
      <c r="Y67" s="440" t="e">
        <f>+#REF!/$R$3</f>
        <v>#REF!</v>
      </c>
      <c r="Z67" s="440" t="e">
        <f>+#REF!/$R$3</f>
        <v>#REF!</v>
      </c>
      <c r="AA67" s="440" t="e">
        <f>+#REF!/$R$3</f>
        <v>#REF!</v>
      </c>
      <c r="AB67" s="440" t="e">
        <f>+#REF!/$R$3</f>
        <v>#REF!</v>
      </c>
      <c r="AC67" s="441"/>
      <c r="AD67" s="439"/>
      <c r="AE67" s="438"/>
    </row>
    <row r="68" spans="1:31" s="171" customFormat="1" ht="33.75" customHeight="1" x14ac:dyDescent="0.25">
      <c r="A68" s="85" t="e">
        <f>+#REF!</f>
        <v>#REF!</v>
      </c>
      <c r="B68" s="143" t="e">
        <f>+#REF!</f>
        <v>#REF!</v>
      </c>
      <c r="C68" s="442" t="e">
        <f>+#REF!</f>
        <v>#REF!</v>
      </c>
      <c r="D68" s="85" t="e">
        <f>+#REF!</f>
        <v>#REF!</v>
      </c>
      <c r="E68" s="85" t="e">
        <f>+#REF!</f>
        <v>#REF!</v>
      </c>
      <c r="F68" s="85" t="e">
        <f>+#REF!</f>
        <v>#REF!</v>
      </c>
      <c r="G68" s="85" t="e">
        <f>+#REF!</f>
        <v>#REF!</v>
      </c>
      <c r="H68" s="85" t="e">
        <f>+#REF!</f>
        <v>#REF!</v>
      </c>
      <c r="I68" s="85"/>
      <c r="J68" s="85"/>
      <c r="K68" s="85"/>
      <c r="L68" s="85"/>
      <c r="M68" s="85" t="e">
        <f>+#REF!</f>
        <v>#REF!</v>
      </c>
      <c r="N68" s="85" t="e">
        <f>+#REF!</f>
        <v>#REF!</v>
      </c>
      <c r="O68" s="85" t="e">
        <f>+#REF!</f>
        <v>#REF!</v>
      </c>
      <c r="P68" s="143" t="e">
        <f>+#REF!</f>
        <v>#REF!</v>
      </c>
      <c r="Q68" s="143" t="e">
        <f>+#REF!</f>
        <v>#REF!</v>
      </c>
      <c r="R68" s="440" t="e">
        <f>+#REF!/$R$3</f>
        <v>#REF!</v>
      </c>
      <c r="S68" s="440" t="e">
        <f>+#REF!/$R$3</f>
        <v>#REF!</v>
      </c>
      <c r="T68" s="440" t="e">
        <f>+#REF!/$R$3</f>
        <v>#REF!</v>
      </c>
      <c r="U68" s="440" t="e">
        <f>+#REF!/$R$3</f>
        <v>#REF!</v>
      </c>
      <c r="V68" s="440" t="e">
        <f>+#REF!/$R$3</f>
        <v>#REF!</v>
      </c>
      <c r="W68" s="440" t="e">
        <f>+#REF!/$R$3</f>
        <v>#REF!</v>
      </c>
      <c r="X68" s="440" t="e">
        <f>+#REF!/$R$3</f>
        <v>#REF!</v>
      </c>
      <c r="Y68" s="440" t="e">
        <f>+#REF!/$R$3</f>
        <v>#REF!</v>
      </c>
      <c r="Z68" s="440" t="e">
        <f>+#REF!/$R$3</f>
        <v>#REF!</v>
      </c>
      <c r="AA68" s="440" t="e">
        <f>+#REF!/$R$3</f>
        <v>#REF!</v>
      </c>
      <c r="AB68" s="440" t="e">
        <f>+#REF!/$R$3</f>
        <v>#REF!</v>
      </c>
      <c r="AC68" s="441"/>
      <c r="AD68" s="439"/>
      <c r="AE68" s="438"/>
    </row>
    <row r="69" spans="1:31" s="171" customFormat="1" ht="33.75" customHeight="1" x14ac:dyDescent="0.25">
      <c r="A69" s="85" t="e">
        <f>+#REF!</f>
        <v>#REF!</v>
      </c>
      <c r="B69" s="143" t="e">
        <f>+#REF!</f>
        <v>#REF!</v>
      </c>
      <c r="C69" s="442" t="e">
        <f>+#REF!</f>
        <v>#REF!</v>
      </c>
      <c r="D69" s="85" t="e">
        <f>+#REF!</f>
        <v>#REF!</v>
      </c>
      <c r="E69" s="85" t="e">
        <f>+#REF!</f>
        <v>#REF!</v>
      </c>
      <c r="F69" s="85" t="e">
        <f>+#REF!</f>
        <v>#REF!</v>
      </c>
      <c r="G69" s="85" t="e">
        <f>+#REF!</f>
        <v>#REF!</v>
      </c>
      <c r="H69" s="85" t="e">
        <f>+#REF!</f>
        <v>#REF!</v>
      </c>
      <c r="I69" s="85"/>
      <c r="J69" s="85"/>
      <c r="K69" s="85"/>
      <c r="L69" s="85"/>
      <c r="M69" s="85" t="e">
        <f>+#REF!</f>
        <v>#REF!</v>
      </c>
      <c r="N69" s="85" t="e">
        <f>+#REF!</f>
        <v>#REF!</v>
      </c>
      <c r="O69" s="85" t="e">
        <f>+#REF!</f>
        <v>#REF!</v>
      </c>
      <c r="P69" s="143" t="e">
        <f>+#REF!</f>
        <v>#REF!</v>
      </c>
      <c r="Q69" s="143" t="e">
        <f>+#REF!</f>
        <v>#REF!</v>
      </c>
      <c r="R69" s="440" t="e">
        <f>+#REF!/$R$3</f>
        <v>#REF!</v>
      </c>
      <c r="S69" s="440" t="e">
        <f>+#REF!/$R$3</f>
        <v>#REF!</v>
      </c>
      <c r="T69" s="440" t="e">
        <f>+#REF!/$R$3</f>
        <v>#REF!</v>
      </c>
      <c r="U69" s="440" t="e">
        <f>+#REF!/$R$3</f>
        <v>#REF!</v>
      </c>
      <c r="V69" s="440" t="e">
        <f>+#REF!/$R$3</f>
        <v>#REF!</v>
      </c>
      <c r="W69" s="440" t="e">
        <f>+#REF!/$R$3</f>
        <v>#REF!</v>
      </c>
      <c r="X69" s="440" t="e">
        <f>+#REF!/$R$3</f>
        <v>#REF!</v>
      </c>
      <c r="Y69" s="440" t="e">
        <f>+#REF!/$R$3</f>
        <v>#REF!</v>
      </c>
      <c r="Z69" s="440" t="e">
        <f>+#REF!/$R$3</f>
        <v>#REF!</v>
      </c>
      <c r="AA69" s="440" t="e">
        <f>+#REF!/$R$3</f>
        <v>#REF!</v>
      </c>
      <c r="AB69" s="440" t="e">
        <f>+#REF!/$R$3</f>
        <v>#REF!</v>
      </c>
      <c r="AC69" s="441"/>
      <c r="AD69" s="439"/>
      <c r="AE69" s="438"/>
    </row>
    <row r="70" spans="1:31" s="171" customFormat="1" ht="33.75" customHeight="1" x14ac:dyDescent="0.25">
      <c r="A70" s="85" t="e">
        <f>+#REF!</f>
        <v>#REF!</v>
      </c>
      <c r="B70" s="143" t="e">
        <f>+#REF!</f>
        <v>#REF!</v>
      </c>
      <c r="C70" s="442" t="e">
        <f>+#REF!</f>
        <v>#REF!</v>
      </c>
      <c r="D70" s="85" t="e">
        <f>+#REF!</f>
        <v>#REF!</v>
      </c>
      <c r="E70" s="85" t="e">
        <f>+#REF!</f>
        <v>#REF!</v>
      </c>
      <c r="F70" s="85" t="e">
        <f>+#REF!</f>
        <v>#REF!</v>
      </c>
      <c r="G70" s="85" t="e">
        <f>+#REF!</f>
        <v>#REF!</v>
      </c>
      <c r="H70" s="85" t="e">
        <f>+#REF!</f>
        <v>#REF!</v>
      </c>
      <c r="I70" s="85"/>
      <c r="J70" s="85"/>
      <c r="K70" s="85"/>
      <c r="L70" s="85"/>
      <c r="M70" s="85" t="e">
        <f>+#REF!</f>
        <v>#REF!</v>
      </c>
      <c r="N70" s="85" t="e">
        <f>+#REF!</f>
        <v>#REF!</v>
      </c>
      <c r="O70" s="85" t="e">
        <f>+#REF!</f>
        <v>#REF!</v>
      </c>
      <c r="P70" s="143" t="e">
        <f>+#REF!</f>
        <v>#REF!</v>
      </c>
      <c r="Q70" s="143" t="e">
        <f>+#REF!</f>
        <v>#REF!</v>
      </c>
      <c r="R70" s="440" t="e">
        <f>+#REF!/$R$3</f>
        <v>#REF!</v>
      </c>
      <c r="S70" s="440" t="e">
        <f>+#REF!/$R$3</f>
        <v>#REF!</v>
      </c>
      <c r="T70" s="440" t="e">
        <f>+#REF!/$R$3</f>
        <v>#REF!</v>
      </c>
      <c r="U70" s="440" t="e">
        <f>+#REF!/$R$3</f>
        <v>#REF!</v>
      </c>
      <c r="V70" s="440" t="e">
        <f>+#REF!/$R$3</f>
        <v>#REF!</v>
      </c>
      <c r="W70" s="440" t="e">
        <f>+#REF!/$R$3</f>
        <v>#REF!</v>
      </c>
      <c r="X70" s="440" t="e">
        <f>+#REF!/$R$3</f>
        <v>#REF!</v>
      </c>
      <c r="Y70" s="440" t="e">
        <f>+#REF!/$R$3</f>
        <v>#REF!</v>
      </c>
      <c r="Z70" s="440" t="e">
        <f>+#REF!/$R$3</f>
        <v>#REF!</v>
      </c>
      <c r="AA70" s="440" t="e">
        <f>+#REF!/$R$3</f>
        <v>#REF!</v>
      </c>
      <c r="AB70" s="440" t="e">
        <f>+#REF!/$R$3</f>
        <v>#REF!</v>
      </c>
      <c r="AC70" s="441"/>
      <c r="AD70" s="439"/>
      <c r="AE70" s="438"/>
    </row>
    <row r="71" spans="1:31" s="171" customFormat="1" ht="33.75" customHeight="1" x14ac:dyDescent="0.25">
      <c r="A71" s="85" t="e">
        <f>+#REF!</f>
        <v>#REF!</v>
      </c>
      <c r="B71" s="143" t="e">
        <f>+#REF!</f>
        <v>#REF!</v>
      </c>
      <c r="C71" s="442" t="e">
        <f>+#REF!</f>
        <v>#REF!</v>
      </c>
      <c r="D71" s="85" t="e">
        <f>+#REF!</f>
        <v>#REF!</v>
      </c>
      <c r="E71" s="85" t="e">
        <f>+#REF!</f>
        <v>#REF!</v>
      </c>
      <c r="F71" s="85" t="e">
        <f>+#REF!</f>
        <v>#REF!</v>
      </c>
      <c r="G71" s="85" t="e">
        <f>+#REF!</f>
        <v>#REF!</v>
      </c>
      <c r="H71" s="85" t="e">
        <f>+#REF!</f>
        <v>#REF!</v>
      </c>
      <c r="I71" s="85"/>
      <c r="J71" s="85"/>
      <c r="K71" s="85"/>
      <c r="L71" s="85"/>
      <c r="M71" s="85" t="e">
        <f>+#REF!</f>
        <v>#REF!</v>
      </c>
      <c r="N71" s="85" t="e">
        <f>+#REF!</f>
        <v>#REF!</v>
      </c>
      <c r="O71" s="85" t="e">
        <f>+#REF!</f>
        <v>#REF!</v>
      </c>
      <c r="P71" s="143" t="e">
        <f>+#REF!</f>
        <v>#REF!</v>
      </c>
      <c r="Q71" s="143" t="e">
        <f>+#REF!</f>
        <v>#REF!</v>
      </c>
      <c r="R71" s="440" t="e">
        <f>+#REF!/$R$3</f>
        <v>#REF!</v>
      </c>
      <c r="S71" s="440" t="e">
        <f>+#REF!/$R$3</f>
        <v>#REF!</v>
      </c>
      <c r="T71" s="440" t="e">
        <f>+#REF!/$R$3</f>
        <v>#REF!</v>
      </c>
      <c r="U71" s="440" t="e">
        <f>+#REF!/$R$3</f>
        <v>#REF!</v>
      </c>
      <c r="V71" s="440" t="e">
        <f>+#REF!/$R$3</f>
        <v>#REF!</v>
      </c>
      <c r="W71" s="440" t="e">
        <f>+#REF!/$R$3</f>
        <v>#REF!</v>
      </c>
      <c r="X71" s="440" t="e">
        <f>+#REF!/$R$3</f>
        <v>#REF!</v>
      </c>
      <c r="Y71" s="440" t="e">
        <f>+#REF!/$R$3</f>
        <v>#REF!</v>
      </c>
      <c r="Z71" s="440" t="e">
        <f>+#REF!/$R$3</f>
        <v>#REF!</v>
      </c>
      <c r="AA71" s="440" t="e">
        <f>+#REF!/$R$3</f>
        <v>#REF!</v>
      </c>
      <c r="AB71" s="440" t="e">
        <f>+#REF!/$R$3</f>
        <v>#REF!</v>
      </c>
      <c r="AC71" s="441"/>
      <c r="AD71" s="439"/>
      <c r="AE71" s="438"/>
    </row>
    <row r="72" spans="1:31" s="171" customFormat="1" ht="33.75" customHeight="1" x14ac:dyDescent="0.25">
      <c r="A72" s="85" t="e">
        <f>+#REF!</f>
        <v>#REF!</v>
      </c>
      <c r="B72" s="143" t="e">
        <f>+#REF!</f>
        <v>#REF!</v>
      </c>
      <c r="C72" s="442" t="e">
        <f>+#REF!</f>
        <v>#REF!</v>
      </c>
      <c r="D72" s="85" t="e">
        <f>+#REF!</f>
        <v>#REF!</v>
      </c>
      <c r="E72" s="85" t="e">
        <f>+#REF!</f>
        <v>#REF!</v>
      </c>
      <c r="F72" s="85" t="e">
        <f>+#REF!</f>
        <v>#REF!</v>
      </c>
      <c r="G72" s="85" t="e">
        <f>+#REF!</f>
        <v>#REF!</v>
      </c>
      <c r="H72" s="85" t="e">
        <f>+#REF!</f>
        <v>#REF!</v>
      </c>
      <c r="I72" s="85"/>
      <c r="J72" s="85"/>
      <c r="K72" s="85"/>
      <c r="L72" s="85"/>
      <c r="M72" s="85" t="e">
        <f>+#REF!</f>
        <v>#REF!</v>
      </c>
      <c r="N72" s="85" t="e">
        <f>+#REF!</f>
        <v>#REF!</v>
      </c>
      <c r="O72" s="85" t="e">
        <f>+#REF!</f>
        <v>#REF!</v>
      </c>
      <c r="P72" s="143" t="e">
        <f>+#REF!</f>
        <v>#REF!</v>
      </c>
      <c r="Q72" s="143" t="e">
        <f>+#REF!</f>
        <v>#REF!</v>
      </c>
      <c r="R72" s="440" t="e">
        <f>+#REF!/$R$3</f>
        <v>#REF!</v>
      </c>
      <c r="S72" s="440" t="e">
        <f>+#REF!/$R$3</f>
        <v>#REF!</v>
      </c>
      <c r="T72" s="440" t="e">
        <f>+#REF!/$R$3</f>
        <v>#REF!</v>
      </c>
      <c r="U72" s="440" t="e">
        <f>+#REF!/$R$3</f>
        <v>#REF!</v>
      </c>
      <c r="V72" s="440" t="e">
        <f>+#REF!/$R$3</f>
        <v>#REF!</v>
      </c>
      <c r="W72" s="440" t="e">
        <f>+#REF!/$R$3</f>
        <v>#REF!</v>
      </c>
      <c r="X72" s="440" t="e">
        <f>+#REF!/$R$3</f>
        <v>#REF!</v>
      </c>
      <c r="Y72" s="440" t="e">
        <f>+#REF!/$R$3</f>
        <v>#REF!</v>
      </c>
      <c r="Z72" s="440" t="e">
        <f>+#REF!/$R$3</f>
        <v>#REF!</v>
      </c>
      <c r="AA72" s="440" t="e">
        <f>+#REF!/$R$3</f>
        <v>#REF!</v>
      </c>
      <c r="AB72" s="440" t="e">
        <f>+#REF!/$R$3</f>
        <v>#REF!</v>
      </c>
      <c r="AC72" s="441"/>
      <c r="AD72" s="439"/>
      <c r="AE72" s="438"/>
    </row>
    <row r="73" spans="1:31" s="171" customFormat="1" ht="33.75" customHeight="1" x14ac:dyDescent="0.25">
      <c r="A73" s="85" t="e">
        <f>+#REF!</f>
        <v>#REF!</v>
      </c>
      <c r="B73" s="143" t="e">
        <f>+#REF!</f>
        <v>#REF!</v>
      </c>
      <c r="C73" s="442" t="e">
        <f>+#REF!</f>
        <v>#REF!</v>
      </c>
      <c r="D73" s="85" t="e">
        <f>+#REF!</f>
        <v>#REF!</v>
      </c>
      <c r="E73" s="85" t="e">
        <f>+#REF!</f>
        <v>#REF!</v>
      </c>
      <c r="F73" s="85" t="e">
        <f>+#REF!</f>
        <v>#REF!</v>
      </c>
      <c r="G73" s="85" t="e">
        <f>+#REF!</f>
        <v>#REF!</v>
      </c>
      <c r="H73" s="85" t="e">
        <f>+#REF!</f>
        <v>#REF!</v>
      </c>
      <c r="I73" s="85"/>
      <c r="J73" s="85"/>
      <c r="K73" s="85"/>
      <c r="L73" s="85"/>
      <c r="M73" s="85" t="e">
        <f>+#REF!</f>
        <v>#REF!</v>
      </c>
      <c r="N73" s="85" t="e">
        <f>+#REF!</f>
        <v>#REF!</v>
      </c>
      <c r="O73" s="85" t="e">
        <f>+#REF!</f>
        <v>#REF!</v>
      </c>
      <c r="P73" s="143" t="e">
        <f>+#REF!</f>
        <v>#REF!</v>
      </c>
      <c r="Q73" s="143" t="e">
        <f>+#REF!</f>
        <v>#REF!</v>
      </c>
      <c r="R73" s="440" t="e">
        <f>+#REF!/$R$3</f>
        <v>#REF!</v>
      </c>
      <c r="S73" s="440" t="e">
        <f>+#REF!/$R$3</f>
        <v>#REF!</v>
      </c>
      <c r="T73" s="440" t="e">
        <f>+#REF!/$R$3</f>
        <v>#REF!</v>
      </c>
      <c r="U73" s="440" t="e">
        <f>+#REF!/$R$3</f>
        <v>#REF!</v>
      </c>
      <c r="V73" s="440" t="e">
        <f>+#REF!/$R$3</f>
        <v>#REF!</v>
      </c>
      <c r="W73" s="440" t="e">
        <f>+#REF!/$R$3</f>
        <v>#REF!</v>
      </c>
      <c r="X73" s="440" t="e">
        <f>+#REF!/$R$3</f>
        <v>#REF!</v>
      </c>
      <c r="Y73" s="440" t="e">
        <f>+#REF!/$R$3</f>
        <v>#REF!</v>
      </c>
      <c r="Z73" s="440" t="e">
        <f>+#REF!/$R$3</f>
        <v>#REF!</v>
      </c>
      <c r="AA73" s="440" t="e">
        <f>+#REF!/$R$3</f>
        <v>#REF!</v>
      </c>
      <c r="AB73" s="440" t="e">
        <f>+#REF!/$R$3</f>
        <v>#REF!</v>
      </c>
      <c r="AC73" s="441"/>
      <c r="AD73" s="439"/>
      <c r="AE73" s="438"/>
    </row>
    <row r="74" spans="1:31" s="171" customFormat="1" ht="33.75" customHeight="1" x14ac:dyDescent="0.25">
      <c r="A74" s="85" t="e">
        <f>+#REF!</f>
        <v>#REF!</v>
      </c>
      <c r="B74" s="143" t="e">
        <f>+#REF!</f>
        <v>#REF!</v>
      </c>
      <c r="C74" s="442" t="e">
        <f>+#REF!</f>
        <v>#REF!</v>
      </c>
      <c r="D74" s="85" t="e">
        <f>+#REF!</f>
        <v>#REF!</v>
      </c>
      <c r="E74" s="85" t="e">
        <f>+#REF!</f>
        <v>#REF!</v>
      </c>
      <c r="F74" s="85" t="e">
        <f>+#REF!</f>
        <v>#REF!</v>
      </c>
      <c r="G74" s="85" t="e">
        <f>+#REF!</f>
        <v>#REF!</v>
      </c>
      <c r="H74" s="85" t="e">
        <f>+#REF!</f>
        <v>#REF!</v>
      </c>
      <c r="I74" s="85"/>
      <c r="J74" s="85"/>
      <c r="K74" s="85"/>
      <c r="L74" s="85"/>
      <c r="M74" s="85" t="e">
        <f>+#REF!</f>
        <v>#REF!</v>
      </c>
      <c r="N74" s="85" t="e">
        <f>+#REF!</f>
        <v>#REF!</v>
      </c>
      <c r="O74" s="85" t="e">
        <f>+#REF!</f>
        <v>#REF!</v>
      </c>
      <c r="P74" s="143" t="e">
        <f>+#REF!</f>
        <v>#REF!</v>
      </c>
      <c r="Q74" s="143" t="e">
        <f>+#REF!</f>
        <v>#REF!</v>
      </c>
      <c r="R74" s="440" t="e">
        <f>+#REF!/$R$3</f>
        <v>#REF!</v>
      </c>
      <c r="S74" s="440" t="e">
        <f>+#REF!/$R$3</f>
        <v>#REF!</v>
      </c>
      <c r="T74" s="440" t="e">
        <f>+#REF!/$R$3</f>
        <v>#REF!</v>
      </c>
      <c r="U74" s="440" t="e">
        <f>+#REF!/$R$3</f>
        <v>#REF!</v>
      </c>
      <c r="V74" s="440" t="e">
        <f>+#REF!/$R$3</f>
        <v>#REF!</v>
      </c>
      <c r="W74" s="440" t="e">
        <f>+#REF!/$R$3</f>
        <v>#REF!</v>
      </c>
      <c r="X74" s="440" t="e">
        <f>+#REF!/$R$3</f>
        <v>#REF!</v>
      </c>
      <c r="Y74" s="440" t="e">
        <f>+#REF!/$R$3</f>
        <v>#REF!</v>
      </c>
      <c r="Z74" s="440" t="e">
        <f>+#REF!/$R$3</f>
        <v>#REF!</v>
      </c>
      <c r="AA74" s="440" t="e">
        <f>+#REF!/$R$3</f>
        <v>#REF!</v>
      </c>
      <c r="AB74" s="440" t="e">
        <f>+#REF!/$R$3</f>
        <v>#REF!</v>
      </c>
      <c r="AC74" s="441"/>
      <c r="AD74" s="439"/>
      <c r="AE74" s="438"/>
    </row>
    <row r="75" spans="1:31" s="171" customFormat="1" ht="33.75" customHeight="1" x14ac:dyDescent="0.25">
      <c r="A75" s="498" t="e">
        <f>+#REF!</f>
        <v>#REF!</v>
      </c>
      <c r="B75" s="499" t="e">
        <f>+#REF!</f>
        <v>#REF!</v>
      </c>
      <c r="C75" s="500" t="e">
        <f>+#REF!</f>
        <v>#REF!</v>
      </c>
      <c r="D75" s="498" t="e">
        <f>+#REF!</f>
        <v>#REF!</v>
      </c>
      <c r="E75" s="498" t="e">
        <f>+#REF!</f>
        <v>#REF!</v>
      </c>
      <c r="F75" s="498" t="e">
        <f>+#REF!</f>
        <v>#REF!</v>
      </c>
      <c r="G75" s="498" t="e">
        <f>+#REF!</f>
        <v>#REF!</v>
      </c>
      <c r="H75" s="498"/>
      <c r="I75" s="498"/>
      <c r="J75" s="498"/>
      <c r="K75" s="498"/>
      <c r="L75" s="498"/>
      <c r="M75" s="498" t="e">
        <f>+#REF!</f>
        <v>#REF!</v>
      </c>
      <c r="N75" s="498" t="e">
        <f>+#REF!</f>
        <v>#REF!</v>
      </c>
      <c r="O75" s="498" t="e">
        <f>+#REF!</f>
        <v>#REF!</v>
      </c>
      <c r="P75" s="499" t="e">
        <f>+#REF!</f>
        <v>#REF!</v>
      </c>
      <c r="Q75" s="499" t="e">
        <f>+#REF!</f>
        <v>#REF!</v>
      </c>
      <c r="R75" s="501" t="e">
        <f>+#REF!/$R$3</f>
        <v>#REF!</v>
      </c>
      <c r="S75" s="501" t="e">
        <f>+#REF!/$R$3</f>
        <v>#REF!</v>
      </c>
      <c r="T75" s="501" t="e">
        <f>+#REF!/$R$3</f>
        <v>#REF!</v>
      </c>
      <c r="U75" s="501" t="e">
        <f>+#REF!/$R$3</f>
        <v>#REF!</v>
      </c>
      <c r="V75" s="501" t="e">
        <f>+#REF!/$R$3</f>
        <v>#REF!</v>
      </c>
      <c r="W75" s="501" t="e">
        <f>+#REF!/$R$3</f>
        <v>#REF!</v>
      </c>
      <c r="X75" s="501" t="e">
        <f>+#REF!/$R$3</f>
        <v>#REF!</v>
      </c>
      <c r="Y75" s="501" t="e">
        <f>+#REF!/$R$3</f>
        <v>#REF!</v>
      </c>
      <c r="Z75" s="501" t="e">
        <f>+#REF!/$R$3</f>
        <v>#REF!</v>
      </c>
      <c r="AA75" s="501" t="e">
        <f>+#REF!/$R$3</f>
        <v>#REF!</v>
      </c>
      <c r="AB75" s="501" t="e">
        <f>+#REF!/$R$3</f>
        <v>#REF!</v>
      </c>
      <c r="AC75" s="441"/>
      <c r="AD75" s="439"/>
      <c r="AE75" s="438"/>
    </row>
    <row r="76" spans="1:31" s="171" customFormat="1" ht="33.75" customHeight="1" x14ac:dyDescent="0.25">
      <c r="A76" s="498" t="e">
        <f>+#REF!</f>
        <v>#REF!</v>
      </c>
      <c r="B76" s="499" t="e">
        <f>+#REF!</f>
        <v>#REF!</v>
      </c>
      <c r="C76" s="500" t="e">
        <f>+#REF!</f>
        <v>#REF!</v>
      </c>
      <c r="D76" s="498" t="e">
        <f>+#REF!</f>
        <v>#REF!</v>
      </c>
      <c r="E76" s="498" t="e">
        <f>+#REF!</f>
        <v>#REF!</v>
      </c>
      <c r="F76" s="498" t="e">
        <f>+#REF!</f>
        <v>#REF!</v>
      </c>
      <c r="G76" s="498" t="e">
        <f>+#REF!</f>
        <v>#REF!</v>
      </c>
      <c r="H76" s="498"/>
      <c r="I76" s="498"/>
      <c r="J76" s="498"/>
      <c r="K76" s="498"/>
      <c r="L76" s="498"/>
      <c r="M76" s="498" t="e">
        <f>+#REF!</f>
        <v>#REF!</v>
      </c>
      <c r="N76" s="498" t="e">
        <f>+#REF!</f>
        <v>#REF!</v>
      </c>
      <c r="O76" s="498" t="e">
        <f>+#REF!</f>
        <v>#REF!</v>
      </c>
      <c r="P76" s="499" t="e">
        <f>+#REF!</f>
        <v>#REF!</v>
      </c>
      <c r="Q76" s="499" t="e">
        <f>+#REF!</f>
        <v>#REF!</v>
      </c>
      <c r="R76" s="501" t="e">
        <f>+#REF!/$R$3</f>
        <v>#REF!</v>
      </c>
      <c r="S76" s="501" t="e">
        <f>+#REF!/$R$3</f>
        <v>#REF!</v>
      </c>
      <c r="T76" s="501" t="e">
        <f>+#REF!/$R$3</f>
        <v>#REF!</v>
      </c>
      <c r="U76" s="501" t="e">
        <f>+#REF!/$R$3</f>
        <v>#REF!</v>
      </c>
      <c r="V76" s="501" t="e">
        <f>+#REF!/$R$3</f>
        <v>#REF!</v>
      </c>
      <c r="W76" s="501" t="e">
        <f>+#REF!/$R$3</f>
        <v>#REF!</v>
      </c>
      <c r="X76" s="501" t="e">
        <f>+#REF!/$R$3</f>
        <v>#REF!</v>
      </c>
      <c r="Y76" s="501" t="e">
        <f>+#REF!/$R$3</f>
        <v>#REF!</v>
      </c>
      <c r="Z76" s="501" t="e">
        <f>+#REF!/$R$3</f>
        <v>#REF!</v>
      </c>
      <c r="AA76" s="501" t="e">
        <f>+#REF!/$R$3</f>
        <v>#REF!</v>
      </c>
      <c r="AB76" s="501" t="e">
        <f>+#REF!/$R$3</f>
        <v>#REF!</v>
      </c>
      <c r="AC76" s="441"/>
      <c r="AD76" s="439"/>
      <c r="AE76" s="438"/>
    </row>
    <row r="77" spans="1:31" s="171" customFormat="1" ht="33.75" customHeight="1" x14ac:dyDescent="0.25">
      <c r="A77" s="498" t="e">
        <f>+#REF!</f>
        <v>#REF!</v>
      </c>
      <c r="B77" s="499" t="e">
        <f>+#REF!</f>
        <v>#REF!</v>
      </c>
      <c r="C77" s="500" t="e">
        <f>+#REF!</f>
        <v>#REF!</v>
      </c>
      <c r="D77" s="498" t="e">
        <f>+#REF!</f>
        <v>#REF!</v>
      </c>
      <c r="E77" s="498" t="e">
        <f>+#REF!</f>
        <v>#REF!</v>
      </c>
      <c r="F77" s="498" t="e">
        <f>+#REF!</f>
        <v>#REF!</v>
      </c>
      <c r="G77" s="498" t="e">
        <f>+#REF!</f>
        <v>#REF!</v>
      </c>
      <c r="H77" s="498"/>
      <c r="I77" s="498"/>
      <c r="J77" s="498"/>
      <c r="K77" s="498"/>
      <c r="L77" s="498"/>
      <c r="M77" s="498" t="e">
        <f>+#REF!</f>
        <v>#REF!</v>
      </c>
      <c r="N77" s="498" t="e">
        <f>+#REF!</f>
        <v>#REF!</v>
      </c>
      <c r="O77" s="498" t="e">
        <f>+#REF!</f>
        <v>#REF!</v>
      </c>
      <c r="P77" s="499" t="e">
        <f>+#REF!</f>
        <v>#REF!</v>
      </c>
      <c r="Q77" s="499" t="e">
        <f>+#REF!</f>
        <v>#REF!</v>
      </c>
      <c r="R77" s="501" t="e">
        <f>+#REF!/$R$3</f>
        <v>#REF!</v>
      </c>
      <c r="S77" s="501" t="e">
        <f>+#REF!/$R$3</f>
        <v>#REF!</v>
      </c>
      <c r="T77" s="501" t="e">
        <f>+#REF!/$R$3</f>
        <v>#REF!</v>
      </c>
      <c r="U77" s="501" t="e">
        <f>+#REF!/$R$3</f>
        <v>#REF!</v>
      </c>
      <c r="V77" s="501" t="e">
        <f>+#REF!/$R$3</f>
        <v>#REF!</v>
      </c>
      <c r="W77" s="501" t="e">
        <f>+#REF!/$R$3</f>
        <v>#REF!</v>
      </c>
      <c r="X77" s="501" t="e">
        <f>+#REF!/$R$3</f>
        <v>#REF!</v>
      </c>
      <c r="Y77" s="501" t="e">
        <f>+#REF!/$R$3</f>
        <v>#REF!</v>
      </c>
      <c r="Z77" s="501" t="e">
        <f>+#REF!/$R$3</f>
        <v>#REF!</v>
      </c>
      <c r="AA77" s="501" t="e">
        <f>+#REF!/$R$3</f>
        <v>#REF!</v>
      </c>
      <c r="AB77" s="501" t="e">
        <f>+#REF!/$R$3</f>
        <v>#REF!</v>
      </c>
      <c r="AC77" s="441"/>
      <c r="AD77" s="439"/>
      <c r="AE77" s="438"/>
    </row>
    <row r="78" spans="1:31" s="171" customFormat="1" ht="33.75" customHeight="1" x14ac:dyDescent="0.25">
      <c r="A78" s="498" t="e">
        <f>+#REF!</f>
        <v>#REF!</v>
      </c>
      <c r="B78" s="499" t="e">
        <f>+#REF!</f>
        <v>#REF!</v>
      </c>
      <c r="C78" s="500" t="e">
        <f>+#REF!</f>
        <v>#REF!</v>
      </c>
      <c r="D78" s="498" t="e">
        <f>+#REF!</f>
        <v>#REF!</v>
      </c>
      <c r="E78" s="498" t="e">
        <f>+#REF!</f>
        <v>#REF!</v>
      </c>
      <c r="F78" s="498" t="e">
        <f>+#REF!</f>
        <v>#REF!</v>
      </c>
      <c r="G78" s="498" t="e">
        <f>+#REF!</f>
        <v>#REF!</v>
      </c>
      <c r="H78" s="498"/>
      <c r="I78" s="498"/>
      <c r="J78" s="498"/>
      <c r="K78" s="498"/>
      <c r="L78" s="498"/>
      <c r="M78" s="498" t="e">
        <f>+#REF!</f>
        <v>#REF!</v>
      </c>
      <c r="N78" s="498" t="e">
        <f>+#REF!</f>
        <v>#REF!</v>
      </c>
      <c r="O78" s="498" t="e">
        <f>+#REF!</f>
        <v>#REF!</v>
      </c>
      <c r="P78" s="499" t="e">
        <f>+#REF!</f>
        <v>#REF!</v>
      </c>
      <c r="Q78" s="499" t="e">
        <f>+#REF!</f>
        <v>#REF!</v>
      </c>
      <c r="R78" s="501" t="e">
        <f>+#REF!/$R$3</f>
        <v>#REF!</v>
      </c>
      <c r="S78" s="501" t="e">
        <f>+#REF!/$R$3</f>
        <v>#REF!</v>
      </c>
      <c r="T78" s="501" t="e">
        <f>+#REF!/$R$3</f>
        <v>#REF!</v>
      </c>
      <c r="U78" s="501" t="e">
        <f>+#REF!/$R$3</f>
        <v>#REF!</v>
      </c>
      <c r="V78" s="501" t="e">
        <f>+#REF!/$R$3</f>
        <v>#REF!</v>
      </c>
      <c r="W78" s="501" t="e">
        <f>+#REF!/$R$3</f>
        <v>#REF!</v>
      </c>
      <c r="X78" s="501" t="e">
        <f>+#REF!/$R$3</f>
        <v>#REF!</v>
      </c>
      <c r="Y78" s="501" t="e">
        <f>+#REF!/$R$3</f>
        <v>#REF!</v>
      </c>
      <c r="Z78" s="501" t="e">
        <f>+#REF!/$R$3</f>
        <v>#REF!</v>
      </c>
      <c r="AA78" s="501" t="e">
        <f>+#REF!/$R$3</f>
        <v>#REF!</v>
      </c>
      <c r="AB78" s="501" t="e">
        <f>+#REF!/$R$3</f>
        <v>#REF!</v>
      </c>
      <c r="AC78" s="441"/>
      <c r="AD78" s="439"/>
      <c r="AE78" s="438"/>
    </row>
    <row r="79" spans="1:31" s="171" customFormat="1" ht="33.75" customHeight="1" x14ac:dyDescent="0.25">
      <c r="A79" s="498" t="e">
        <f>+#REF!</f>
        <v>#REF!</v>
      </c>
      <c r="B79" s="499" t="e">
        <f>+#REF!</f>
        <v>#REF!</v>
      </c>
      <c r="C79" s="500" t="e">
        <f>+#REF!</f>
        <v>#REF!</v>
      </c>
      <c r="D79" s="498" t="e">
        <f>+#REF!</f>
        <v>#REF!</v>
      </c>
      <c r="E79" s="498" t="e">
        <f>+#REF!</f>
        <v>#REF!</v>
      </c>
      <c r="F79" s="498" t="e">
        <f>+#REF!</f>
        <v>#REF!</v>
      </c>
      <c r="G79" s="498" t="e">
        <f>+#REF!</f>
        <v>#REF!</v>
      </c>
      <c r="H79" s="498" t="e">
        <f>+#REF!</f>
        <v>#REF!</v>
      </c>
      <c r="I79" s="498"/>
      <c r="J79" s="498"/>
      <c r="K79" s="498"/>
      <c r="L79" s="498"/>
      <c r="M79" s="498" t="e">
        <f>+#REF!</f>
        <v>#REF!</v>
      </c>
      <c r="N79" s="498" t="e">
        <f>+#REF!</f>
        <v>#REF!</v>
      </c>
      <c r="O79" s="498" t="e">
        <f>+#REF!</f>
        <v>#REF!</v>
      </c>
      <c r="P79" s="499" t="e">
        <f>+#REF!</f>
        <v>#REF!</v>
      </c>
      <c r="Q79" s="499" t="e">
        <f>+#REF!</f>
        <v>#REF!</v>
      </c>
      <c r="R79" s="501" t="e">
        <f>+#REF!/$R$3</f>
        <v>#REF!</v>
      </c>
      <c r="S79" s="501" t="e">
        <f>+#REF!/$R$3</f>
        <v>#REF!</v>
      </c>
      <c r="T79" s="501" t="e">
        <f>+#REF!/$R$3</f>
        <v>#REF!</v>
      </c>
      <c r="U79" s="501" t="e">
        <f>+#REF!/$R$3</f>
        <v>#REF!</v>
      </c>
      <c r="V79" s="501" t="e">
        <f>+#REF!/$R$3</f>
        <v>#REF!</v>
      </c>
      <c r="W79" s="501" t="e">
        <f>+#REF!/$R$3</f>
        <v>#REF!</v>
      </c>
      <c r="X79" s="501" t="e">
        <f>+#REF!/$R$3</f>
        <v>#REF!</v>
      </c>
      <c r="Y79" s="501" t="e">
        <f>+#REF!/$R$3</f>
        <v>#REF!</v>
      </c>
      <c r="Z79" s="501" t="e">
        <f>+#REF!/$R$3</f>
        <v>#REF!</v>
      </c>
      <c r="AA79" s="501" t="e">
        <f>+#REF!/$R$3</f>
        <v>#REF!</v>
      </c>
      <c r="AB79" s="501" t="e">
        <f>+#REF!/$R$3</f>
        <v>#REF!</v>
      </c>
      <c r="AC79" s="441"/>
      <c r="AD79" s="439"/>
      <c r="AE79" s="438"/>
    </row>
    <row r="80" spans="1:31" s="171" customFormat="1" ht="33.75" customHeight="1" x14ac:dyDescent="0.25">
      <c r="A80" s="498" t="e">
        <f>+#REF!</f>
        <v>#REF!</v>
      </c>
      <c r="B80" s="499" t="e">
        <f>+#REF!</f>
        <v>#REF!</v>
      </c>
      <c r="C80" s="500" t="e">
        <f>+#REF!</f>
        <v>#REF!</v>
      </c>
      <c r="D80" s="498" t="e">
        <f>+#REF!</f>
        <v>#REF!</v>
      </c>
      <c r="E80" s="498" t="e">
        <f>+#REF!</f>
        <v>#REF!</v>
      </c>
      <c r="F80" s="498" t="e">
        <f>+#REF!</f>
        <v>#REF!</v>
      </c>
      <c r="G80" s="498" t="e">
        <f>+#REF!</f>
        <v>#REF!</v>
      </c>
      <c r="H80" s="498" t="e">
        <f>+#REF!</f>
        <v>#REF!</v>
      </c>
      <c r="I80" s="498"/>
      <c r="J80" s="498"/>
      <c r="K80" s="498"/>
      <c r="L80" s="498"/>
      <c r="M80" s="498" t="e">
        <f>+#REF!</f>
        <v>#REF!</v>
      </c>
      <c r="N80" s="498" t="e">
        <f>+#REF!</f>
        <v>#REF!</v>
      </c>
      <c r="O80" s="498" t="e">
        <f>+#REF!</f>
        <v>#REF!</v>
      </c>
      <c r="P80" s="499" t="e">
        <f>+#REF!</f>
        <v>#REF!</v>
      </c>
      <c r="Q80" s="499" t="e">
        <f>+#REF!</f>
        <v>#REF!</v>
      </c>
      <c r="R80" s="501" t="e">
        <f>+#REF!/$R$3</f>
        <v>#REF!</v>
      </c>
      <c r="S80" s="501" t="e">
        <f>+#REF!/$R$3</f>
        <v>#REF!</v>
      </c>
      <c r="T80" s="501" t="e">
        <f>+#REF!/$R$3</f>
        <v>#REF!</v>
      </c>
      <c r="U80" s="501" t="e">
        <f>+#REF!/$R$3</f>
        <v>#REF!</v>
      </c>
      <c r="V80" s="501" t="e">
        <f>+#REF!/$R$3</f>
        <v>#REF!</v>
      </c>
      <c r="W80" s="501" t="e">
        <f>+#REF!/$R$3</f>
        <v>#REF!</v>
      </c>
      <c r="X80" s="501" t="e">
        <f>+#REF!/$R$3</f>
        <v>#REF!</v>
      </c>
      <c r="Y80" s="501" t="e">
        <f>+#REF!/$R$3</f>
        <v>#REF!</v>
      </c>
      <c r="Z80" s="501" t="e">
        <f>+#REF!/$R$3</f>
        <v>#REF!</v>
      </c>
      <c r="AA80" s="501" t="e">
        <f>+#REF!/$R$3</f>
        <v>#REF!</v>
      </c>
      <c r="AB80" s="501" t="e">
        <f>+#REF!/$R$3</f>
        <v>#REF!</v>
      </c>
      <c r="AC80" s="441"/>
      <c r="AD80" s="439"/>
      <c r="AE80" s="438"/>
    </row>
    <row r="81" spans="1:31" s="171" customFormat="1" ht="33.75" customHeight="1" x14ac:dyDescent="0.25">
      <c r="A81" s="498" t="e">
        <f>+#REF!</f>
        <v>#REF!</v>
      </c>
      <c r="B81" s="499" t="e">
        <f>+#REF!</f>
        <v>#REF!</v>
      </c>
      <c r="C81" s="500" t="e">
        <f>+#REF!</f>
        <v>#REF!</v>
      </c>
      <c r="D81" s="498" t="e">
        <f>+#REF!</f>
        <v>#REF!</v>
      </c>
      <c r="E81" s="498" t="e">
        <f>+#REF!</f>
        <v>#REF!</v>
      </c>
      <c r="F81" s="498" t="e">
        <f>+#REF!</f>
        <v>#REF!</v>
      </c>
      <c r="G81" s="498" t="e">
        <f>+#REF!</f>
        <v>#REF!</v>
      </c>
      <c r="H81" s="498"/>
      <c r="I81" s="498"/>
      <c r="J81" s="498"/>
      <c r="K81" s="498"/>
      <c r="L81" s="498"/>
      <c r="M81" s="498" t="e">
        <f>+#REF!</f>
        <v>#REF!</v>
      </c>
      <c r="N81" s="498" t="e">
        <f>+#REF!</f>
        <v>#REF!</v>
      </c>
      <c r="O81" s="498" t="e">
        <f>+#REF!</f>
        <v>#REF!</v>
      </c>
      <c r="P81" s="499" t="e">
        <f>+#REF!</f>
        <v>#REF!</v>
      </c>
      <c r="Q81" s="499" t="e">
        <f>+#REF!</f>
        <v>#REF!</v>
      </c>
      <c r="R81" s="501" t="e">
        <f>+#REF!/$R$3</f>
        <v>#REF!</v>
      </c>
      <c r="S81" s="501" t="e">
        <f>+#REF!/$R$3</f>
        <v>#REF!</v>
      </c>
      <c r="T81" s="501" t="e">
        <f>+#REF!/$R$3</f>
        <v>#REF!</v>
      </c>
      <c r="U81" s="501" t="e">
        <f>+#REF!/$R$3</f>
        <v>#REF!</v>
      </c>
      <c r="V81" s="501" t="e">
        <f>+#REF!/$R$3</f>
        <v>#REF!</v>
      </c>
      <c r="W81" s="501" t="e">
        <f>+#REF!/$R$3</f>
        <v>#REF!</v>
      </c>
      <c r="X81" s="501" t="e">
        <f>+#REF!/$R$3</f>
        <v>#REF!</v>
      </c>
      <c r="Y81" s="501" t="e">
        <f>+#REF!/$R$3</f>
        <v>#REF!</v>
      </c>
      <c r="Z81" s="501" t="e">
        <f>+#REF!/$R$3</f>
        <v>#REF!</v>
      </c>
      <c r="AA81" s="501" t="e">
        <f>+#REF!/$R$3</f>
        <v>#REF!</v>
      </c>
      <c r="AB81" s="501" t="e">
        <f>+#REF!/$R$3</f>
        <v>#REF!</v>
      </c>
      <c r="AC81" s="441"/>
      <c r="AD81" s="439"/>
      <c r="AE81" s="438"/>
    </row>
    <row r="82" spans="1:31" s="171" customFormat="1" ht="33.75" customHeight="1" x14ac:dyDescent="0.25">
      <c r="A82" s="498" t="e">
        <f>+#REF!</f>
        <v>#REF!</v>
      </c>
      <c r="B82" s="499" t="e">
        <f>+#REF!</f>
        <v>#REF!</v>
      </c>
      <c r="C82" s="500" t="e">
        <f>+#REF!</f>
        <v>#REF!</v>
      </c>
      <c r="D82" s="498" t="e">
        <f>+#REF!</f>
        <v>#REF!</v>
      </c>
      <c r="E82" s="498" t="e">
        <f>+#REF!</f>
        <v>#REF!</v>
      </c>
      <c r="F82" s="498" t="e">
        <f>+#REF!</f>
        <v>#REF!</v>
      </c>
      <c r="G82" s="498" t="e">
        <f>+#REF!</f>
        <v>#REF!</v>
      </c>
      <c r="H82" s="498" t="e">
        <f>+#REF!</f>
        <v>#REF!</v>
      </c>
      <c r="I82" s="498"/>
      <c r="J82" s="498"/>
      <c r="K82" s="498"/>
      <c r="L82" s="498"/>
      <c r="M82" s="498" t="e">
        <f>+#REF!</f>
        <v>#REF!</v>
      </c>
      <c r="N82" s="498" t="e">
        <f>+#REF!</f>
        <v>#REF!</v>
      </c>
      <c r="O82" s="498" t="e">
        <f>+#REF!</f>
        <v>#REF!</v>
      </c>
      <c r="P82" s="499" t="e">
        <f>+#REF!</f>
        <v>#REF!</v>
      </c>
      <c r="Q82" s="499" t="e">
        <f>+#REF!</f>
        <v>#REF!</v>
      </c>
      <c r="R82" s="501" t="e">
        <f>+#REF!/$R$3</f>
        <v>#REF!</v>
      </c>
      <c r="S82" s="501" t="e">
        <f>+#REF!/$R$3</f>
        <v>#REF!</v>
      </c>
      <c r="T82" s="501" t="e">
        <f>+#REF!/$R$3</f>
        <v>#REF!</v>
      </c>
      <c r="U82" s="501" t="e">
        <f>+#REF!/$R$3</f>
        <v>#REF!</v>
      </c>
      <c r="V82" s="501" t="e">
        <f>+#REF!/$R$3</f>
        <v>#REF!</v>
      </c>
      <c r="W82" s="501" t="e">
        <f>+#REF!/$R$3</f>
        <v>#REF!</v>
      </c>
      <c r="X82" s="501" t="e">
        <f>+#REF!/$R$3</f>
        <v>#REF!</v>
      </c>
      <c r="Y82" s="501" t="e">
        <f>+#REF!/$R$3</f>
        <v>#REF!</v>
      </c>
      <c r="Z82" s="501" t="e">
        <f>+#REF!/$R$3</f>
        <v>#REF!</v>
      </c>
      <c r="AA82" s="501" t="e">
        <f>+#REF!/$R$3</f>
        <v>#REF!</v>
      </c>
      <c r="AB82" s="501" t="e">
        <f>+#REF!/$R$3</f>
        <v>#REF!</v>
      </c>
      <c r="AC82" s="441"/>
      <c r="AD82" s="439"/>
      <c r="AE82" s="438"/>
    </row>
    <row r="83" spans="1:31" s="171" customFormat="1" ht="33.75" customHeight="1" x14ac:dyDescent="0.25">
      <c r="A83" s="207" t="e">
        <f>+#REF!</f>
        <v>#REF!</v>
      </c>
      <c r="B83" s="208" t="e">
        <f>+#REF!</f>
        <v>#REF!</v>
      </c>
      <c r="C83" s="209" t="e">
        <f>+#REF!</f>
        <v>#REF!</v>
      </c>
      <c r="D83" s="207" t="e">
        <f>+#REF!</f>
        <v>#REF!</v>
      </c>
      <c r="E83" s="207" t="e">
        <f>+#REF!</f>
        <v>#REF!</v>
      </c>
      <c r="F83" s="207" t="e">
        <f>+#REF!</f>
        <v>#REF!</v>
      </c>
      <c r="G83" s="207" t="e">
        <f>+#REF!</f>
        <v>#REF!</v>
      </c>
      <c r="H83" s="207" t="e">
        <f>+#REF!</f>
        <v>#REF!</v>
      </c>
      <c r="I83" s="207"/>
      <c r="J83" s="207"/>
      <c r="K83" s="207"/>
      <c r="L83" s="207"/>
      <c r="M83" s="207" t="e">
        <f>+#REF!</f>
        <v>#REF!</v>
      </c>
      <c r="N83" s="207" t="e">
        <f>+#REF!</f>
        <v>#REF!</v>
      </c>
      <c r="O83" s="207" t="e">
        <f>+#REF!</f>
        <v>#REF!</v>
      </c>
      <c r="P83" s="208" t="e">
        <f>+#REF!</f>
        <v>#REF!</v>
      </c>
      <c r="Q83" s="208" t="e">
        <f>+#REF!</f>
        <v>#REF!</v>
      </c>
      <c r="R83" s="210" t="e">
        <f>+#REF!/$R$3</f>
        <v>#REF!</v>
      </c>
      <c r="S83" s="210" t="e">
        <f>+#REF!/$R$3</f>
        <v>#REF!</v>
      </c>
      <c r="T83" s="210" t="e">
        <f>+#REF!/$R$3</f>
        <v>#REF!</v>
      </c>
      <c r="U83" s="210" t="e">
        <f>+#REF!/$R$3</f>
        <v>#REF!</v>
      </c>
      <c r="V83" s="210" t="e">
        <f>+#REF!/$R$3</f>
        <v>#REF!</v>
      </c>
      <c r="W83" s="210" t="e">
        <f>+#REF!/$R$3</f>
        <v>#REF!</v>
      </c>
      <c r="X83" s="210" t="e">
        <f>+#REF!/$R$3</f>
        <v>#REF!</v>
      </c>
      <c r="Y83" s="210" t="e">
        <f>+#REF!/$R$3</f>
        <v>#REF!</v>
      </c>
      <c r="Z83" s="210" t="e">
        <f>+#REF!/$R$3</f>
        <v>#REF!</v>
      </c>
      <c r="AA83" s="210" t="e">
        <f>+#REF!/$R$3</f>
        <v>#REF!</v>
      </c>
      <c r="AB83" s="210" t="e">
        <f>+#REF!/$R$3</f>
        <v>#REF!</v>
      </c>
      <c r="AC83" s="441"/>
      <c r="AD83" s="439"/>
      <c r="AE83" s="438"/>
    </row>
    <row r="84" spans="1:31" s="171" customFormat="1" ht="33.75" customHeight="1" x14ac:dyDescent="0.25">
      <c r="A84" s="207" t="e">
        <f>+#REF!</f>
        <v>#REF!</v>
      </c>
      <c r="B84" s="208" t="e">
        <f>+#REF!</f>
        <v>#REF!</v>
      </c>
      <c r="C84" s="209" t="e">
        <f>+#REF!</f>
        <v>#REF!</v>
      </c>
      <c r="D84" s="207" t="e">
        <f>+#REF!</f>
        <v>#REF!</v>
      </c>
      <c r="E84" s="207" t="e">
        <f>+#REF!</f>
        <v>#REF!</v>
      </c>
      <c r="F84" s="207" t="e">
        <f>+#REF!</f>
        <v>#REF!</v>
      </c>
      <c r="G84" s="207" t="e">
        <f>+#REF!</f>
        <v>#REF!</v>
      </c>
      <c r="H84" s="207" t="e">
        <f>+#REF!</f>
        <v>#REF!</v>
      </c>
      <c r="I84" s="207"/>
      <c r="J84" s="207"/>
      <c r="K84" s="207"/>
      <c r="L84" s="207"/>
      <c r="M84" s="207" t="e">
        <f>+#REF!</f>
        <v>#REF!</v>
      </c>
      <c r="N84" s="207" t="e">
        <f>+#REF!</f>
        <v>#REF!</v>
      </c>
      <c r="O84" s="207" t="e">
        <f>+#REF!</f>
        <v>#REF!</v>
      </c>
      <c r="P84" s="208" t="e">
        <f>+#REF!</f>
        <v>#REF!</v>
      </c>
      <c r="Q84" s="208" t="e">
        <f>+#REF!</f>
        <v>#REF!</v>
      </c>
      <c r="R84" s="210" t="e">
        <f>+#REF!/$R$3</f>
        <v>#REF!</v>
      </c>
      <c r="S84" s="210" t="e">
        <f>+#REF!/$R$3</f>
        <v>#REF!</v>
      </c>
      <c r="T84" s="210" t="e">
        <f>+#REF!/$R$3</f>
        <v>#REF!</v>
      </c>
      <c r="U84" s="210" t="e">
        <f>+#REF!/$R$3</f>
        <v>#REF!</v>
      </c>
      <c r="V84" s="210" t="e">
        <f>+#REF!/$R$3</f>
        <v>#REF!</v>
      </c>
      <c r="W84" s="210" t="e">
        <f>+#REF!/$R$3</f>
        <v>#REF!</v>
      </c>
      <c r="X84" s="210" t="e">
        <f>+#REF!/$R$3</f>
        <v>#REF!</v>
      </c>
      <c r="Y84" s="210" t="e">
        <f>+#REF!/$R$3</f>
        <v>#REF!</v>
      </c>
      <c r="Z84" s="210" t="e">
        <f>+#REF!/$R$3</f>
        <v>#REF!</v>
      </c>
      <c r="AA84" s="210" t="e">
        <f>+#REF!/$R$3</f>
        <v>#REF!</v>
      </c>
      <c r="AB84" s="210" t="e">
        <f>+#REF!/$R$3</f>
        <v>#REF!</v>
      </c>
      <c r="AC84" s="441"/>
      <c r="AD84" s="439"/>
      <c r="AE84" s="438"/>
    </row>
    <row r="85" spans="1:31" s="171" customFormat="1" ht="33.75" customHeight="1" x14ac:dyDescent="0.25">
      <c r="A85" s="207" t="e">
        <f>+#REF!</f>
        <v>#REF!</v>
      </c>
      <c r="B85" s="208" t="e">
        <f>+#REF!</f>
        <v>#REF!</v>
      </c>
      <c r="C85" s="209" t="e">
        <f>+#REF!</f>
        <v>#REF!</v>
      </c>
      <c r="D85" s="207" t="e">
        <f>+#REF!</f>
        <v>#REF!</v>
      </c>
      <c r="E85" s="207" t="e">
        <f>+#REF!</f>
        <v>#REF!</v>
      </c>
      <c r="F85" s="207" t="e">
        <f>+#REF!</f>
        <v>#REF!</v>
      </c>
      <c r="G85" s="207" t="e">
        <f>+#REF!</f>
        <v>#REF!</v>
      </c>
      <c r="H85" s="207" t="e">
        <f>+#REF!</f>
        <v>#REF!</v>
      </c>
      <c r="I85" s="207"/>
      <c r="J85" s="207"/>
      <c r="K85" s="207"/>
      <c r="L85" s="207"/>
      <c r="M85" s="207" t="e">
        <f>+#REF!</f>
        <v>#REF!</v>
      </c>
      <c r="N85" s="207" t="e">
        <f>+#REF!</f>
        <v>#REF!</v>
      </c>
      <c r="O85" s="207" t="e">
        <f>+#REF!</f>
        <v>#REF!</v>
      </c>
      <c r="P85" s="208" t="e">
        <f>+#REF!</f>
        <v>#REF!</v>
      </c>
      <c r="Q85" s="208" t="e">
        <f>+#REF!</f>
        <v>#REF!</v>
      </c>
      <c r="R85" s="210" t="e">
        <f>+#REF!/$R$3</f>
        <v>#REF!</v>
      </c>
      <c r="S85" s="210" t="e">
        <f>+#REF!/$R$3</f>
        <v>#REF!</v>
      </c>
      <c r="T85" s="210" t="e">
        <f>+#REF!/$R$3</f>
        <v>#REF!</v>
      </c>
      <c r="U85" s="210" t="e">
        <f>+#REF!/$R$3</f>
        <v>#REF!</v>
      </c>
      <c r="V85" s="210" t="e">
        <f>+#REF!/$R$3</f>
        <v>#REF!</v>
      </c>
      <c r="W85" s="210" t="e">
        <f>+#REF!/$R$3</f>
        <v>#REF!</v>
      </c>
      <c r="X85" s="210" t="e">
        <f>+#REF!/$R$3</f>
        <v>#REF!</v>
      </c>
      <c r="Y85" s="210" t="e">
        <f>+#REF!/$R$3</f>
        <v>#REF!</v>
      </c>
      <c r="Z85" s="210" t="e">
        <f>+#REF!/$R$3</f>
        <v>#REF!</v>
      </c>
      <c r="AA85" s="210" t="e">
        <f>+#REF!/$R$3</f>
        <v>#REF!</v>
      </c>
      <c r="AB85" s="210" t="e">
        <f>+#REF!/$R$3</f>
        <v>#REF!</v>
      </c>
      <c r="AC85" s="441"/>
      <c r="AD85" s="439"/>
      <c r="AE85" s="438"/>
    </row>
    <row r="86" spans="1:31" s="171" customFormat="1" ht="33.75" customHeight="1" x14ac:dyDescent="0.25">
      <c r="A86" s="207" t="e">
        <f>+#REF!</f>
        <v>#REF!</v>
      </c>
      <c r="B86" s="208" t="e">
        <f>+#REF!</f>
        <v>#REF!</v>
      </c>
      <c r="C86" s="209" t="e">
        <f>+#REF!</f>
        <v>#REF!</v>
      </c>
      <c r="D86" s="207" t="e">
        <f>+#REF!</f>
        <v>#REF!</v>
      </c>
      <c r="E86" s="207" t="e">
        <f>+#REF!</f>
        <v>#REF!</v>
      </c>
      <c r="F86" s="207" t="e">
        <f>+#REF!</f>
        <v>#REF!</v>
      </c>
      <c r="G86" s="207" t="e">
        <f>+#REF!</f>
        <v>#REF!</v>
      </c>
      <c r="H86" s="207" t="e">
        <f>+#REF!</f>
        <v>#REF!</v>
      </c>
      <c r="I86" s="207"/>
      <c r="J86" s="207"/>
      <c r="K86" s="207"/>
      <c r="L86" s="207"/>
      <c r="M86" s="207" t="e">
        <f>+#REF!</f>
        <v>#REF!</v>
      </c>
      <c r="N86" s="207" t="e">
        <f>+#REF!</f>
        <v>#REF!</v>
      </c>
      <c r="O86" s="207" t="e">
        <f>+#REF!</f>
        <v>#REF!</v>
      </c>
      <c r="P86" s="208" t="e">
        <f>+#REF!</f>
        <v>#REF!</v>
      </c>
      <c r="Q86" s="208" t="e">
        <f>+#REF!</f>
        <v>#REF!</v>
      </c>
      <c r="R86" s="210" t="e">
        <f>+#REF!/$R$3</f>
        <v>#REF!</v>
      </c>
      <c r="S86" s="210" t="e">
        <f>+#REF!/$R$3</f>
        <v>#REF!</v>
      </c>
      <c r="T86" s="210" t="e">
        <f>+#REF!/$R$3</f>
        <v>#REF!</v>
      </c>
      <c r="U86" s="210" t="e">
        <f>+#REF!/$R$3</f>
        <v>#REF!</v>
      </c>
      <c r="V86" s="210" t="e">
        <f>+#REF!/$R$3</f>
        <v>#REF!</v>
      </c>
      <c r="W86" s="210" t="e">
        <f>+#REF!/$R$3</f>
        <v>#REF!</v>
      </c>
      <c r="X86" s="210" t="e">
        <f>+#REF!/$R$3</f>
        <v>#REF!</v>
      </c>
      <c r="Y86" s="210" t="e">
        <f>+#REF!/$R$3</f>
        <v>#REF!</v>
      </c>
      <c r="Z86" s="210" t="e">
        <f>+#REF!/$R$3</f>
        <v>#REF!</v>
      </c>
      <c r="AA86" s="210" t="e">
        <f>+#REF!/$R$3</f>
        <v>#REF!</v>
      </c>
      <c r="AB86" s="210" t="e">
        <f>+#REF!/$R$3</f>
        <v>#REF!</v>
      </c>
      <c r="AC86" s="441"/>
      <c r="AD86" s="439"/>
      <c r="AE86" s="438"/>
    </row>
    <row r="87" spans="1:31" s="171" customFormat="1" ht="33.75" customHeight="1" x14ac:dyDescent="0.25">
      <c r="A87" s="207" t="e">
        <f>+#REF!</f>
        <v>#REF!</v>
      </c>
      <c r="B87" s="208" t="e">
        <f>+#REF!</f>
        <v>#REF!</v>
      </c>
      <c r="C87" s="209" t="e">
        <f>+#REF!</f>
        <v>#REF!</v>
      </c>
      <c r="D87" s="207" t="e">
        <f>+#REF!</f>
        <v>#REF!</v>
      </c>
      <c r="E87" s="207" t="e">
        <f>+#REF!</f>
        <v>#REF!</v>
      </c>
      <c r="F87" s="207" t="e">
        <f>+#REF!</f>
        <v>#REF!</v>
      </c>
      <c r="G87" s="207" t="e">
        <f>+#REF!</f>
        <v>#REF!</v>
      </c>
      <c r="H87" s="207" t="e">
        <f>+#REF!</f>
        <v>#REF!</v>
      </c>
      <c r="I87" s="207"/>
      <c r="J87" s="207"/>
      <c r="K87" s="207"/>
      <c r="L87" s="207"/>
      <c r="M87" s="207" t="e">
        <f>+#REF!</f>
        <v>#REF!</v>
      </c>
      <c r="N87" s="207" t="e">
        <f>+#REF!</f>
        <v>#REF!</v>
      </c>
      <c r="O87" s="207" t="e">
        <f>+#REF!</f>
        <v>#REF!</v>
      </c>
      <c r="P87" s="208" t="e">
        <f>+#REF!</f>
        <v>#REF!</v>
      </c>
      <c r="Q87" s="208" t="e">
        <f>+#REF!</f>
        <v>#REF!</v>
      </c>
      <c r="R87" s="210" t="e">
        <f>+#REF!/$R$3</f>
        <v>#REF!</v>
      </c>
      <c r="S87" s="210" t="e">
        <f>+#REF!/$R$3</f>
        <v>#REF!</v>
      </c>
      <c r="T87" s="210" t="e">
        <f>+#REF!/$R$3</f>
        <v>#REF!</v>
      </c>
      <c r="U87" s="210" t="e">
        <f>+#REF!/$R$3</f>
        <v>#REF!</v>
      </c>
      <c r="V87" s="210" t="e">
        <f>+#REF!/$R$3</f>
        <v>#REF!</v>
      </c>
      <c r="W87" s="210" t="e">
        <f>+#REF!/$R$3</f>
        <v>#REF!</v>
      </c>
      <c r="X87" s="210" t="e">
        <f>+#REF!/$R$3</f>
        <v>#REF!</v>
      </c>
      <c r="Y87" s="210" t="e">
        <f>+#REF!/$R$3</f>
        <v>#REF!</v>
      </c>
      <c r="Z87" s="210" t="e">
        <f>+#REF!/$R$3</f>
        <v>#REF!</v>
      </c>
      <c r="AA87" s="210" t="e">
        <f>+#REF!/$R$3</f>
        <v>#REF!</v>
      </c>
      <c r="AB87" s="210" t="e">
        <f>+#REF!/$R$3</f>
        <v>#REF!</v>
      </c>
      <c r="AC87" s="441"/>
      <c r="AD87" s="439"/>
      <c r="AE87" s="438"/>
    </row>
    <row r="88" spans="1:31" s="171" customFormat="1" ht="33.75" customHeight="1" x14ac:dyDescent="0.25">
      <c r="A88" s="207" t="e">
        <f>+#REF!</f>
        <v>#REF!</v>
      </c>
      <c r="B88" s="208" t="e">
        <f>+#REF!</f>
        <v>#REF!</v>
      </c>
      <c r="C88" s="209" t="e">
        <f>+#REF!</f>
        <v>#REF!</v>
      </c>
      <c r="D88" s="207" t="e">
        <f>+#REF!</f>
        <v>#REF!</v>
      </c>
      <c r="E88" s="207" t="e">
        <f>+#REF!</f>
        <v>#REF!</v>
      </c>
      <c r="F88" s="207" t="e">
        <f>+#REF!</f>
        <v>#REF!</v>
      </c>
      <c r="G88" s="207" t="e">
        <f>+#REF!</f>
        <v>#REF!</v>
      </c>
      <c r="H88" s="207" t="e">
        <f>+#REF!</f>
        <v>#REF!</v>
      </c>
      <c r="I88" s="207"/>
      <c r="J88" s="207"/>
      <c r="K88" s="207"/>
      <c r="L88" s="207"/>
      <c r="M88" s="207" t="e">
        <f>+#REF!</f>
        <v>#REF!</v>
      </c>
      <c r="N88" s="207" t="e">
        <f>+#REF!</f>
        <v>#REF!</v>
      </c>
      <c r="O88" s="207" t="e">
        <f>+#REF!</f>
        <v>#REF!</v>
      </c>
      <c r="P88" s="208" t="e">
        <f>+#REF!</f>
        <v>#REF!</v>
      </c>
      <c r="Q88" s="208" t="e">
        <f>+#REF!</f>
        <v>#REF!</v>
      </c>
      <c r="R88" s="210" t="e">
        <f>+#REF!/$R$3</f>
        <v>#REF!</v>
      </c>
      <c r="S88" s="210" t="e">
        <f>+#REF!/$R$3</f>
        <v>#REF!</v>
      </c>
      <c r="T88" s="210" t="e">
        <f>+#REF!/$R$3</f>
        <v>#REF!</v>
      </c>
      <c r="U88" s="210" t="e">
        <f>+#REF!/$R$3</f>
        <v>#REF!</v>
      </c>
      <c r="V88" s="210" t="e">
        <f>+#REF!/$R$3</f>
        <v>#REF!</v>
      </c>
      <c r="W88" s="210" t="e">
        <f>+#REF!/$R$3</f>
        <v>#REF!</v>
      </c>
      <c r="X88" s="210" t="e">
        <f>+#REF!/$R$3</f>
        <v>#REF!</v>
      </c>
      <c r="Y88" s="210" t="e">
        <f>+#REF!/$R$3</f>
        <v>#REF!</v>
      </c>
      <c r="Z88" s="210" t="e">
        <f>+#REF!/$R$3</f>
        <v>#REF!</v>
      </c>
      <c r="AA88" s="210" t="e">
        <f>+#REF!/$R$3</f>
        <v>#REF!</v>
      </c>
      <c r="AB88" s="210" t="e">
        <f>+#REF!/$R$3</f>
        <v>#REF!</v>
      </c>
      <c r="AC88" s="441"/>
      <c r="AD88" s="439"/>
      <c r="AE88" s="438"/>
    </row>
    <row r="89" spans="1:31" s="171" customFormat="1" ht="33.75" customHeight="1" x14ac:dyDescent="0.25">
      <c r="A89" s="207" t="e">
        <f>+#REF!</f>
        <v>#REF!</v>
      </c>
      <c r="B89" s="208" t="e">
        <f>+#REF!</f>
        <v>#REF!</v>
      </c>
      <c r="C89" s="209" t="e">
        <f>+#REF!</f>
        <v>#REF!</v>
      </c>
      <c r="D89" s="207" t="e">
        <f>+#REF!</f>
        <v>#REF!</v>
      </c>
      <c r="E89" s="207" t="e">
        <f>+#REF!</f>
        <v>#REF!</v>
      </c>
      <c r="F89" s="207" t="e">
        <f>+#REF!</f>
        <v>#REF!</v>
      </c>
      <c r="G89" s="207" t="e">
        <f>+#REF!</f>
        <v>#REF!</v>
      </c>
      <c r="H89" s="207" t="e">
        <f>+#REF!</f>
        <v>#REF!</v>
      </c>
      <c r="I89" s="207"/>
      <c r="J89" s="207"/>
      <c r="K89" s="207"/>
      <c r="L89" s="207"/>
      <c r="M89" s="207" t="e">
        <f>+#REF!</f>
        <v>#REF!</v>
      </c>
      <c r="N89" s="207" t="e">
        <f>+#REF!</f>
        <v>#REF!</v>
      </c>
      <c r="O89" s="207" t="e">
        <f>+#REF!</f>
        <v>#REF!</v>
      </c>
      <c r="P89" s="208" t="e">
        <f>+#REF!</f>
        <v>#REF!</v>
      </c>
      <c r="Q89" s="208" t="e">
        <f>+#REF!</f>
        <v>#REF!</v>
      </c>
      <c r="R89" s="210" t="e">
        <f>+#REF!/$R$3</f>
        <v>#REF!</v>
      </c>
      <c r="S89" s="210" t="e">
        <f>+#REF!/$R$3</f>
        <v>#REF!</v>
      </c>
      <c r="T89" s="210" t="e">
        <f>+#REF!/$R$3</f>
        <v>#REF!</v>
      </c>
      <c r="U89" s="210" t="e">
        <f>+#REF!/$R$3</f>
        <v>#REF!</v>
      </c>
      <c r="V89" s="210" t="e">
        <f>+#REF!/$R$3</f>
        <v>#REF!</v>
      </c>
      <c r="W89" s="210" t="e">
        <f>+#REF!/$R$3</f>
        <v>#REF!</v>
      </c>
      <c r="X89" s="210" t="e">
        <f>+#REF!/$R$3</f>
        <v>#REF!</v>
      </c>
      <c r="Y89" s="210" t="e">
        <f>+#REF!/$R$3</f>
        <v>#REF!</v>
      </c>
      <c r="Z89" s="210" t="e">
        <f>+#REF!/$R$3</f>
        <v>#REF!</v>
      </c>
      <c r="AA89" s="210" t="e">
        <f>+#REF!/$R$3</f>
        <v>#REF!</v>
      </c>
      <c r="AB89" s="210" t="e">
        <f>+#REF!/$R$3</f>
        <v>#REF!</v>
      </c>
      <c r="AC89" s="441"/>
      <c r="AD89" s="439"/>
      <c r="AE89" s="438"/>
    </row>
    <row r="90" spans="1:31" s="171" customFormat="1" ht="33.75" customHeight="1" x14ac:dyDescent="0.25">
      <c r="A90" s="207" t="e">
        <f>+#REF!</f>
        <v>#REF!</v>
      </c>
      <c r="B90" s="208" t="e">
        <f>+#REF!</f>
        <v>#REF!</v>
      </c>
      <c r="C90" s="209" t="e">
        <f>+#REF!</f>
        <v>#REF!</v>
      </c>
      <c r="D90" s="207" t="e">
        <f>+#REF!</f>
        <v>#REF!</v>
      </c>
      <c r="E90" s="207" t="e">
        <f>+#REF!</f>
        <v>#REF!</v>
      </c>
      <c r="F90" s="207" t="e">
        <f>+#REF!</f>
        <v>#REF!</v>
      </c>
      <c r="G90" s="207" t="e">
        <f>+#REF!</f>
        <v>#REF!</v>
      </c>
      <c r="H90" s="207" t="e">
        <f>+#REF!</f>
        <v>#REF!</v>
      </c>
      <c r="I90" s="207"/>
      <c r="J90" s="207"/>
      <c r="K90" s="207"/>
      <c r="L90" s="207"/>
      <c r="M90" s="207" t="e">
        <f>+#REF!</f>
        <v>#REF!</v>
      </c>
      <c r="N90" s="207" t="e">
        <f>+#REF!</f>
        <v>#REF!</v>
      </c>
      <c r="O90" s="207" t="e">
        <f>+#REF!</f>
        <v>#REF!</v>
      </c>
      <c r="P90" s="208" t="e">
        <f>+#REF!</f>
        <v>#REF!</v>
      </c>
      <c r="Q90" s="208" t="e">
        <f>+#REF!</f>
        <v>#REF!</v>
      </c>
      <c r="R90" s="210" t="e">
        <f>+#REF!/$R$3</f>
        <v>#REF!</v>
      </c>
      <c r="S90" s="210" t="e">
        <f>+#REF!/$R$3</f>
        <v>#REF!</v>
      </c>
      <c r="T90" s="210" t="e">
        <f>+#REF!/$R$3</f>
        <v>#REF!</v>
      </c>
      <c r="U90" s="210" t="e">
        <f>+#REF!/$R$3</f>
        <v>#REF!</v>
      </c>
      <c r="V90" s="210" t="e">
        <f>+#REF!/$R$3</f>
        <v>#REF!</v>
      </c>
      <c r="W90" s="210" t="e">
        <f>+#REF!/$R$3</f>
        <v>#REF!</v>
      </c>
      <c r="X90" s="210" t="e">
        <f>+#REF!/$R$3</f>
        <v>#REF!</v>
      </c>
      <c r="Y90" s="210" t="e">
        <f>+#REF!/$R$3</f>
        <v>#REF!</v>
      </c>
      <c r="Z90" s="210" t="e">
        <f>+#REF!/$R$3</f>
        <v>#REF!</v>
      </c>
      <c r="AA90" s="210" t="e">
        <f>+#REF!/$R$3</f>
        <v>#REF!</v>
      </c>
      <c r="AB90" s="210" t="e">
        <f>+#REF!/$R$3</f>
        <v>#REF!</v>
      </c>
      <c r="AC90" s="441"/>
      <c r="AD90" s="439"/>
      <c r="AE90" s="438"/>
    </row>
    <row r="91" spans="1:31" s="171" customFormat="1" ht="33.75" customHeight="1" x14ac:dyDescent="0.25">
      <c r="A91" s="207" t="e">
        <f>+#REF!</f>
        <v>#REF!</v>
      </c>
      <c r="B91" s="208" t="e">
        <f>+#REF!</f>
        <v>#REF!</v>
      </c>
      <c r="C91" s="209" t="e">
        <f>+#REF!</f>
        <v>#REF!</v>
      </c>
      <c r="D91" s="207" t="e">
        <f>+#REF!</f>
        <v>#REF!</v>
      </c>
      <c r="E91" s="207" t="e">
        <f>+#REF!</f>
        <v>#REF!</v>
      </c>
      <c r="F91" s="207" t="e">
        <f>+#REF!</f>
        <v>#REF!</v>
      </c>
      <c r="G91" s="207" t="e">
        <f>+#REF!</f>
        <v>#REF!</v>
      </c>
      <c r="H91" s="207" t="e">
        <f>+#REF!</f>
        <v>#REF!</v>
      </c>
      <c r="I91" s="207"/>
      <c r="J91" s="207"/>
      <c r="K91" s="207"/>
      <c r="L91" s="207"/>
      <c r="M91" s="207" t="e">
        <f>+#REF!</f>
        <v>#REF!</v>
      </c>
      <c r="N91" s="207" t="e">
        <f>+#REF!</f>
        <v>#REF!</v>
      </c>
      <c r="O91" s="207" t="e">
        <f>+#REF!</f>
        <v>#REF!</v>
      </c>
      <c r="P91" s="208" t="e">
        <f>+#REF!</f>
        <v>#REF!</v>
      </c>
      <c r="Q91" s="208" t="e">
        <f>+#REF!</f>
        <v>#REF!</v>
      </c>
      <c r="R91" s="210" t="e">
        <f>+#REF!/$R$3</f>
        <v>#REF!</v>
      </c>
      <c r="S91" s="210" t="e">
        <f>+#REF!/$R$3</f>
        <v>#REF!</v>
      </c>
      <c r="T91" s="210" t="e">
        <f>+#REF!/$R$3</f>
        <v>#REF!</v>
      </c>
      <c r="U91" s="210" t="e">
        <f>+#REF!/$R$3</f>
        <v>#REF!</v>
      </c>
      <c r="V91" s="210" t="e">
        <f>+#REF!/$R$3</f>
        <v>#REF!</v>
      </c>
      <c r="W91" s="210" t="e">
        <f>+#REF!/$R$3</f>
        <v>#REF!</v>
      </c>
      <c r="X91" s="210" t="e">
        <f>+#REF!/$R$3</f>
        <v>#REF!</v>
      </c>
      <c r="Y91" s="210" t="e">
        <f>+#REF!/$R$3</f>
        <v>#REF!</v>
      </c>
      <c r="Z91" s="210" t="e">
        <f>+#REF!/$R$3</f>
        <v>#REF!</v>
      </c>
      <c r="AA91" s="210" t="e">
        <f>+#REF!/$R$3</f>
        <v>#REF!</v>
      </c>
      <c r="AB91" s="210" t="e">
        <f>+#REF!/$R$3</f>
        <v>#REF!</v>
      </c>
      <c r="AC91" s="441"/>
      <c r="AD91" s="439"/>
      <c r="AE91" s="438"/>
    </row>
    <row r="92" spans="1:31" s="171" customFormat="1" ht="33.75" customHeight="1" x14ac:dyDescent="0.25">
      <c r="A92" s="207" t="e">
        <f>+#REF!</f>
        <v>#REF!</v>
      </c>
      <c r="B92" s="208" t="e">
        <f>+#REF!</f>
        <v>#REF!</v>
      </c>
      <c r="C92" s="209" t="e">
        <f>+#REF!</f>
        <v>#REF!</v>
      </c>
      <c r="D92" s="207" t="e">
        <f>+#REF!</f>
        <v>#REF!</v>
      </c>
      <c r="E92" s="207" t="e">
        <f>+#REF!</f>
        <v>#REF!</v>
      </c>
      <c r="F92" s="207" t="e">
        <f>+#REF!</f>
        <v>#REF!</v>
      </c>
      <c r="G92" s="207" t="e">
        <f>+#REF!</f>
        <v>#REF!</v>
      </c>
      <c r="H92" s="207" t="e">
        <f>+#REF!</f>
        <v>#REF!</v>
      </c>
      <c r="I92" s="207"/>
      <c r="J92" s="207"/>
      <c r="K92" s="207"/>
      <c r="L92" s="207"/>
      <c r="M92" s="207" t="e">
        <f>+#REF!</f>
        <v>#REF!</v>
      </c>
      <c r="N92" s="207" t="e">
        <f>+#REF!</f>
        <v>#REF!</v>
      </c>
      <c r="O92" s="207" t="e">
        <f>+#REF!</f>
        <v>#REF!</v>
      </c>
      <c r="P92" s="208" t="e">
        <f>+#REF!</f>
        <v>#REF!</v>
      </c>
      <c r="Q92" s="208" t="e">
        <f>+#REF!</f>
        <v>#REF!</v>
      </c>
      <c r="R92" s="210" t="e">
        <f>+#REF!/$R$3</f>
        <v>#REF!</v>
      </c>
      <c r="S92" s="210" t="e">
        <f>+#REF!/$R$3</f>
        <v>#REF!</v>
      </c>
      <c r="T92" s="210" t="e">
        <f>+#REF!/$R$3</f>
        <v>#REF!</v>
      </c>
      <c r="U92" s="210" t="e">
        <f>+#REF!/$R$3</f>
        <v>#REF!</v>
      </c>
      <c r="V92" s="210" t="e">
        <f>+#REF!/$R$3</f>
        <v>#REF!</v>
      </c>
      <c r="W92" s="210" t="e">
        <f>+#REF!/$R$3</f>
        <v>#REF!</v>
      </c>
      <c r="X92" s="210" t="e">
        <f>+#REF!/$R$3</f>
        <v>#REF!</v>
      </c>
      <c r="Y92" s="210" t="e">
        <f>+#REF!/$R$3</f>
        <v>#REF!</v>
      </c>
      <c r="Z92" s="210" t="e">
        <f>+#REF!/$R$3</f>
        <v>#REF!</v>
      </c>
      <c r="AA92" s="210" t="e">
        <f>+#REF!/$R$3</f>
        <v>#REF!</v>
      </c>
      <c r="AB92" s="210" t="e">
        <f>+#REF!/$R$3</f>
        <v>#REF!</v>
      </c>
      <c r="AC92" s="441"/>
      <c r="AD92" s="439"/>
      <c r="AE92" s="438"/>
    </row>
    <row r="93" spans="1:31" s="171" customFormat="1" ht="33.75" customHeight="1" x14ac:dyDescent="0.25">
      <c r="A93" s="207" t="e">
        <f>+#REF!</f>
        <v>#REF!</v>
      </c>
      <c r="B93" s="208" t="e">
        <f>+#REF!</f>
        <v>#REF!</v>
      </c>
      <c r="C93" s="209" t="e">
        <f>+#REF!</f>
        <v>#REF!</v>
      </c>
      <c r="D93" s="207" t="e">
        <f>+#REF!</f>
        <v>#REF!</v>
      </c>
      <c r="E93" s="207" t="e">
        <f>+#REF!</f>
        <v>#REF!</v>
      </c>
      <c r="F93" s="207" t="e">
        <f>+#REF!</f>
        <v>#REF!</v>
      </c>
      <c r="G93" s="207" t="e">
        <f>+#REF!</f>
        <v>#REF!</v>
      </c>
      <c r="H93" s="207" t="e">
        <f>+#REF!</f>
        <v>#REF!</v>
      </c>
      <c r="I93" s="207"/>
      <c r="J93" s="207"/>
      <c r="K93" s="207"/>
      <c r="L93" s="207"/>
      <c r="M93" s="207" t="e">
        <f>+#REF!</f>
        <v>#REF!</v>
      </c>
      <c r="N93" s="207" t="e">
        <f>+#REF!</f>
        <v>#REF!</v>
      </c>
      <c r="O93" s="207" t="e">
        <f>+#REF!</f>
        <v>#REF!</v>
      </c>
      <c r="P93" s="208" t="e">
        <f>+#REF!</f>
        <v>#REF!</v>
      </c>
      <c r="Q93" s="208" t="e">
        <f>+#REF!</f>
        <v>#REF!</v>
      </c>
      <c r="R93" s="210" t="e">
        <f>+#REF!/$R$3</f>
        <v>#REF!</v>
      </c>
      <c r="S93" s="210" t="e">
        <f>+#REF!/$R$3</f>
        <v>#REF!</v>
      </c>
      <c r="T93" s="210" t="e">
        <f>+#REF!/$R$3</f>
        <v>#REF!</v>
      </c>
      <c r="U93" s="210" t="e">
        <f>+#REF!/$R$3</f>
        <v>#REF!</v>
      </c>
      <c r="V93" s="210" t="e">
        <f>+#REF!/$R$3</f>
        <v>#REF!</v>
      </c>
      <c r="W93" s="210" t="e">
        <f>+#REF!/$R$3</f>
        <v>#REF!</v>
      </c>
      <c r="X93" s="210" t="e">
        <f>+#REF!/$R$3</f>
        <v>#REF!</v>
      </c>
      <c r="Y93" s="210" t="e">
        <f>+#REF!/$R$3</f>
        <v>#REF!</v>
      </c>
      <c r="Z93" s="210" t="e">
        <f>+#REF!/$R$3</f>
        <v>#REF!</v>
      </c>
      <c r="AA93" s="210" t="e">
        <f>+#REF!/$R$3</f>
        <v>#REF!</v>
      </c>
      <c r="AB93" s="210" t="e">
        <f>+#REF!/$R$3</f>
        <v>#REF!</v>
      </c>
      <c r="AC93" s="441"/>
      <c r="AD93" s="439"/>
      <c r="AE93" s="438"/>
    </row>
    <row r="94" spans="1:31" s="171" customFormat="1" ht="33.75" customHeight="1" x14ac:dyDescent="0.25">
      <c r="A94" s="207" t="e">
        <f>+#REF!</f>
        <v>#REF!</v>
      </c>
      <c r="B94" s="208" t="e">
        <f>+#REF!</f>
        <v>#REF!</v>
      </c>
      <c r="C94" s="209" t="e">
        <f>+#REF!</f>
        <v>#REF!</v>
      </c>
      <c r="D94" s="207" t="e">
        <f>+#REF!</f>
        <v>#REF!</v>
      </c>
      <c r="E94" s="207" t="e">
        <f>+#REF!</f>
        <v>#REF!</v>
      </c>
      <c r="F94" s="207" t="e">
        <f>+#REF!</f>
        <v>#REF!</v>
      </c>
      <c r="G94" s="207" t="e">
        <f>+#REF!</f>
        <v>#REF!</v>
      </c>
      <c r="H94" s="207" t="e">
        <f>+#REF!</f>
        <v>#REF!</v>
      </c>
      <c r="I94" s="207"/>
      <c r="J94" s="207"/>
      <c r="K94" s="207"/>
      <c r="L94" s="207"/>
      <c r="M94" s="207" t="e">
        <f>+#REF!</f>
        <v>#REF!</v>
      </c>
      <c r="N94" s="207" t="e">
        <f>+#REF!</f>
        <v>#REF!</v>
      </c>
      <c r="O94" s="207" t="e">
        <f>+#REF!</f>
        <v>#REF!</v>
      </c>
      <c r="P94" s="208" t="e">
        <f>+#REF!</f>
        <v>#REF!</v>
      </c>
      <c r="Q94" s="208" t="e">
        <f>+#REF!</f>
        <v>#REF!</v>
      </c>
      <c r="R94" s="210" t="e">
        <f>+#REF!/$R$3</f>
        <v>#REF!</v>
      </c>
      <c r="S94" s="210" t="e">
        <f>+#REF!/$R$3</f>
        <v>#REF!</v>
      </c>
      <c r="T94" s="210" t="e">
        <f>+#REF!/$R$3</f>
        <v>#REF!</v>
      </c>
      <c r="U94" s="210" t="e">
        <f>+#REF!/$R$3</f>
        <v>#REF!</v>
      </c>
      <c r="V94" s="210" t="e">
        <f>+#REF!/$R$3</f>
        <v>#REF!</v>
      </c>
      <c r="W94" s="210" t="e">
        <f>+#REF!/$R$3</f>
        <v>#REF!</v>
      </c>
      <c r="X94" s="210" t="e">
        <f>+#REF!/$R$3</f>
        <v>#REF!</v>
      </c>
      <c r="Y94" s="210" t="e">
        <f>+#REF!/$R$3</f>
        <v>#REF!</v>
      </c>
      <c r="Z94" s="210" t="e">
        <f>+#REF!/$R$3</f>
        <v>#REF!</v>
      </c>
      <c r="AA94" s="210" t="e">
        <f>+#REF!/$R$3</f>
        <v>#REF!</v>
      </c>
      <c r="AB94" s="210" t="e">
        <f>+#REF!/$R$3</f>
        <v>#REF!</v>
      </c>
      <c r="AC94" s="441"/>
      <c r="AD94" s="439"/>
      <c r="AE94" s="438"/>
    </row>
    <row r="95" spans="1:31" s="171" customFormat="1" ht="33.75" customHeight="1" x14ac:dyDescent="0.25">
      <c r="A95" s="207" t="e">
        <f>+#REF!</f>
        <v>#REF!</v>
      </c>
      <c r="B95" s="208" t="e">
        <f>+#REF!</f>
        <v>#REF!</v>
      </c>
      <c r="C95" s="209" t="e">
        <f>+#REF!</f>
        <v>#REF!</v>
      </c>
      <c r="D95" s="207" t="e">
        <f>+#REF!</f>
        <v>#REF!</v>
      </c>
      <c r="E95" s="207" t="e">
        <f>+#REF!</f>
        <v>#REF!</v>
      </c>
      <c r="F95" s="207" t="e">
        <f>+#REF!</f>
        <v>#REF!</v>
      </c>
      <c r="G95" s="207" t="e">
        <f>+#REF!</f>
        <v>#REF!</v>
      </c>
      <c r="H95" s="207" t="e">
        <f>+#REF!</f>
        <v>#REF!</v>
      </c>
      <c r="I95" s="207"/>
      <c r="J95" s="207"/>
      <c r="K95" s="207"/>
      <c r="L95" s="207"/>
      <c r="M95" s="207" t="e">
        <f>+#REF!</f>
        <v>#REF!</v>
      </c>
      <c r="N95" s="207" t="e">
        <f>+#REF!</f>
        <v>#REF!</v>
      </c>
      <c r="O95" s="207" t="e">
        <f>+#REF!</f>
        <v>#REF!</v>
      </c>
      <c r="P95" s="208" t="e">
        <f>+#REF!</f>
        <v>#REF!</v>
      </c>
      <c r="Q95" s="208" t="e">
        <f>+#REF!</f>
        <v>#REF!</v>
      </c>
      <c r="R95" s="210" t="e">
        <f>+#REF!/$R$3</f>
        <v>#REF!</v>
      </c>
      <c r="S95" s="210" t="e">
        <f>+#REF!/$R$3</f>
        <v>#REF!</v>
      </c>
      <c r="T95" s="210" t="e">
        <f>+#REF!/$R$3</f>
        <v>#REF!</v>
      </c>
      <c r="U95" s="210" t="e">
        <f>+#REF!/$R$3</f>
        <v>#REF!</v>
      </c>
      <c r="V95" s="210" t="e">
        <f>+#REF!/$R$3</f>
        <v>#REF!</v>
      </c>
      <c r="W95" s="210" t="e">
        <f>+#REF!/$R$3</f>
        <v>#REF!</v>
      </c>
      <c r="X95" s="210" t="e">
        <f>+#REF!/$R$3</f>
        <v>#REF!</v>
      </c>
      <c r="Y95" s="210" t="e">
        <f>+#REF!/$R$3</f>
        <v>#REF!</v>
      </c>
      <c r="Z95" s="210" t="e">
        <f>+#REF!/$R$3</f>
        <v>#REF!</v>
      </c>
      <c r="AA95" s="210" t="e">
        <f>+#REF!/$R$3</f>
        <v>#REF!</v>
      </c>
      <c r="AB95" s="210" t="e">
        <f>+#REF!/$R$3</f>
        <v>#REF!</v>
      </c>
      <c r="AC95" s="441"/>
      <c r="AD95" s="439"/>
      <c r="AE95" s="438"/>
    </row>
    <row r="96" spans="1:31" s="171" customFormat="1" ht="33.75" customHeight="1" x14ac:dyDescent="0.25">
      <c r="A96" s="443" t="e">
        <f>+#REF!</f>
        <v>#REF!</v>
      </c>
      <c r="B96" s="444" t="e">
        <f>+#REF!</f>
        <v>#REF!</v>
      </c>
      <c r="C96" s="445" t="e">
        <f>+#REF!</f>
        <v>#REF!</v>
      </c>
      <c r="D96" s="443" t="e">
        <f>+#REF!</f>
        <v>#REF!</v>
      </c>
      <c r="E96" s="443" t="e">
        <f>+#REF!</f>
        <v>#REF!</v>
      </c>
      <c r="F96" s="443" t="e">
        <f>+#REF!</f>
        <v>#REF!</v>
      </c>
      <c r="G96" s="443" t="e">
        <f>+#REF!</f>
        <v>#REF!</v>
      </c>
      <c r="H96" s="443" t="e">
        <f>+#REF!</f>
        <v>#REF!</v>
      </c>
      <c r="I96" s="443"/>
      <c r="J96" s="443"/>
      <c r="K96" s="443"/>
      <c r="L96" s="443"/>
      <c r="M96" s="443" t="e">
        <f>+#REF!</f>
        <v>#REF!</v>
      </c>
      <c r="N96" s="443" t="e">
        <f>+#REF!</f>
        <v>#REF!</v>
      </c>
      <c r="O96" s="443" t="e">
        <f>+#REF!</f>
        <v>#REF!</v>
      </c>
      <c r="P96" s="444" t="e">
        <f>+#REF!</f>
        <v>#REF!</v>
      </c>
      <c r="Q96" s="444" t="e">
        <f>+#REF!</f>
        <v>#REF!</v>
      </c>
      <c r="R96" s="446" t="e">
        <f>+#REF!/$R$3</f>
        <v>#REF!</v>
      </c>
      <c r="S96" s="446" t="e">
        <f>+#REF!/$R$3</f>
        <v>#REF!</v>
      </c>
      <c r="T96" s="446" t="e">
        <f>+#REF!/$R$3</f>
        <v>#REF!</v>
      </c>
      <c r="U96" s="446" t="e">
        <f>+#REF!/$R$3</f>
        <v>#REF!</v>
      </c>
      <c r="V96" s="446" t="e">
        <f>+#REF!/$R$3</f>
        <v>#REF!</v>
      </c>
      <c r="W96" s="446" t="e">
        <f>+#REF!/$R$3</f>
        <v>#REF!</v>
      </c>
      <c r="X96" s="446" t="e">
        <f>+#REF!/$R$3</f>
        <v>#REF!</v>
      </c>
      <c r="Y96" s="446" t="e">
        <f>+#REF!/$R$3</f>
        <v>#REF!</v>
      </c>
      <c r="Z96" s="446" t="e">
        <f>+#REF!/$R$3</f>
        <v>#REF!</v>
      </c>
      <c r="AA96" s="446" t="e">
        <f>+#REF!/$R$3</f>
        <v>#REF!</v>
      </c>
      <c r="AB96" s="446" t="e">
        <f>+#REF!/$R$3</f>
        <v>#REF!</v>
      </c>
      <c r="AC96" s="441"/>
      <c r="AD96" s="439"/>
      <c r="AE96" s="438"/>
    </row>
    <row r="97" spans="1:31" s="171" customFormat="1" ht="33.75" customHeight="1" x14ac:dyDescent="0.25">
      <c r="A97" s="443" t="e">
        <f>+#REF!</f>
        <v>#REF!</v>
      </c>
      <c r="B97" s="444" t="e">
        <f>+#REF!</f>
        <v>#REF!</v>
      </c>
      <c r="C97" s="445" t="e">
        <f>+#REF!</f>
        <v>#REF!</v>
      </c>
      <c r="D97" s="443" t="e">
        <f>+#REF!</f>
        <v>#REF!</v>
      </c>
      <c r="E97" s="443" t="e">
        <f>+#REF!</f>
        <v>#REF!</v>
      </c>
      <c r="F97" s="443" t="e">
        <f>+#REF!</f>
        <v>#REF!</v>
      </c>
      <c r="G97" s="443" t="e">
        <f>+#REF!</f>
        <v>#REF!</v>
      </c>
      <c r="H97" s="443" t="e">
        <f>+#REF!</f>
        <v>#REF!</v>
      </c>
      <c r="I97" s="443"/>
      <c r="J97" s="443"/>
      <c r="K97" s="443"/>
      <c r="L97" s="443"/>
      <c r="M97" s="443" t="e">
        <f>+#REF!</f>
        <v>#REF!</v>
      </c>
      <c r="N97" s="443" t="e">
        <f>+#REF!</f>
        <v>#REF!</v>
      </c>
      <c r="O97" s="443" t="e">
        <f>+#REF!</f>
        <v>#REF!</v>
      </c>
      <c r="P97" s="444" t="e">
        <f>+#REF!</f>
        <v>#REF!</v>
      </c>
      <c r="Q97" s="444" t="e">
        <f>+#REF!</f>
        <v>#REF!</v>
      </c>
      <c r="R97" s="446" t="e">
        <f>+#REF!/$R$3</f>
        <v>#REF!</v>
      </c>
      <c r="S97" s="446" t="e">
        <f>+#REF!/$R$3</f>
        <v>#REF!</v>
      </c>
      <c r="T97" s="446" t="e">
        <f>+#REF!/$R$3</f>
        <v>#REF!</v>
      </c>
      <c r="U97" s="446" t="e">
        <f>+#REF!/$R$3</f>
        <v>#REF!</v>
      </c>
      <c r="V97" s="446" t="e">
        <f>+#REF!/$R$3</f>
        <v>#REF!</v>
      </c>
      <c r="W97" s="446" t="e">
        <f>+#REF!/$R$3</f>
        <v>#REF!</v>
      </c>
      <c r="X97" s="446" t="e">
        <f>+#REF!/$R$3</f>
        <v>#REF!</v>
      </c>
      <c r="Y97" s="446" t="e">
        <f>+#REF!/$R$3</f>
        <v>#REF!</v>
      </c>
      <c r="Z97" s="446" t="e">
        <f>+#REF!/$R$3</f>
        <v>#REF!</v>
      </c>
      <c r="AA97" s="446" t="e">
        <f>+#REF!/$R$3</f>
        <v>#REF!</v>
      </c>
      <c r="AB97" s="446" t="e">
        <f>+#REF!/$R$3</f>
        <v>#REF!</v>
      </c>
      <c r="AC97" s="441"/>
      <c r="AD97" s="439"/>
      <c r="AE97" s="438"/>
    </row>
    <row r="98" spans="1:31" s="171" customFormat="1" ht="33.75" customHeight="1" x14ac:dyDescent="0.25">
      <c r="A98" s="443" t="e">
        <f>+#REF!</f>
        <v>#REF!</v>
      </c>
      <c r="B98" s="444" t="e">
        <f>+#REF!</f>
        <v>#REF!</v>
      </c>
      <c r="C98" s="445" t="e">
        <f>+#REF!</f>
        <v>#REF!</v>
      </c>
      <c r="D98" s="443" t="e">
        <f>+#REF!</f>
        <v>#REF!</v>
      </c>
      <c r="E98" s="443" t="e">
        <f>+#REF!</f>
        <v>#REF!</v>
      </c>
      <c r="F98" s="443" t="e">
        <f>+#REF!</f>
        <v>#REF!</v>
      </c>
      <c r="G98" s="443" t="e">
        <f>+#REF!</f>
        <v>#REF!</v>
      </c>
      <c r="H98" s="443" t="e">
        <f>+#REF!</f>
        <v>#REF!</v>
      </c>
      <c r="I98" s="443"/>
      <c r="J98" s="443"/>
      <c r="K98" s="443"/>
      <c r="L98" s="443"/>
      <c r="M98" s="443" t="e">
        <f>+#REF!</f>
        <v>#REF!</v>
      </c>
      <c r="N98" s="443" t="e">
        <f>+#REF!</f>
        <v>#REF!</v>
      </c>
      <c r="O98" s="443" t="e">
        <f>+#REF!</f>
        <v>#REF!</v>
      </c>
      <c r="P98" s="444" t="e">
        <f>+#REF!</f>
        <v>#REF!</v>
      </c>
      <c r="Q98" s="444" t="e">
        <f>+#REF!</f>
        <v>#REF!</v>
      </c>
      <c r="R98" s="446" t="e">
        <f>+#REF!/$R$3</f>
        <v>#REF!</v>
      </c>
      <c r="S98" s="446" t="e">
        <f>+#REF!/$R$3</f>
        <v>#REF!</v>
      </c>
      <c r="T98" s="446" t="e">
        <f>+#REF!/$R$3</f>
        <v>#REF!</v>
      </c>
      <c r="U98" s="446" t="e">
        <f>+#REF!/$R$3</f>
        <v>#REF!</v>
      </c>
      <c r="V98" s="446" t="e">
        <f>+#REF!/$R$3</f>
        <v>#REF!</v>
      </c>
      <c r="W98" s="446" t="e">
        <f>+#REF!/$R$3</f>
        <v>#REF!</v>
      </c>
      <c r="X98" s="446" t="e">
        <f>+#REF!/$R$3</f>
        <v>#REF!</v>
      </c>
      <c r="Y98" s="446" t="e">
        <f>+#REF!/$R$3</f>
        <v>#REF!</v>
      </c>
      <c r="Z98" s="446" t="e">
        <f>+#REF!/$R$3</f>
        <v>#REF!</v>
      </c>
      <c r="AA98" s="446" t="e">
        <f>+#REF!/$R$3</f>
        <v>#REF!</v>
      </c>
      <c r="AB98" s="446" t="e">
        <f>+#REF!/$R$3</f>
        <v>#REF!</v>
      </c>
      <c r="AC98" s="441"/>
      <c r="AD98" s="439"/>
      <c r="AE98" s="438"/>
    </row>
    <row r="99" spans="1:31" s="171" customFormat="1" ht="33.75" customHeight="1" x14ac:dyDescent="0.25">
      <c r="A99" s="443" t="e">
        <f>+#REF!</f>
        <v>#REF!</v>
      </c>
      <c r="B99" s="444" t="e">
        <f>+#REF!</f>
        <v>#REF!</v>
      </c>
      <c r="C99" s="445" t="e">
        <f>+#REF!</f>
        <v>#REF!</v>
      </c>
      <c r="D99" s="443" t="e">
        <f>+#REF!</f>
        <v>#REF!</v>
      </c>
      <c r="E99" s="443" t="e">
        <f>+#REF!</f>
        <v>#REF!</v>
      </c>
      <c r="F99" s="443" t="e">
        <f>+#REF!</f>
        <v>#REF!</v>
      </c>
      <c r="G99" s="443" t="e">
        <f>+#REF!</f>
        <v>#REF!</v>
      </c>
      <c r="H99" s="443" t="e">
        <f>+#REF!</f>
        <v>#REF!</v>
      </c>
      <c r="I99" s="443"/>
      <c r="J99" s="443"/>
      <c r="K99" s="443"/>
      <c r="L99" s="443"/>
      <c r="M99" s="443" t="e">
        <f>+#REF!</f>
        <v>#REF!</v>
      </c>
      <c r="N99" s="443" t="e">
        <f>+#REF!</f>
        <v>#REF!</v>
      </c>
      <c r="O99" s="443" t="e">
        <f>+#REF!</f>
        <v>#REF!</v>
      </c>
      <c r="P99" s="444" t="e">
        <f>+#REF!</f>
        <v>#REF!</v>
      </c>
      <c r="Q99" s="444" t="e">
        <f>+#REF!</f>
        <v>#REF!</v>
      </c>
      <c r="R99" s="446" t="e">
        <f>+#REF!/$R$3</f>
        <v>#REF!</v>
      </c>
      <c r="S99" s="446" t="e">
        <f>+#REF!/$R$3</f>
        <v>#REF!</v>
      </c>
      <c r="T99" s="446" t="e">
        <f>+#REF!/$R$3</f>
        <v>#REF!</v>
      </c>
      <c r="U99" s="446" t="e">
        <f>+#REF!/$R$3</f>
        <v>#REF!</v>
      </c>
      <c r="V99" s="446" t="e">
        <f>+#REF!/$R$3</f>
        <v>#REF!</v>
      </c>
      <c r="W99" s="446" t="e">
        <f>+#REF!/$R$3</f>
        <v>#REF!</v>
      </c>
      <c r="X99" s="446" t="e">
        <f>+#REF!/$R$3</f>
        <v>#REF!</v>
      </c>
      <c r="Y99" s="446" t="e">
        <f>+#REF!/$R$3</f>
        <v>#REF!</v>
      </c>
      <c r="Z99" s="446" t="e">
        <f>+#REF!/$R$3</f>
        <v>#REF!</v>
      </c>
      <c r="AA99" s="446" t="e">
        <f>+#REF!/$R$3</f>
        <v>#REF!</v>
      </c>
      <c r="AB99" s="446" t="e">
        <f>+#REF!/$R$3</f>
        <v>#REF!</v>
      </c>
      <c r="AC99" s="441"/>
      <c r="AD99" s="439"/>
      <c r="AE99" s="438"/>
    </row>
    <row r="100" spans="1:31" s="171" customFormat="1" ht="33.75" customHeight="1" x14ac:dyDescent="0.25">
      <c r="A100" s="443" t="e">
        <f>+#REF!</f>
        <v>#REF!</v>
      </c>
      <c r="B100" s="444" t="e">
        <f>+#REF!</f>
        <v>#REF!</v>
      </c>
      <c r="C100" s="445" t="e">
        <f>+#REF!</f>
        <v>#REF!</v>
      </c>
      <c r="D100" s="443" t="e">
        <f>+#REF!</f>
        <v>#REF!</v>
      </c>
      <c r="E100" s="443" t="e">
        <f>+#REF!</f>
        <v>#REF!</v>
      </c>
      <c r="F100" s="443" t="e">
        <f>+#REF!</f>
        <v>#REF!</v>
      </c>
      <c r="G100" s="443" t="e">
        <f>+#REF!</f>
        <v>#REF!</v>
      </c>
      <c r="H100" s="443" t="e">
        <f>+#REF!</f>
        <v>#REF!</v>
      </c>
      <c r="I100" s="443"/>
      <c r="J100" s="443"/>
      <c r="K100" s="443"/>
      <c r="L100" s="443"/>
      <c r="M100" s="443" t="e">
        <f>+#REF!</f>
        <v>#REF!</v>
      </c>
      <c r="N100" s="443" t="e">
        <f>+#REF!</f>
        <v>#REF!</v>
      </c>
      <c r="O100" s="443" t="e">
        <f>+#REF!</f>
        <v>#REF!</v>
      </c>
      <c r="P100" s="444" t="e">
        <f>+#REF!</f>
        <v>#REF!</v>
      </c>
      <c r="Q100" s="444" t="e">
        <f>+#REF!</f>
        <v>#REF!</v>
      </c>
      <c r="R100" s="446" t="e">
        <f>+#REF!/$R$3</f>
        <v>#REF!</v>
      </c>
      <c r="S100" s="446" t="e">
        <f>+#REF!/$R$3</f>
        <v>#REF!</v>
      </c>
      <c r="T100" s="446" t="e">
        <f>+#REF!/$R$3</f>
        <v>#REF!</v>
      </c>
      <c r="U100" s="446" t="e">
        <f>+#REF!/$R$3</f>
        <v>#REF!</v>
      </c>
      <c r="V100" s="446" t="e">
        <f>+#REF!/$R$3</f>
        <v>#REF!</v>
      </c>
      <c r="W100" s="446" t="e">
        <f>+#REF!/$R$3</f>
        <v>#REF!</v>
      </c>
      <c r="X100" s="446" t="e">
        <f>+#REF!/$R$3</f>
        <v>#REF!</v>
      </c>
      <c r="Y100" s="446" t="e">
        <f>+#REF!/$R$3</f>
        <v>#REF!</v>
      </c>
      <c r="Z100" s="446" t="e">
        <f>+#REF!/$R$3</f>
        <v>#REF!</v>
      </c>
      <c r="AA100" s="446" t="e">
        <f>+#REF!/$R$3</f>
        <v>#REF!</v>
      </c>
      <c r="AB100" s="446" t="e">
        <f>+#REF!/$R$3</f>
        <v>#REF!</v>
      </c>
      <c r="AC100" s="441"/>
      <c r="AD100" s="439"/>
      <c r="AE100" s="438"/>
    </row>
    <row r="101" spans="1:31" s="171" customFormat="1" ht="33.75" customHeight="1" x14ac:dyDescent="0.25">
      <c r="A101" s="443" t="e">
        <f>+#REF!</f>
        <v>#REF!</v>
      </c>
      <c r="B101" s="444" t="e">
        <f>+#REF!</f>
        <v>#REF!</v>
      </c>
      <c r="C101" s="445" t="e">
        <f>+#REF!</f>
        <v>#REF!</v>
      </c>
      <c r="D101" s="443" t="e">
        <f>+#REF!</f>
        <v>#REF!</v>
      </c>
      <c r="E101" s="443" t="e">
        <f>+#REF!</f>
        <v>#REF!</v>
      </c>
      <c r="F101" s="443" t="e">
        <f>+#REF!</f>
        <v>#REF!</v>
      </c>
      <c r="G101" s="443" t="e">
        <f>+#REF!</f>
        <v>#REF!</v>
      </c>
      <c r="H101" s="443" t="e">
        <f>+#REF!</f>
        <v>#REF!</v>
      </c>
      <c r="I101" s="443"/>
      <c r="J101" s="443"/>
      <c r="K101" s="443"/>
      <c r="L101" s="443"/>
      <c r="M101" s="443" t="e">
        <f>+#REF!</f>
        <v>#REF!</v>
      </c>
      <c r="N101" s="443" t="e">
        <f>+#REF!</f>
        <v>#REF!</v>
      </c>
      <c r="O101" s="443" t="e">
        <f>+#REF!</f>
        <v>#REF!</v>
      </c>
      <c r="P101" s="444" t="e">
        <f>+#REF!</f>
        <v>#REF!</v>
      </c>
      <c r="Q101" s="444" t="e">
        <f>+#REF!</f>
        <v>#REF!</v>
      </c>
      <c r="R101" s="446" t="e">
        <f>+#REF!/$R$3</f>
        <v>#REF!</v>
      </c>
      <c r="S101" s="446" t="e">
        <f>+#REF!/$R$3</f>
        <v>#REF!</v>
      </c>
      <c r="T101" s="446" t="e">
        <f>+#REF!/$R$3</f>
        <v>#REF!</v>
      </c>
      <c r="U101" s="446" t="e">
        <f>+#REF!/$R$3</f>
        <v>#REF!</v>
      </c>
      <c r="V101" s="446" t="e">
        <f>+#REF!/$R$3</f>
        <v>#REF!</v>
      </c>
      <c r="W101" s="446" t="e">
        <f>+#REF!/$R$3</f>
        <v>#REF!</v>
      </c>
      <c r="X101" s="446" t="e">
        <f>+#REF!/$R$3</f>
        <v>#REF!</v>
      </c>
      <c r="Y101" s="446" t="e">
        <f>+#REF!/$R$3</f>
        <v>#REF!</v>
      </c>
      <c r="Z101" s="446" t="e">
        <f>+#REF!/$R$3</f>
        <v>#REF!</v>
      </c>
      <c r="AA101" s="446" t="e">
        <f>+#REF!/$R$3</f>
        <v>#REF!</v>
      </c>
      <c r="AB101" s="446" t="e">
        <f>+#REF!/$R$3</f>
        <v>#REF!</v>
      </c>
      <c r="AC101" s="441"/>
      <c r="AD101" s="439"/>
      <c r="AE101" s="438"/>
    </row>
    <row r="102" spans="1:31" s="171" customFormat="1" ht="33.75" customHeight="1" x14ac:dyDescent="0.25">
      <c r="A102" s="443" t="e">
        <f>+#REF!</f>
        <v>#REF!</v>
      </c>
      <c r="B102" s="444" t="e">
        <f>+#REF!</f>
        <v>#REF!</v>
      </c>
      <c r="C102" s="445" t="e">
        <f>+#REF!</f>
        <v>#REF!</v>
      </c>
      <c r="D102" s="443" t="e">
        <f>+#REF!</f>
        <v>#REF!</v>
      </c>
      <c r="E102" s="443" t="e">
        <f>+#REF!</f>
        <v>#REF!</v>
      </c>
      <c r="F102" s="443" t="e">
        <f>+#REF!</f>
        <v>#REF!</v>
      </c>
      <c r="G102" s="443" t="e">
        <f>+#REF!</f>
        <v>#REF!</v>
      </c>
      <c r="H102" s="443" t="e">
        <f>+#REF!</f>
        <v>#REF!</v>
      </c>
      <c r="I102" s="443"/>
      <c r="J102" s="443"/>
      <c r="K102" s="443"/>
      <c r="L102" s="443"/>
      <c r="M102" s="443" t="e">
        <f>+#REF!</f>
        <v>#REF!</v>
      </c>
      <c r="N102" s="443" t="e">
        <f>+#REF!</f>
        <v>#REF!</v>
      </c>
      <c r="O102" s="443" t="e">
        <f>+#REF!</f>
        <v>#REF!</v>
      </c>
      <c r="P102" s="444" t="e">
        <f>+#REF!</f>
        <v>#REF!</v>
      </c>
      <c r="Q102" s="444" t="e">
        <f>+#REF!</f>
        <v>#REF!</v>
      </c>
      <c r="R102" s="446" t="e">
        <f>+#REF!/$R$3</f>
        <v>#REF!</v>
      </c>
      <c r="S102" s="446" t="e">
        <f>+#REF!/$R$3</f>
        <v>#REF!</v>
      </c>
      <c r="T102" s="446" t="e">
        <f>+#REF!/$R$3</f>
        <v>#REF!</v>
      </c>
      <c r="U102" s="446" t="e">
        <f>+#REF!/$R$3</f>
        <v>#REF!</v>
      </c>
      <c r="V102" s="446" t="e">
        <f>+#REF!/$R$3</f>
        <v>#REF!</v>
      </c>
      <c r="W102" s="446" t="e">
        <f>+#REF!/$R$3</f>
        <v>#REF!</v>
      </c>
      <c r="X102" s="446" t="e">
        <f>+#REF!/$R$3</f>
        <v>#REF!</v>
      </c>
      <c r="Y102" s="446" t="e">
        <f>+#REF!/$R$3</f>
        <v>#REF!</v>
      </c>
      <c r="Z102" s="446" t="e">
        <f>+#REF!/$R$3</f>
        <v>#REF!</v>
      </c>
      <c r="AA102" s="446" t="e">
        <f>+#REF!/$R$3</f>
        <v>#REF!</v>
      </c>
      <c r="AB102" s="446" t="e">
        <f>+#REF!/$R$3</f>
        <v>#REF!</v>
      </c>
      <c r="AC102" s="441"/>
      <c r="AD102" s="439"/>
      <c r="AE102" s="438"/>
    </row>
    <row r="103" spans="1:31" s="171" customFormat="1" ht="33.75" customHeight="1" x14ac:dyDescent="0.25">
      <c r="A103" s="443" t="e">
        <f>+#REF!</f>
        <v>#REF!</v>
      </c>
      <c r="B103" s="444" t="e">
        <f>+#REF!</f>
        <v>#REF!</v>
      </c>
      <c r="C103" s="445" t="e">
        <f>+#REF!</f>
        <v>#REF!</v>
      </c>
      <c r="D103" s="443" t="e">
        <f>+#REF!</f>
        <v>#REF!</v>
      </c>
      <c r="E103" s="443" t="e">
        <f>+#REF!</f>
        <v>#REF!</v>
      </c>
      <c r="F103" s="443" t="e">
        <f>+#REF!</f>
        <v>#REF!</v>
      </c>
      <c r="G103" s="443" t="e">
        <f>+#REF!</f>
        <v>#REF!</v>
      </c>
      <c r="H103" s="443" t="e">
        <f>+#REF!</f>
        <v>#REF!</v>
      </c>
      <c r="I103" s="443"/>
      <c r="J103" s="443"/>
      <c r="K103" s="443"/>
      <c r="L103" s="443"/>
      <c r="M103" s="443" t="e">
        <f>+#REF!</f>
        <v>#REF!</v>
      </c>
      <c r="N103" s="443" t="e">
        <f>+#REF!</f>
        <v>#REF!</v>
      </c>
      <c r="O103" s="443" t="e">
        <f>+#REF!</f>
        <v>#REF!</v>
      </c>
      <c r="P103" s="444" t="e">
        <f>+#REF!</f>
        <v>#REF!</v>
      </c>
      <c r="Q103" s="444" t="e">
        <f>+#REF!</f>
        <v>#REF!</v>
      </c>
      <c r="R103" s="446" t="e">
        <f>+#REF!/$R$3</f>
        <v>#REF!</v>
      </c>
      <c r="S103" s="446" t="e">
        <f>+#REF!/$R$3</f>
        <v>#REF!</v>
      </c>
      <c r="T103" s="446" t="e">
        <f>+#REF!/$R$3</f>
        <v>#REF!</v>
      </c>
      <c r="U103" s="446" t="e">
        <f>+#REF!/$R$3</f>
        <v>#REF!</v>
      </c>
      <c r="V103" s="446" t="e">
        <f>+#REF!/$R$3</f>
        <v>#REF!</v>
      </c>
      <c r="W103" s="446" t="e">
        <f>+#REF!/$R$3</f>
        <v>#REF!</v>
      </c>
      <c r="X103" s="446" t="e">
        <f>+#REF!/$R$3</f>
        <v>#REF!</v>
      </c>
      <c r="Y103" s="446" t="e">
        <f>+#REF!/$R$3</f>
        <v>#REF!</v>
      </c>
      <c r="Z103" s="446" t="e">
        <f>+#REF!/$R$3</f>
        <v>#REF!</v>
      </c>
      <c r="AA103" s="446" t="e">
        <f>+#REF!/$R$3</f>
        <v>#REF!</v>
      </c>
      <c r="AB103" s="446" t="e">
        <f>+#REF!/$R$3</f>
        <v>#REF!</v>
      </c>
      <c r="AC103" s="441"/>
      <c r="AD103" s="439"/>
      <c r="AE103" s="438"/>
    </row>
    <row r="104" spans="1:31" s="171" customFormat="1" ht="33.75" customHeight="1" x14ac:dyDescent="0.25">
      <c r="A104" s="443" t="e">
        <f>+#REF!</f>
        <v>#REF!</v>
      </c>
      <c r="B104" s="444" t="e">
        <f>+#REF!</f>
        <v>#REF!</v>
      </c>
      <c r="C104" s="445" t="e">
        <f>+#REF!</f>
        <v>#REF!</v>
      </c>
      <c r="D104" s="443" t="e">
        <f>+#REF!</f>
        <v>#REF!</v>
      </c>
      <c r="E104" s="443" t="e">
        <f>+#REF!</f>
        <v>#REF!</v>
      </c>
      <c r="F104" s="443" t="e">
        <f>+#REF!</f>
        <v>#REF!</v>
      </c>
      <c r="G104" s="443" t="e">
        <f>+#REF!</f>
        <v>#REF!</v>
      </c>
      <c r="H104" s="443" t="e">
        <f>+#REF!</f>
        <v>#REF!</v>
      </c>
      <c r="I104" s="443"/>
      <c r="J104" s="443"/>
      <c r="K104" s="443"/>
      <c r="L104" s="443"/>
      <c r="M104" s="443" t="e">
        <f>+#REF!</f>
        <v>#REF!</v>
      </c>
      <c r="N104" s="443" t="e">
        <f>+#REF!</f>
        <v>#REF!</v>
      </c>
      <c r="O104" s="443" t="e">
        <f>+#REF!</f>
        <v>#REF!</v>
      </c>
      <c r="P104" s="444" t="e">
        <f>+#REF!</f>
        <v>#REF!</v>
      </c>
      <c r="Q104" s="444" t="e">
        <f>+#REF!</f>
        <v>#REF!</v>
      </c>
      <c r="R104" s="446" t="e">
        <f>+#REF!/$R$3</f>
        <v>#REF!</v>
      </c>
      <c r="S104" s="446" t="e">
        <f>+#REF!/$R$3</f>
        <v>#REF!</v>
      </c>
      <c r="T104" s="446" t="e">
        <f>+#REF!/$R$3</f>
        <v>#REF!</v>
      </c>
      <c r="U104" s="446" t="e">
        <f>+#REF!/$R$3</f>
        <v>#REF!</v>
      </c>
      <c r="V104" s="446" t="e">
        <f>+#REF!/$R$3</f>
        <v>#REF!</v>
      </c>
      <c r="W104" s="446" t="e">
        <f>+#REF!/$R$3</f>
        <v>#REF!</v>
      </c>
      <c r="X104" s="446" t="e">
        <f>+#REF!/$R$3</f>
        <v>#REF!</v>
      </c>
      <c r="Y104" s="446" t="e">
        <f>+#REF!/$R$3</f>
        <v>#REF!</v>
      </c>
      <c r="Z104" s="446" t="e">
        <f>+#REF!/$R$3</f>
        <v>#REF!</v>
      </c>
      <c r="AA104" s="446" t="e">
        <f>+#REF!/$R$3</f>
        <v>#REF!</v>
      </c>
      <c r="AB104" s="446" t="e">
        <f>+#REF!/$R$3</f>
        <v>#REF!</v>
      </c>
      <c r="AC104" s="441"/>
      <c r="AD104" s="439"/>
      <c r="AE104" s="438"/>
    </row>
    <row r="105" spans="1:31" s="171" customFormat="1" ht="33.75" customHeight="1" x14ac:dyDescent="0.25">
      <c r="A105" s="443" t="e">
        <f>+#REF!</f>
        <v>#REF!</v>
      </c>
      <c r="B105" s="444" t="e">
        <f>+#REF!</f>
        <v>#REF!</v>
      </c>
      <c r="C105" s="445" t="e">
        <f>+#REF!</f>
        <v>#REF!</v>
      </c>
      <c r="D105" s="443" t="e">
        <f>+#REF!</f>
        <v>#REF!</v>
      </c>
      <c r="E105" s="443" t="e">
        <f>+#REF!</f>
        <v>#REF!</v>
      </c>
      <c r="F105" s="443" t="e">
        <f>+#REF!</f>
        <v>#REF!</v>
      </c>
      <c r="G105" s="443" t="e">
        <f>+#REF!</f>
        <v>#REF!</v>
      </c>
      <c r="H105" s="443" t="e">
        <f>+#REF!</f>
        <v>#REF!</v>
      </c>
      <c r="I105" s="443"/>
      <c r="J105" s="443"/>
      <c r="K105" s="443"/>
      <c r="L105" s="443"/>
      <c r="M105" s="443" t="e">
        <f>+#REF!</f>
        <v>#REF!</v>
      </c>
      <c r="N105" s="443" t="e">
        <f>+#REF!</f>
        <v>#REF!</v>
      </c>
      <c r="O105" s="443" t="e">
        <f>+#REF!</f>
        <v>#REF!</v>
      </c>
      <c r="P105" s="444" t="e">
        <f>+#REF!</f>
        <v>#REF!</v>
      </c>
      <c r="Q105" s="444" t="e">
        <f>+#REF!</f>
        <v>#REF!</v>
      </c>
      <c r="R105" s="446" t="e">
        <f>+#REF!/$R$3</f>
        <v>#REF!</v>
      </c>
      <c r="S105" s="446" t="e">
        <f>+#REF!/$R$3</f>
        <v>#REF!</v>
      </c>
      <c r="T105" s="446" t="e">
        <f>+#REF!/$R$3</f>
        <v>#REF!</v>
      </c>
      <c r="U105" s="446" t="e">
        <f>+#REF!/$R$3</f>
        <v>#REF!</v>
      </c>
      <c r="V105" s="446" t="e">
        <f>+#REF!/$R$3</f>
        <v>#REF!</v>
      </c>
      <c r="W105" s="446" t="e">
        <f>+#REF!/$R$3</f>
        <v>#REF!</v>
      </c>
      <c r="X105" s="446" t="e">
        <f>+#REF!/$R$3</f>
        <v>#REF!</v>
      </c>
      <c r="Y105" s="446" t="e">
        <f>+#REF!/$R$3</f>
        <v>#REF!</v>
      </c>
      <c r="Z105" s="446" t="e">
        <f>+#REF!/$R$3</f>
        <v>#REF!</v>
      </c>
      <c r="AA105" s="446" t="e">
        <f>+#REF!/$R$3</f>
        <v>#REF!</v>
      </c>
      <c r="AB105" s="446" t="e">
        <f>+#REF!/$R$3</f>
        <v>#REF!</v>
      </c>
      <c r="AC105" s="441"/>
      <c r="AD105" s="439"/>
      <c r="AE105" s="438"/>
    </row>
    <row r="106" spans="1:31" s="171" customFormat="1" ht="33.75" customHeight="1" x14ac:dyDescent="0.25">
      <c r="A106" s="443" t="e">
        <f>+#REF!</f>
        <v>#REF!</v>
      </c>
      <c r="B106" s="444" t="e">
        <f>+#REF!</f>
        <v>#REF!</v>
      </c>
      <c r="C106" s="445" t="e">
        <f>+#REF!</f>
        <v>#REF!</v>
      </c>
      <c r="D106" s="443" t="e">
        <f>+#REF!</f>
        <v>#REF!</v>
      </c>
      <c r="E106" s="443" t="e">
        <f>+#REF!</f>
        <v>#REF!</v>
      </c>
      <c r="F106" s="443" t="e">
        <f>+#REF!</f>
        <v>#REF!</v>
      </c>
      <c r="G106" s="443" t="e">
        <f>+#REF!</f>
        <v>#REF!</v>
      </c>
      <c r="H106" s="443" t="e">
        <f>+#REF!</f>
        <v>#REF!</v>
      </c>
      <c r="I106" s="443"/>
      <c r="J106" s="443"/>
      <c r="K106" s="443"/>
      <c r="L106" s="443"/>
      <c r="M106" s="443" t="e">
        <f>+#REF!</f>
        <v>#REF!</v>
      </c>
      <c r="N106" s="443" t="e">
        <f>+#REF!</f>
        <v>#REF!</v>
      </c>
      <c r="O106" s="443" t="e">
        <f>+#REF!</f>
        <v>#REF!</v>
      </c>
      <c r="P106" s="444" t="e">
        <f>+#REF!</f>
        <v>#REF!</v>
      </c>
      <c r="Q106" s="444" t="e">
        <f>+#REF!</f>
        <v>#REF!</v>
      </c>
      <c r="R106" s="446" t="e">
        <f>+#REF!/$R$3</f>
        <v>#REF!</v>
      </c>
      <c r="S106" s="446" t="e">
        <f>+#REF!/$R$3</f>
        <v>#REF!</v>
      </c>
      <c r="T106" s="446" t="e">
        <f>+#REF!/$R$3</f>
        <v>#REF!</v>
      </c>
      <c r="U106" s="446" t="e">
        <f>+#REF!/$R$3</f>
        <v>#REF!</v>
      </c>
      <c r="V106" s="446" t="e">
        <f>+#REF!/$R$3</f>
        <v>#REF!</v>
      </c>
      <c r="W106" s="446" t="e">
        <f>+#REF!/$R$3</f>
        <v>#REF!</v>
      </c>
      <c r="X106" s="446" t="e">
        <f>+#REF!/$R$3</f>
        <v>#REF!</v>
      </c>
      <c r="Y106" s="446" t="e">
        <f>+#REF!/$R$3</f>
        <v>#REF!</v>
      </c>
      <c r="Z106" s="446" t="e">
        <f>+#REF!/$R$3</f>
        <v>#REF!</v>
      </c>
      <c r="AA106" s="446" t="e">
        <f>+#REF!/$R$3</f>
        <v>#REF!</v>
      </c>
      <c r="AB106" s="446" t="e">
        <f>+#REF!/$R$3</f>
        <v>#REF!</v>
      </c>
      <c r="AC106" s="441"/>
      <c r="AD106" s="439"/>
      <c r="AE106" s="438"/>
    </row>
    <row r="107" spans="1:31" s="171" customFormat="1" ht="33.75" customHeight="1" x14ac:dyDescent="0.25">
      <c r="A107" s="443" t="e">
        <f>+#REF!</f>
        <v>#REF!</v>
      </c>
      <c r="B107" s="444" t="e">
        <f>+#REF!</f>
        <v>#REF!</v>
      </c>
      <c r="C107" s="445" t="e">
        <f>+#REF!</f>
        <v>#REF!</v>
      </c>
      <c r="D107" s="443" t="e">
        <f>+#REF!</f>
        <v>#REF!</v>
      </c>
      <c r="E107" s="443" t="e">
        <f>+#REF!</f>
        <v>#REF!</v>
      </c>
      <c r="F107" s="443" t="e">
        <f>+#REF!</f>
        <v>#REF!</v>
      </c>
      <c r="G107" s="443" t="e">
        <f>+#REF!</f>
        <v>#REF!</v>
      </c>
      <c r="H107" s="443" t="e">
        <f>+#REF!</f>
        <v>#REF!</v>
      </c>
      <c r="I107" s="443"/>
      <c r="J107" s="443"/>
      <c r="K107" s="443"/>
      <c r="L107" s="443"/>
      <c r="M107" s="443" t="e">
        <f>+#REF!</f>
        <v>#REF!</v>
      </c>
      <c r="N107" s="443" t="e">
        <f>+#REF!</f>
        <v>#REF!</v>
      </c>
      <c r="O107" s="443" t="e">
        <f>+#REF!</f>
        <v>#REF!</v>
      </c>
      <c r="P107" s="444" t="e">
        <f>+#REF!</f>
        <v>#REF!</v>
      </c>
      <c r="Q107" s="444" t="e">
        <f>+#REF!</f>
        <v>#REF!</v>
      </c>
      <c r="R107" s="446" t="e">
        <f>+#REF!/$R$3</f>
        <v>#REF!</v>
      </c>
      <c r="S107" s="446" t="e">
        <f>+#REF!/$R$3</f>
        <v>#REF!</v>
      </c>
      <c r="T107" s="446" t="e">
        <f>+#REF!/$R$3</f>
        <v>#REF!</v>
      </c>
      <c r="U107" s="446" t="e">
        <f>+#REF!/$R$3</f>
        <v>#REF!</v>
      </c>
      <c r="V107" s="446" t="e">
        <f>+#REF!/$R$3</f>
        <v>#REF!</v>
      </c>
      <c r="W107" s="446" t="e">
        <f>+#REF!/$R$3</f>
        <v>#REF!</v>
      </c>
      <c r="X107" s="446" t="e">
        <f>+#REF!/$R$3</f>
        <v>#REF!</v>
      </c>
      <c r="Y107" s="446" t="e">
        <f>+#REF!/$R$3</f>
        <v>#REF!</v>
      </c>
      <c r="Z107" s="446" t="e">
        <f>+#REF!/$R$3</f>
        <v>#REF!</v>
      </c>
      <c r="AA107" s="446" t="e">
        <f>+#REF!/$R$3</f>
        <v>#REF!</v>
      </c>
      <c r="AB107" s="446" t="e">
        <f>+#REF!/$R$3</f>
        <v>#REF!</v>
      </c>
      <c r="AC107" s="441"/>
      <c r="AD107" s="439"/>
      <c r="AE107" s="438"/>
    </row>
    <row r="108" spans="1:31" s="171" customFormat="1" ht="33.75" customHeight="1" x14ac:dyDescent="0.25">
      <c r="A108" s="443" t="e">
        <f>+#REF!</f>
        <v>#REF!</v>
      </c>
      <c r="B108" s="444" t="e">
        <f>+#REF!</f>
        <v>#REF!</v>
      </c>
      <c r="C108" s="445" t="e">
        <f>+#REF!</f>
        <v>#REF!</v>
      </c>
      <c r="D108" s="443" t="e">
        <f>+#REF!</f>
        <v>#REF!</v>
      </c>
      <c r="E108" s="443" t="e">
        <f>+#REF!</f>
        <v>#REF!</v>
      </c>
      <c r="F108" s="443" t="e">
        <f>+#REF!</f>
        <v>#REF!</v>
      </c>
      <c r="G108" s="443" t="e">
        <f>+#REF!</f>
        <v>#REF!</v>
      </c>
      <c r="H108" s="443" t="e">
        <f>+#REF!</f>
        <v>#REF!</v>
      </c>
      <c r="I108" s="443"/>
      <c r="J108" s="443"/>
      <c r="K108" s="443"/>
      <c r="L108" s="443"/>
      <c r="M108" s="443" t="e">
        <f>+#REF!</f>
        <v>#REF!</v>
      </c>
      <c r="N108" s="443" t="e">
        <f>+#REF!</f>
        <v>#REF!</v>
      </c>
      <c r="O108" s="443" t="e">
        <f>+#REF!</f>
        <v>#REF!</v>
      </c>
      <c r="P108" s="444" t="e">
        <f>+#REF!</f>
        <v>#REF!</v>
      </c>
      <c r="Q108" s="444" t="e">
        <f>+#REF!</f>
        <v>#REF!</v>
      </c>
      <c r="R108" s="446" t="e">
        <f>+#REF!/$R$3</f>
        <v>#REF!</v>
      </c>
      <c r="S108" s="446" t="e">
        <f>+#REF!/$R$3</f>
        <v>#REF!</v>
      </c>
      <c r="T108" s="446" t="e">
        <f>+#REF!/$R$3</f>
        <v>#REF!</v>
      </c>
      <c r="U108" s="446" t="e">
        <f>+#REF!/$R$3</f>
        <v>#REF!</v>
      </c>
      <c r="V108" s="446" t="e">
        <f>+#REF!/$R$3</f>
        <v>#REF!</v>
      </c>
      <c r="W108" s="446" t="e">
        <f>+#REF!/$R$3</f>
        <v>#REF!</v>
      </c>
      <c r="X108" s="446" t="e">
        <f>+#REF!/$R$3</f>
        <v>#REF!</v>
      </c>
      <c r="Y108" s="446" t="e">
        <f>+#REF!/$R$3</f>
        <v>#REF!</v>
      </c>
      <c r="Z108" s="446" t="e">
        <f>+#REF!/$R$3</f>
        <v>#REF!</v>
      </c>
      <c r="AA108" s="446" t="e">
        <f>+#REF!/$R$3</f>
        <v>#REF!</v>
      </c>
      <c r="AB108" s="446" t="e">
        <f>+#REF!/$R$3</f>
        <v>#REF!</v>
      </c>
      <c r="AC108" s="441"/>
      <c r="AD108" s="439"/>
      <c r="AE108" s="438"/>
    </row>
    <row r="109" spans="1:31" s="171" customFormat="1" ht="33.75" customHeight="1" x14ac:dyDescent="0.25">
      <c r="A109" s="443" t="e">
        <f>+#REF!</f>
        <v>#REF!</v>
      </c>
      <c r="B109" s="444" t="e">
        <f>+#REF!</f>
        <v>#REF!</v>
      </c>
      <c r="C109" s="445" t="e">
        <f>+#REF!</f>
        <v>#REF!</v>
      </c>
      <c r="D109" s="443" t="e">
        <f>+#REF!</f>
        <v>#REF!</v>
      </c>
      <c r="E109" s="443" t="e">
        <f>+#REF!</f>
        <v>#REF!</v>
      </c>
      <c r="F109" s="443" t="e">
        <f>+#REF!</f>
        <v>#REF!</v>
      </c>
      <c r="G109" s="443" t="e">
        <f>+#REF!</f>
        <v>#REF!</v>
      </c>
      <c r="H109" s="443" t="e">
        <f>+#REF!</f>
        <v>#REF!</v>
      </c>
      <c r="I109" s="443"/>
      <c r="J109" s="443"/>
      <c r="K109" s="443"/>
      <c r="L109" s="443"/>
      <c r="M109" s="443" t="e">
        <f>+#REF!</f>
        <v>#REF!</v>
      </c>
      <c r="N109" s="443" t="e">
        <f>+#REF!</f>
        <v>#REF!</v>
      </c>
      <c r="O109" s="443" t="e">
        <f>+#REF!</f>
        <v>#REF!</v>
      </c>
      <c r="P109" s="444" t="e">
        <f>+#REF!</f>
        <v>#REF!</v>
      </c>
      <c r="Q109" s="444" t="e">
        <f>+#REF!</f>
        <v>#REF!</v>
      </c>
      <c r="R109" s="446" t="e">
        <f>+#REF!/$R$3</f>
        <v>#REF!</v>
      </c>
      <c r="S109" s="446" t="e">
        <f>+#REF!/$R$3</f>
        <v>#REF!</v>
      </c>
      <c r="T109" s="446" t="e">
        <f>+#REF!/$R$3</f>
        <v>#REF!</v>
      </c>
      <c r="U109" s="446" t="e">
        <f>+#REF!/$R$3</f>
        <v>#REF!</v>
      </c>
      <c r="V109" s="446" t="e">
        <f>+#REF!/$R$3</f>
        <v>#REF!</v>
      </c>
      <c r="W109" s="446" t="e">
        <f>+#REF!/$R$3</f>
        <v>#REF!</v>
      </c>
      <c r="X109" s="446" t="e">
        <f>+#REF!/$R$3</f>
        <v>#REF!</v>
      </c>
      <c r="Y109" s="446" t="e">
        <f>+#REF!/$R$3</f>
        <v>#REF!</v>
      </c>
      <c r="Z109" s="446" t="e">
        <f>+#REF!/$R$3</f>
        <v>#REF!</v>
      </c>
      <c r="AA109" s="446" t="e">
        <f>+#REF!/$R$3</f>
        <v>#REF!</v>
      </c>
      <c r="AB109" s="446" t="e">
        <f>+#REF!/$R$3</f>
        <v>#REF!</v>
      </c>
      <c r="AC109" s="441"/>
      <c r="AD109" s="439"/>
      <c r="AE109" s="438"/>
    </row>
    <row r="110" spans="1:31" s="171" customFormat="1" ht="33.75" customHeight="1" x14ac:dyDescent="0.25">
      <c r="A110" s="443" t="e">
        <f>+#REF!</f>
        <v>#REF!</v>
      </c>
      <c r="B110" s="444" t="e">
        <f>+#REF!</f>
        <v>#REF!</v>
      </c>
      <c r="C110" s="445" t="e">
        <f>+#REF!</f>
        <v>#REF!</v>
      </c>
      <c r="D110" s="443" t="e">
        <f>+#REF!</f>
        <v>#REF!</v>
      </c>
      <c r="E110" s="443" t="e">
        <f>+#REF!</f>
        <v>#REF!</v>
      </c>
      <c r="F110" s="443" t="e">
        <f>+#REF!</f>
        <v>#REF!</v>
      </c>
      <c r="G110" s="443" t="e">
        <f>+#REF!</f>
        <v>#REF!</v>
      </c>
      <c r="H110" s="443" t="e">
        <f>+#REF!</f>
        <v>#REF!</v>
      </c>
      <c r="I110" s="443"/>
      <c r="J110" s="443"/>
      <c r="K110" s="443"/>
      <c r="L110" s="443"/>
      <c r="M110" s="443" t="e">
        <f>+#REF!</f>
        <v>#REF!</v>
      </c>
      <c r="N110" s="443" t="e">
        <f>+#REF!</f>
        <v>#REF!</v>
      </c>
      <c r="O110" s="443" t="e">
        <f>+#REF!</f>
        <v>#REF!</v>
      </c>
      <c r="P110" s="444" t="e">
        <f>+#REF!</f>
        <v>#REF!</v>
      </c>
      <c r="Q110" s="444" t="e">
        <f>+#REF!</f>
        <v>#REF!</v>
      </c>
      <c r="R110" s="446" t="e">
        <f>+#REF!/$R$3</f>
        <v>#REF!</v>
      </c>
      <c r="S110" s="446" t="e">
        <f>+#REF!/$R$3</f>
        <v>#REF!</v>
      </c>
      <c r="T110" s="446" t="e">
        <f>+#REF!/$R$3</f>
        <v>#REF!</v>
      </c>
      <c r="U110" s="446" t="e">
        <f>+#REF!/$R$3</f>
        <v>#REF!</v>
      </c>
      <c r="V110" s="446" t="e">
        <f>+#REF!/$R$3</f>
        <v>#REF!</v>
      </c>
      <c r="W110" s="446" t="e">
        <f>+#REF!/$R$3</f>
        <v>#REF!</v>
      </c>
      <c r="X110" s="446" t="e">
        <f>+#REF!/$R$3</f>
        <v>#REF!</v>
      </c>
      <c r="Y110" s="446" t="e">
        <f>+#REF!/$R$3</f>
        <v>#REF!</v>
      </c>
      <c r="Z110" s="446" t="e">
        <f>+#REF!/$R$3</f>
        <v>#REF!</v>
      </c>
      <c r="AA110" s="446" t="e">
        <f>+#REF!/$R$3</f>
        <v>#REF!</v>
      </c>
      <c r="AB110" s="446" t="e">
        <f>+#REF!/$R$3</f>
        <v>#REF!</v>
      </c>
      <c r="AC110" s="441"/>
      <c r="AD110" s="439"/>
      <c r="AE110" s="438"/>
    </row>
    <row r="111" spans="1:31" s="171" customFormat="1" ht="33.75" customHeight="1" x14ac:dyDescent="0.25">
      <c r="A111" s="443" t="e">
        <f>+#REF!</f>
        <v>#REF!</v>
      </c>
      <c r="B111" s="444" t="e">
        <f>+#REF!</f>
        <v>#REF!</v>
      </c>
      <c r="C111" s="445" t="e">
        <f>+#REF!</f>
        <v>#REF!</v>
      </c>
      <c r="D111" s="443" t="e">
        <f>+#REF!</f>
        <v>#REF!</v>
      </c>
      <c r="E111" s="443" t="e">
        <f>+#REF!</f>
        <v>#REF!</v>
      </c>
      <c r="F111" s="443" t="e">
        <f>+#REF!</f>
        <v>#REF!</v>
      </c>
      <c r="G111" s="443" t="e">
        <f>+#REF!</f>
        <v>#REF!</v>
      </c>
      <c r="H111" s="443" t="e">
        <f>+#REF!</f>
        <v>#REF!</v>
      </c>
      <c r="I111" s="443"/>
      <c r="J111" s="443"/>
      <c r="K111" s="443"/>
      <c r="L111" s="443"/>
      <c r="M111" s="443" t="e">
        <f>+#REF!</f>
        <v>#REF!</v>
      </c>
      <c r="N111" s="443" t="e">
        <f>+#REF!</f>
        <v>#REF!</v>
      </c>
      <c r="O111" s="443" t="e">
        <f>+#REF!</f>
        <v>#REF!</v>
      </c>
      <c r="P111" s="444" t="e">
        <f>+#REF!</f>
        <v>#REF!</v>
      </c>
      <c r="Q111" s="444" t="e">
        <f>+#REF!</f>
        <v>#REF!</v>
      </c>
      <c r="R111" s="446" t="e">
        <f>+#REF!/$R$3</f>
        <v>#REF!</v>
      </c>
      <c r="S111" s="446" t="e">
        <f>+#REF!/$R$3</f>
        <v>#REF!</v>
      </c>
      <c r="T111" s="446" t="e">
        <f>+#REF!/$R$3</f>
        <v>#REF!</v>
      </c>
      <c r="U111" s="446" t="e">
        <f>+#REF!/$R$3</f>
        <v>#REF!</v>
      </c>
      <c r="V111" s="446" t="e">
        <f>+#REF!/$R$3</f>
        <v>#REF!</v>
      </c>
      <c r="W111" s="446" t="e">
        <f>+#REF!/$R$3</f>
        <v>#REF!</v>
      </c>
      <c r="X111" s="446" t="e">
        <f>+#REF!/$R$3</f>
        <v>#REF!</v>
      </c>
      <c r="Y111" s="446" t="e">
        <f>+#REF!/$R$3</f>
        <v>#REF!</v>
      </c>
      <c r="Z111" s="446" t="e">
        <f>+#REF!/$R$3</f>
        <v>#REF!</v>
      </c>
      <c r="AA111" s="446" t="e">
        <f>+#REF!/$R$3</f>
        <v>#REF!</v>
      </c>
      <c r="AB111" s="446" t="e">
        <f>+#REF!/$R$3</f>
        <v>#REF!</v>
      </c>
      <c r="AC111" s="441"/>
      <c r="AD111" s="439"/>
      <c r="AE111" s="438"/>
    </row>
    <row r="112" spans="1:31" s="171" customFormat="1" ht="33.75" customHeight="1" x14ac:dyDescent="0.25">
      <c r="A112" s="455" t="e">
        <f>+#REF!</f>
        <v>#REF!</v>
      </c>
      <c r="B112" s="456" t="e">
        <f>+#REF!</f>
        <v>#REF!</v>
      </c>
      <c r="C112" s="456" t="e">
        <f>+#REF!</f>
        <v>#REF!</v>
      </c>
      <c r="D112" s="455" t="e">
        <f>+#REF!</f>
        <v>#REF!</v>
      </c>
      <c r="E112" s="456" t="e">
        <f>+#REF!</f>
        <v>#REF!</v>
      </c>
      <c r="F112" s="456" t="e">
        <f>+#REF!</f>
        <v>#REF!</v>
      </c>
      <c r="G112" s="455" t="e">
        <f>+#REF!</f>
        <v>#REF!</v>
      </c>
      <c r="H112" s="456" t="e">
        <f>+#REF!</f>
        <v>#REF!</v>
      </c>
      <c r="I112" s="456" t="e">
        <f>+#REF!</f>
        <v>#REF!</v>
      </c>
      <c r="J112" s="455" t="e">
        <f>+#REF!</f>
        <v>#REF!</v>
      </c>
      <c r="K112" s="456" t="e">
        <f>+#REF!</f>
        <v>#REF!</v>
      </c>
      <c r="L112" s="456" t="e">
        <f>+#REF!</f>
        <v>#REF!</v>
      </c>
      <c r="M112" s="455" t="e">
        <f>+#REF!</f>
        <v>#REF!</v>
      </c>
      <c r="N112" s="455" t="e">
        <f>+#REF!</f>
        <v>#REF!</v>
      </c>
      <c r="O112" s="456" t="e">
        <f>+#REF!</f>
        <v>#REF!</v>
      </c>
      <c r="P112" s="456" t="e">
        <f>+#REF!</f>
        <v>#REF!</v>
      </c>
      <c r="Q112" s="456" t="e">
        <f>+#REF!</f>
        <v>#REF!</v>
      </c>
      <c r="R112" s="446" t="e">
        <f>+#REF!/$R$3</f>
        <v>#REF!</v>
      </c>
      <c r="S112" s="446" t="e">
        <f>+#REF!/$R$3</f>
        <v>#REF!</v>
      </c>
      <c r="T112" s="446" t="e">
        <f>+#REF!/$R$3</f>
        <v>#REF!</v>
      </c>
      <c r="U112" s="446" t="e">
        <f>+#REF!/$R$3</f>
        <v>#REF!</v>
      </c>
      <c r="V112" s="446" t="e">
        <f>+#REF!/$R$3</f>
        <v>#REF!</v>
      </c>
      <c r="W112" s="446" t="e">
        <f>+#REF!/$R$3</f>
        <v>#REF!</v>
      </c>
      <c r="X112" s="446" t="e">
        <f>+#REF!/$R$3</f>
        <v>#REF!</v>
      </c>
      <c r="Y112" s="446" t="e">
        <f>+#REF!/$R$3</f>
        <v>#REF!</v>
      </c>
      <c r="Z112" s="446" t="e">
        <f>+#REF!/$R$3</f>
        <v>#REF!</v>
      </c>
      <c r="AA112" s="446" t="e">
        <f>+#REF!/$R$3</f>
        <v>#REF!</v>
      </c>
      <c r="AB112" s="446" t="e">
        <f>+#REF!/$R$3</f>
        <v>#REF!</v>
      </c>
      <c r="AC112" s="441"/>
      <c r="AD112" s="439"/>
      <c r="AE112" s="438"/>
    </row>
    <row r="113" spans="1:31" s="171" customFormat="1" ht="33.75" customHeight="1" x14ac:dyDescent="0.25">
      <c r="A113" s="455" t="e">
        <f>+#REF!</f>
        <v>#REF!</v>
      </c>
      <c r="B113" s="456" t="e">
        <f>+#REF!</f>
        <v>#REF!</v>
      </c>
      <c r="C113" s="456" t="e">
        <f>+#REF!</f>
        <v>#REF!</v>
      </c>
      <c r="D113" s="455" t="e">
        <f>+#REF!</f>
        <v>#REF!</v>
      </c>
      <c r="E113" s="456" t="e">
        <f>+#REF!</f>
        <v>#REF!</v>
      </c>
      <c r="F113" s="456" t="e">
        <f>+#REF!</f>
        <v>#REF!</v>
      </c>
      <c r="G113" s="455" t="e">
        <f>+#REF!</f>
        <v>#REF!</v>
      </c>
      <c r="H113" s="456" t="e">
        <f>+#REF!</f>
        <v>#REF!</v>
      </c>
      <c r="I113" s="456" t="e">
        <f>+#REF!</f>
        <v>#REF!</v>
      </c>
      <c r="J113" s="455" t="e">
        <f>+#REF!</f>
        <v>#REF!</v>
      </c>
      <c r="K113" s="456" t="e">
        <f>+#REF!</f>
        <v>#REF!</v>
      </c>
      <c r="L113" s="456" t="e">
        <f>+#REF!</f>
        <v>#REF!</v>
      </c>
      <c r="M113" s="455" t="e">
        <f>+#REF!</f>
        <v>#REF!</v>
      </c>
      <c r="N113" s="455" t="e">
        <f>+#REF!</f>
        <v>#REF!</v>
      </c>
      <c r="O113" s="456" t="e">
        <f>+#REF!</f>
        <v>#REF!</v>
      </c>
      <c r="P113" s="456" t="e">
        <f>+#REF!</f>
        <v>#REF!</v>
      </c>
      <c r="Q113" s="456" t="e">
        <f>+#REF!</f>
        <v>#REF!</v>
      </c>
      <c r="R113" s="446" t="e">
        <f>+#REF!/$R$3</f>
        <v>#REF!</v>
      </c>
      <c r="S113" s="446" t="e">
        <f>+#REF!/$R$3</f>
        <v>#REF!</v>
      </c>
      <c r="T113" s="446" t="e">
        <f>+#REF!/$R$3</f>
        <v>#REF!</v>
      </c>
      <c r="U113" s="446" t="e">
        <f>+#REF!/$R$3</f>
        <v>#REF!</v>
      </c>
      <c r="V113" s="446" t="e">
        <f>+#REF!/$R$3</f>
        <v>#REF!</v>
      </c>
      <c r="W113" s="446" t="e">
        <f>+#REF!/$R$3</f>
        <v>#REF!</v>
      </c>
      <c r="X113" s="446" t="e">
        <f>+#REF!/$R$3</f>
        <v>#REF!</v>
      </c>
      <c r="Y113" s="446" t="e">
        <f>+#REF!/$R$3</f>
        <v>#REF!</v>
      </c>
      <c r="Z113" s="446" t="e">
        <f>+#REF!/$R$3</f>
        <v>#REF!</v>
      </c>
      <c r="AA113" s="446" t="e">
        <f>+#REF!/$R$3</f>
        <v>#REF!</v>
      </c>
      <c r="AB113" s="446" t="e">
        <f>+#REF!/$R$3</f>
        <v>#REF!</v>
      </c>
      <c r="AC113" s="441"/>
      <c r="AD113" s="439"/>
      <c r="AE113" s="438"/>
    </row>
    <row r="114" spans="1:31" s="171" customFormat="1" ht="33.75" customHeight="1" x14ac:dyDescent="0.25">
      <c r="A114" s="455" t="e">
        <f>+#REF!</f>
        <v>#REF!</v>
      </c>
      <c r="B114" s="456" t="e">
        <f>+#REF!</f>
        <v>#REF!</v>
      </c>
      <c r="C114" s="456" t="e">
        <f>+#REF!</f>
        <v>#REF!</v>
      </c>
      <c r="D114" s="455" t="e">
        <f>+#REF!</f>
        <v>#REF!</v>
      </c>
      <c r="E114" s="456" t="e">
        <f>+#REF!</f>
        <v>#REF!</v>
      </c>
      <c r="F114" s="456" t="e">
        <f>+#REF!</f>
        <v>#REF!</v>
      </c>
      <c r="G114" s="455" t="e">
        <f>+#REF!</f>
        <v>#REF!</v>
      </c>
      <c r="H114" s="456" t="e">
        <f>+#REF!</f>
        <v>#REF!</v>
      </c>
      <c r="I114" s="456" t="e">
        <f>+#REF!</f>
        <v>#REF!</v>
      </c>
      <c r="J114" s="455" t="e">
        <f>+#REF!</f>
        <v>#REF!</v>
      </c>
      <c r="K114" s="456" t="e">
        <f>+#REF!</f>
        <v>#REF!</v>
      </c>
      <c r="L114" s="456" t="e">
        <f>+#REF!</f>
        <v>#REF!</v>
      </c>
      <c r="M114" s="455" t="e">
        <f>+#REF!</f>
        <v>#REF!</v>
      </c>
      <c r="N114" s="455" t="e">
        <f>+#REF!</f>
        <v>#REF!</v>
      </c>
      <c r="O114" s="456" t="e">
        <f>+#REF!</f>
        <v>#REF!</v>
      </c>
      <c r="P114" s="456" t="e">
        <f>+#REF!</f>
        <v>#REF!</v>
      </c>
      <c r="Q114" s="456" t="e">
        <f>+#REF!</f>
        <v>#REF!</v>
      </c>
      <c r="R114" s="446" t="e">
        <f>+#REF!/$R$3</f>
        <v>#REF!</v>
      </c>
      <c r="S114" s="446" t="e">
        <f>+#REF!/$R$3</f>
        <v>#REF!</v>
      </c>
      <c r="T114" s="446" t="e">
        <f>+#REF!/$R$3</f>
        <v>#REF!</v>
      </c>
      <c r="U114" s="446" t="e">
        <f>+#REF!/$R$3</f>
        <v>#REF!</v>
      </c>
      <c r="V114" s="446" t="e">
        <f>+#REF!/$R$3</f>
        <v>#REF!</v>
      </c>
      <c r="W114" s="446" t="e">
        <f>+#REF!/$R$3</f>
        <v>#REF!</v>
      </c>
      <c r="X114" s="446" t="e">
        <f>+#REF!/$R$3</f>
        <v>#REF!</v>
      </c>
      <c r="Y114" s="446" t="e">
        <f>+#REF!/$R$3</f>
        <v>#REF!</v>
      </c>
      <c r="Z114" s="446" t="e">
        <f>+#REF!/$R$3</f>
        <v>#REF!</v>
      </c>
      <c r="AA114" s="446" t="e">
        <f>+#REF!/$R$3</f>
        <v>#REF!</v>
      </c>
      <c r="AB114" s="446" t="e">
        <f>+#REF!/$R$3</f>
        <v>#REF!</v>
      </c>
      <c r="AC114" s="441"/>
      <c r="AD114" s="439"/>
      <c r="AE114" s="438"/>
    </row>
    <row r="115" spans="1:31" s="171" customFormat="1" ht="33.75" customHeight="1" x14ac:dyDescent="0.25">
      <c r="A115" s="455" t="e">
        <f>+#REF!</f>
        <v>#REF!</v>
      </c>
      <c r="B115" s="456" t="e">
        <f>+#REF!</f>
        <v>#REF!</v>
      </c>
      <c r="C115" s="456" t="e">
        <f>+#REF!</f>
        <v>#REF!</v>
      </c>
      <c r="D115" s="455" t="e">
        <f>+#REF!</f>
        <v>#REF!</v>
      </c>
      <c r="E115" s="456" t="e">
        <f>+#REF!</f>
        <v>#REF!</v>
      </c>
      <c r="F115" s="456" t="e">
        <f>+#REF!</f>
        <v>#REF!</v>
      </c>
      <c r="G115" s="455" t="e">
        <f>+#REF!</f>
        <v>#REF!</v>
      </c>
      <c r="H115" s="456" t="e">
        <f>+#REF!</f>
        <v>#REF!</v>
      </c>
      <c r="I115" s="456" t="e">
        <f>+#REF!</f>
        <v>#REF!</v>
      </c>
      <c r="J115" s="455" t="e">
        <f>+#REF!</f>
        <v>#REF!</v>
      </c>
      <c r="K115" s="456" t="e">
        <f>+#REF!</f>
        <v>#REF!</v>
      </c>
      <c r="L115" s="456" t="e">
        <f>+#REF!</f>
        <v>#REF!</v>
      </c>
      <c r="M115" s="455" t="e">
        <f>+#REF!</f>
        <v>#REF!</v>
      </c>
      <c r="N115" s="455" t="e">
        <f>+#REF!</f>
        <v>#REF!</v>
      </c>
      <c r="O115" s="456" t="e">
        <f>+#REF!</f>
        <v>#REF!</v>
      </c>
      <c r="P115" s="456" t="e">
        <f>+#REF!</f>
        <v>#REF!</v>
      </c>
      <c r="Q115" s="456" t="e">
        <f>+#REF!</f>
        <v>#REF!</v>
      </c>
      <c r="R115" s="446" t="e">
        <f>+#REF!/$R$3</f>
        <v>#REF!</v>
      </c>
      <c r="S115" s="446" t="e">
        <f>+#REF!/$R$3</f>
        <v>#REF!</v>
      </c>
      <c r="T115" s="446" t="e">
        <f>+#REF!/$R$3</f>
        <v>#REF!</v>
      </c>
      <c r="U115" s="446" t="e">
        <f>+#REF!/$R$3</f>
        <v>#REF!</v>
      </c>
      <c r="V115" s="446" t="e">
        <f>+#REF!/$R$3</f>
        <v>#REF!</v>
      </c>
      <c r="W115" s="446" t="e">
        <f>+#REF!/$R$3</f>
        <v>#REF!</v>
      </c>
      <c r="X115" s="446" t="e">
        <f>+#REF!/$R$3</f>
        <v>#REF!</v>
      </c>
      <c r="Y115" s="446" t="e">
        <f>+#REF!/$R$3</f>
        <v>#REF!</v>
      </c>
      <c r="Z115" s="446" t="e">
        <f>+#REF!/$R$3</f>
        <v>#REF!</v>
      </c>
      <c r="AA115" s="446" t="e">
        <f>+#REF!/$R$3</f>
        <v>#REF!</v>
      </c>
      <c r="AB115" s="446" t="e">
        <f>+#REF!/$R$3</f>
        <v>#REF!</v>
      </c>
      <c r="AC115" s="441"/>
      <c r="AD115" s="439"/>
      <c r="AE115" s="438"/>
    </row>
    <row r="116" spans="1:31" s="171" customFormat="1" ht="33.75" customHeight="1" x14ac:dyDescent="0.25">
      <c r="A116" s="455" t="e">
        <f>+#REF!</f>
        <v>#REF!</v>
      </c>
      <c r="B116" s="456" t="e">
        <f>+#REF!</f>
        <v>#REF!</v>
      </c>
      <c r="C116" s="456" t="e">
        <f>+#REF!</f>
        <v>#REF!</v>
      </c>
      <c r="D116" s="455" t="e">
        <f>+#REF!</f>
        <v>#REF!</v>
      </c>
      <c r="E116" s="456" t="e">
        <f>+#REF!</f>
        <v>#REF!</v>
      </c>
      <c r="F116" s="456" t="e">
        <f>+#REF!</f>
        <v>#REF!</v>
      </c>
      <c r="G116" s="455" t="e">
        <f>+#REF!</f>
        <v>#REF!</v>
      </c>
      <c r="H116" s="456" t="e">
        <f>+#REF!</f>
        <v>#REF!</v>
      </c>
      <c r="I116" s="456" t="e">
        <f>+#REF!</f>
        <v>#REF!</v>
      </c>
      <c r="J116" s="455" t="e">
        <f>+#REF!</f>
        <v>#REF!</v>
      </c>
      <c r="K116" s="456" t="e">
        <f>+#REF!</f>
        <v>#REF!</v>
      </c>
      <c r="L116" s="456" t="e">
        <f>+#REF!</f>
        <v>#REF!</v>
      </c>
      <c r="M116" s="455" t="e">
        <f>+#REF!</f>
        <v>#REF!</v>
      </c>
      <c r="N116" s="455" t="e">
        <f>+#REF!</f>
        <v>#REF!</v>
      </c>
      <c r="O116" s="456" t="e">
        <f>+#REF!</f>
        <v>#REF!</v>
      </c>
      <c r="P116" s="456" t="e">
        <f>+#REF!</f>
        <v>#REF!</v>
      </c>
      <c r="Q116" s="456" t="e">
        <f>+#REF!</f>
        <v>#REF!</v>
      </c>
      <c r="R116" s="446" t="e">
        <f>+#REF!/$R$3</f>
        <v>#REF!</v>
      </c>
      <c r="S116" s="446" t="e">
        <f>+#REF!/$R$3</f>
        <v>#REF!</v>
      </c>
      <c r="T116" s="446" t="e">
        <f>+#REF!/$R$3</f>
        <v>#REF!</v>
      </c>
      <c r="U116" s="446" t="e">
        <f>+#REF!/$R$3</f>
        <v>#REF!</v>
      </c>
      <c r="V116" s="446" t="e">
        <f>+#REF!/$R$3</f>
        <v>#REF!</v>
      </c>
      <c r="W116" s="446" t="e">
        <f>+#REF!/$R$3</f>
        <v>#REF!</v>
      </c>
      <c r="X116" s="446" t="e">
        <f>+#REF!/$R$3</f>
        <v>#REF!</v>
      </c>
      <c r="Y116" s="446" t="e">
        <f>+#REF!/$R$3</f>
        <v>#REF!</v>
      </c>
      <c r="Z116" s="446" t="e">
        <f>+#REF!/$R$3</f>
        <v>#REF!</v>
      </c>
      <c r="AA116" s="446" t="e">
        <f>+#REF!/$R$3</f>
        <v>#REF!</v>
      </c>
      <c r="AB116" s="446" t="e">
        <f>+#REF!/$R$3</f>
        <v>#REF!</v>
      </c>
      <c r="AC116" s="441"/>
      <c r="AD116" s="439"/>
      <c r="AE116" s="438"/>
    </row>
    <row r="117" spans="1:31" s="171" customFormat="1" ht="33.75" customHeight="1" x14ac:dyDescent="0.25">
      <c r="A117" s="455" t="e">
        <f>+#REF!</f>
        <v>#REF!</v>
      </c>
      <c r="B117" s="456" t="e">
        <f>+#REF!</f>
        <v>#REF!</v>
      </c>
      <c r="C117" s="456" t="e">
        <f>+#REF!</f>
        <v>#REF!</v>
      </c>
      <c r="D117" s="455" t="e">
        <f>+#REF!</f>
        <v>#REF!</v>
      </c>
      <c r="E117" s="456" t="e">
        <f>+#REF!</f>
        <v>#REF!</v>
      </c>
      <c r="F117" s="456" t="e">
        <f>+#REF!</f>
        <v>#REF!</v>
      </c>
      <c r="G117" s="455" t="e">
        <f>+#REF!</f>
        <v>#REF!</v>
      </c>
      <c r="H117" s="456" t="e">
        <f>+#REF!</f>
        <v>#REF!</v>
      </c>
      <c r="I117" s="456" t="e">
        <f>+#REF!</f>
        <v>#REF!</v>
      </c>
      <c r="J117" s="455" t="e">
        <f>+#REF!</f>
        <v>#REF!</v>
      </c>
      <c r="K117" s="456" t="e">
        <f>+#REF!</f>
        <v>#REF!</v>
      </c>
      <c r="L117" s="456" t="e">
        <f>+#REF!</f>
        <v>#REF!</v>
      </c>
      <c r="M117" s="455" t="e">
        <f>+#REF!</f>
        <v>#REF!</v>
      </c>
      <c r="N117" s="455" t="e">
        <f>+#REF!</f>
        <v>#REF!</v>
      </c>
      <c r="O117" s="456" t="e">
        <f>+#REF!</f>
        <v>#REF!</v>
      </c>
      <c r="P117" s="456" t="e">
        <f>+#REF!</f>
        <v>#REF!</v>
      </c>
      <c r="Q117" s="456" t="e">
        <f>+#REF!</f>
        <v>#REF!</v>
      </c>
      <c r="R117" s="446" t="e">
        <f>+#REF!/$R$3</f>
        <v>#REF!</v>
      </c>
      <c r="S117" s="446" t="e">
        <f>+#REF!/$R$3</f>
        <v>#REF!</v>
      </c>
      <c r="T117" s="446" t="e">
        <f>+#REF!/$R$3</f>
        <v>#REF!</v>
      </c>
      <c r="U117" s="446" t="e">
        <f>+#REF!/$R$3</f>
        <v>#REF!</v>
      </c>
      <c r="V117" s="446" t="e">
        <f>+#REF!/$R$3</f>
        <v>#REF!</v>
      </c>
      <c r="W117" s="446" t="e">
        <f>+#REF!/$R$3</f>
        <v>#REF!</v>
      </c>
      <c r="X117" s="446" t="e">
        <f>+#REF!/$R$3</f>
        <v>#REF!</v>
      </c>
      <c r="Y117" s="446" t="e">
        <f>+#REF!/$R$3</f>
        <v>#REF!</v>
      </c>
      <c r="Z117" s="446" t="e">
        <f>+#REF!/$R$3</f>
        <v>#REF!</v>
      </c>
      <c r="AA117" s="446" t="e">
        <f>+#REF!/$R$3</f>
        <v>#REF!</v>
      </c>
      <c r="AB117" s="446" t="e">
        <f>+#REF!/$R$3</f>
        <v>#REF!</v>
      </c>
      <c r="AC117" s="441"/>
      <c r="AD117" s="439"/>
      <c r="AE117" s="438"/>
    </row>
    <row r="118" spans="1:31" s="171" customFormat="1" ht="112.5" x14ac:dyDescent="0.25">
      <c r="A118" s="455" t="e">
        <f>+#REF!</f>
        <v>#REF!</v>
      </c>
      <c r="B118" s="456" t="e">
        <f>+#REF!</f>
        <v>#REF!</v>
      </c>
      <c r="C118" s="456" t="e">
        <f>+#REF!</f>
        <v>#REF!</v>
      </c>
      <c r="D118" s="455" t="e">
        <f>+#REF!</f>
        <v>#REF!</v>
      </c>
      <c r="E118" s="456" t="e">
        <f>+#REF!</f>
        <v>#REF!</v>
      </c>
      <c r="F118" s="456" t="e">
        <f>+#REF!</f>
        <v>#REF!</v>
      </c>
      <c r="G118" s="455" t="e">
        <f>+#REF!</f>
        <v>#REF!</v>
      </c>
      <c r="H118" s="456" t="e">
        <f>+#REF!</f>
        <v>#REF!</v>
      </c>
      <c r="I118" s="456" t="e">
        <f>+#REF!</f>
        <v>#REF!</v>
      </c>
      <c r="J118" s="455" t="e">
        <f>+#REF!</f>
        <v>#REF!</v>
      </c>
      <c r="K118" s="456" t="e">
        <f>+#REF!</f>
        <v>#REF!</v>
      </c>
      <c r="L118" s="456" t="e">
        <f>+#REF!</f>
        <v>#REF!</v>
      </c>
      <c r="M118" s="455" t="e">
        <f>+#REF!</f>
        <v>#REF!</v>
      </c>
      <c r="N118" s="455" t="e">
        <f>+#REF!</f>
        <v>#REF!</v>
      </c>
      <c r="O118" s="456" t="e">
        <f>+#REF!</f>
        <v>#REF!</v>
      </c>
      <c r="P118" s="456" t="e">
        <f>+#REF!</f>
        <v>#REF!</v>
      </c>
      <c r="Q118" s="456" t="e">
        <f>+#REF!</f>
        <v>#REF!</v>
      </c>
      <c r="R118" s="446" t="e">
        <f>+#REF!/$R$3</f>
        <v>#REF!</v>
      </c>
      <c r="S118" s="446" t="e">
        <f>+#REF!/$R$3</f>
        <v>#REF!</v>
      </c>
      <c r="T118" s="446" t="e">
        <f>+#REF!/$R$3</f>
        <v>#REF!</v>
      </c>
      <c r="U118" s="446" t="e">
        <f>+#REF!/$R$3</f>
        <v>#REF!</v>
      </c>
      <c r="V118" s="446" t="e">
        <f>+#REF!/$R$3</f>
        <v>#REF!</v>
      </c>
      <c r="W118" s="446" t="e">
        <f>+#REF!/$R$3</f>
        <v>#REF!</v>
      </c>
      <c r="X118" s="446" t="e">
        <f>+#REF!/$R$3</f>
        <v>#REF!</v>
      </c>
      <c r="Y118" s="446" t="e">
        <f>+#REF!/$R$3</f>
        <v>#REF!</v>
      </c>
      <c r="Z118" s="446" t="e">
        <f>+#REF!/$R$3</f>
        <v>#REF!</v>
      </c>
      <c r="AA118" s="446" t="e">
        <f>+#REF!/$R$3</f>
        <v>#REF!</v>
      </c>
      <c r="AB118" s="446" t="e">
        <f>+#REF!/$R$3</f>
        <v>#REF!</v>
      </c>
      <c r="AC118" s="441"/>
      <c r="AD118" s="439"/>
      <c r="AE118" s="438"/>
    </row>
    <row r="119" spans="1:31" s="171" customFormat="1" ht="45" x14ac:dyDescent="0.25">
      <c r="A119" s="496" t="e">
        <f>+#REF!</f>
        <v>#REF!</v>
      </c>
      <c r="B119" s="728" t="e">
        <f>+#REF!</f>
        <v>#REF!</v>
      </c>
      <c r="C119" s="728" t="e">
        <f>+#REF!</f>
        <v>#REF!</v>
      </c>
      <c r="D119" s="496" t="e">
        <f>+#REF!</f>
        <v>#REF!</v>
      </c>
      <c r="E119" s="496" t="e">
        <f>+#REF!</f>
        <v>#REF!</v>
      </c>
      <c r="F119" s="496" t="e">
        <f>+#REF!</f>
        <v>#REF!</v>
      </c>
      <c r="G119" s="496" t="e">
        <f>+#REF!</f>
        <v>#REF!</v>
      </c>
      <c r="H119" s="496" t="e">
        <f>+#REF!</f>
        <v>#REF!</v>
      </c>
      <c r="I119" s="496" t="e">
        <f>+#REF!</f>
        <v>#REF!</v>
      </c>
      <c r="J119" s="496" t="e">
        <f>+#REF!</f>
        <v>#REF!</v>
      </c>
      <c r="K119" s="496" t="e">
        <f>+#REF!</f>
        <v>#REF!</v>
      </c>
      <c r="L119" s="496" t="e">
        <f>+#REF!</f>
        <v>#REF!</v>
      </c>
      <c r="M119" s="496" t="e">
        <f>+#REF!</f>
        <v>#REF!</v>
      </c>
      <c r="N119" s="496" t="e">
        <f>+#REF!</f>
        <v>#REF!</v>
      </c>
      <c r="O119" s="496" t="e">
        <f>+#REF!</f>
        <v>#REF!</v>
      </c>
      <c r="P119" s="728" t="e">
        <f t="shared" ref="P119:P125" si="0">+Q119</f>
        <v>#REF!</v>
      </c>
      <c r="Q119" s="728" t="e">
        <f>+#REF!</f>
        <v>#REF!</v>
      </c>
      <c r="R119" s="497" t="e">
        <f>+#REF!/1000000</f>
        <v>#REF!</v>
      </c>
      <c r="S119" s="497" t="e">
        <f>+#REF!/1000000</f>
        <v>#REF!</v>
      </c>
      <c r="T119" s="497" t="e">
        <f>+#REF!/1000000</f>
        <v>#REF!</v>
      </c>
      <c r="U119" s="497" t="e">
        <f>+#REF!/1000000</f>
        <v>#REF!</v>
      </c>
      <c r="V119" s="497" t="e">
        <f>+#REF!/1000000</f>
        <v>#REF!</v>
      </c>
      <c r="W119" s="497" t="e">
        <f>+#REF!/1000000</f>
        <v>#REF!</v>
      </c>
      <c r="X119" s="497" t="e">
        <f>+#REF!/1000000</f>
        <v>#REF!</v>
      </c>
      <c r="Y119" s="497" t="e">
        <f>+#REF!/1000000</f>
        <v>#REF!</v>
      </c>
      <c r="Z119" s="497" t="e">
        <f>+#REF!/1000000</f>
        <v>#REF!</v>
      </c>
      <c r="AA119" s="497" t="e">
        <f>+#REF!/1000000</f>
        <v>#REF!</v>
      </c>
      <c r="AB119" s="497" t="e">
        <f>+#REF!/1000000</f>
        <v>#REF!</v>
      </c>
      <c r="AC119" s="441"/>
      <c r="AD119" s="439"/>
      <c r="AE119" s="438"/>
    </row>
    <row r="120" spans="1:31" s="171" customFormat="1" ht="45" x14ac:dyDescent="0.25">
      <c r="A120" s="496" t="e">
        <f>+#REF!</f>
        <v>#REF!</v>
      </c>
      <c r="B120" s="728" t="e">
        <f>+#REF!</f>
        <v>#REF!</v>
      </c>
      <c r="C120" s="728" t="e">
        <f>+#REF!</f>
        <v>#REF!</v>
      </c>
      <c r="D120" s="496" t="e">
        <f>+#REF!</f>
        <v>#REF!</v>
      </c>
      <c r="E120" s="496" t="e">
        <f>+#REF!</f>
        <v>#REF!</v>
      </c>
      <c r="F120" s="496" t="e">
        <f>+#REF!</f>
        <v>#REF!</v>
      </c>
      <c r="G120" s="496" t="e">
        <f>+#REF!</f>
        <v>#REF!</v>
      </c>
      <c r="H120" s="496" t="e">
        <f>+#REF!</f>
        <v>#REF!</v>
      </c>
      <c r="I120" s="496" t="e">
        <f>+#REF!</f>
        <v>#REF!</v>
      </c>
      <c r="J120" s="496" t="e">
        <f>+#REF!</f>
        <v>#REF!</v>
      </c>
      <c r="K120" s="496" t="e">
        <f>+#REF!</f>
        <v>#REF!</v>
      </c>
      <c r="L120" s="496" t="e">
        <f>+#REF!</f>
        <v>#REF!</v>
      </c>
      <c r="M120" s="496" t="e">
        <f>+#REF!</f>
        <v>#REF!</v>
      </c>
      <c r="N120" s="496" t="e">
        <f>+#REF!</f>
        <v>#REF!</v>
      </c>
      <c r="O120" s="496" t="e">
        <f>+#REF!</f>
        <v>#REF!</v>
      </c>
      <c r="P120" s="728" t="e">
        <f t="shared" si="0"/>
        <v>#REF!</v>
      </c>
      <c r="Q120" s="728" t="e">
        <f>+#REF!</f>
        <v>#REF!</v>
      </c>
      <c r="R120" s="497" t="e">
        <f>+#REF!/1000000</f>
        <v>#REF!</v>
      </c>
      <c r="S120" s="497" t="e">
        <f>+#REF!/1000000</f>
        <v>#REF!</v>
      </c>
      <c r="T120" s="497" t="e">
        <f>+#REF!/1000000</f>
        <v>#REF!</v>
      </c>
      <c r="U120" s="497" t="e">
        <f>+#REF!/1000000</f>
        <v>#REF!</v>
      </c>
      <c r="V120" s="497" t="e">
        <f>+#REF!/1000000</f>
        <v>#REF!</v>
      </c>
      <c r="W120" s="497" t="e">
        <f>+#REF!/1000000</f>
        <v>#REF!</v>
      </c>
      <c r="X120" s="497" t="e">
        <f>+#REF!/1000000</f>
        <v>#REF!</v>
      </c>
      <c r="Y120" s="497" t="e">
        <f>+#REF!/1000000</f>
        <v>#REF!</v>
      </c>
      <c r="Z120" s="497" t="e">
        <f>+#REF!/1000000</f>
        <v>#REF!</v>
      </c>
      <c r="AA120" s="497" t="e">
        <f>+#REF!/1000000</f>
        <v>#REF!</v>
      </c>
      <c r="AB120" s="497" t="e">
        <f>+#REF!/1000000</f>
        <v>#REF!</v>
      </c>
      <c r="AC120" s="441"/>
      <c r="AD120" s="439"/>
      <c r="AE120" s="438"/>
    </row>
    <row r="121" spans="1:31" s="171" customFormat="1" ht="45" x14ac:dyDescent="0.25">
      <c r="A121" s="496" t="e">
        <f>+#REF!</f>
        <v>#REF!</v>
      </c>
      <c r="B121" s="728" t="e">
        <f>+#REF!</f>
        <v>#REF!</v>
      </c>
      <c r="C121" s="728" t="e">
        <f>+#REF!</f>
        <v>#REF!</v>
      </c>
      <c r="D121" s="496" t="e">
        <f>+#REF!</f>
        <v>#REF!</v>
      </c>
      <c r="E121" s="496" t="e">
        <f>+#REF!</f>
        <v>#REF!</v>
      </c>
      <c r="F121" s="496" t="e">
        <f>+#REF!</f>
        <v>#REF!</v>
      </c>
      <c r="G121" s="496" t="e">
        <f>+#REF!</f>
        <v>#REF!</v>
      </c>
      <c r="H121" s="496" t="e">
        <f>+#REF!</f>
        <v>#REF!</v>
      </c>
      <c r="I121" s="496" t="e">
        <f>+#REF!</f>
        <v>#REF!</v>
      </c>
      <c r="J121" s="496" t="e">
        <f>+#REF!</f>
        <v>#REF!</v>
      </c>
      <c r="K121" s="496" t="e">
        <f>+#REF!</f>
        <v>#REF!</v>
      </c>
      <c r="L121" s="496" t="e">
        <f>+#REF!</f>
        <v>#REF!</v>
      </c>
      <c r="M121" s="496" t="e">
        <f>+#REF!</f>
        <v>#REF!</v>
      </c>
      <c r="N121" s="496" t="e">
        <f>+#REF!</f>
        <v>#REF!</v>
      </c>
      <c r="O121" s="496" t="e">
        <f>+#REF!</f>
        <v>#REF!</v>
      </c>
      <c r="P121" s="728" t="e">
        <f t="shared" si="0"/>
        <v>#REF!</v>
      </c>
      <c r="Q121" s="728" t="e">
        <f>+#REF!</f>
        <v>#REF!</v>
      </c>
      <c r="R121" s="497" t="e">
        <f>+#REF!/1000000</f>
        <v>#REF!</v>
      </c>
      <c r="S121" s="497" t="e">
        <f>+#REF!/1000000</f>
        <v>#REF!</v>
      </c>
      <c r="T121" s="497" t="e">
        <f>+#REF!/1000000</f>
        <v>#REF!</v>
      </c>
      <c r="U121" s="497" t="e">
        <f>+#REF!/1000000</f>
        <v>#REF!</v>
      </c>
      <c r="V121" s="497" t="e">
        <f>+#REF!/1000000</f>
        <v>#REF!</v>
      </c>
      <c r="W121" s="497" t="e">
        <f>+#REF!/1000000</f>
        <v>#REF!</v>
      </c>
      <c r="X121" s="497" t="e">
        <f>+#REF!/1000000</f>
        <v>#REF!</v>
      </c>
      <c r="Y121" s="497" t="e">
        <f>+#REF!/1000000</f>
        <v>#REF!</v>
      </c>
      <c r="Z121" s="497" t="e">
        <f>+#REF!/1000000</f>
        <v>#REF!</v>
      </c>
      <c r="AA121" s="497" t="e">
        <f>+#REF!/1000000</f>
        <v>#REF!</v>
      </c>
      <c r="AB121" s="497" t="e">
        <f>+#REF!/1000000</f>
        <v>#REF!</v>
      </c>
      <c r="AC121" s="441"/>
      <c r="AD121" s="439"/>
      <c r="AE121" s="438"/>
    </row>
    <row r="122" spans="1:31" s="171" customFormat="1" ht="45" x14ac:dyDescent="0.25">
      <c r="A122" s="496" t="e">
        <f>+#REF!</f>
        <v>#REF!</v>
      </c>
      <c r="B122" s="728" t="e">
        <f>+#REF!</f>
        <v>#REF!</v>
      </c>
      <c r="C122" s="728" t="e">
        <f>+#REF!</f>
        <v>#REF!</v>
      </c>
      <c r="D122" s="496" t="e">
        <f>+#REF!</f>
        <v>#REF!</v>
      </c>
      <c r="E122" s="496" t="e">
        <f>+#REF!</f>
        <v>#REF!</v>
      </c>
      <c r="F122" s="496" t="e">
        <f>+#REF!</f>
        <v>#REF!</v>
      </c>
      <c r="G122" s="496" t="e">
        <f>+#REF!</f>
        <v>#REF!</v>
      </c>
      <c r="H122" s="496" t="e">
        <f>+#REF!</f>
        <v>#REF!</v>
      </c>
      <c r="I122" s="496" t="e">
        <f>+#REF!</f>
        <v>#REF!</v>
      </c>
      <c r="J122" s="496" t="e">
        <f>+#REF!</f>
        <v>#REF!</v>
      </c>
      <c r="K122" s="496" t="e">
        <f>+#REF!</f>
        <v>#REF!</v>
      </c>
      <c r="L122" s="496" t="e">
        <f>+#REF!</f>
        <v>#REF!</v>
      </c>
      <c r="M122" s="496" t="e">
        <f>+#REF!</f>
        <v>#REF!</v>
      </c>
      <c r="N122" s="496" t="e">
        <f>+#REF!</f>
        <v>#REF!</v>
      </c>
      <c r="O122" s="496" t="e">
        <f>+#REF!</f>
        <v>#REF!</v>
      </c>
      <c r="P122" s="728" t="e">
        <f t="shared" si="0"/>
        <v>#REF!</v>
      </c>
      <c r="Q122" s="728" t="e">
        <f>+#REF!</f>
        <v>#REF!</v>
      </c>
      <c r="R122" s="497" t="e">
        <f>+#REF!/1000000</f>
        <v>#REF!</v>
      </c>
      <c r="S122" s="497" t="e">
        <f>+#REF!/1000000</f>
        <v>#REF!</v>
      </c>
      <c r="T122" s="497" t="e">
        <f>+#REF!/1000000</f>
        <v>#REF!</v>
      </c>
      <c r="U122" s="497" t="e">
        <f>+#REF!/1000000</f>
        <v>#REF!</v>
      </c>
      <c r="V122" s="497" t="e">
        <f>+#REF!/1000000</f>
        <v>#REF!</v>
      </c>
      <c r="W122" s="497" t="e">
        <f>+#REF!/1000000</f>
        <v>#REF!</v>
      </c>
      <c r="X122" s="497" t="e">
        <f>+#REF!/1000000</f>
        <v>#REF!</v>
      </c>
      <c r="Y122" s="497" t="e">
        <f>+#REF!/1000000</f>
        <v>#REF!</v>
      </c>
      <c r="Z122" s="497" t="e">
        <f>+#REF!/1000000</f>
        <v>#REF!</v>
      </c>
      <c r="AA122" s="497" t="e">
        <f>+#REF!/1000000</f>
        <v>#REF!</v>
      </c>
      <c r="AB122" s="497" t="e">
        <f>+#REF!/1000000</f>
        <v>#REF!</v>
      </c>
      <c r="AC122" s="441"/>
      <c r="AD122" s="439"/>
      <c r="AE122" s="438"/>
    </row>
    <row r="123" spans="1:31" s="171" customFormat="1" ht="56.25" x14ac:dyDescent="0.25">
      <c r="A123" s="496" t="e">
        <f>+#REF!</f>
        <v>#REF!</v>
      </c>
      <c r="B123" s="728" t="e">
        <f>+#REF!</f>
        <v>#REF!</v>
      </c>
      <c r="C123" s="728" t="e">
        <f>+#REF!</f>
        <v>#REF!</v>
      </c>
      <c r="D123" s="496" t="e">
        <f>+#REF!</f>
        <v>#REF!</v>
      </c>
      <c r="E123" s="496" t="e">
        <f>+#REF!</f>
        <v>#REF!</v>
      </c>
      <c r="F123" s="496" t="e">
        <f>+#REF!</f>
        <v>#REF!</v>
      </c>
      <c r="G123" s="496" t="e">
        <f>+#REF!</f>
        <v>#REF!</v>
      </c>
      <c r="H123" s="496" t="e">
        <f>+#REF!</f>
        <v>#REF!</v>
      </c>
      <c r="I123" s="496" t="e">
        <f>+#REF!</f>
        <v>#REF!</v>
      </c>
      <c r="J123" s="496" t="e">
        <f>+#REF!</f>
        <v>#REF!</v>
      </c>
      <c r="K123" s="496" t="e">
        <f>+#REF!</f>
        <v>#REF!</v>
      </c>
      <c r="L123" s="496" t="e">
        <f>+#REF!</f>
        <v>#REF!</v>
      </c>
      <c r="M123" s="496" t="e">
        <f>+#REF!</f>
        <v>#REF!</v>
      </c>
      <c r="N123" s="496" t="e">
        <f>+#REF!</f>
        <v>#REF!</v>
      </c>
      <c r="O123" s="496" t="e">
        <f>+#REF!</f>
        <v>#REF!</v>
      </c>
      <c r="P123" s="728" t="e">
        <f t="shared" si="0"/>
        <v>#REF!</v>
      </c>
      <c r="Q123" s="728" t="e">
        <f>+#REF!</f>
        <v>#REF!</v>
      </c>
      <c r="R123" s="497" t="e">
        <f>+#REF!/1000000</f>
        <v>#REF!</v>
      </c>
      <c r="S123" s="497" t="e">
        <f>+#REF!/1000000</f>
        <v>#REF!</v>
      </c>
      <c r="T123" s="497" t="e">
        <f>+#REF!/1000000</f>
        <v>#REF!</v>
      </c>
      <c r="U123" s="497" t="e">
        <f>+#REF!/1000000</f>
        <v>#REF!</v>
      </c>
      <c r="V123" s="497" t="e">
        <f>+#REF!/1000000</f>
        <v>#REF!</v>
      </c>
      <c r="W123" s="497" t="e">
        <f>+#REF!/1000000</f>
        <v>#REF!</v>
      </c>
      <c r="X123" s="497" t="e">
        <f>+#REF!/1000000</f>
        <v>#REF!</v>
      </c>
      <c r="Y123" s="497" t="e">
        <f>+#REF!/1000000</f>
        <v>#REF!</v>
      </c>
      <c r="Z123" s="497" t="e">
        <f>+#REF!/1000000</f>
        <v>#REF!</v>
      </c>
      <c r="AA123" s="497" t="e">
        <f>+#REF!/1000000</f>
        <v>#REF!</v>
      </c>
      <c r="AB123" s="497" t="e">
        <f>+#REF!/1000000</f>
        <v>#REF!</v>
      </c>
      <c r="AC123" s="441"/>
      <c r="AD123" s="439"/>
      <c r="AE123" s="438"/>
    </row>
    <row r="124" spans="1:31" s="171" customFormat="1" ht="33.75" customHeight="1" x14ac:dyDescent="0.25">
      <c r="A124" s="496" t="e">
        <f>+#REF!</f>
        <v>#REF!</v>
      </c>
      <c r="B124" s="728" t="e">
        <f>+#REF!</f>
        <v>#REF!</v>
      </c>
      <c r="C124" s="728" t="e">
        <f>+#REF!</f>
        <v>#REF!</v>
      </c>
      <c r="D124" s="496" t="e">
        <f>+#REF!</f>
        <v>#REF!</v>
      </c>
      <c r="E124" s="496" t="e">
        <f>+#REF!</f>
        <v>#REF!</v>
      </c>
      <c r="F124" s="496" t="e">
        <f>+#REF!</f>
        <v>#REF!</v>
      </c>
      <c r="G124" s="496" t="e">
        <f>+#REF!</f>
        <v>#REF!</v>
      </c>
      <c r="H124" s="496" t="e">
        <f>+#REF!</f>
        <v>#REF!</v>
      </c>
      <c r="I124" s="496" t="e">
        <f>+#REF!</f>
        <v>#REF!</v>
      </c>
      <c r="J124" s="496" t="e">
        <f>+#REF!</f>
        <v>#REF!</v>
      </c>
      <c r="K124" s="496" t="e">
        <f>+#REF!</f>
        <v>#REF!</v>
      </c>
      <c r="L124" s="496" t="e">
        <f>+#REF!</f>
        <v>#REF!</v>
      </c>
      <c r="M124" s="496" t="e">
        <f>+#REF!</f>
        <v>#REF!</v>
      </c>
      <c r="N124" s="496" t="e">
        <f>+#REF!</f>
        <v>#REF!</v>
      </c>
      <c r="O124" s="496" t="e">
        <f>+#REF!</f>
        <v>#REF!</v>
      </c>
      <c r="P124" s="728" t="e">
        <f t="shared" si="0"/>
        <v>#REF!</v>
      </c>
      <c r="Q124" s="728" t="e">
        <f>+#REF!</f>
        <v>#REF!</v>
      </c>
      <c r="R124" s="497" t="e">
        <f>+#REF!/1000000</f>
        <v>#REF!</v>
      </c>
      <c r="S124" s="497" t="e">
        <f>+#REF!/1000000</f>
        <v>#REF!</v>
      </c>
      <c r="T124" s="497" t="e">
        <f>+#REF!/1000000</f>
        <v>#REF!</v>
      </c>
      <c r="U124" s="497" t="e">
        <f>+#REF!/1000000</f>
        <v>#REF!</v>
      </c>
      <c r="V124" s="497" t="e">
        <f>+#REF!/1000000</f>
        <v>#REF!</v>
      </c>
      <c r="W124" s="497" t="e">
        <f>+#REF!/1000000</f>
        <v>#REF!</v>
      </c>
      <c r="X124" s="497" t="e">
        <f>+#REF!/1000000</f>
        <v>#REF!</v>
      </c>
      <c r="Y124" s="497" t="e">
        <f>+#REF!/1000000</f>
        <v>#REF!</v>
      </c>
      <c r="Z124" s="497" t="e">
        <f>+#REF!/1000000</f>
        <v>#REF!</v>
      </c>
      <c r="AA124" s="497" t="e">
        <f>+#REF!/1000000</f>
        <v>#REF!</v>
      </c>
      <c r="AB124" s="497" t="e">
        <f>+#REF!/1000000</f>
        <v>#REF!</v>
      </c>
      <c r="AC124" s="441"/>
      <c r="AD124" s="439"/>
      <c r="AE124" s="438"/>
    </row>
    <row r="125" spans="1:31" s="171" customFormat="1" ht="33.75" customHeight="1" x14ac:dyDescent="0.25">
      <c r="A125" s="496" t="e">
        <f>+#REF!</f>
        <v>#REF!</v>
      </c>
      <c r="B125" s="728" t="e">
        <f>+#REF!</f>
        <v>#REF!</v>
      </c>
      <c r="C125" s="728" t="e">
        <f>+#REF!</f>
        <v>#REF!</v>
      </c>
      <c r="D125" s="496" t="e">
        <f>+#REF!</f>
        <v>#REF!</v>
      </c>
      <c r="E125" s="496" t="e">
        <f>+#REF!</f>
        <v>#REF!</v>
      </c>
      <c r="F125" s="496" t="e">
        <f>+#REF!</f>
        <v>#REF!</v>
      </c>
      <c r="G125" s="496" t="e">
        <f>+#REF!</f>
        <v>#REF!</v>
      </c>
      <c r="H125" s="496" t="e">
        <f>+#REF!</f>
        <v>#REF!</v>
      </c>
      <c r="I125" s="496" t="e">
        <f>+#REF!</f>
        <v>#REF!</v>
      </c>
      <c r="J125" s="496" t="e">
        <f>+#REF!</f>
        <v>#REF!</v>
      </c>
      <c r="K125" s="496" t="e">
        <f>+#REF!</f>
        <v>#REF!</v>
      </c>
      <c r="L125" s="496" t="e">
        <f>+#REF!</f>
        <v>#REF!</v>
      </c>
      <c r="M125" s="496" t="e">
        <f>+#REF!</f>
        <v>#REF!</v>
      </c>
      <c r="N125" s="496" t="e">
        <f>+#REF!</f>
        <v>#REF!</v>
      </c>
      <c r="O125" s="496" t="e">
        <f>+#REF!</f>
        <v>#REF!</v>
      </c>
      <c r="P125" s="728" t="e">
        <f t="shared" si="0"/>
        <v>#REF!</v>
      </c>
      <c r="Q125" s="728" t="e">
        <f>+#REF!</f>
        <v>#REF!</v>
      </c>
      <c r="R125" s="497" t="e">
        <f>+#REF!/1000000</f>
        <v>#REF!</v>
      </c>
      <c r="S125" s="497" t="e">
        <f>+#REF!/1000000</f>
        <v>#REF!</v>
      </c>
      <c r="T125" s="497" t="e">
        <f>+#REF!/1000000</f>
        <v>#REF!</v>
      </c>
      <c r="U125" s="497" t="e">
        <f>+#REF!/1000000</f>
        <v>#REF!</v>
      </c>
      <c r="V125" s="497" t="e">
        <f>+#REF!/1000000</f>
        <v>#REF!</v>
      </c>
      <c r="W125" s="497" t="e">
        <f>+#REF!/1000000</f>
        <v>#REF!</v>
      </c>
      <c r="X125" s="497" t="e">
        <f>+#REF!/1000000</f>
        <v>#REF!</v>
      </c>
      <c r="Y125" s="497" t="e">
        <f>+#REF!/1000000</f>
        <v>#REF!</v>
      </c>
      <c r="Z125" s="497" t="e">
        <f>+#REF!/1000000</f>
        <v>#REF!</v>
      </c>
      <c r="AA125" s="497" t="e">
        <f>+#REF!/1000000</f>
        <v>#REF!</v>
      </c>
      <c r="AB125" s="497" t="e">
        <f>+#REF!/1000000</f>
        <v>#REF!</v>
      </c>
      <c r="AC125" s="441"/>
      <c r="AD125" s="439"/>
      <c r="AE125" s="438"/>
    </row>
    <row r="126" spans="1:31" s="171" customFormat="1" ht="33.75" customHeight="1" x14ac:dyDescent="0.25">
      <c r="A126" s="496" t="e">
        <f>+#REF!</f>
        <v>#REF!</v>
      </c>
      <c r="B126" s="728" t="e">
        <f>+#REF!</f>
        <v>#REF!</v>
      </c>
      <c r="C126" s="728" t="e">
        <f>+#REF!</f>
        <v>#REF!</v>
      </c>
      <c r="D126" s="496" t="e">
        <f>+#REF!</f>
        <v>#REF!</v>
      </c>
      <c r="E126" s="496" t="e">
        <f>+#REF!</f>
        <v>#REF!</v>
      </c>
      <c r="F126" s="496" t="e">
        <f>+#REF!</f>
        <v>#REF!</v>
      </c>
      <c r="G126" s="496" t="e">
        <f>+#REF!</f>
        <v>#REF!</v>
      </c>
      <c r="H126" s="496" t="e">
        <f>+#REF!</f>
        <v>#REF!</v>
      </c>
      <c r="I126" s="496" t="e">
        <f>+#REF!</f>
        <v>#REF!</v>
      </c>
      <c r="J126" s="496" t="e">
        <f>+#REF!</f>
        <v>#REF!</v>
      </c>
      <c r="K126" s="496" t="e">
        <f>+#REF!</f>
        <v>#REF!</v>
      </c>
      <c r="L126" s="496" t="e">
        <f>+#REF!</f>
        <v>#REF!</v>
      </c>
      <c r="M126" s="496" t="e">
        <f>+#REF!</f>
        <v>#REF!</v>
      </c>
      <c r="N126" s="496" t="e">
        <f>+#REF!</f>
        <v>#REF!</v>
      </c>
      <c r="O126" s="496" t="e">
        <f>+#REF!</f>
        <v>#REF!</v>
      </c>
      <c r="P126" s="728"/>
      <c r="Q126" s="728" t="e">
        <f>+#REF!</f>
        <v>#REF!</v>
      </c>
      <c r="R126" s="497" t="e">
        <f>+#REF!/1000000</f>
        <v>#REF!</v>
      </c>
      <c r="S126" s="497" t="e">
        <f>+#REF!/1000000</f>
        <v>#REF!</v>
      </c>
      <c r="T126" s="497" t="e">
        <f>+#REF!/1000000</f>
        <v>#REF!</v>
      </c>
      <c r="U126" s="497" t="e">
        <f>+#REF!/1000000</f>
        <v>#REF!</v>
      </c>
      <c r="V126" s="497" t="e">
        <f>+#REF!/1000000</f>
        <v>#REF!</v>
      </c>
      <c r="W126" s="497" t="e">
        <f>+#REF!/1000000</f>
        <v>#REF!</v>
      </c>
      <c r="X126" s="497" t="e">
        <f>+#REF!/1000000</f>
        <v>#REF!</v>
      </c>
      <c r="Y126" s="497" t="e">
        <f>+#REF!/1000000</f>
        <v>#REF!</v>
      </c>
      <c r="Z126" s="497" t="e">
        <f>+#REF!/1000000</f>
        <v>#REF!</v>
      </c>
      <c r="AA126" s="497" t="e">
        <f>+#REF!/1000000</f>
        <v>#REF!</v>
      </c>
      <c r="AB126" s="497" t="e">
        <f>+#REF!/1000000</f>
        <v>#REF!</v>
      </c>
      <c r="AC126" s="441"/>
      <c r="AD126" s="439"/>
      <c r="AE126" s="438"/>
    </row>
    <row r="127" spans="1:31" s="171" customFormat="1" ht="33.75" customHeight="1" x14ac:dyDescent="0.25">
      <c r="A127" s="85"/>
      <c r="B127" s="143"/>
      <c r="C127" s="442"/>
      <c r="D127" s="85"/>
      <c r="E127" s="85"/>
      <c r="F127" s="85"/>
      <c r="G127" s="85"/>
      <c r="H127" s="85"/>
      <c r="I127" s="85"/>
      <c r="J127" s="85"/>
      <c r="K127" s="85"/>
      <c r="L127" s="85"/>
      <c r="M127" s="85"/>
      <c r="N127" s="85"/>
      <c r="O127" s="85"/>
      <c r="P127" s="143"/>
      <c r="Q127" s="143"/>
      <c r="R127" s="440"/>
      <c r="S127" s="440"/>
      <c r="T127" s="440"/>
      <c r="U127" s="440"/>
      <c r="V127" s="440"/>
      <c r="W127" s="440"/>
      <c r="X127" s="440"/>
      <c r="Y127" s="440"/>
      <c r="Z127" s="440"/>
      <c r="AA127" s="440"/>
      <c r="AB127" s="440"/>
      <c r="AC127" s="441"/>
      <c r="AD127" s="439"/>
      <c r="AE127" s="438"/>
    </row>
    <row r="128" spans="1:31" s="171" customFormat="1" ht="33.75" customHeight="1" x14ac:dyDescent="0.25">
      <c r="A128" s="85"/>
      <c r="B128" s="143"/>
      <c r="C128" s="442"/>
      <c r="D128" s="85"/>
      <c r="E128" s="85"/>
      <c r="F128" s="85"/>
      <c r="G128" s="85"/>
      <c r="H128" s="85"/>
      <c r="I128" s="85"/>
      <c r="J128" s="85"/>
      <c r="K128" s="85"/>
      <c r="L128" s="85"/>
      <c r="M128" s="85"/>
      <c r="N128" s="85"/>
      <c r="O128" s="85"/>
      <c r="P128" s="143"/>
      <c r="Q128" s="143"/>
      <c r="R128" s="440"/>
      <c r="S128" s="440"/>
      <c r="T128" s="440"/>
      <c r="U128" s="440"/>
      <c r="V128" s="440"/>
      <c r="W128" s="440"/>
      <c r="X128" s="440"/>
      <c r="Y128" s="440"/>
      <c r="Z128" s="440"/>
      <c r="AA128" s="440"/>
      <c r="AB128" s="440"/>
      <c r="AC128" s="441"/>
      <c r="AD128" s="439"/>
      <c r="AE128" s="438"/>
    </row>
    <row r="129" spans="1:31" s="171" customFormat="1" ht="33.75" customHeight="1" x14ac:dyDescent="0.25">
      <c r="A129" s="85"/>
      <c r="B129" s="143"/>
      <c r="C129" s="442"/>
      <c r="D129" s="85"/>
      <c r="E129" s="85"/>
      <c r="F129" s="85"/>
      <c r="G129" s="85"/>
      <c r="H129" s="85"/>
      <c r="I129" s="85"/>
      <c r="J129" s="85"/>
      <c r="K129" s="85"/>
      <c r="L129" s="85"/>
      <c r="M129" s="85"/>
      <c r="N129" s="85"/>
      <c r="O129" s="85"/>
      <c r="P129" s="748" t="s">
        <v>458</v>
      </c>
      <c r="Q129" s="749"/>
      <c r="R129" s="509" t="e">
        <f>SUM(R5:R82)</f>
        <v>#REF!</v>
      </c>
      <c r="S129" s="509" t="e">
        <f t="shared" ref="S129:AB129" si="1">SUM(S5:S82)</f>
        <v>#REF!</v>
      </c>
      <c r="T129" s="509" t="e">
        <f t="shared" si="1"/>
        <v>#REF!</v>
      </c>
      <c r="U129" s="509" t="e">
        <f t="shared" si="1"/>
        <v>#REF!</v>
      </c>
      <c r="V129" s="509" t="e">
        <f t="shared" si="1"/>
        <v>#REF!</v>
      </c>
      <c r="W129" s="509" t="e">
        <f t="shared" si="1"/>
        <v>#REF!</v>
      </c>
      <c r="X129" s="509" t="e">
        <f t="shared" si="1"/>
        <v>#REF!</v>
      </c>
      <c r="Y129" s="509" t="e">
        <f t="shared" si="1"/>
        <v>#REF!</v>
      </c>
      <c r="Z129" s="509" t="e">
        <f t="shared" si="1"/>
        <v>#REF!</v>
      </c>
      <c r="AA129" s="509" t="e">
        <f t="shared" si="1"/>
        <v>#REF!</v>
      </c>
      <c r="AB129" s="509" t="e">
        <f t="shared" si="1"/>
        <v>#REF!</v>
      </c>
      <c r="AC129" s="441"/>
      <c r="AD129" s="439"/>
      <c r="AE129" s="438"/>
    </row>
    <row r="130" spans="1:31" s="171" customFormat="1" ht="33.75" customHeight="1" x14ac:dyDescent="0.25">
      <c r="A130" s="85"/>
      <c r="B130" s="143"/>
      <c r="C130" s="442"/>
      <c r="D130" s="85"/>
      <c r="E130" s="85"/>
      <c r="F130" s="85"/>
      <c r="G130" s="85"/>
      <c r="H130" s="85"/>
      <c r="I130" s="85"/>
      <c r="J130" s="85"/>
      <c r="K130" s="85"/>
      <c r="L130" s="85"/>
      <c r="M130" s="85"/>
      <c r="N130" s="85"/>
      <c r="O130" s="85"/>
      <c r="P130" s="748" t="s">
        <v>459</v>
      </c>
      <c r="Q130" s="749"/>
      <c r="R130" s="440" t="e">
        <f>SUM(R5:R126)</f>
        <v>#REF!</v>
      </c>
      <c r="S130" s="440" t="e">
        <f t="shared" ref="S130:AB130" si="2">SUM(S5:S126)</f>
        <v>#REF!</v>
      </c>
      <c r="T130" s="440" t="e">
        <f t="shared" si="2"/>
        <v>#REF!</v>
      </c>
      <c r="U130" s="440" t="e">
        <f t="shared" si="2"/>
        <v>#REF!</v>
      </c>
      <c r="V130" s="440" t="e">
        <f t="shared" si="2"/>
        <v>#REF!</v>
      </c>
      <c r="W130" s="440" t="e">
        <f t="shared" si="2"/>
        <v>#REF!</v>
      </c>
      <c r="X130" s="440" t="e">
        <f t="shared" si="2"/>
        <v>#REF!</v>
      </c>
      <c r="Y130" s="440" t="e">
        <f t="shared" si="2"/>
        <v>#REF!</v>
      </c>
      <c r="Z130" s="440" t="e">
        <f t="shared" si="2"/>
        <v>#REF!</v>
      </c>
      <c r="AA130" s="440" t="e">
        <f t="shared" si="2"/>
        <v>#REF!</v>
      </c>
      <c r="AB130" s="440" t="e">
        <f t="shared" si="2"/>
        <v>#REF!</v>
      </c>
      <c r="AC130" s="441"/>
      <c r="AD130" s="439"/>
      <c r="AE130" s="438"/>
    </row>
    <row r="131" spans="1:31" s="171" customFormat="1" ht="33.75" customHeight="1" x14ac:dyDescent="0.25">
      <c r="A131" s="85"/>
      <c r="B131" s="143"/>
      <c r="C131" s="442"/>
      <c r="D131" s="85"/>
      <c r="E131" s="85"/>
      <c r="F131" s="85"/>
      <c r="G131" s="85"/>
      <c r="H131" s="85"/>
      <c r="I131" s="85"/>
      <c r="J131" s="85"/>
      <c r="K131" s="85"/>
      <c r="L131" s="85"/>
      <c r="M131" s="85"/>
      <c r="N131" s="85"/>
      <c r="O131" s="85"/>
      <c r="P131" s="143"/>
      <c r="Q131" s="143"/>
      <c r="R131" s="440"/>
      <c r="S131" s="440"/>
      <c r="T131" s="440"/>
      <c r="U131" s="440"/>
      <c r="V131" s="440"/>
      <c r="W131" s="440"/>
      <c r="X131" s="440"/>
      <c r="Y131" s="440"/>
      <c r="Z131" s="440"/>
      <c r="AA131" s="440"/>
      <c r="AB131" s="440"/>
      <c r="AC131" s="441"/>
      <c r="AD131" s="439"/>
      <c r="AE131" s="438"/>
    </row>
    <row r="132" spans="1:31" s="171" customFormat="1" ht="33.75" customHeight="1" x14ac:dyDescent="0.25">
      <c r="A132" s="85"/>
      <c r="B132" s="143"/>
      <c r="C132" s="442"/>
      <c r="D132" s="85"/>
      <c r="E132" s="85"/>
      <c r="F132" s="85"/>
      <c r="G132" s="85"/>
      <c r="H132" s="85"/>
      <c r="I132" s="85"/>
      <c r="J132" s="85"/>
      <c r="K132" s="85"/>
      <c r="L132" s="85"/>
      <c r="M132" s="85"/>
      <c r="N132" s="85"/>
      <c r="O132" s="85"/>
      <c r="P132" s="143"/>
      <c r="Q132" s="143"/>
      <c r="R132" s="440"/>
      <c r="S132" s="440"/>
      <c r="T132" s="440"/>
      <c r="U132" s="440"/>
      <c r="V132" s="440"/>
      <c r="W132" s="440"/>
      <c r="X132" s="440"/>
      <c r="Y132" s="440"/>
      <c r="Z132" s="440"/>
      <c r="AA132" s="440"/>
      <c r="AB132" s="440"/>
      <c r="AC132" s="441"/>
      <c r="AD132" s="439"/>
      <c r="AE132" s="438"/>
    </row>
    <row r="133" spans="1:31" s="171" customFormat="1" ht="33.75" customHeight="1" x14ac:dyDescent="0.25">
      <c r="A133" s="85"/>
      <c r="B133" s="143"/>
      <c r="C133" s="442"/>
      <c r="D133" s="85"/>
      <c r="E133" s="85"/>
      <c r="F133" s="85"/>
      <c r="G133" s="85"/>
      <c r="H133" s="85"/>
      <c r="I133" s="85"/>
      <c r="J133" s="85"/>
      <c r="K133" s="85"/>
      <c r="L133" s="85"/>
      <c r="M133" s="85"/>
      <c r="N133" s="85"/>
      <c r="O133" s="85"/>
      <c r="P133" s="143"/>
      <c r="Q133" s="143"/>
      <c r="R133" s="440"/>
      <c r="S133" s="440"/>
      <c r="T133" s="440"/>
      <c r="U133" s="440"/>
      <c r="V133" s="440"/>
      <c r="W133" s="440"/>
      <c r="X133" s="440"/>
      <c r="Y133" s="440"/>
      <c r="Z133" s="440"/>
      <c r="AA133" s="440"/>
      <c r="AB133" s="440"/>
      <c r="AC133" s="441"/>
      <c r="AD133" s="439"/>
      <c r="AE133" s="438"/>
    </row>
    <row r="134" spans="1:31" s="171" customFormat="1" ht="33.75" customHeight="1" x14ac:dyDescent="0.25">
      <c r="A134" s="85"/>
      <c r="B134" s="143"/>
      <c r="C134" s="442"/>
      <c r="D134" s="85"/>
      <c r="E134" s="85"/>
      <c r="F134" s="85"/>
      <c r="G134" s="85"/>
      <c r="H134" s="85"/>
      <c r="I134" s="85"/>
      <c r="J134" s="85"/>
      <c r="K134" s="85"/>
      <c r="L134" s="85"/>
      <c r="M134" s="85"/>
      <c r="N134" s="85"/>
      <c r="O134" s="85"/>
      <c r="P134" s="143"/>
      <c r="Q134" s="143"/>
      <c r="R134" s="440"/>
      <c r="S134" s="440"/>
      <c r="T134" s="440"/>
      <c r="U134" s="440"/>
      <c r="V134" s="440"/>
      <c r="W134" s="440"/>
      <c r="X134" s="440"/>
      <c r="Y134" s="440"/>
      <c r="Z134" s="440"/>
      <c r="AA134" s="440"/>
      <c r="AB134" s="440"/>
      <c r="AC134" s="441"/>
      <c r="AD134" s="439"/>
      <c r="AE134" s="438"/>
    </row>
    <row r="135" spans="1:31" s="171" customFormat="1" ht="33.75" customHeight="1" x14ac:dyDescent="0.25">
      <c r="A135" s="85"/>
      <c r="B135" s="143"/>
      <c r="C135" s="442"/>
      <c r="D135" s="85"/>
      <c r="E135" s="85"/>
      <c r="F135" s="85"/>
      <c r="G135" s="85"/>
      <c r="H135" s="85"/>
      <c r="I135" s="85"/>
      <c r="J135" s="85"/>
      <c r="K135" s="85"/>
      <c r="L135" s="85"/>
      <c r="M135" s="85"/>
      <c r="N135" s="85"/>
      <c r="O135" s="85"/>
      <c r="P135" s="143"/>
      <c r="Q135" s="143"/>
      <c r="R135" s="440"/>
      <c r="S135" s="440"/>
      <c r="T135" s="440"/>
      <c r="U135" s="440"/>
      <c r="V135" s="440"/>
      <c r="W135" s="440"/>
      <c r="X135" s="440"/>
      <c r="Y135" s="440"/>
      <c r="Z135" s="440"/>
      <c r="AA135" s="440"/>
      <c r="AB135" s="440"/>
      <c r="AC135" s="441"/>
      <c r="AD135" s="439"/>
      <c r="AE135" s="438"/>
    </row>
    <row r="136" spans="1:31" s="171" customFormat="1" ht="33.75" customHeight="1" x14ac:dyDescent="0.25">
      <c r="A136" s="85"/>
      <c r="B136" s="143"/>
      <c r="C136" s="442"/>
      <c r="D136" s="85"/>
      <c r="E136" s="85"/>
      <c r="F136" s="85"/>
      <c r="G136" s="85"/>
      <c r="H136" s="85"/>
      <c r="I136" s="85"/>
      <c r="J136" s="85"/>
      <c r="K136" s="85"/>
      <c r="L136" s="85"/>
      <c r="M136" s="85"/>
      <c r="N136" s="85"/>
      <c r="O136" s="85"/>
      <c r="P136" s="143"/>
      <c r="Q136" s="143"/>
      <c r="R136" s="440"/>
      <c r="S136" s="440"/>
      <c r="T136" s="440"/>
      <c r="U136" s="440"/>
      <c r="V136" s="440"/>
      <c r="W136" s="440"/>
      <c r="X136" s="440"/>
      <c r="Y136" s="440"/>
      <c r="Z136" s="440"/>
      <c r="AA136" s="440"/>
      <c r="AB136" s="440"/>
      <c r="AC136" s="441"/>
      <c r="AD136" s="439"/>
      <c r="AE136" s="438"/>
    </row>
    <row r="137" spans="1:31" s="171" customFormat="1" ht="33.75" customHeight="1" x14ac:dyDescent="0.25">
      <c r="A137" s="85"/>
      <c r="B137" s="143"/>
      <c r="C137" s="442"/>
      <c r="D137" s="85"/>
      <c r="E137" s="85"/>
      <c r="F137" s="85"/>
      <c r="G137" s="85"/>
      <c r="H137" s="85"/>
      <c r="I137" s="85"/>
      <c r="J137" s="85"/>
      <c r="K137" s="85"/>
      <c r="L137" s="85"/>
      <c r="M137" s="85"/>
      <c r="N137" s="85"/>
      <c r="O137" s="85"/>
      <c r="P137" s="143"/>
      <c r="Q137" s="143"/>
      <c r="R137" s="440"/>
      <c r="S137" s="440"/>
      <c r="T137" s="440"/>
      <c r="U137" s="440"/>
      <c r="V137" s="440"/>
      <c r="W137" s="440"/>
      <c r="X137" s="440"/>
      <c r="Y137" s="440"/>
      <c r="Z137" s="440"/>
      <c r="AA137" s="440"/>
      <c r="AB137" s="440"/>
      <c r="AC137" s="441"/>
      <c r="AD137" s="439"/>
      <c r="AE137" s="438"/>
    </row>
    <row r="138" spans="1:31" s="171" customFormat="1" ht="33.75" customHeight="1" x14ac:dyDescent="0.25">
      <c r="A138" s="85"/>
      <c r="B138" s="143"/>
      <c r="C138" s="442"/>
      <c r="D138" s="85"/>
      <c r="E138" s="85"/>
      <c r="F138" s="85"/>
      <c r="G138" s="85"/>
      <c r="H138" s="85"/>
      <c r="I138" s="85"/>
      <c r="J138" s="85"/>
      <c r="K138" s="85"/>
      <c r="L138" s="85"/>
      <c r="M138" s="85"/>
      <c r="N138" s="85"/>
      <c r="O138" s="85"/>
      <c r="P138" s="143"/>
      <c r="Q138" s="143"/>
      <c r="R138" s="440"/>
      <c r="S138" s="440"/>
      <c r="T138" s="440"/>
      <c r="U138" s="440"/>
      <c r="V138" s="440"/>
      <c r="W138" s="440"/>
      <c r="X138" s="440"/>
      <c r="Y138" s="440"/>
      <c r="Z138" s="440"/>
      <c r="AA138" s="440"/>
      <c r="AB138" s="440"/>
      <c r="AC138" s="441"/>
      <c r="AD138" s="439"/>
      <c r="AE138" s="438"/>
    </row>
    <row r="139" spans="1:31" s="171" customFormat="1" ht="33.75" customHeight="1" x14ac:dyDescent="0.25">
      <c r="A139" s="85"/>
      <c r="B139" s="143"/>
      <c r="C139" s="442"/>
      <c r="D139" s="85"/>
      <c r="E139" s="85"/>
      <c r="F139" s="85"/>
      <c r="G139" s="85"/>
      <c r="H139" s="85"/>
      <c r="I139" s="85"/>
      <c r="J139" s="85"/>
      <c r="K139" s="85"/>
      <c r="L139" s="85"/>
      <c r="M139" s="85"/>
      <c r="N139" s="85"/>
      <c r="O139" s="85"/>
      <c r="P139" s="143"/>
      <c r="Q139" s="143"/>
      <c r="R139" s="440"/>
      <c r="S139" s="440"/>
      <c r="T139" s="440"/>
      <c r="U139" s="440"/>
      <c r="V139" s="440"/>
      <c r="W139" s="440"/>
      <c r="X139" s="440"/>
      <c r="Y139" s="440"/>
      <c r="Z139" s="440"/>
      <c r="AA139" s="440"/>
      <c r="AB139" s="440"/>
      <c r="AC139" s="441"/>
      <c r="AD139" s="439"/>
      <c r="AE139" s="438"/>
    </row>
    <row r="140" spans="1:31" s="171" customFormat="1" ht="33.75" customHeight="1" x14ac:dyDescent="0.25">
      <c r="A140" s="85"/>
      <c r="B140" s="143"/>
      <c r="C140" s="442"/>
      <c r="D140" s="85"/>
      <c r="E140" s="85"/>
      <c r="F140" s="85"/>
      <c r="G140" s="85"/>
      <c r="H140" s="85"/>
      <c r="I140" s="85"/>
      <c r="J140" s="85"/>
      <c r="K140" s="85"/>
      <c r="L140" s="85"/>
      <c r="M140" s="85"/>
      <c r="N140" s="85"/>
      <c r="O140" s="85"/>
      <c r="P140" s="143"/>
      <c r="Q140" s="143"/>
      <c r="R140" s="440"/>
      <c r="S140" s="440"/>
      <c r="T140" s="440"/>
      <c r="U140" s="440"/>
      <c r="V140" s="440"/>
      <c r="W140" s="440"/>
      <c r="X140" s="440"/>
      <c r="Y140" s="440"/>
      <c r="Z140" s="440"/>
      <c r="AA140" s="440"/>
      <c r="AB140" s="440"/>
      <c r="AC140" s="441"/>
      <c r="AD140" s="439"/>
      <c r="AE140" s="438"/>
    </row>
    <row r="141" spans="1:31" s="171" customFormat="1" ht="33.75" customHeight="1" x14ac:dyDescent="0.25">
      <c r="A141" s="85"/>
      <c r="B141" s="143"/>
      <c r="C141" s="442"/>
      <c r="D141" s="85"/>
      <c r="E141" s="85"/>
      <c r="F141" s="85"/>
      <c r="G141" s="85"/>
      <c r="H141" s="85"/>
      <c r="I141" s="85"/>
      <c r="J141" s="85"/>
      <c r="K141" s="85"/>
      <c r="L141" s="85"/>
      <c r="M141" s="85"/>
      <c r="N141" s="85"/>
      <c r="O141" s="85"/>
      <c r="P141" s="143"/>
      <c r="Q141" s="143"/>
      <c r="R141" s="440"/>
      <c r="S141" s="440"/>
      <c r="T141" s="440"/>
      <c r="U141" s="440"/>
      <c r="V141" s="440"/>
      <c r="W141" s="440"/>
      <c r="X141" s="440"/>
      <c r="Y141" s="440"/>
      <c r="Z141" s="440"/>
      <c r="AA141" s="440"/>
      <c r="AB141" s="440"/>
      <c r="AC141" s="441"/>
      <c r="AD141" s="439"/>
      <c r="AE141" s="438"/>
    </row>
    <row r="142" spans="1:31" s="171" customFormat="1" ht="33.75" customHeight="1" x14ac:dyDescent="0.25">
      <c r="A142" s="85"/>
      <c r="B142" s="143"/>
      <c r="C142" s="442"/>
      <c r="D142" s="85"/>
      <c r="E142" s="85"/>
      <c r="F142" s="85"/>
      <c r="G142" s="85"/>
      <c r="H142" s="85"/>
      <c r="I142" s="85"/>
      <c r="J142" s="85"/>
      <c r="K142" s="85"/>
      <c r="L142" s="85"/>
      <c r="M142" s="85"/>
      <c r="N142" s="85"/>
      <c r="O142" s="85"/>
      <c r="P142" s="143"/>
      <c r="Q142" s="143"/>
      <c r="R142" s="440"/>
      <c r="S142" s="440"/>
      <c r="T142" s="440"/>
      <c r="U142" s="440"/>
      <c r="V142" s="440"/>
      <c r="W142" s="440"/>
      <c r="X142" s="440"/>
      <c r="Y142" s="440"/>
      <c r="Z142" s="440"/>
      <c r="AA142" s="440"/>
      <c r="AB142" s="440"/>
      <c r="AC142" s="441"/>
      <c r="AD142" s="439"/>
      <c r="AE142" s="438"/>
    </row>
    <row r="143" spans="1:31" s="171" customFormat="1" ht="33.75" customHeight="1" x14ac:dyDescent="0.25">
      <c r="A143" s="85"/>
      <c r="B143" s="143"/>
      <c r="C143" s="442"/>
      <c r="D143" s="85"/>
      <c r="E143" s="85"/>
      <c r="F143" s="85"/>
      <c r="G143" s="85"/>
      <c r="H143" s="85"/>
      <c r="I143" s="85"/>
      <c r="J143" s="85"/>
      <c r="K143" s="85"/>
      <c r="L143" s="85"/>
      <c r="M143" s="85"/>
      <c r="N143" s="85"/>
      <c r="O143" s="85"/>
      <c r="P143" s="143"/>
      <c r="Q143" s="143"/>
      <c r="R143" s="440"/>
      <c r="S143" s="440"/>
      <c r="T143" s="440"/>
      <c r="U143" s="440"/>
      <c r="V143" s="440"/>
      <c r="W143" s="440"/>
      <c r="X143" s="440"/>
      <c r="Y143" s="440"/>
      <c r="Z143" s="440"/>
      <c r="AA143" s="440"/>
      <c r="AB143" s="440"/>
      <c r="AC143" s="441"/>
      <c r="AD143" s="439"/>
      <c r="AE143" s="438"/>
    </row>
    <row r="144" spans="1:31" s="171" customFormat="1" ht="33.75" customHeight="1" x14ac:dyDescent="0.25">
      <c r="A144" s="85"/>
      <c r="B144" s="143"/>
      <c r="C144" s="442"/>
      <c r="D144" s="85"/>
      <c r="E144" s="85"/>
      <c r="F144" s="85"/>
      <c r="G144" s="85"/>
      <c r="H144" s="85"/>
      <c r="I144" s="85"/>
      <c r="J144" s="85"/>
      <c r="K144" s="85"/>
      <c r="L144" s="85"/>
      <c r="M144" s="85"/>
      <c r="N144" s="85"/>
      <c r="O144" s="85"/>
      <c r="P144" s="143"/>
      <c r="Q144" s="143"/>
      <c r="R144" s="440"/>
      <c r="S144" s="440"/>
      <c r="T144" s="440"/>
      <c r="U144" s="440"/>
      <c r="V144" s="440"/>
      <c r="W144" s="440"/>
      <c r="X144" s="440"/>
      <c r="Y144" s="440"/>
      <c r="Z144" s="440"/>
      <c r="AA144" s="440"/>
      <c r="AB144" s="440"/>
      <c r="AC144" s="441"/>
      <c r="AD144" s="439"/>
      <c r="AE144" s="438"/>
    </row>
    <row r="145" spans="1:31" s="171" customFormat="1" ht="33.75" customHeight="1" x14ac:dyDescent="0.25">
      <c r="A145" s="85"/>
      <c r="B145" s="143"/>
      <c r="C145" s="442"/>
      <c r="D145" s="85"/>
      <c r="E145" s="85"/>
      <c r="F145" s="85"/>
      <c r="G145" s="85"/>
      <c r="H145" s="85"/>
      <c r="I145" s="85"/>
      <c r="J145" s="85"/>
      <c r="K145" s="85"/>
      <c r="L145" s="85"/>
      <c r="M145" s="85"/>
      <c r="N145" s="85"/>
      <c r="O145" s="85"/>
      <c r="P145" s="143"/>
      <c r="Q145" s="143"/>
      <c r="R145" s="440"/>
      <c r="S145" s="440"/>
      <c r="T145" s="440"/>
      <c r="U145" s="440"/>
      <c r="V145" s="440"/>
      <c r="W145" s="440"/>
      <c r="X145" s="440"/>
      <c r="Y145" s="440"/>
      <c r="Z145" s="440"/>
      <c r="AA145" s="440"/>
      <c r="AB145" s="440"/>
      <c r="AC145" s="441"/>
      <c r="AD145" s="439"/>
      <c r="AE145" s="438"/>
    </row>
    <row r="146" spans="1:31" s="171" customFormat="1" ht="33.75" customHeight="1" x14ac:dyDescent="0.25">
      <c r="A146" s="85"/>
      <c r="B146" s="143"/>
      <c r="C146" s="442"/>
      <c r="D146" s="85"/>
      <c r="E146" s="85"/>
      <c r="F146" s="85"/>
      <c r="G146" s="85"/>
      <c r="H146" s="85"/>
      <c r="I146" s="85"/>
      <c r="J146" s="85"/>
      <c r="K146" s="85"/>
      <c r="L146" s="85"/>
      <c r="M146" s="85"/>
      <c r="N146" s="85"/>
      <c r="O146" s="85"/>
      <c r="P146" s="143"/>
      <c r="Q146" s="143"/>
      <c r="R146" s="440"/>
      <c r="S146" s="440"/>
      <c r="T146" s="440"/>
      <c r="U146" s="440"/>
      <c r="V146" s="440"/>
      <c r="W146" s="440"/>
      <c r="X146" s="440"/>
      <c r="Y146" s="440"/>
      <c r="Z146" s="440"/>
      <c r="AA146" s="440"/>
      <c r="AB146" s="440"/>
      <c r="AC146" s="441"/>
      <c r="AD146" s="439"/>
      <c r="AE146" s="438"/>
    </row>
    <row r="147" spans="1:31" s="171" customFormat="1" ht="33.75" customHeight="1" x14ac:dyDescent="0.25">
      <c r="A147" s="85"/>
      <c r="B147" s="143"/>
      <c r="C147" s="442"/>
      <c r="D147" s="85"/>
      <c r="E147" s="85"/>
      <c r="F147" s="85"/>
      <c r="G147" s="85"/>
      <c r="H147" s="85"/>
      <c r="I147" s="85"/>
      <c r="J147" s="85"/>
      <c r="K147" s="85"/>
      <c r="L147" s="85"/>
      <c r="M147" s="85"/>
      <c r="N147" s="85"/>
      <c r="O147" s="85"/>
      <c r="P147" s="143"/>
      <c r="Q147" s="143"/>
      <c r="R147" s="440"/>
      <c r="S147" s="440"/>
      <c r="T147" s="440"/>
      <c r="U147" s="440"/>
      <c r="V147" s="440"/>
      <c r="W147" s="440"/>
      <c r="X147" s="440"/>
      <c r="Y147" s="440"/>
      <c r="Z147" s="440"/>
      <c r="AA147" s="440"/>
      <c r="AB147" s="440"/>
      <c r="AC147" s="441"/>
      <c r="AD147" s="439"/>
      <c r="AE147" s="438"/>
    </row>
    <row r="148" spans="1:31" s="171" customFormat="1" ht="33.75" customHeight="1" x14ac:dyDescent="0.25">
      <c r="A148" s="85"/>
      <c r="B148" s="143"/>
      <c r="C148" s="442"/>
      <c r="D148" s="85"/>
      <c r="E148" s="85"/>
      <c r="F148" s="85"/>
      <c r="G148" s="85"/>
      <c r="H148" s="85"/>
      <c r="I148" s="85"/>
      <c r="J148" s="85"/>
      <c r="K148" s="85"/>
      <c r="L148" s="85"/>
      <c r="M148" s="85"/>
      <c r="N148" s="85"/>
      <c r="O148" s="85"/>
      <c r="P148" s="143"/>
      <c r="Q148" s="143"/>
      <c r="R148" s="440"/>
      <c r="S148" s="440"/>
      <c r="T148" s="440"/>
      <c r="U148" s="440"/>
      <c r="V148" s="440"/>
      <c r="W148" s="440"/>
      <c r="X148" s="440"/>
      <c r="Y148" s="440"/>
      <c r="Z148" s="440"/>
      <c r="AA148" s="440"/>
      <c r="AB148" s="440"/>
      <c r="AC148" s="441"/>
      <c r="AD148" s="439"/>
      <c r="AE148" s="438"/>
    </row>
    <row r="149" spans="1:31" s="171" customFormat="1" ht="33.75" customHeight="1" x14ac:dyDescent="0.25">
      <c r="A149" s="85"/>
      <c r="B149" s="143"/>
      <c r="C149" s="442"/>
      <c r="D149" s="85"/>
      <c r="E149" s="85"/>
      <c r="F149" s="85"/>
      <c r="G149" s="85"/>
      <c r="H149" s="85"/>
      <c r="I149" s="85"/>
      <c r="J149" s="85"/>
      <c r="K149" s="85"/>
      <c r="L149" s="85"/>
      <c r="M149" s="85"/>
      <c r="N149" s="85"/>
      <c r="O149" s="85"/>
      <c r="P149" s="143"/>
      <c r="Q149" s="143"/>
      <c r="R149" s="440"/>
      <c r="S149" s="440"/>
      <c r="T149" s="440"/>
      <c r="U149" s="440"/>
      <c r="V149" s="440"/>
      <c r="W149" s="440"/>
      <c r="X149" s="440"/>
      <c r="Y149" s="440"/>
      <c r="Z149" s="440"/>
      <c r="AA149" s="440"/>
      <c r="AB149" s="440"/>
      <c r="AC149" s="441"/>
      <c r="AD149" s="439"/>
      <c r="AE149" s="438"/>
    </row>
    <row r="150" spans="1:31" s="171" customFormat="1" ht="33.75" customHeight="1" x14ac:dyDescent="0.25">
      <c r="A150" s="85"/>
      <c r="B150" s="143"/>
      <c r="C150" s="442"/>
      <c r="D150" s="85"/>
      <c r="E150" s="85"/>
      <c r="F150" s="85"/>
      <c r="G150" s="85"/>
      <c r="H150" s="85"/>
      <c r="I150" s="85"/>
      <c r="J150" s="85"/>
      <c r="K150" s="85"/>
      <c r="L150" s="85"/>
      <c r="M150" s="85"/>
      <c r="N150" s="85"/>
      <c r="O150" s="85"/>
      <c r="P150" s="143"/>
      <c r="Q150" s="143"/>
      <c r="R150" s="440"/>
      <c r="S150" s="440"/>
      <c r="T150" s="440"/>
      <c r="U150" s="440"/>
      <c r="V150" s="440"/>
      <c r="W150" s="440"/>
      <c r="X150" s="440"/>
      <c r="Y150" s="440"/>
      <c r="Z150" s="440"/>
      <c r="AA150" s="440"/>
      <c r="AB150" s="440"/>
      <c r="AC150" s="441"/>
      <c r="AD150" s="439"/>
      <c r="AE150" s="438"/>
    </row>
    <row r="151" spans="1:31" s="171" customFormat="1" ht="33.75" customHeight="1" x14ac:dyDescent="0.25">
      <c r="A151" s="85"/>
      <c r="B151" s="143"/>
      <c r="C151" s="442"/>
      <c r="D151" s="85"/>
      <c r="E151" s="85"/>
      <c r="F151" s="85"/>
      <c r="G151" s="85"/>
      <c r="H151" s="85"/>
      <c r="I151" s="85"/>
      <c r="J151" s="85"/>
      <c r="K151" s="85"/>
      <c r="L151" s="85"/>
      <c r="M151" s="85"/>
      <c r="N151" s="85"/>
      <c r="O151" s="85"/>
      <c r="P151" s="143"/>
      <c r="Q151" s="143"/>
      <c r="R151" s="440"/>
      <c r="S151" s="440"/>
      <c r="T151" s="440"/>
      <c r="U151" s="440"/>
      <c r="V151" s="440"/>
      <c r="W151" s="440"/>
      <c r="X151" s="440"/>
      <c r="Y151" s="440"/>
      <c r="Z151" s="440"/>
      <c r="AA151" s="440"/>
      <c r="AB151" s="440"/>
      <c r="AC151" s="441"/>
      <c r="AD151" s="439"/>
      <c r="AE151" s="438"/>
    </row>
    <row r="152" spans="1:31" s="171" customFormat="1" ht="33.75" customHeight="1" x14ac:dyDescent="0.25">
      <c r="A152" s="85"/>
      <c r="B152" s="143"/>
      <c r="C152" s="442"/>
      <c r="D152" s="85"/>
      <c r="E152" s="85"/>
      <c r="F152" s="85"/>
      <c r="G152" s="85"/>
      <c r="H152" s="85"/>
      <c r="I152" s="85"/>
      <c r="J152" s="85"/>
      <c r="K152" s="85"/>
      <c r="L152" s="85"/>
      <c r="M152" s="85"/>
      <c r="N152" s="85"/>
      <c r="O152" s="85"/>
      <c r="P152" s="143"/>
      <c r="Q152" s="143"/>
      <c r="R152" s="440"/>
      <c r="S152" s="440"/>
      <c r="T152" s="440"/>
      <c r="U152" s="440"/>
      <c r="V152" s="440"/>
      <c r="W152" s="440"/>
      <c r="X152" s="440"/>
      <c r="Y152" s="440"/>
      <c r="Z152" s="440"/>
      <c r="AA152" s="440"/>
      <c r="AB152" s="440"/>
      <c r="AC152" s="441"/>
      <c r="AD152" s="439"/>
      <c r="AE152" s="438"/>
    </row>
    <row r="153" spans="1:31" s="171" customFormat="1" ht="33.75" customHeight="1" x14ac:dyDescent="0.25">
      <c r="A153" s="85"/>
      <c r="B153" s="143"/>
      <c r="C153" s="442"/>
      <c r="D153" s="85"/>
      <c r="E153" s="85"/>
      <c r="F153" s="85"/>
      <c r="G153" s="85"/>
      <c r="H153" s="85"/>
      <c r="I153" s="85"/>
      <c r="J153" s="85"/>
      <c r="K153" s="85"/>
      <c r="L153" s="85"/>
      <c r="M153" s="85"/>
      <c r="N153" s="85"/>
      <c r="O153" s="85"/>
      <c r="P153" s="143"/>
      <c r="Q153" s="143"/>
      <c r="R153" s="440"/>
      <c r="S153" s="440"/>
      <c r="T153" s="440"/>
      <c r="U153" s="440"/>
      <c r="V153" s="440"/>
      <c r="W153" s="440"/>
      <c r="X153" s="440"/>
      <c r="Y153" s="440"/>
      <c r="Z153" s="440"/>
      <c r="AA153" s="440"/>
      <c r="AB153" s="440"/>
      <c r="AC153" s="441"/>
      <c r="AD153" s="439"/>
      <c r="AE153" s="438"/>
    </row>
    <row r="154" spans="1:31" s="171" customFormat="1" ht="33.75" customHeight="1" x14ac:dyDescent="0.25">
      <c r="A154" s="85"/>
      <c r="B154" s="143"/>
      <c r="C154" s="442"/>
      <c r="D154" s="85"/>
      <c r="E154" s="85"/>
      <c r="F154" s="85"/>
      <c r="G154" s="85"/>
      <c r="H154" s="85"/>
      <c r="I154" s="85"/>
      <c r="J154" s="85"/>
      <c r="K154" s="85"/>
      <c r="L154" s="85"/>
      <c r="M154" s="85"/>
      <c r="N154" s="85"/>
      <c r="O154" s="85"/>
      <c r="P154" s="143"/>
      <c r="Q154" s="143"/>
      <c r="R154" s="440"/>
      <c r="S154" s="440"/>
      <c r="T154" s="440"/>
      <c r="U154" s="440"/>
      <c r="V154" s="440"/>
      <c r="W154" s="440"/>
      <c r="X154" s="440"/>
      <c r="Y154" s="440"/>
      <c r="Z154" s="440"/>
      <c r="AA154" s="440"/>
      <c r="AB154" s="440"/>
      <c r="AC154" s="441"/>
      <c r="AD154" s="439"/>
      <c r="AE154" s="438"/>
    </row>
    <row r="155" spans="1:31" s="171" customFormat="1" ht="33.75" customHeight="1" x14ac:dyDescent="0.25">
      <c r="A155" s="85"/>
      <c r="B155" s="143"/>
      <c r="C155" s="442"/>
      <c r="D155" s="85"/>
      <c r="E155" s="85"/>
      <c r="F155" s="85"/>
      <c r="G155" s="85"/>
      <c r="H155" s="85"/>
      <c r="I155" s="85"/>
      <c r="J155" s="85"/>
      <c r="K155" s="85"/>
      <c r="L155" s="85"/>
      <c r="M155" s="85"/>
      <c r="N155" s="85"/>
      <c r="O155" s="85"/>
      <c r="P155" s="143"/>
      <c r="Q155" s="143"/>
      <c r="R155" s="440"/>
      <c r="S155" s="440"/>
      <c r="T155" s="440"/>
      <c r="U155" s="440"/>
      <c r="V155" s="440"/>
      <c r="W155" s="440"/>
      <c r="X155" s="440"/>
      <c r="Y155" s="440"/>
      <c r="Z155" s="440"/>
      <c r="AA155" s="440"/>
      <c r="AB155" s="440"/>
      <c r="AC155" s="441"/>
      <c r="AD155" s="439"/>
      <c r="AE155" s="438"/>
    </row>
    <row r="156" spans="1:31" s="171" customFormat="1" ht="33.75" customHeight="1" x14ac:dyDescent="0.25">
      <c r="A156" s="85"/>
      <c r="B156" s="143"/>
      <c r="C156" s="442"/>
      <c r="D156" s="85"/>
      <c r="E156" s="85"/>
      <c r="F156" s="85"/>
      <c r="G156" s="85"/>
      <c r="H156" s="85"/>
      <c r="I156" s="85"/>
      <c r="J156" s="85"/>
      <c r="K156" s="85"/>
      <c r="L156" s="85"/>
      <c r="M156" s="85"/>
      <c r="N156" s="85"/>
      <c r="O156" s="85"/>
      <c r="P156" s="143"/>
      <c r="Q156" s="143"/>
      <c r="R156" s="440"/>
      <c r="S156" s="440"/>
      <c r="T156" s="440"/>
      <c r="U156" s="440"/>
      <c r="V156" s="440"/>
      <c r="W156" s="440"/>
      <c r="X156" s="440"/>
      <c r="Y156" s="440"/>
      <c r="Z156" s="440"/>
      <c r="AA156" s="440"/>
      <c r="AB156" s="440"/>
      <c r="AC156" s="441"/>
      <c r="AD156" s="439"/>
      <c r="AE156" s="438"/>
    </row>
    <row r="157" spans="1:31" s="171" customFormat="1" ht="33.75" customHeight="1" x14ac:dyDescent="0.25">
      <c r="A157" s="85"/>
      <c r="B157" s="143"/>
      <c r="C157" s="442"/>
      <c r="D157" s="85"/>
      <c r="E157" s="85"/>
      <c r="F157" s="85"/>
      <c r="G157" s="85"/>
      <c r="H157" s="85"/>
      <c r="I157" s="85"/>
      <c r="J157" s="85"/>
      <c r="K157" s="85"/>
      <c r="L157" s="85"/>
      <c r="M157" s="85"/>
      <c r="N157" s="85"/>
      <c r="O157" s="85"/>
      <c r="P157" s="143"/>
      <c r="Q157" s="143"/>
      <c r="R157" s="440"/>
      <c r="S157" s="440"/>
      <c r="T157" s="440"/>
      <c r="U157" s="440"/>
      <c r="V157" s="440"/>
      <c r="W157" s="440"/>
      <c r="X157" s="440"/>
      <c r="Y157" s="440"/>
      <c r="Z157" s="440"/>
      <c r="AA157" s="440"/>
      <c r="AB157" s="440"/>
      <c r="AC157" s="441"/>
      <c r="AD157" s="439"/>
      <c r="AE157" s="438"/>
    </row>
    <row r="158" spans="1:31" s="171" customFormat="1" ht="33.75" customHeight="1" x14ac:dyDescent="0.25">
      <c r="A158" s="85"/>
      <c r="B158" s="143"/>
      <c r="C158" s="442"/>
      <c r="D158" s="85"/>
      <c r="E158" s="85"/>
      <c r="F158" s="85"/>
      <c r="G158" s="85"/>
      <c r="H158" s="85"/>
      <c r="I158" s="85"/>
      <c r="J158" s="85"/>
      <c r="K158" s="85"/>
      <c r="L158" s="85"/>
      <c r="M158" s="85"/>
      <c r="N158" s="85"/>
      <c r="O158" s="85"/>
      <c r="P158" s="143"/>
      <c r="Q158" s="143"/>
      <c r="R158" s="440"/>
      <c r="S158" s="440"/>
      <c r="T158" s="440"/>
      <c r="U158" s="440"/>
      <c r="V158" s="440"/>
      <c r="W158" s="440"/>
      <c r="X158" s="440"/>
      <c r="Y158" s="440"/>
      <c r="Z158" s="440"/>
      <c r="AA158" s="440"/>
      <c r="AB158" s="440"/>
      <c r="AC158" s="441"/>
      <c r="AD158" s="439"/>
      <c r="AE158" s="438"/>
    </row>
    <row r="159" spans="1:31" s="171" customFormat="1" ht="33.75" customHeight="1" x14ac:dyDescent="0.25">
      <c r="A159" s="85"/>
      <c r="B159" s="143"/>
      <c r="C159" s="442"/>
      <c r="D159" s="85"/>
      <c r="E159" s="85"/>
      <c r="F159" s="85"/>
      <c r="G159" s="85"/>
      <c r="H159" s="85"/>
      <c r="I159" s="85"/>
      <c r="J159" s="85"/>
      <c r="K159" s="85"/>
      <c r="L159" s="85"/>
      <c r="M159" s="85"/>
      <c r="N159" s="85"/>
      <c r="O159" s="85"/>
      <c r="P159" s="143"/>
      <c r="Q159" s="143"/>
      <c r="R159" s="440"/>
      <c r="S159" s="440"/>
      <c r="T159" s="440"/>
      <c r="U159" s="440"/>
      <c r="V159" s="440"/>
      <c r="W159" s="440"/>
      <c r="X159" s="440"/>
      <c r="Y159" s="440"/>
      <c r="Z159" s="440"/>
      <c r="AA159" s="440"/>
      <c r="AB159" s="440"/>
      <c r="AC159" s="441"/>
      <c r="AD159" s="439"/>
      <c r="AE159" s="438"/>
    </row>
    <row r="160" spans="1:31" s="171" customFormat="1" ht="33.75" customHeight="1" x14ac:dyDescent="0.25">
      <c r="A160" s="85"/>
      <c r="B160" s="143"/>
      <c r="C160" s="442"/>
      <c r="D160" s="85"/>
      <c r="E160" s="85"/>
      <c r="F160" s="85"/>
      <c r="G160" s="85"/>
      <c r="H160" s="85"/>
      <c r="I160" s="85"/>
      <c r="J160" s="85"/>
      <c r="K160" s="85"/>
      <c r="L160" s="85"/>
      <c r="M160" s="85"/>
      <c r="N160" s="85"/>
      <c r="O160" s="85"/>
      <c r="P160" s="143"/>
      <c r="Q160" s="143"/>
      <c r="R160" s="440"/>
      <c r="S160" s="440"/>
      <c r="T160" s="440"/>
      <c r="U160" s="440"/>
      <c r="V160" s="440"/>
      <c r="W160" s="440"/>
      <c r="X160" s="440"/>
      <c r="Y160" s="440"/>
      <c r="Z160" s="440"/>
      <c r="AA160" s="440"/>
      <c r="AB160" s="440"/>
      <c r="AC160" s="441"/>
      <c r="AD160" s="439"/>
      <c r="AE160" s="438"/>
    </row>
    <row r="161" spans="1:31" s="171" customFormat="1" ht="33.75" customHeight="1" x14ac:dyDescent="0.25">
      <c r="A161" s="85"/>
      <c r="B161" s="143"/>
      <c r="C161" s="442"/>
      <c r="D161" s="85"/>
      <c r="E161" s="85"/>
      <c r="F161" s="85"/>
      <c r="G161" s="85"/>
      <c r="H161" s="85"/>
      <c r="I161" s="85"/>
      <c r="J161" s="85"/>
      <c r="K161" s="85"/>
      <c r="L161" s="85"/>
      <c r="M161" s="85"/>
      <c r="N161" s="85"/>
      <c r="O161" s="85"/>
      <c r="P161" s="143"/>
      <c r="Q161" s="143"/>
      <c r="R161" s="440"/>
      <c r="S161" s="440"/>
      <c r="T161" s="440"/>
      <c r="U161" s="440"/>
      <c r="V161" s="440"/>
      <c r="W161" s="440"/>
      <c r="X161" s="440"/>
      <c r="Y161" s="440"/>
      <c r="Z161" s="440"/>
      <c r="AA161" s="440"/>
      <c r="AB161" s="440"/>
      <c r="AC161" s="441"/>
      <c r="AD161" s="439"/>
      <c r="AE161" s="438"/>
    </row>
    <row r="162" spans="1:31" s="171" customFormat="1" ht="33.75" customHeight="1" x14ac:dyDescent="0.25">
      <c r="A162" s="85"/>
      <c r="B162" s="143"/>
      <c r="C162" s="442"/>
      <c r="D162" s="85"/>
      <c r="E162" s="85"/>
      <c r="F162" s="85"/>
      <c r="G162" s="85"/>
      <c r="H162" s="85"/>
      <c r="I162" s="85"/>
      <c r="J162" s="85"/>
      <c r="K162" s="85"/>
      <c r="L162" s="85"/>
      <c r="M162" s="85"/>
      <c r="N162" s="85"/>
      <c r="O162" s="85"/>
      <c r="P162" s="143"/>
      <c r="Q162" s="143"/>
      <c r="R162" s="440"/>
      <c r="S162" s="440"/>
      <c r="T162" s="440"/>
      <c r="U162" s="440"/>
      <c r="V162" s="440"/>
      <c r="W162" s="440"/>
      <c r="X162" s="440"/>
      <c r="Y162" s="440"/>
      <c r="Z162" s="440"/>
      <c r="AA162" s="440"/>
      <c r="AB162" s="440"/>
      <c r="AC162" s="441"/>
      <c r="AD162" s="439"/>
      <c r="AE162" s="438"/>
    </row>
    <row r="163" spans="1:31" s="171" customFormat="1" ht="33.75" customHeight="1" x14ac:dyDescent="0.25">
      <c r="A163" s="85"/>
      <c r="B163" s="143"/>
      <c r="C163" s="442"/>
      <c r="D163" s="85"/>
      <c r="E163" s="85"/>
      <c r="F163" s="85"/>
      <c r="G163" s="85"/>
      <c r="H163" s="85"/>
      <c r="I163" s="85"/>
      <c r="J163" s="85"/>
      <c r="K163" s="85"/>
      <c r="L163" s="85"/>
      <c r="M163" s="85"/>
      <c r="N163" s="85"/>
      <c r="O163" s="85"/>
      <c r="P163" s="143"/>
      <c r="Q163" s="143"/>
      <c r="R163" s="440"/>
      <c r="S163" s="440"/>
      <c r="T163" s="440"/>
      <c r="U163" s="440"/>
      <c r="V163" s="440"/>
      <c r="W163" s="440"/>
      <c r="X163" s="440"/>
      <c r="Y163" s="440"/>
      <c r="Z163" s="440"/>
      <c r="AA163" s="440"/>
      <c r="AB163" s="440"/>
      <c r="AC163" s="441"/>
      <c r="AD163" s="439"/>
      <c r="AE163" s="438"/>
    </row>
    <row r="164" spans="1:31" s="171" customFormat="1" ht="33.75" customHeight="1" x14ac:dyDescent="0.25">
      <c r="A164" s="85"/>
      <c r="B164" s="143"/>
      <c r="C164" s="442"/>
      <c r="D164" s="85"/>
      <c r="E164" s="85"/>
      <c r="F164" s="85"/>
      <c r="G164" s="85"/>
      <c r="H164" s="85"/>
      <c r="I164" s="85"/>
      <c r="J164" s="85"/>
      <c r="K164" s="85"/>
      <c r="L164" s="85"/>
      <c r="M164" s="85"/>
      <c r="N164" s="85"/>
      <c r="O164" s="85"/>
      <c r="P164" s="143"/>
      <c r="Q164" s="143"/>
      <c r="R164" s="440"/>
      <c r="S164" s="440"/>
      <c r="T164" s="440"/>
      <c r="U164" s="440"/>
      <c r="V164" s="440"/>
      <c r="W164" s="440"/>
      <c r="X164" s="440"/>
      <c r="Y164" s="440"/>
      <c r="Z164" s="440"/>
      <c r="AA164" s="440"/>
      <c r="AB164" s="440"/>
      <c r="AC164" s="441"/>
      <c r="AD164" s="439"/>
      <c r="AE164" s="438"/>
    </row>
    <row r="165" spans="1:31" s="171" customFormat="1" ht="33.75" customHeight="1" x14ac:dyDescent="0.25">
      <c r="A165" s="85"/>
      <c r="B165" s="143"/>
      <c r="C165" s="442"/>
      <c r="D165" s="85"/>
      <c r="E165" s="85"/>
      <c r="F165" s="85"/>
      <c r="G165" s="85"/>
      <c r="H165" s="85"/>
      <c r="I165" s="85"/>
      <c r="J165" s="85"/>
      <c r="K165" s="85"/>
      <c r="L165" s="85"/>
      <c r="M165" s="85"/>
      <c r="N165" s="85"/>
      <c r="O165" s="85"/>
      <c r="P165" s="143"/>
      <c r="Q165" s="143"/>
      <c r="R165" s="440"/>
      <c r="S165" s="440"/>
      <c r="T165" s="440"/>
      <c r="U165" s="440"/>
      <c r="V165" s="440"/>
      <c r="W165" s="440"/>
      <c r="X165" s="440"/>
      <c r="Y165" s="440"/>
      <c r="Z165" s="440"/>
      <c r="AA165" s="440"/>
      <c r="AB165" s="440"/>
      <c r="AC165" s="441"/>
      <c r="AD165" s="439"/>
      <c r="AE165" s="438"/>
    </row>
    <row r="166" spans="1:31" s="171" customFormat="1" ht="33.75" customHeight="1" x14ac:dyDescent="0.25">
      <c r="A166" s="85"/>
      <c r="B166" s="143"/>
      <c r="C166" s="442"/>
      <c r="D166" s="85"/>
      <c r="E166" s="85"/>
      <c r="F166" s="85"/>
      <c r="G166" s="85"/>
      <c r="H166" s="85"/>
      <c r="I166" s="85"/>
      <c r="J166" s="85"/>
      <c r="K166" s="85"/>
      <c r="L166" s="85"/>
      <c r="M166" s="85"/>
      <c r="N166" s="85"/>
      <c r="O166" s="85"/>
      <c r="P166" s="143"/>
      <c r="Q166" s="143"/>
      <c r="R166" s="440"/>
      <c r="S166" s="440"/>
      <c r="T166" s="440"/>
      <c r="U166" s="440"/>
      <c r="V166" s="440"/>
      <c r="W166" s="440"/>
      <c r="X166" s="440"/>
      <c r="Y166" s="440"/>
      <c r="Z166" s="440"/>
      <c r="AA166" s="440"/>
      <c r="AB166" s="440"/>
      <c r="AC166" s="441"/>
      <c r="AD166" s="439"/>
      <c r="AE166" s="438"/>
    </row>
    <row r="167" spans="1:31" s="171" customFormat="1" ht="33.75" customHeight="1" x14ac:dyDescent="0.25">
      <c r="A167" s="85"/>
      <c r="B167" s="143"/>
      <c r="C167" s="442"/>
      <c r="D167" s="85"/>
      <c r="E167" s="85"/>
      <c r="F167" s="85"/>
      <c r="G167" s="85"/>
      <c r="H167" s="85"/>
      <c r="I167" s="85"/>
      <c r="J167" s="85"/>
      <c r="K167" s="85"/>
      <c r="L167" s="85"/>
      <c r="M167" s="85"/>
      <c r="N167" s="85"/>
      <c r="O167" s="85"/>
      <c r="P167" s="143"/>
      <c r="Q167" s="143"/>
      <c r="R167" s="440"/>
      <c r="S167" s="440"/>
      <c r="T167" s="440"/>
      <c r="U167" s="440"/>
      <c r="V167" s="440"/>
      <c r="W167" s="440"/>
      <c r="X167" s="440"/>
      <c r="Y167" s="440"/>
      <c r="Z167" s="440"/>
      <c r="AA167" s="440"/>
      <c r="AB167" s="440"/>
      <c r="AC167" s="441"/>
      <c r="AD167" s="439"/>
      <c r="AE167" s="438"/>
    </row>
    <row r="168" spans="1:31" s="171" customFormat="1" ht="33.75" customHeight="1" x14ac:dyDescent="0.25">
      <c r="A168" s="85"/>
      <c r="B168" s="143"/>
      <c r="C168" s="442"/>
      <c r="D168" s="85"/>
      <c r="E168" s="85"/>
      <c r="F168" s="85"/>
      <c r="G168" s="85"/>
      <c r="H168" s="85"/>
      <c r="I168" s="85"/>
      <c r="J168" s="85"/>
      <c r="K168" s="85"/>
      <c r="L168" s="85"/>
      <c r="M168" s="85"/>
      <c r="N168" s="85"/>
      <c r="O168" s="85"/>
      <c r="P168" s="143"/>
      <c r="Q168" s="143"/>
      <c r="R168" s="440"/>
      <c r="S168" s="440"/>
      <c r="T168" s="440"/>
      <c r="U168" s="440"/>
      <c r="V168" s="440"/>
      <c r="W168" s="440"/>
      <c r="X168" s="440"/>
      <c r="Y168" s="440"/>
      <c r="Z168" s="440"/>
      <c r="AA168" s="440"/>
      <c r="AB168" s="440"/>
      <c r="AC168" s="441"/>
      <c r="AD168" s="439"/>
      <c r="AE168" s="438"/>
    </row>
    <row r="169" spans="1:31" s="171" customFormat="1" ht="33.75" customHeight="1" x14ac:dyDescent="0.25">
      <c r="A169" s="85"/>
      <c r="B169" s="143"/>
      <c r="C169" s="442"/>
      <c r="D169" s="85"/>
      <c r="E169" s="85"/>
      <c r="F169" s="85"/>
      <c r="G169" s="85"/>
      <c r="H169" s="85"/>
      <c r="I169" s="85"/>
      <c r="J169" s="85"/>
      <c r="K169" s="85"/>
      <c r="L169" s="85"/>
      <c r="M169" s="85"/>
      <c r="N169" s="85"/>
      <c r="O169" s="85"/>
      <c r="P169" s="143"/>
      <c r="Q169" s="143"/>
      <c r="R169" s="440"/>
      <c r="S169" s="440"/>
      <c r="T169" s="440"/>
      <c r="U169" s="440"/>
      <c r="V169" s="440"/>
      <c r="W169" s="440"/>
      <c r="X169" s="440"/>
      <c r="Y169" s="440"/>
      <c r="Z169" s="440"/>
      <c r="AA169" s="440"/>
      <c r="AB169" s="440"/>
      <c r="AC169" s="441"/>
      <c r="AD169" s="439"/>
      <c r="AE169" s="438"/>
    </row>
    <row r="170" spans="1:31" s="171" customFormat="1" ht="33.75" customHeight="1" x14ac:dyDescent="0.25">
      <c r="A170" s="85"/>
      <c r="B170" s="143"/>
      <c r="C170" s="442"/>
      <c r="D170" s="85"/>
      <c r="E170" s="85"/>
      <c r="F170" s="85"/>
      <c r="G170" s="85"/>
      <c r="H170" s="85"/>
      <c r="I170" s="85"/>
      <c r="J170" s="85"/>
      <c r="K170" s="85"/>
      <c r="L170" s="85"/>
      <c r="M170" s="85"/>
      <c r="N170" s="85"/>
      <c r="O170" s="85"/>
      <c r="P170" s="143"/>
      <c r="Q170" s="143"/>
      <c r="R170" s="440"/>
      <c r="S170" s="440"/>
      <c r="T170" s="440"/>
      <c r="U170" s="440"/>
      <c r="V170" s="440"/>
      <c r="W170" s="440"/>
      <c r="X170" s="440"/>
      <c r="Y170" s="440"/>
      <c r="Z170" s="440"/>
      <c r="AA170" s="440"/>
      <c r="AB170" s="440"/>
      <c r="AC170" s="441"/>
      <c r="AD170" s="439"/>
      <c r="AE170" s="438"/>
    </row>
    <row r="171" spans="1:31" s="171" customFormat="1" ht="33.75" customHeight="1" x14ac:dyDescent="0.25">
      <c r="A171" s="85"/>
      <c r="B171" s="143"/>
      <c r="C171" s="442"/>
      <c r="D171" s="85"/>
      <c r="E171" s="85"/>
      <c r="F171" s="85"/>
      <c r="G171" s="85"/>
      <c r="H171" s="85"/>
      <c r="I171" s="85"/>
      <c r="J171" s="85"/>
      <c r="K171" s="85"/>
      <c r="L171" s="85"/>
      <c r="M171" s="85"/>
      <c r="N171" s="85"/>
      <c r="O171" s="85"/>
      <c r="P171" s="143"/>
      <c r="Q171" s="143"/>
      <c r="R171" s="440"/>
      <c r="S171" s="440"/>
      <c r="T171" s="440"/>
      <c r="U171" s="440"/>
      <c r="V171" s="440"/>
      <c r="W171" s="440"/>
      <c r="X171" s="440"/>
      <c r="Y171" s="440"/>
      <c r="Z171" s="440"/>
      <c r="AA171" s="440"/>
      <c r="AB171" s="440"/>
      <c r="AC171" s="441"/>
      <c r="AD171" s="439"/>
      <c r="AE171" s="438"/>
    </row>
    <row r="172" spans="1:31" s="171" customFormat="1" ht="33.75" customHeight="1" x14ac:dyDescent="0.25">
      <c r="A172" s="85"/>
      <c r="B172" s="143"/>
      <c r="C172" s="442"/>
      <c r="D172" s="85"/>
      <c r="E172" s="85"/>
      <c r="F172" s="85"/>
      <c r="G172" s="85"/>
      <c r="H172" s="85"/>
      <c r="I172" s="85"/>
      <c r="J172" s="85"/>
      <c r="K172" s="85"/>
      <c r="L172" s="85"/>
      <c r="M172" s="85"/>
      <c r="N172" s="85"/>
      <c r="O172" s="85"/>
      <c r="P172" s="143"/>
      <c r="Q172" s="143"/>
      <c r="R172" s="440"/>
      <c r="S172" s="440"/>
      <c r="T172" s="440"/>
      <c r="U172" s="440"/>
      <c r="V172" s="440"/>
      <c r="W172" s="440"/>
      <c r="X172" s="440"/>
      <c r="Y172" s="440"/>
      <c r="Z172" s="440"/>
      <c r="AA172" s="440"/>
      <c r="AB172" s="440"/>
      <c r="AC172" s="441"/>
      <c r="AD172" s="439"/>
      <c r="AE172" s="438"/>
    </row>
    <row r="173" spans="1:31" s="171" customFormat="1" ht="33.75" customHeight="1" x14ac:dyDescent="0.25">
      <c r="A173" s="85"/>
      <c r="B173" s="143"/>
      <c r="C173" s="442"/>
      <c r="D173" s="85"/>
      <c r="E173" s="85"/>
      <c r="F173" s="85"/>
      <c r="G173" s="85"/>
      <c r="H173" s="85"/>
      <c r="I173" s="85"/>
      <c r="J173" s="85"/>
      <c r="K173" s="85"/>
      <c r="L173" s="85"/>
      <c r="M173" s="85"/>
      <c r="N173" s="85"/>
      <c r="O173" s="85"/>
      <c r="P173" s="143"/>
      <c r="Q173" s="143"/>
      <c r="R173" s="440"/>
      <c r="S173" s="440"/>
      <c r="T173" s="440"/>
      <c r="U173" s="440"/>
      <c r="V173" s="440"/>
      <c r="W173" s="440"/>
      <c r="X173" s="440"/>
      <c r="Y173" s="440"/>
      <c r="Z173" s="440"/>
      <c r="AA173" s="440"/>
      <c r="AB173" s="440"/>
      <c r="AC173" s="441"/>
      <c r="AD173" s="439"/>
      <c r="AE173" s="438"/>
    </row>
    <row r="174" spans="1:31" s="171" customFormat="1" ht="33.75" customHeight="1" x14ac:dyDescent="0.25">
      <c r="A174" s="85"/>
      <c r="B174" s="143"/>
      <c r="C174" s="442"/>
      <c r="D174" s="85"/>
      <c r="E174" s="85"/>
      <c r="F174" s="85"/>
      <c r="G174" s="85"/>
      <c r="H174" s="85"/>
      <c r="I174" s="85"/>
      <c r="J174" s="85"/>
      <c r="K174" s="85"/>
      <c r="L174" s="85"/>
      <c r="M174" s="85"/>
      <c r="N174" s="85"/>
      <c r="O174" s="85"/>
      <c r="P174" s="143"/>
      <c r="Q174" s="143"/>
      <c r="R174" s="440"/>
      <c r="S174" s="440"/>
      <c r="T174" s="440"/>
      <c r="U174" s="440"/>
      <c r="V174" s="440"/>
      <c r="W174" s="440"/>
      <c r="X174" s="440"/>
      <c r="Y174" s="440"/>
      <c r="Z174" s="440"/>
      <c r="AA174" s="440"/>
      <c r="AB174" s="440"/>
      <c r="AC174" s="441"/>
      <c r="AD174" s="439"/>
      <c r="AE174" s="438"/>
    </row>
    <row r="175" spans="1:31" s="171" customFormat="1" ht="33.75" customHeight="1" x14ac:dyDescent="0.25">
      <c r="A175" s="85"/>
      <c r="B175" s="143"/>
      <c r="C175" s="442"/>
      <c r="D175" s="85"/>
      <c r="E175" s="85"/>
      <c r="F175" s="85"/>
      <c r="G175" s="85"/>
      <c r="H175" s="85"/>
      <c r="I175" s="85"/>
      <c r="J175" s="85"/>
      <c r="K175" s="85"/>
      <c r="L175" s="85"/>
      <c r="M175" s="85"/>
      <c r="N175" s="85"/>
      <c r="O175" s="85"/>
      <c r="P175" s="143"/>
      <c r="Q175" s="143"/>
      <c r="R175" s="440"/>
      <c r="S175" s="440"/>
      <c r="T175" s="440"/>
      <c r="U175" s="440"/>
      <c r="V175" s="440"/>
      <c r="W175" s="440"/>
      <c r="X175" s="440"/>
      <c r="Y175" s="440"/>
      <c r="Z175" s="440"/>
      <c r="AA175" s="440"/>
      <c r="AB175" s="440"/>
      <c r="AC175" s="441"/>
      <c r="AD175" s="439"/>
      <c r="AE175" s="438"/>
    </row>
    <row r="176" spans="1:31" s="171" customFormat="1" ht="33.75" customHeight="1" x14ac:dyDescent="0.25">
      <c r="A176" s="85"/>
      <c r="B176" s="143"/>
      <c r="C176" s="442"/>
      <c r="D176" s="85"/>
      <c r="E176" s="85"/>
      <c r="F176" s="85"/>
      <c r="G176" s="85"/>
      <c r="H176" s="85"/>
      <c r="I176" s="85"/>
      <c r="J176" s="85"/>
      <c r="K176" s="85"/>
      <c r="L176" s="85"/>
      <c r="M176" s="85"/>
      <c r="N176" s="85"/>
      <c r="O176" s="85"/>
      <c r="P176" s="143"/>
      <c r="Q176" s="143"/>
      <c r="R176" s="440"/>
      <c r="S176" s="440"/>
      <c r="T176" s="440"/>
      <c r="U176" s="440"/>
      <c r="V176" s="440"/>
      <c r="W176" s="440"/>
      <c r="X176" s="440"/>
      <c r="Y176" s="440"/>
      <c r="Z176" s="440"/>
      <c r="AA176" s="440"/>
      <c r="AB176" s="440"/>
      <c r="AC176" s="441"/>
      <c r="AD176" s="439"/>
      <c r="AE176" s="438"/>
    </row>
    <row r="177" spans="1:31" s="171" customFormat="1" ht="33.75" customHeight="1" x14ac:dyDescent="0.25">
      <c r="A177" s="85"/>
      <c r="B177" s="143"/>
      <c r="C177" s="442"/>
      <c r="D177" s="85"/>
      <c r="E177" s="85"/>
      <c r="F177" s="85"/>
      <c r="G177" s="85"/>
      <c r="H177" s="85"/>
      <c r="I177" s="85"/>
      <c r="J177" s="85"/>
      <c r="K177" s="85"/>
      <c r="L177" s="85"/>
      <c r="M177" s="85"/>
      <c r="N177" s="85"/>
      <c r="O177" s="85"/>
      <c r="P177" s="143"/>
      <c r="Q177" s="143"/>
      <c r="R177" s="440"/>
      <c r="S177" s="440"/>
      <c r="T177" s="440"/>
      <c r="U177" s="440"/>
      <c r="V177" s="440"/>
      <c r="W177" s="440"/>
      <c r="X177" s="440"/>
      <c r="Y177" s="440"/>
      <c r="Z177" s="440"/>
      <c r="AA177" s="440"/>
      <c r="AB177" s="440"/>
      <c r="AC177" s="441"/>
      <c r="AD177" s="439"/>
      <c r="AE177" s="438"/>
    </row>
    <row r="178" spans="1:31" s="171" customFormat="1" ht="33.75" customHeight="1" x14ac:dyDescent="0.25">
      <c r="A178" s="85"/>
      <c r="B178" s="143"/>
      <c r="C178" s="442"/>
      <c r="D178" s="85"/>
      <c r="E178" s="85"/>
      <c r="F178" s="85"/>
      <c r="G178" s="85"/>
      <c r="H178" s="85"/>
      <c r="I178" s="85"/>
      <c r="J178" s="85"/>
      <c r="K178" s="85"/>
      <c r="L178" s="85"/>
      <c r="M178" s="85"/>
      <c r="N178" s="85"/>
      <c r="O178" s="85"/>
      <c r="P178" s="143"/>
      <c r="Q178" s="143"/>
      <c r="R178" s="440"/>
      <c r="S178" s="440"/>
      <c r="T178" s="440"/>
      <c r="U178" s="440"/>
      <c r="V178" s="440"/>
      <c r="W178" s="440"/>
      <c r="X178" s="440"/>
      <c r="Y178" s="440"/>
      <c r="Z178" s="440"/>
      <c r="AA178" s="440"/>
      <c r="AB178" s="440"/>
      <c r="AC178" s="441"/>
      <c r="AD178" s="439"/>
      <c r="AE178" s="438"/>
    </row>
    <row r="179" spans="1:31" s="171" customFormat="1" ht="33.75" customHeight="1" x14ac:dyDescent="0.25">
      <c r="A179" s="85"/>
      <c r="B179" s="143"/>
      <c r="C179" s="442"/>
      <c r="D179" s="85"/>
      <c r="E179" s="85"/>
      <c r="F179" s="85"/>
      <c r="G179" s="85"/>
      <c r="H179" s="85"/>
      <c r="I179" s="85"/>
      <c r="J179" s="85"/>
      <c r="K179" s="85"/>
      <c r="L179" s="85"/>
      <c r="M179" s="85"/>
      <c r="N179" s="85"/>
      <c r="O179" s="85"/>
      <c r="P179" s="143"/>
      <c r="Q179" s="143"/>
      <c r="R179" s="440"/>
      <c r="S179" s="440"/>
      <c r="T179" s="440"/>
      <c r="U179" s="440"/>
      <c r="V179" s="440"/>
      <c r="W179" s="440"/>
      <c r="X179" s="440"/>
      <c r="Y179" s="440"/>
      <c r="Z179" s="440"/>
      <c r="AA179" s="440"/>
      <c r="AB179" s="440"/>
      <c r="AC179" s="441"/>
      <c r="AD179" s="439"/>
      <c r="AE179" s="438"/>
    </row>
    <row r="180" spans="1:31" s="171" customFormat="1" ht="33.75" customHeight="1" x14ac:dyDescent="0.25">
      <c r="A180" s="85"/>
      <c r="B180" s="143"/>
      <c r="C180" s="442"/>
      <c r="D180" s="85"/>
      <c r="E180" s="85"/>
      <c r="F180" s="85"/>
      <c r="G180" s="85"/>
      <c r="H180" s="85"/>
      <c r="I180" s="85"/>
      <c r="J180" s="85"/>
      <c r="K180" s="85"/>
      <c r="L180" s="85"/>
      <c r="M180" s="85"/>
      <c r="N180" s="85"/>
      <c r="O180" s="85"/>
      <c r="P180" s="143"/>
      <c r="Q180" s="143"/>
      <c r="R180" s="440"/>
      <c r="S180" s="440"/>
      <c r="T180" s="440"/>
      <c r="U180" s="440"/>
      <c r="V180" s="440"/>
      <c r="W180" s="440"/>
      <c r="X180" s="440"/>
      <c r="Y180" s="440"/>
      <c r="Z180" s="440"/>
      <c r="AA180" s="440"/>
      <c r="AB180" s="440"/>
      <c r="AC180" s="441"/>
      <c r="AD180" s="439"/>
      <c r="AE180" s="438"/>
    </row>
    <row r="181" spans="1:31" s="171" customFormat="1" ht="33.75" customHeight="1" x14ac:dyDescent="0.25">
      <c r="A181" s="85"/>
      <c r="B181" s="143"/>
      <c r="C181" s="442"/>
      <c r="D181" s="85"/>
      <c r="E181" s="85"/>
      <c r="F181" s="85"/>
      <c r="G181" s="85"/>
      <c r="H181" s="85"/>
      <c r="I181" s="85"/>
      <c r="J181" s="85"/>
      <c r="K181" s="85"/>
      <c r="L181" s="85"/>
      <c r="M181" s="85"/>
      <c r="N181" s="85"/>
      <c r="O181" s="85"/>
      <c r="P181" s="143"/>
      <c r="Q181" s="143"/>
      <c r="R181" s="440"/>
      <c r="S181" s="440"/>
      <c r="T181" s="440"/>
      <c r="U181" s="440"/>
      <c r="V181" s="440"/>
      <c r="W181" s="440"/>
      <c r="X181" s="440"/>
      <c r="Y181" s="440"/>
      <c r="Z181" s="440"/>
      <c r="AA181" s="440"/>
      <c r="AB181" s="440"/>
      <c r="AC181" s="441"/>
      <c r="AD181" s="439"/>
      <c r="AE181" s="438"/>
    </row>
    <row r="182" spans="1:31" s="171" customFormat="1" ht="33.75" customHeight="1" x14ac:dyDescent="0.25">
      <c r="A182" s="85"/>
      <c r="B182" s="143"/>
      <c r="C182" s="442"/>
      <c r="D182" s="85"/>
      <c r="E182" s="85"/>
      <c r="F182" s="85"/>
      <c r="G182" s="85"/>
      <c r="H182" s="85"/>
      <c r="I182" s="85"/>
      <c r="J182" s="85"/>
      <c r="K182" s="85"/>
      <c r="L182" s="85"/>
      <c r="M182" s="85"/>
      <c r="N182" s="85"/>
      <c r="O182" s="85"/>
      <c r="P182" s="143"/>
      <c r="Q182" s="143"/>
      <c r="R182" s="440"/>
      <c r="S182" s="440"/>
      <c r="T182" s="440"/>
      <c r="U182" s="440"/>
      <c r="V182" s="440"/>
      <c r="W182" s="440"/>
      <c r="X182" s="440"/>
      <c r="Y182" s="440"/>
      <c r="Z182" s="440"/>
      <c r="AA182" s="440"/>
      <c r="AB182" s="440"/>
      <c r="AC182" s="441"/>
      <c r="AD182" s="439"/>
      <c r="AE182" s="438"/>
    </row>
    <row r="183" spans="1:31" s="171" customFormat="1" ht="33.75" customHeight="1" x14ac:dyDescent="0.25">
      <c r="A183" s="85"/>
      <c r="B183" s="143"/>
      <c r="C183" s="442"/>
      <c r="D183" s="85"/>
      <c r="E183" s="85"/>
      <c r="F183" s="85"/>
      <c r="G183" s="85"/>
      <c r="H183" s="85"/>
      <c r="I183" s="85"/>
      <c r="J183" s="85"/>
      <c r="K183" s="85"/>
      <c r="L183" s="85"/>
      <c r="M183" s="85"/>
      <c r="N183" s="85"/>
      <c r="O183" s="85"/>
      <c r="P183" s="143"/>
      <c r="Q183" s="143"/>
      <c r="R183" s="440"/>
      <c r="S183" s="440"/>
      <c r="T183" s="440"/>
      <c r="U183" s="440"/>
      <c r="V183" s="440"/>
      <c r="W183" s="440"/>
      <c r="X183" s="440"/>
      <c r="Y183" s="440"/>
      <c r="Z183" s="440"/>
      <c r="AA183" s="440"/>
      <c r="AB183" s="440"/>
      <c r="AC183" s="441"/>
      <c r="AD183" s="439"/>
      <c r="AE183" s="438"/>
    </row>
    <row r="184" spans="1:31" s="171" customFormat="1" ht="33.75" customHeight="1" x14ac:dyDescent="0.25">
      <c r="A184" s="85"/>
      <c r="B184" s="143"/>
      <c r="C184" s="442"/>
      <c r="D184" s="85"/>
      <c r="E184" s="85"/>
      <c r="F184" s="85"/>
      <c r="G184" s="85"/>
      <c r="H184" s="85"/>
      <c r="I184" s="85"/>
      <c r="J184" s="85"/>
      <c r="K184" s="85"/>
      <c r="L184" s="85"/>
      <c r="M184" s="85"/>
      <c r="N184" s="85"/>
      <c r="O184" s="85"/>
      <c r="P184" s="143"/>
      <c r="Q184" s="143"/>
      <c r="R184" s="440"/>
      <c r="S184" s="440"/>
      <c r="T184" s="440"/>
      <c r="U184" s="440"/>
      <c r="V184" s="440"/>
      <c r="W184" s="440"/>
      <c r="X184" s="440"/>
      <c r="Y184" s="440"/>
      <c r="Z184" s="440"/>
      <c r="AA184" s="440"/>
      <c r="AB184" s="440"/>
      <c r="AC184" s="441"/>
      <c r="AD184" s="439"/>
      <c r="AE184" s="438"/>
    </row>
    <row r="185" spans="1:31" s="171" customFormat="1" ht="33.75" customHeight="1" x14ac:dyDescent="0.25">
      <c r="A185" s="85"/>
      <c r="B185" s="143"/>
      <c r="C185" s="442"/>
      <c r="D185" s="85"/>
      <c r="E185" s="85"/>
      <c r="F185" s="85"/>
      <c r="G185" s="85"/>
      <c r="H185" s="85"/>
      <c r="I185" s="85"/>
      <c r="J185" s="85"/>
      <c r="K185" s="85"/>
      <c r="L185" s="85"/>
      <c r="M185" s="85"/>
      <c r="N185" s="85"/>
      <c r="O185" s="85"/>
      <c r="P185" s="143"/>
      <c r="Q185" s="143"/>
      <c r="R185" s="440"/>
      <c r="S185" s="440"/>
      <c r="T185" s="440"/>
      <c r="U185" s="440"/>
      <c r="V185" s="440"/>
      <c r="W185" s="440"/>
      <c r="X185" s="440"/>
      <c r="Y185" s="440"/>
      <c r="Z185" s="440"/>
      <c r="AA185" s="440"/>
      <c r="AB185" s="440"/>
      <c r="AC185" s="441"/>
      <c r="AD185" s="439"/>
      <c r="AE185" s="438"/>
    </row>
    <row r="186" spans="1:31" s="171" customFormat="1" ht="33.75" customHeight="1" x14ac:dyDescent="0.25">
      <c r="A186" s="85"/>
      <c r="B186" s="143"/>
      <c r="C186" s="442"/>
      <c r="D186" s="85"/>
      <c r="E186" s="85"/>
      <c r="F186" s="85"/>
      <c r="G186" s="85"/>
      <c r="H186" s="85"/>
      <c r="I186" s="85"/>
      <c r="J186" s="85"/>
      <c r="K186" s="85"/>
      <c r="L186" s="85"/>
      <c r="M186" s="85"/>
      <c r="N186" s="85"/>
      <c r="O186" s="85"/>
      <c r="P186" s="143"/>
      <c r="Q186" s="143"/>
      <c r="R186" s="440"/>
      <c r="S186" s="440"/>
      <c r="T186" s="440"/>
      <c r="U186" s="440"/>
      <c r="V186" s="440"/>
      <c r="W186" s="440"/>
      <c r="X186" s="440"/>
      <c r="Y186" s="440"/>
      <c r="Z186" s="440"/>
      <c r="AA186" s="440"/>
      <c r="AB186" s="440"/>
      <c r="AC186" s="441"/>
      <c r="AD186" s="439"/>
      <c r="AE186" s="438"/>
    </row>
    <row r="187" spans="1:31" s="171" customFormat="1" ht="33.75" customHeight="1" x14ac:dyDescent="0.25">
      <c r="A187" s="85"/>
      <c r="B187" s="143"/>
      <c r="C187" s="442"/>
      <c r="D187" s="85"/>
      <c r="E187" s="85"/>
      <c r="F187" s="85"/>
      <c r="G187" s="85"/>
      <c r="H187" s="85"/>
      <c r="I187" s="85"/>
      <c r="J187" s="85"/>
      <c r="K187" s="85"/>
      <c r="L187" s="85"/>
      <c r="M187" s="85"/>
      <c r="N187" s="85"/>
      <c r="O187" s="85"/>
      <c r="P187" s="143"/>
      <c r="Q187" s="143"/>
      <c r="R187" s="440"/>
      <c r="S187" s="440"/>
      <c r="T187" s="440"/>
      <c r="U187" s="440"/>
      <c r="V187" s="440"/>
      <c r="W187" s="440"/>
      <c r="X187" s="440"/>
      <c r="Y187" s="440"/>
      <c r="Z187" s="440"/>
      <c r="AA187" s="440"/>
      <c r="AB187" s="440"/>
      <c r="AC187" s="441"/>
      <c r="AD187" s="439"/>
      <c r="AE187" s="438"/>
    </row>
    <row r="188" spans="1:31" s="171" customFormat="1" ht="33.75" customHeight="1" x14ac:dyDescent="0.25">
      <c r="A188" s="85"/>
      <c r="B188" s="143"/>
      <c r="C188" s="442"/>
      <c r="D188" s="85"/>
      <c r="E188" s="85"/>
      <c r="F188" s="85"/>
      <c r="G188" s="85"/>
      <c r="H188" s="85"/>
      <c r="I188" s="85"/>
      <c r="J188" s="85"/>
      <c r="K188" s="85"/>
      <c r="L188" s="85"/>
      <c r="M188" s="85"/>
      <c r="N188" s="85"/>
      <c r="O188" s="85"/>
      <c r="P188" s="143"/>
      <c r="Q188" s="143"/>
      <c r="R188" s="440"/>
      <c r="S188" s="440"/>
      <c r="T188" s="440"/>
      <c r="U188" s="440"/>
      <c r="V188" s="440"/>
      <c r="W188" s="440"/>
      <c r="X188" s="440"/>
      <c r="Y188" s="440"/>
      <c r="Z188" s="440"/>
      <c r="AA188" s="440"/>
      <c r="AB188" s="440"/>
      <c r="AC188" s="441"/>
      <c r="AD188" s="439"/>
      <c r="AE188" s="438"/>
    </row>
    <row r="189" spans="1:31" s="171" customFormat="1" ht="33.75" customHeight="1" x14ac:dyDescent="0.25">
      <c r="A189" s="85"/>
      <c r="B189" s="143"/>
      <c r="C189" s="442"/>
      <c r="D189" s="85"/>
      <c r="E189" s="85"/>
      <c r="F189" s="85"/>
      <c r="G189" s="85"/>
      <c r="H189" s="85"/>
      <c r="I189" s="85"/>
      <c r="J189" s="85"/>
      <c r="K189" s="85"/>
      <c r="L189" s="85"/>
      <c r="M189" s="85"/>
      <c r="N189" s="85"/>
      <c r="O189" s="85"/>
      <c r="P189" s="143"/>
      <c r="Q189" s="143"/>
      <c r="R189" s="440"/>
      <c r="S189" s="440"/>
      <c r="T189" s="440"/>
      <c r="U189" s="440"/>
      <c r="V189" s="440"/>
      <c r="W189" s="440"/>
      <c r="X189" s="440"/>
      <c r="Y189" s="440"/>
      <c r="Z189" s="440"/>
      <c r="AA189" s="440"/>
      <c r="AB189" s="440"/>
      <c r="AC189" s="441"/>
      <c r="AD189" s="439"/>
      <c r="AE189" s="438"/>
    </row>
    <row r="190" spans="1:31" s="171" customFormat="1" ht="33.75" customHeight="1" x14ac:dyDescent="0.25">
      <c r="A190" s="85"/>
      <c r="B190" s="143"/>
      <c r="C190" s="442"/>
      <c r="D190" s="85"/>
      <c r="E190" s="85"/>
      <c r="F190" s="85"/>
      <c r="G190" s="85"/>
      <c r="H190" s="85"/>
      <c r="I190" s="85"/>
      <c r="J190" s="85"/>
      <c r="K190" s="85"/>
      <c r="L190" s="85"/>
      <c r="M190" s="85"/>
      <c r="N190" s="85"/>
      <c r="O190" s="85"/>
      <c r="P190" s="143"/>
      <c r="Q190" s="143"/>
      <c r="R190" s="440"/>
      <c r="S190" s="440"/>
      <c r="T190" s="440"/>
      <c r="U190" s="440"/>
      <c r="V190" s="440"/>
      <c r="W190" s="440"/>
      <c r="X190" s="440"/>
      <c r="Y190" s="440"/>
      <c r="Z190" s="440"/>
      <c r="AA190" s="440"/>
      <c r="AB190" s="440"/>
      <c r="AC190" s="441"/>
      <c r="AD190" s="439"/>
      <c r="AE190" s="438"/>
    </row>
    <row r="191" spans="1:31" s="171" customFormat="1" ht="33.75" customHeight="1" x14ac:dyDescent="0.25">
      <c r="A191" s="85"/>
      <c r="B191" s="143"/>
      <c r="C191" s="442"/>
      <c r="D191" s="85"/>
      <c r="E191" s="85"/>
      <c r="F191" s="85"/>
      <c r="G191" s="85"/>
      <c r="H191" s="85"/>
      <c r="I191" s="85"/>
      <c r="J191" s="85"/>
      <c r="K191" s="85"/>
      <c r="L191" s="85"/>
      <c r="M191" s="85"/>
      <c r="N191" s="85"/>
      <c r="O191" s="85"/>
      <c r="P191" s="143"/>
      <c r="Q191" s="143"/>
      <c r="R191" s="440"/>
      <c r="S191" s="440"/>
      <c r="T191" s="440"/>
      <c r="U191" s="440"/>
      <c r="V191" s="440"/>
      <c r="W191" s="440"/>
      <c r="X191" s="440"/>
      <c r="Y191" s="440"/>
      <c r="Z191" s="440"/>
      <c r="AA191" s="440"/>
      <c r="AB191" s="440"/>
      <c r="AC191" s="441"/>
      <c r="AD191" s="439"/>
      <c r="AE191" s="438"/>
    </row>
    <row r="192" spans="1:31" s="171" customFormat="1" ht="33.75" customHeight="1" x14ac:dyDescent="0.25">
      <c r="A192" s="85"/>
      <c r="B192" s="143"/>
      <c r="C192" s="442"/>
      <c r="D192" s="85"/>
      <c r="E192" s="85"/>
      <c r="F192" s="85"/>
      <c r="G192" s="85"/>
      <c r="H192" s="85"/>
      <c r="I192" s="85"/>
      <c r="J192" s="85"/>
      <c r="K192" s="85"/>
      <c r="L192" s="85"/>
      <c r="M192" s="85"/>
      <c r="N192" s="85"/>
      <c r="O192" s="85"/>
      <c r="P192" s="143"/>
      <c r="Q192" s="143"/>
      <c r="R192" s="440"/>
      <c r="S192" s="440"/>
      <c r="T192" s="440"/>
      <c r="U192" s="440"/>
      <c r="V192" s="440"/>
      <c r="W192" s="440"/>
      <c r="X192" s="440"/>
      <c r="Y192" s="440"/>
      <c r="Z192" s="440"/>
      <c r="AA192" s="440"/>
      <c r="AB192" s="440"/>
      <c r="AC192" s="441"/>
      <c r="AD192" s="439"/>
      <c r="AE192" s="438"/>
    </row>
    <row r="193" spans="1:31" s="171" customFormat="1" ht="33.75" customHeight="1" x14ac:dyDescent="0.25">
      <c r="A193" s="85"/>
      <c r="B193" s="143"/>
      <c r="C193" s="442"/>
      <c r="D193" s="85"/>
      <c r="E193" s="85"/>
      <c r="F193" s="85"/>
      <c r="G193" s="85"/>
      <c r="H193" s="85"/>
      <c r="I193" s="85"/>
      <c r="J193" s="85"/>
      <c r="K193" s="85"/>
      <c r="L193" s="85"/>
      <c r="M193" s="85"/>
      <c r="N193" s="85"/>
      <c r="O193" s="85"/>
      <c r="P193" s="143"/>
      <c r="Q193" s="143"/>
      <c r="R193" s="440"/>
      <c r="S193" s="440"/>
      <c r="T193" s="440"/>
      <c r="U193" s="440"/>
      <c r="V193" s="440"/>
      <c r="W193" s="440"/>
      <c r="X193" s="440"/>
      <c r="Y193" s="440"/>
      <c r="Z193" s="440"/>
      <c r="AA193" s="440"/>
      <c r="AB193" s="440"/>
      <c r="AC193" s="441"/>
      <c r="AD193" s="439"/>
      <c r="AE193" s="438"/>
    </row>
    <row r="194" spans="1:31" s="171" customFormat="1" ht="33.75" customHeight="1" x14ac:dyDescent="0.25">
      <c r="A194" s="85"/>
      <c r="B194" s="143"/>
      <c r="C194" s="442"/>
      <c r="D194" s="85"/>
      <c r="E194" s="85"/>
      <c r="F194" s="85"/>
      <c r="G194" s="85"/>
      <c r="H194" s="85"/>
      <c r="I194" s="85"/>
      <c r="J194" s="85"/>
      <c r="K194" s="85"/>
      <c r="L194" s="85"/>
      <c r="M194" s="85"/>
      <c r="N194" s="85"/>
      <c r="O194" s="85"/>
      <c r="P194" s="143"/>
      <c r="Q194" s="143"/>
      <c r="R194" s="440"/>
      <c r="S194" s="440"/>
      <c r="T194" s="440"/>
      <c r="U194" s="440"/>
      <c r="V194" s="440"/>
      <c r="W194" s="440"/>
      <c r="X194" s="440"/>
      <c r="Y194" s="440"/>
      <c r="Z194" s="440"/>
      <c r="AA194" s="440"/>
      <c r="AB194" s="440"/>
      <c r="AC194" s="441"/>
      <c r="AD194" s="439"/>
      <c r="AE194" s="438"/>
    </row>
    <row r="195" spans="1:31" s="171" customFormat="1" ht="33.75" customHeight="1" x14ac:dyDescent="0.25">
      <c r="A195" s="85"/>
      <c r="B195" s="143"/>
      <c r="C195" s="442"/>
      <c r="D195" s="85"/>
      <c r="E195" s="85"/>
      <c r="F195" s="85"/>
      <c r="G195" s="85"/>
      <c r="H195" s="85"/>
      <c r="I195" s="85"/>
      <c r="J195" s="85"/>
      <c r="K195" s="85"/>
      <c r="L195" s="85"/>
      <c r="M195" s="85"/>
      <c r="N195" s="85"/>
      <c r="O195" s="85"/>
      <c r="P195" s="143"/>
      <c r="Q195" s="143"/>
      <c r="R195" s="440"/>
      <c r="S195" s="440"/>
      <c r="T195" s="440"/>
      <c r="U195" s="440"/>
      <c r="V195" s="440"/>
      <c r="W195" s="440"/>
      <c r="X195" s="440"/>
      <c r="Y195" s="440"/>
      <c r="Z195" s="440"/>
      <c r="AA195" s="440"/>
      <c r="AB195" s="440"/>
      <c r="AC195" s="441"/>
      <c r="AD195" s="439"/>
      <c r="AE195" s="438"/>
    </row>
    <row r="196" spans="1:31" s="171" customFormat="1" ht="33.75" customHeight="1" x14ac:dyDescent="0.25">
      <c r="A196" s="85"/>
      <c r="B196" s="143"/>
      <c r="C196" s="442"/>
      <c r="D196" s="85"/>
      <c r="E196" s="85"/>
      <c r="F196" s="85"/>
      <c r="G196" s="85"/>
      <c r="H196" s="85"/>
      <c r="I196" s="85"/>
      <c r="J196" s="85"/>
      <c r="K196" s="85"/>
      <c r="L196" s="85"/>
      <c r="M196" s="85"/>
      <c r="N196" s="85"/>
      <c r="O196" s="85"/>
      <c r="P196" s="143"/>
      <c r="Q196" s="143"/>
      <c r="R196" s="440"/>
      <c r="S196" s="440"/>
      <c r="T196" s="440"/>
      <c r="U196" s="440"/>
      <c r="V196" s="440"/>
      <c r="W196" s="440"/>
      <c r="X196" s="440"/>
      <c r="Y196" s="440"/>
      <c r="Z196" s="440"/>
      <c r="AA196" s="440"/>
      <c r="AB196" s="440"/>
      <c r="AC196" s="441"/>
      <c r="AD196" s="439"/>
      <c r="AE196" s="438"/>
    </row>
    <row r="197" spans="1:31" s="171" customFormat="1" ht="33.75" customHeight="1" x14ac:dyDescent="0.25">
      <c r="A197" s="85"/>
      <c r="B197" s="143"/>
      <c r="C197" s="442"/>
      <c r="D197" s="85"/>
      <c r="E197" s="85"/>
      <c r="F197" s="85"/>
      <c r="G197" s="85"/>
      <c r="H197" s="85"/>
      <c r="I197" s="85"/>
      <c r="J197" s="85"/>
      <c r="K197" s="85"/>
      <c r="L197" s="85"/>
      <c r="M197" s="85"/>
      <c r="N197" s="85"/>
      <c r="O197" s="85"/>
      <c r="P197" s="143"/>
      <c r="Q197" s="143"/>
      <c r="R197" s="440"/>
      <c r="S197" s="440"/>
      <c r="T197" s="440"/>
      <c r="U197" s="440"/>
      <c r="V197" s="440"/>
      <c r="W197" s="440"/>
      <c r="X197" s="440"/>
      <c r="Y197" s="440"/>
      <c r="Z197" s="440"/>
      <c r="AA197" s="440"/>
      <c r="AB197" s="440"/>
      <c r="AC197" s="441"/>
      <c r="AD197" s="439"/>
      <c r="AE197" s="438"/>
    </row>
    <row r="198" spans="1:31" s="171" customFormat="1" ht="33.75" customHeight="1" x14ac:dyDescent="0.25">
      <c r="A198" s="85"/>
      <c r="B198" s="143"/>
      <c r="C198" s="442"/>
      <c r="D198" s="85"/>
      <c r="E198" s="85"/>
      <c r="F198" s="85"/>
      <c r="G198" s="85"/>
      <c r="H198" s="85"/>
      <c r="I198" s="85"/>
      <c r="J198" s="85"/>
      <c r="K198" s="85"/>
      <c r="L198" s="85"/>
      <c r="M198" s="85"/>
      <c r="N198" s="85"/>
      <c r="O198" s="85"/>
      <c r="P198" s="143"/>
      <c r="Q198" s="143"/>
      <c r="R198" s="440"/>
      <c r="S198" s="440"/>
      <c r="T198" s="440"/>
      <c r="U198" s="440"/>
      <c r="V198" s="440"/>
      <c r="W198" s="440"/>
      <c r="X198" s="440"/>
      <c r="Y198" s="440"/>
      <c r="Z198" s="440"/>
      <c r="AA198" s="440"/>
      <c r="AB198" s="440"/>
      <c r="AC198" s="441"/>
      <c r="AD198" s="439"/>
      <c r="AE198" s="438"/>
    </row>
    <row r="199" spans="1:31" s="171" customFormat="1" ht="33.75" customHeight="1" x14ac:dyDescent="0.25">
      <c r="A199" s="85"/>
      <c r="B199" s="143"/>
      <c r="C199" s="442"/>
      <c r="D199" s="85"/>
      <c r="E199" s="85"/>
      <c r="F199" s="85"/>
      <c r="G199" s="85"/>
      <c r="H199" s="85"/>
      <c r="I199" s="85"/>
      <c r="J199" s="85"/>
      <c r="K199" s="85"/>
      <c r="L199" s="85"/>
      <c r="M199" s="85"/>
      <c r="N199" s="85"/>
      <c r="O199" s="85"/>
      <c r="P199" s="143"/>
      <c r="Q199" s="143"/>
      <c r="R199" s="440"/>
      <c r="S199" s="440"/>
      <c r="T199" s="440"/>
      <c r="U199" s="440"/>
      <c r="V199" s="440"/>
      <c r="W199" s="440"/>
      <c r="X199" s="440"/>
      <c r="Y199" s="440"/>
      <c r="Z199" s="440"/>
      <c r="AA199" s="440"/>
      <c r="AB199" s="440"/>
      <c r="AC199" s="441"/>
      <c r="AD199" s="439"/>
      <c r="AE199" s="438"/>
    </row>
    <row r="200" spans="1:31" s="171" customFormat="1" ht="33.75" customHeight="1" x14ac:dyDescent="0.25">
      <c r="A200" s="85"/>
      <c r="B200" s="143"/>
      <c r="C200" s="442"/>
      <c r="D200" s="85"/>
      <c r="E200" s="85"/>
      <c r="F200" s="85"/>
      <c r="G200" s="85"/>
      <c r="H200" s="85"/>
      <c r="I200" s="85"/>
      <c r="J200" s="85"/>
      <c r="K200" s="85"/>
      <c r="L200" s="85"/>
      <c r="M200" s="85"/>
      <c r="N200" s="85"/>
      <c r="O200" s="85"/>
      <c r="P200" s="143"/>
      <c r="Q200" s="143"/>
      <c r="R200" s="440"/>
      <c r="S200" s="440"/>
      <c r="T200" s="440"/>
      <c r="U200" s="440"/>
      <c r="V200" s="440"/>
      <c r="W200" s="440"/>
      <c r="X200" s="440"/>
      <c r="Y200" s="440"/>
      <c r="Z200" s="440"/>
      <c r="AA200" s="440"/>
      <c r="AB200" s="440"/>
      <c r="AC200" s="441"/>
      <c r="AD200" s="439"/>
      <c r="AE200" s="438"/>
    </row>
    <row r="201" spans="1:31" s="171" customFormat="1" ht="33.75" customHeight="1" x14ac:dyDescent="0.25">
      <c r="A201" s="85"/>
      <c r="B201" s="143"/>
      <c r="C201" s="442"/>
      <c r="D201" s="85"/>
      <c r="E201" s="85"/>
      <c r="F201" s="85"/>
      <c r="G201" s="85"/>
      <c r="H201" s="85"/>
      <c r="I201" s="85"/>
      <c r="J201" s="85"/>
      <c r="K201" s="85"/>
      <c r="L201" s="85"/>
      <c r="M201" s="85"/>
      <c r="N201" s="85"/>
      <c r="O201" s="85"/>
      <c r="P201" s="143"/>
      <c r="Q201" s="143"/>
      <c r="R201" s="440"/>
      <c r="S201" s="440"/>
      <c r="T201" s="440"/>
      <c r="U201" s="440"/>
      <c r="V201" s="440"/>
      <c r="W201" s="440"/>
      <c r="X201" s="440"/>
      <c r="Y201" s="440"/>
      <c r="Z201" s="440"/>
      <c r="AA201" s="440"/>
      <c r="AB201" s="440"/>
      <c r="AC201" s="441"/>
      <c r="AD201" s="439"/>
      <c r="AE201" s="438"/>
    </row>
    <row r="202" spans="1:31" s="171" customFormat="1" ht="33.75" customHeight="1" x14ac:dyDescent="0.25">
      <c r="A202" s="85"/>
      <c r="B202" s="143"/>
      <c r="C202" s="442"/>
      <c r="D202" s="85"/>
      <c r="E202" s="85"/>
      <c r="F202" s="85"/>
      <c r="G202" s="85"/>
      <c r="H202" s="85"/>
      <c r="I202" s="85"/>
      <c r="J202" s="85"/>
      <c r="K202" s="85"/>
      <c r="L202" s="85"/>
      <c r="M202" s="85"/>
      <c r="N202" s="85"/>
      <c r="O202" s="85"/>
      <c r="P202" s="143"/>
      <c r="Q202" s="143"/>
      <c r="R202" s="440"/>
      <c r="S202" s="440"/>
      <c r="T202" s="440"/>
      <c r="U202" s="440"/>
      <c r="V202" s="440"/>
      <c r="W202" s="440"/>
      <c r="X202" s="440"/>
      <c r="Y202" s="440"/>
      <c r="Z202" s="440"/>
      <c r="AA202" s="440"/>
      <c r="AB202" s="440"/>
      <c r="AC202" s="441"/>
      <c r="AD202" s="439"/>
      <c r="AE202" s="438"/>
    </row>
    <row r="203" spans="1:31" s="171" customFormat="1" ht="33.75" customHeight="1" x14ac:dyDescent="0.25">
      <c r="A203" s="85"/>
      <c r="B203" s="143"/>
      <c r="C203" s="442"/>
      <c r="D203" s="85"/>
      <c r="E203" s="85"/>
      <c r="F203" s="85"/>
      <c r="G203" s="85"/>
      <c r="H203" s="85"/>
      <c r="I203" s="85"/>
      <c r="J203" s="85"/>
      <c r="K203" s="85"/>
      <c r="L203" s="85"/>
      <c r="M203" s="85"/>
      <c r="N203" s="85"/>
      <c r="O203" s="85"/>
      <c r="P203" s="143"/>
      <c r="Q203" s="143"/>
      <c r="R203" s="440"/>
      <c r="S203" s="440"/>
      <c r="T203" s="440"/>
      <c r="U203" s="440"/>
      <c r="V203" s="440"/>
      <c r="W203" s="440"/>
      <c r="X203" s="440"/>
      <c r="Y203" s="440"/>
      <c r="Z203" s="440"/>
      <c r="AA203" s="440"/>
      <c r="AB203" s="440"/>
      <c r="AC203" s="441"/>
      <c r="AD203" s="439"/>
      <c r="AE203" s="438"/>
    </row>
    <row r="204" spans="1:31" s="171" customFormat="1" ht="33.75" customHeight="1" x14ac:dyDescent="0.25">
      <c r="A204" s="85"/>
      <c r="B204" s="143"/>
      <c r="C204" s="442"/>
      <c r="D204" s="85"/>
      <c r="E204" s="85"/>
      <c r="F204" s="85"/>
      <c r="G204" s="85"/>
      <c r="H204" s="85"/>
      <c r="I204" s="85"/>
      <c r="J204" s="85"/>
      <c r="K204" s="85"/>
      <c r="L204" s="85"/>
      <c r="M204" s="85"/>
      <c r="N204" s="85"/>
      <c r="O204" s="85"/>
      <c r="P204" s="143"/>
      <c r="Q204" s="143"/>
      <c r="R204" s="440"/>
      <c r="S204" s="440"/>
      <c r="T204" s="440"/>
      <c r="U204" s="440"/>
      <c r="V204" s="440"/>
      <c r="W204" s="440"/>
      <c r="X204" s="440"/>
      <c r="Y204" s="440"/>
      <c r="Z204" s="440"/>
      <c r="AA204" s="440"/>
      <c r="AB204" s="440"/>
      <c r="AC204" s="441"/>
      <c r="AD204" s="439"/>
      <c r="AE204" s="438"/>
    </row>
    <row r="205" spans="1:31" s="171" customFormat="1" ht="33.75" customHeight="1" x14ac:dyDescent="0.25">
      <c r="A205" s="85"/>
      <c r="B205" s="143"/>
      <c r="C205" s="442"/>
      <c r="D205" s="85"/>
      <c r="E205" s="85"/>
      <c r="F205" s="85"/>
      <c r="G205" s="85"/>
      <c r="H205" s="85"/>
      <c r="I205" s="85"/>
      <c r="J205" s="85"/>
      <c r="K205" s="85"/>
      <c r="L205" s="85"/>
      <c r="M205" s="85"/>
      <c r="N205" s="85"/>
      <c r="O205" s="85"/>
      <c r="P205" s="143"/>
      <c r="Q205" s="143"/>
      <c r="R205" s="440"/>
      <c r="S205" s="440"/>
      <c r="T205" s="440"/>
      <c r="U205" s="440"/>
      <c r="V205" s="440"/>
      <c r="W205" s="440"/>
      <c r="X205" s="440"/>
      <c r="Y205" s="440"/>
      <c r="Z205" s="440"/>
      <c r="AA205" s="440"/>
      <c r="AB205" s="440"/>
      <c r="AC205" s="441"/>
      <c r="AD205" s="439"/>
      <c r="AE205" s="438"/>
    </row>
    <row r="206" spans="1:31" s="171" customFormat="1" ht="33.75" customHeight="1" x14ac:dyDescent="0.25">
      <c r="A206" s="85"/>
      <c r="B206" s="143"/>
      <c r="C206" s="442"/>
      <c r="D206" s="85"/>
      <c r="E206" s="85"/>
      <c r="F206" s="85"/>
      <c r="G206" s="85"/>
      <c r="H206" s="85"/>
      <c r="I206" s="85"/>
      <c r="J206" s="85"/>
      <c r="K206" s="85"/>
      <c r="L206" s="85"/>
      <c r="M206" s="85"/>
      <c r="N206" s="85"/>
      <c r="O206" s="85"/>
      <c r="P206" s="143"/>
      <c r="Q206" s="143"/>
      <c r="R206" s="440"/>
      <c r="S206" s="440"/>
      <c r="T206" s="440"/>
      <c r="U206" s="440"/>
      <c r="V206" s="440"/>
      <c r="W206" s="440"/>
      <c r="X206" s="440"/>
      <c r="Y206" s="440"/>
      <c r="Z206" s="440"/>
      <c r="AA206" s="440"/>
      <c r="AB206" s="440"/>
      <c r="AC206" s="441"/>
      <c r="AD206" s="439"/>
      <c r="AE206" s="438"/>
    </row>
    <row r="207" spans="1:31" s="171" customFormat="1" ht="33.75" customHeight="1" x14ac:dyDescent="0.25">
      <c r="A207" s="85"/>
      <c r="B207" s="143"/>
      <c r="C207" s="442"/>
      <c r="D207" s="85"/>
      <c r="E207" s="85"/>
      <c r="F207" s="85"/>
      <c r="G207" s="85"/>
      <c r="H207" s="85"/>
      <c r="I207" s="85"/>
      <c r="J207" s="85"/>
      <c r="K207" s="85"/>
      <c r="L207" s="85"/>
      <c r="M207" s="85"/>
      <c r="N207" s="85"/>
      <c r="O207" s="85"/>
      <c r="P207" s="143"/>
      <c r="Q207" s="143"/>
      <c r="R207" s="440"/>
      <c r="S207" s="440"/>
      <c r="T207" s="440"/>
      <c r="U207" s="440"/>
      <c r="V207" s="440"/>
      <c r="W207" s="440"/>
      <c r="X207" s="440"/>
      <c r="Y207" s="440"/>
      <c r="Z207" s="440"/>
      <c r="AA207" s="440"/>
      <c r="AB207" s="440"/>
      <c r="AC207" s="441"/>
      <c r="AD207" s="439"/>
      <c r="AE207" s="438"/>
    </row>
    <row r="208" spans="1:31" s="171" customFormat="1" ht="33.75" customHeight="1" x14ac:dyDescent="0.25">
      <c r="A208" s="85"/>
      <c r="B208" s="143"/>
      <c r="C208" s="442"/>
      <c r="D208" s="85"/>
      <c r="E208" s="85"/>
      <c r="F208" s="85"/>
      <c r="G208" s="85"/>
      <c r="H208" s="85"/>
      <c r="I208" s="85"/>
      <c r="J208" s="85"/>
      <c r="K208" s="85"/>
      <c r="L208" s="85"/>
      <c r="M208" s="85"/>
      <c r="N208" s="85"/>
      <c r="O208" s="85"/>
      <c r="P208" s="143"/>
      <c r="Q208" s="143"/>
      <c r="R208" s="440"/>
      <c r="S208" s="440"/>
      <c r="T208" s="440"/>
      <c r="U208" s="440"/>
      <c r="V208" s="440"/>
      <c r="W208" s="440"/>
      <c r="X208" s="440"/>
      <c r="Y208" s="440"/>
      <c r="Z208" s="440"/>
      <c r="AA208" s="440"/>
      <c r="AB208" s="440"/>
      <c r="AC208" s="441"/>
      <c r="AD208" s="439"/>
      <c r="AE208" s="438"/>
    </row>
    <row r="209" spans="1:31" s="171" customFormat="1" ht="33.75" customHeight="1" x14ac:dyDescent="0.25">
      <c r="A209" s="85"/>
      <c r="B209" s="143"/>
      <c r="C209" s="442"/>
      <c r="D209" s="85"/>
      <c r="E209" s="85"/>
      <c r="F209" s="85"/>
      <c r="G209" s="85"/>
      <c r="H209" s="85"/>
      <c r="I209" s="85"/>
      <c r="J209" s="85"/>
      <c r="K209" s="85"/>
      <c r="L209" s="85"/>
      <c r="M209" s="85"/>
      <c r="N209" s="85"/>
      <c r="O209" s="85"/>
      <c r="P209" s="143"/>
      <c r="Q209" s="143"/>
      <c r="R209" s="440"/>
      <c r="S209" s="440"/>
      <c r="T209" s="440"/>
      <c r="U209" s="440"/>
      <c r="V209" s="440"/>
      <c r="W209" s="440"/>
      <c r="X209" s="440"/>
      <c r="Y209" s="440"/>
      <c r="Z209" s="440"/>
      <c r="AA209" s="440"/>
      <c r="AB209" s="440"/>
      <c r="AC209" s="441"/>
      <c r="AD209" s="439"/>
      <c r="AE209" s="438"/>
    </row>
    <row r="210" spans="1:31" s="171" customFormat="1" ht="33.75" customHeight="1" x14ac:dyDescent="0.25">
      <c r="A210" s="85"/>
      <c r="B210" s="143"/>
      <c r="C210" s="442"/>
      <c r="D210" s="85"/>
      <c r="E210" s="85"/>
      <c r="F210" s="85"/>
      <c r="G210" s="85"/>
      <c r="H210" s="85"/>
      <c r="I210" s="85"/>
      <c r="J210" s="85"/>
      <c r="K210" s="85"/>
      <c r="L210" s="85"/>
      <c r="M210" s="85"/>
      <c r="N210" s="85"/>
      <c r="O210" s="85"/>
      <c r="P210" s="143"/>
      <c r="Q210" s="143"/>
      <c r="R210" s="440"/>
      <c r="S210" s="440"/>
      <c r="T210" s="440"/>
      <c r="U210" s="440"/>
      <c r="V210" s="440"/>
      <c r="W210" s="440"/>
      <c r="X210" s="440"/>
      <c r="Y210" s="440"/>
      <c r="Z210" s="440"/>
      <c r="AA210" s="440"/>
      <c r="AB210" s="440"/>
      <c r="AC210" s="441"/>
      <c r="AD210" s="439"/>
      <c r="AE210" s="438"/>
    </row>
    <row r="211" spans="1:31" s="171" customFormat="1" ht="33.75" customHeight="1" x14ac:dyDescent="0.25">
      <c r="A211" s="85"/>
      <c r="B211" s="143"/>
      <c r="C211" s="442"/>
      <c r="D211" s="85"/>
      <c r="E211" s="85"/>
      <c r="F211" s="85"/>
      <c r="G211" s="85"/>
      <c r="H211" s="85"/>
      <c r="I211" s="85"/>
      <c r="J211" s="85"/>
      <c r="K211" s="85"/>
      <c r="L211" s="85"/>
      <c r="M211" s="85"/>
      <c r="N211" s="85"/>
      <c r="O211" s="85"/>
      <c r="P211" s="143"/>
      <c r="Q211" s="143"/>
      <c r="R211" s="440"/>
      <c r="S211" s="440"/>
      <c r="T211" s="440"/>
      <c r="U211" s="440"/>
      <c r="V211" s="440"/>
      <c r="W211" s="440"/>
      <c r="X211" s="440"/>
      <c r="Y211" s="440"/>
      <c r="Z211" s="440"/>
      <c r="AA211" s="440"/>
      <c r="AB211" s="440"/>
      <c r="AC211" s="441"/>
      <c r="AD211" s="439"/>
      <c r="AE211" s="438"/>
    </row>
    <row r="212" spans="1:31" s="171" customFormat="1" ht="33.75" customHeight="1" x14ac:dyDescent="0.25">
      <c r="A212" s="85"/>
      <c r="B212" s="143"/>
      <c r="C212" s="442"/>
      <c r="D212" s="85"/>
      <c r="E212" s="85"/>
      <c r="F212" s="85"/>
      <c r="G212" s="85"/>
      <c r="H212" s="85"/>
      <c r="I212" s="85"/>
      <c r="J212" s="85"/>
      <c r="K212" s="85"/>
      <c r="L212" s="85"/>
      <c r="M212" s="85"/>
      <c r="N212" s="85"/>
      <c r="O212" s="85"/>
      <c r="P212" s="143"/>
      <c r="Q212" s="143"/>
      <c r="R212" s="440"/>
      <c r="S212" s="440"/>
      <c r="T212" s="440"/>
      <c r="U212" s="440"/>
      <c r="V212" s="440"/>
      <c r="W212" s="440"/>
      <c r="X212" s="440"/>
      <c r="Y212" s="440"/>
      <c r="Z212" s="440"/>
      <c r="AA212" s="440"/>
      <c r="AB212" s="440"/>
      <c r="AC212" s="441"/>
      <c r="AD212" s="439"/>
      <c r="AE212" s="438"/>
    </row>
    <row r="213" spans="1:31" s="171" customFormat="1" ht="33.75" customHeight="1" x14ac:dyDescent="0.25">
      <c r="A213" s="85"/>
      <c r="B213" s="143"/>
      <c r="C213" s="442"/>
      <c r="D213" s="85"/>
      <c r="E213" s="85"/>
      <c r="F213" s="85"/>
      <c r="G213" s="85"/>
      <c r="H213" s="85"/>
      <c r="I213" s="85"/>
      <c r="J213" s="85"/>
      <c r="K213" s="85"/>
      <c r="L213" s="85"/>
      <c r="M213" s="85"/>
      <c r="N213" s="85"/>
      <c r="O213" s="85"/>
      <c r="P213" s="143"/>
      <c r="Q213" s="143"/>
      <c r="R213" s="440"/>
      <c r="S213" s="440"/>
      <c r="T213" s="440"/>
      <c r="U213" s="440"/>
      <c r="V213" s="440"/>
      <c r="W213" s="440"/>
      <c r="X213" s="440"/>
      <c r="Y213" s="440"/>
      <c r="Z213" s="440"/>
      <c r="AA213" s="440"/>
      <c r="AB213" s="440"/>
      <c r="AC213" s="441"/>
      <c r="AD213" s="439"/>
      <c r="AE213" s="438"/>
    </row>
    <row r="214" spans="1:31" s="171" customFormat="1" ht="33.75" customHeight="1" x14ac:dyDescent="0.25">
      <c r="A214" s="85"/>
      <c r="B214" s="143"/>
      <c r="C214" s="442"/>
      <c r="D214" s="85"/>
      <c r="E214" s="85"/>
      <c r="F214" s="85"/>
      <c r="G214" s="85"/>
      <c r="H214" s="85"/>
      <c r="I214" s="85"/>
      <c r="J214" s="85"/>
      <c r="K214" s="85"/>
      <c r="L214" s="85"/>
      <c r="M214" s="85"/>
      <c r="N214" s="85"/>
      <c r="O214" s="85"/>
      <c r="P214" s="143"/>
      <c r="Q214" s="143"/>
      <c r="R214" s="440"/>
      <c r="S214" s="440"/>
      <c r="T214" s="440"/>
      <c r="U214" s="440"/>
      <c r="V214" s="440"/>
      <c r="W214" s="440"/>
      <c r="X214" s="440"/>
      <c r="Y214" s="440"/>
      <c r="Z214" s="440"/>
      <c r="AA214" s="440"/>
      <c r="AB214" s="440"/>
      <c r="AC214" s="441"/>
      <c r="AD214" s="439"/>
      <c r="AE214" s="438"/>
    </row>
    <row r="215" spans="1:31" s="171" customFormat="1" ht="33.75" customHeight="1" x14ac:dyDescent="0.25">
      <c r="A215" s="85"/>
      <c r="B215" s="143"/>
      <c r="C215" s="442"/>
      <c r="D215" s="85"/>
      <c r="E215" s="85"/>
      <c r="F215" s="85"/>
      <c r="G215" s="85"/>
      <c r="H215" s="85"/>
      <c r="I215" s="85"/>
      <c r="J215" s="85"/>
      <c r="K215" s="85"/>
      <c r="L215" s="85"/>
      <c r="M215" s="85"/>
      <c r="N215" s="85"/>
      <c r="O215" s="85"/>
      <c r="P215" s="143"/>
      <c r="Q215" s="143"/>
      <c r="R215" s="440"/>
      <c r="S215" s="440"/>
      <c r="T215" s="440"/>
      <c r="U215" s="440"/>
      <c r="V215" s="440"/>
      <c r="W215" s="440"/>
      <c r="X215" s="440"/>
      <c r="Y215" s="440"/>
      <c r="Z215" s="440"/>
      <c r="AA215" s="440"/>
      <c r="AB215" s="440"/>
      <c r="AC215" s="441"/>
      <c r="AD215" s="439"/>
      <c r="AE215" s="438"/>
    </row>
    <row r="216" spans="1:31" s="171" customFormat="1" ht="33.75" customHeight="1" x14ac:dyDescent="0.25">
      <c r="A216" s="85"/>
      <c r="B216" s="143"/>
      <c r="C216" s="442"/>
      <c r="D216" s="85"/>
      <c r="E216" s="85"/>
      <c r="F216" s="85"/>
      <c r="G216" s="85"/>
      <c r="H216" s="85"/>
      <c r="I216" s="85"/>
      <c r="J216" s="85"/>
      <c r="K216" s="85"/>
      <c r="L216" s="85"/>
      <c r="M216" s="85"/>
      <c r="N216" s="85"/>
      <c r="O216" s="85"/>
      <c r="P216" s="143"/>
      <c r="Q216" s="143"/>
      <c r="R216" s="440"/>
      <c r="S216" s="440"/>
      <c r="T216" s="440"/>
      <c r="U216" s="440"/>
      <c r="V216" s="440"/>
      <c r="W216" s="440"/>
      <c r="X216" s="440"/>
      <c r="Y216" s="440"/>
      <c r="Z216" s="440"/>
      <c r="AA216" s="440"/>
      <c r="AB216" s="440"/>
      <c r="AC216" s="441"/>
      <c r="AD216" s="439"/>
      <c r="AE216" s="438"/>
    </row>
    <row r="217" spans="1:31" s="171" customFormat="1" ht="33.75" customHeight="1" x14ac:dyDescent="0.25">
      <c r="A217" s="85"/>
      <c r="B217" s="143"/>
      <c r="C217" s="442"/>
      <c r="D217" s="85"/>
      <c r="E217" s="85"/>
      <c r="F217" s="85"/>
      <c r="G217" s="85"/>
      <c r="H217" s="85"/>
      <c r="I217" s="85"/>
      <c r="J217" s="85"/>
      <c r="K217" s="85"/>
      <c r="L217" s="85"/>
      <c r="M217" s="85"/>
      <c r="N217" s="85"/>
      <c r="O217" s="85"/>
      <c r="P217" s="143"/>
      <c r="Q217" s="143"/>
      <c r="R217" s="440"/>
      <c r="S217" s="440"/>
      <c r="T217" s="440"/>
      <c r="U217" s="440"/>
      <c r="V217" s="440"/>
      <c r="W217" s="440"/>
      <c r="X217" s="440"/>
      <c r="Y217" s="440"/>
      <c r="Z217" s="440"/>
      <c r="AA217" s="440"/>
      <c r="AB217" s="440"/>
      <c r="AC217" s="441"/>
      <c r="AD217" s="439"/>
      <c r="AE217" s="438"/>
    </row>
    <row r="218" spans="1:31" s="171" customFormat="1" ht="33.75" customHeight="1" x14ac:dyDescent="0.25">
      <c r="A218" s="85"/>
      <c r="B218" s="143"/>
      <c r="C218" s="442"/>
      <c r="D218" s="85"/>
      <c r="E218" s="85"/>
      <c r="F218" s="85"/>
      <c r="G218" s="85"/>
      <c r="H218" s="85"/>
      <c r="I218" s="85"/>
      <c r="J218" s="85"/>
      <c r="K218" s="85"/>
      <c r="L218" s="85"/>
      <c r="M218" s="85"/>
      <c r="N218" s="85"/>
      <c r="O218" s="85"/>
      <c r="P218" s="143"/>
      <c r="Q218" s="143"/>
      <c r="R218" s="440"/>
      <c r="S218" s="440"/>
      <c r="T218" s="440"/>
      <c r="U218" s="440"/>
      <c r="V218" s="440"/>
      <c r="W218" s="440"/>
      <c r="X218" s="440"/>
      <c r="Y218" s="440"/>
      <c r="Z218" s="440"/>
      <c r="AA218" s="440"/>
      <c r="AB218" s="440"/>
      <c r="AC218" s="441"/>
      <c r="AD218" s="439"/>
      <c r="AE218" s="438"/>
    </row>
    <row r="219" spans="1:31" s="171" customFormat="1" ht="33.75" customHeight="1" x14ac:dyDescent="0.25">
      <c r="A219" s="85"/>
      <c r="B219" s="143"/>
      <c r="C219" s="442"/>
      <c r="D219" s="85"/>
      <c r="E219" s="85"/>
      <c r="F219" s="85"/>
      <c r="G219" s="85"/>
      <c r="H219" s="85"/>
      <c r="I219" s="85"/>
      <c r="J219" s="85"/>
      <c r="K219" s="85"/>
      <c r="L219" s="85"/>
      <c r="M219" s="85"/>
      <c r="N219" s="85"/>
      <c r="O219" s="85"/>
      <c r="P219" s="143"/>
      <c r="Q219" s="143"/>
      <c r="R219" s="440"/>
      <c r="S219" s="440"/>
      <c r="T219" s="440"/>
      <c r="U219" s="440"/>
      <c r="V219" s="440"/>
      <c r="W219" s="440"/>
      <c r="X219" s="440"/>
      <c r="Y219" s="440"/>
      <c r="Z219" s="440"/>
      <c r="AA219" s="440"/>
      <c r="AB219" s="440"/>
      <c r="AC219" s="441"/>
      <c r="AD219" s="439"/>
      <c r="AE219" s="438"/>
    </row>
    <row r="220" spans="1:31" s="171" customFormat="1" ht="33.75" customHeight="1" x14ac:dyDescent="0.25">
      <c r="A220" s="85"/>
      <c r="B220" s="143"/>
      <c r="C220" s="442"/>
      <c r="D220" s="85"/>
      <c r="E220" s="85"/>
      <c r="F220" s="85"/>
      <c r="G220" s="85"/>
      <c r="H220" s="85"/>
      <c r="I220" s="85"/>
      <c r="J220" s="85"/>
      <c r="K220" s="85"/>
      <c r="L220" s="85"/>
      <c r="M220" s="85"/>
      <c r="N220" s="85"/>
      <c r="O220" s="85"/>
      <c r="P220" s="143"/>
      <c r="Q220" s="143"/>
      <c r="R220" s="440"/>
      <c r="S220" s="440"/>
      <c r="T220" s="440"/>
      <c r="U220" s="440"/>
      <c r="V220" s="440"/>
      <c r="W220" s="440"/>
      <c r="X220" s="440"/>
      <c r="Y220" s="440"/>
      <c r="Z220" s="440"/>
      <c r="AA220" s="440"/>
      <c r="AB220" s="440"/>
      <c r="AC220" s="441"/>
      <c r="AD220" s="439"/>
      <c r="AE220" s="438"/>
    </row>
    <row r="221" spans="1:31" s="171" customFormat="1" ht="33.75" customHeight="1" x14ac:dyDescent="0.25">
      <c r="A221" s="85"/>
      <c r="B221" s="143"/>
      <c r="C221" s="442"/>
      <c r="D221" s="85"/>
      <c r="E221" s="85"/>
      <c r="F221" s="85"/>
      <c r="G221" s="85"/>
      <c r="H221" s="85"/>
      <c r="I221" s="85"/>
      <c r="J221" s="85"/>
      <c r="K221" s="85"/>
      <c r="L221" s="85"/>
      <c r="M221" s="85"/>
      <c r="N221" s="85"/>
      <c r="O221" s="85"/>
      <c r="P221" s="143"/>
      <c r="Q221" s="143"/>
      <c r="R221" s="440"/>
      <c r="S221" s="440"/>
      <c r="T221" s="440"/>
      <c r="U221" s="440"/>
      <c r="V221" s="440"/>
      <c r="W221" s="440"/>
      <c r="X221" s="440"/>
      <c r="Y221" s="440"/>
      <c r="Z221" s="440"/>
      <c r="AA221" s="440"/>
      <c r="AB221" s="440"/>
      <c r="AC221" s="441"/>
      <c r="AD221" s="439"/>
      <c r="AE221" s="438"/>
    </row>
    <row r="222" spans="1:31" s="171" customFormat="1" ht="33.75" customHeight="1" x14ac:dyDescent="0.25">
      <c r="A222" s="85"/>
      <c r="B222" s="143"/>
      <c r="C222" s="442"/>
      <c r="D222" s="85"/>
      <c r="E222" s="85"/>
      <c r="F222" s="85"/>
      <c r="G222" s="85"/>
      <c r="H222" s="85"/>
      <c r="I222" s="85"/>
      <c r="J222" s="85"/>
      <c r="K222" s="85"/>
      <c r="L222" s="85"/>
      <c r="M222" s="85"/>
      <c r="N222" s="85"/>
      <c r="O222" s="85"/>
      <c r="P222" s="143"/>
      <c r="Q222" s="143"/>
      <c r="R222" s="440"/>
      <c r="S222" s="440"/>
      <c r="T222" s="440"/>
      <c r="U222" s="440"/>
      <c r="V222" s="440"/>
      <c r="W222" s="440"/>
      <c r="X222" s="440"/>
      <c r="Y222" s="440"/>
      <c r="Z222" s="440"/>
      <c r="AA222" s="440"/>
      <c r="AB222" s="440"/>
      <c r="AC222" s="441"/>
      <c r="AD222" s="439"/>
      <c r="AE222" s="438"/>
    </row>
    <row r="223" spans="1:31" s="171" customFormat="1" ht="33.75" customHeight="1" x14ac:dyDescent="0.25">
      <c r="A223" s="85"/>
      <c r="B223" s="143"/>
      <c r="C223" s="442"/>
      <c r="D223" s="85"/>
      <c r="E223" s="85"/>
      <c r="F223" s="85"/>
      <c r="G223" s="85"/>
      <c r="H223" s="85"/>
      <c r="I223" s="85"/>
      <c r="J223" s="85"/>
      <c r="K223" s="85"/>
      <c r="L223" s="85"/>
      <c r="M223" s="85"/>
      <c r="N223" s="85"/>
      <c r="O223" s="85"/>
      <c r="P223" s="143"/>
      <c r="Q223" s="143"/>
      <c r="R223" s="440"/>
      <c r="S223" s="440"/>
      <c r="T223" s="440"/>
      <c r="U223" s="440"/>
      <c r="V223" s="440"/>
      <c r="W223" s="440"/>
      <c r="X223" s="440"/>
      <c r="Y223" s="440"/>
      <c r="Z223" s="440"/>
      <c r="AA223" s="440"/>
      <c r="AB223" s="440"/>
      <c r="AC223" s="441"/>
      <c r="AD223" s="439"/>
      <c r="AE223" s="438"/>
    </row>
    <row r="224" spans="1:31" s="171" customFormat="1" ht="33.75" customHeight="1" x14ac:dyDescent="0.25">
      <c r="A224" s="85"/>
      <c r="B224" s="143"/>
      <c r="C224" s="442"/>
      <c r="D224" s="85"/>
      <c r="E224" s="85"/>
      <c r="F224" s="85"/>
      <c r="G224" s="85"/>
      <c r="H224" s="85"/>
      <c r="I224" s="85"/>
      <c r="J224" s="85"/>
      <c r="K224" s="85"/>
      <c r="L224" s="85"/>
      <c r="M224" s="85"/>
      <c r="N224" s="85"/>
      <c r="O224" s="85"/>
      <c r="P224" s="143"/>
      <c r="Q224" s="143"/>
      <c r="R224" s="440"/>
      <c r="S224" s="440"/>
      <c r="T224" s="440"/>
      <c r="U224" s="440"/>
      <c r="V224" s="440"/>
      <c r="W224" s="440"/>
      <c r="X224" s="440"/>
      <c r="Y224" s="440"/>
      <c r="Z224" s="440"/>
      <c r="AA224" s="440"/>
      <c r="AB224" s="440"/>
      <c r="AC224" s="441"/>
      <c r="AD224" s="439"/>
      <c r="AE224" s="438"/>
    </row>
    <row r="225" spans="1:31" s="171" customFormat="1" ht="33.75" customHeight="1" x14ac:dyDescent="0.25">
      <c r="A225" s="85"/>
      <c r="B225" s="143"/>
      <c r="C225" s="442"/>
      <c r="D225" s="85"/>
      <c r="E225" s="85"/>
      <c r="F225" s="85"/>
      <c r="G225" s="85"/>
      <c r="H225" s="85"/>
      <c r="I225" s="85"/>
      <c r="J225" s="85"/>
      <c r="K225" s="85"/>
      <c r="L225" s="85"/>
      <c r="M225" s="85"/>
      <c r="N225" s="85"/>
      <c r="O225" s="85"/>
      <c r="P225" s="143"/>
      <c r="Q225" s="143"/>
      <c r="R225" s="440"/>
      <c r="S225" s="440"/>
      <c r="T225" s="440"/>
      <c r="U225" s="440"/>
      <c r="V225" s="440"/>
      <c r="W225" s="440"/>
      <c r="X225" s="440"/>
      <c r="Y225" s="440"/>
      <c r="Z225" s="440"/>
      <c r="AA225" s="440"/>
      <c r="AB225" s="440"/>
      <c r="AC225" s="441"/>
      <c r="AD225" s="439"/>
      <c r="AE225" s="438"/>
    </row>
    <row r="226" spans="1:31" s="171" customFormat="1" ht="33.75" customHeight="1" x14ac:dyDescent="0.25">
      <c r="A226" s="85"/>
      <c r="B226" s="143"/>
      <c r="C226" s="442"/>
      <c r="D226" s="85"/>
      <c r="E226" s="85"/>
      <c r="F226" s="85"/>
      <c r="G226" s="85"/>
      <c r="H226" s="85"/>
      <c r="I226" s="85"/>
      <c r="J226" s="85"/>
      <c r="K226" s="85"/>
      <c r="L226" s="85"/>
      <c r="M226" s="85"/>
      <c r="N226" s="85"/>
      <c r="O226" s="85"/>
      <c r="P226" s="143"/>
      <c r="Q226" s="143"/>
      <c r="R226" s="440"/>
      <c r="S226" s="440"/>
      <c r="T226" s="440"/>
      <c r="U226" s="440"/>
      <c r="V226" s="440"/>
      <c r="W226" s="440"/>
      <c r="X226" s="440"/>
      <c r="Y226" s="440"/>
      <c r="Z226" s="440"/>
      <c r="AA226" s="440"/>
      <c r="AB226" s="440"/>
      <c r="AC226" s="441"/>
      <c r="AD226" s="439"/>
      <c r="AE226" s="438"/>
    </row>
    <row r="227" spans="1:31" s="171" customFormat="1" ht="33.75" customHeight="1" x14ac:dyDescent="0.25">
      <c r="A227" s="85"/>
      <c r="B227" s="143"/>
      <c r="C227" s="442"/>
      <c r="D227" s="85"/>
      <c r="E227" s="85"/>
      <c r="F227" s="85"/>
      <c r="G227" s="85"/>
      <c r="H227" s="85"/>
      <c r="I227" s="85"/>
      <c r="J227" s="85"/>
      <c r="K227" s="85"/>
      <c r="L227" s="85"/>
      <c r="M227" s="85"/>
      <c r="N227" s="85"/>
      <c r="O227" s="85"/>
      <c r="P227" s="143"/>
      <c r="Q227" s="143"/>
      <c r="R227" s="440"/>
      <c r="S227" s="440"/>
      <c r="T227" s="440"/>
      <c r="U227" s="440"/>
      <c r="V227" s="440"/>
      <c r="W227" s="440"/>
      <c r="X227" s="440"/>
      <c r="Y227" s="440"/>
      <c r="Z227" s="440"/>
      <c r="AA227" s="440"/>
      <c r="AB227" s="440"/>
      <c r="AC227" s="441"/>
      <c r="AD227" s="439"/>
      <c r="AE227" s="438"/>
    </row>
    <row r="228" spans="1:31" s="171" customFormat="1" ht="33.75" customHeight="1" x14ac:dyDescent="0.25">
      <c r="A228" s="85"/>
      <c r="B228" s="143"/>
      <c r="C228" s="442"/>
      <c r="D228" s="85"/>
      <c r="E228" s="85"/>
      <c r="F228" s="85"/>
      <c r="G228" s="85"/>
      <c r="H228" s="85"/>
      <c r="I228" s="85"/>
      <c r="J228" s="85"/>
      <c r="K228" s="85"/>
      <c r="L228" s="85"/>
      <c r="M228" s="85"/>
      <c r="N228" s="85"/>
      <c r="O228" s="85"/>
      <c r="P228" s="143"/>
      <c r="Q228" s="143"/>
      <c r="R228" s="440"/>
      <c r="S228" s="440"/>
      <c r="T228" s="440"/>
      <c r="U228" s="440"/>
      <c r="V228" s="440"/>
      <c r="W228" s="440"/>
      <c r="X228" s="440"/>
      <c r="Y228" s="440"/>
      <c r="Z228" s="440"/>
      <c r="AA228" s="440"/>
      <c r="AB228" s="440"/>
      <c r="AC228" s="441"/>
      <c r="AD228" s="439"/>
      <c r="AE228" s="438"/>
    </row>
    <row r="229" spans="1:31" s="171" customFormat="1" ht="33.75" customHeight="1" x14ac:dyDescent="0.25">
      <c r="A229" s="85"/>
      <c r="B229" s="143"/>
      <c r="C229" s="442"/>
      <c r="D229" s="85"/>
      <c r="E229" s="85"/>
      <c r="F229" s="85"/>
      <c r="G229" s="85"/>
      <c r="H229" s="85"/>
      <c r="I229" s="85"/>
      <c r="J229" s="85"/>
      <c r="K229" s="85"/>
      <c r="L229" s="85"/>
      <c r="M229" s="85"/>
      <c r="N229" s="85"/>
      <c r="O229" s="85"/>
      <c r="P229" s="143"/>
      <c r="Q229" s="143"/>
      <c r="R229" s="440"/>
      <c r="S229" s="440"/>
      <c r="T229" s="440"/>
      <c r="U229" s="440"/>
      <c r="V229" s="440"/>
      <c r="W229" s="440"/>
      <c r="X229" s="440"/>
      <c r="Y229" s="440"/>
      <c r="Z229" s="440"/>
      <c r="AA229" s="440"/>
      <c r="AB229" s="440"/>
      <c r="AC229" s="441"/>
      <c r="AD229" s="439"/>
      <c r="AE229" s="438"/>
    </row>
    <row r="230" spans="1:31" s="171" customFormat="1" ht="33.75" customHeight="1" x14ac:dyDescent="0.25">
      <c r="A230" s="85"/>
      <c r="B230" s="143"/>
      <c r="C230" s="442"/>
      <c r="D230" s="85"/>
      <c r="E230" s="85"/>
      <c r="F230" s="85"/>
      <c r="G230" s="85"/>
      <c r="H230" s="85"/>
      <c r="I230" s="85"/>
      <c r="J230" s="85"/>
      <c r="K230" s="85"/>
      <c r="L230" s="85"/>
      <c r="M230" s="85"/>
      <c r="N230" s="85"/>
      <c r="O230" s="85"/>
      <c r="P230" s="143"/>
      <c r="Q230" s="143"/>
      <c r="R230" s="440"/>
      <c r="S230" s="440"/>
      <c r="T230" s="440"/>
      <c r="U230" s="440"/>
      <c r="V230" s="440"/>
      <c r="W230" s="440"/>
      <c r="X230" s="440"/>
      <c r="Y230" s="440"/>
      <c r="Z230" s="440"/>
      <c r="AA230" s="440"/>
      <c r="AB230" s="440"/>
      <c r="AC230" s="441"/>
      <c r="AD230" s="439"/>
      <c r="AE230" s="438"/>
    </row>
    <row r="231" spans="1:31" s="171" customFormat="1" ht="33.75" customHeight="1" x14ac:dyDescent="0.25">
      <c r="A231" s="85"/>
      <c r="B231" s="143"/>
      <c r="C231" s="442"/>
      <c r="D231" s="85"/>
      <c r="E231" s="85"/>
      <c r="F231" s="85"/>
      <c r="G231" s="85"/>
      <c r="H231" s="85"/>
      <c r="I231" s="85"/>
      <c r="J231" s="85"/>
      <c r="K231" s="85"/>
      <c r="L231" s="85"/>
      <c r="M231" s="85"/>
      <c r="N231" s="85"/>
      <c r="O231" s="85"/>
      <c r="P231" s="143"/>
      <c r="Q231" s="143"/>
      <c r="R231" s="440"/>
      <c r="S231" s="440"/>
      <c r="T231" s="440"/>
      <c r="U231" s="440"/>
      <c r="V231" s="440"/>
      <c r="W231" s="440"/>
      <c r="X231" s="440"/>
      <c r="Y231" s="440"/>
      <c r="Z231" s="440"/>
      <c r="AA231" s="440"/>
      <c r="AB231" s="440"/>
      <c r="AC231" s="441"/>
      <c r="AD231" s="439"/>
      <c r="AE231" s="438"/>
    </row>
    <row r="232" spans="1:31" s="171" customFormat="1" ht="33.75" customHeight="1" x14ac:dyDescent="0.25">
      <c r="A232" s="85"/>
      <c r="B232" s="143"/>
      <c r="C232" s="442"/>
      <c r="D232" s="85"/>
      <c r="E232" s="85"/>
      <c r="F232" s="85"/>
      <c r="G232" s="85"/>
      <c r="H232" s="85"/>
      <c r="I232" s="85"/>
      <c r="J232" s="85"/>
      <c r="K232" s="85"/>
      <c r="L232" s="85"/>
      <c r="M232" s="85"/>
      <c r="N232" s="85"/>
      <c r="O232" s="85"/>
      <c r="P232" s="143"/>
      <c r="Q232" s="143"/>
      <c r="R232" s="440"/>
      <c r="S232" s="440"/>
      <c r="T232" s="440"/>
      <c r="U232" s="440"/>
      <c r="V232" s="440"/>
      <c r="W232" s="440"/>
      <c r="X232" s="440"/>
      <c r="Y232" s="440"/>
      <c r="Z232" s="440"/>
      <c r="AA232" s="440"/>
      <c r="AB232" s="440"/>
      <c r="AC232" s="441"/>
      <c r="AD232" s="439"/>
      <c r="AE232" s="438"/>
    </row>
    <row r="233" spans="1:31" s="171" customFormat="1" ht="33.75" customHeight="1" x14ac:dyDescent="0.25">
      <c r="A233" s="85"/>
      <c r="B233" s="143"/>
      <c r="C233" s="442"/>
      <c r="D233" s="85"/>
      <c r="E233" s="85"/>
      <c r="F233" s="85"/>
      <c r="G233" s="85"/>
      <c r="H233" s="85"/>
      <c r="I233" s="85"/>
      <c r="J233" s="85"/>
      <c r="K233" s="85"/>
      <c r="L233" s="85"/>
      <c r="M233" s="85"/>
      <c r="N233" s="85"/>
      <c r="O233" s="85"/>
      <c r="P233" s="143"/>
      <c r="Q233" s="143"/>
      <c r="R233" s="440"/>
      <c r="S233" s="440"/>
      <c r="T233" s="440"/>
      <c r="U233" s="440"/>
      <c r="V233" s="440"/>
      <c r="W233" s="440"/>
      <c r="X233" s="440"/>
      <c r="Y233" s="440"/>
      <c r="Z233" s="440"/>
      <c r="AA233" s="440"/>
      <c r="AB233" s="440"/>
      <c r="AC233" s="441"/>
      <c r="AD233" s="439"/>
      <c r="AE233" s="438"/>
    </row>
    <row r="234" spans="1:31" s="171" customFormat="1" ht="33.75" customHeight="1" x14ac:dyDescent="0.25">
      <c r="A234" s="85"/>
      <c r="B234" s="143"/>
      <c r="C234" s="442"/>
      <c r="D234" s="85"/>
      <c r="E234" s="85"/>
      <c r="F234" s="85"/>
      <c r="G234" s="85"/>
      <c r="H234" s="85"/>
      <c r="I234" s="85"/>
      <c r="J234" s="85"/>
      <c r="K234" s="85"/>
      <c r="L234" s="85"/>
      <c r="M234" s="85"/>
      <c r="N234" s="85"/>
      <c r="O234" s="85"/>
      <c r="P234" s="143"/>
      <c r="Q234" s="143"/>
      <c r="R234" s="440"/>
      <c r="S234" s="440"/>
      <c r="T234" s="440"/>
      <c r="U234" s="440"/>
      <c r="V234" s="440"/>
      <c r="W234" s="440"/>
      <c r="X234" s="440"/>
      <c r="Y234" s="440"/>
      <c r="Z234" s="440"/>
      <c r="AA234" s="440"/>
      <c r="AB234" s="440"/>
      <c r="AC234" s="441"/>
      <c r="AD234" s="439"/>
      <c r="AE234" s="438"/>
    </row>
    <row r="235" spans="1:31" s="171" customFormat="1" ht="33.75" customHeight="1" x14ac:dyDescent="0.25">
      <c r="A235" s="85"/>
      <c r="B235" s="143"/>
      <c r="C235" s="442"/>
      <c r="D235" s="85"/>
      <c r="E235" s="85"/>
      <c r="F235" s="85"/>
      <c r="G235" s="85"/>
      <c r="H235" s="85"/>
      <c r="I235" s="85"/>
      <c r="J235" s="85"/>
      <c r="K235" s="85"/>
      <c r="L235" s="85"/>
      <c r="M235" s="85"/>
      <c r="N235" s="85"/>
      <c r="O235" s="85"/>
      <c r="P235" s="143"/>
      <c r="Q235" s="143"/>
      <c r="R235" s="440"/>
      <c r="S235" s="440"/>
      <c r="T235" s="440"/>
      <c r="U235" s="440"/>
      <c r="V235" s="440"/>
      <c r="W235" s="440"/>
      <c r="X235" s="440"/>
      <c r="Y235" s="440"/>
      <c r="Z235" s="440"/>
      <c r="AA235" s="440"/>
      <c r="AB235" s="440"/>
      <c r="AC235" s="441"/>
      <c r="AD235" s="439"/>
      <c r="AE235" s="438"/>
    </row>
    <row r="236" spans="1:31" s="171" customFormat="1" ht="33.75" customHeight="1" x14ac:dyDescent="0.25">
      <c r="A236" s="85"/>
      <c r="B236" s="143"/>
      <c r="C236" s="442"/>
      <c r="D236" s="85"/>
      <c r="E236" s="85"/>
      <c r="F236" s="85"/>
      <c r="G236" s="85"/>
      <c r="H236" s="85"/>
      <c r="I236" s="85"/>
      <c r="J236" s="85"/>
      <c r="K236" s="85"/>
      <c r="L236" s="85"/>
      <c r="M236" s="85"/>
      <c r="N236" s="85"/>
      <c r="O236" s="85"/>
      <c r="P236" s="143"/>
      <c r="Q236" s="143"/>
      <c r="R236" s="440"/>
      <c r="S236" s="440"/>
      <c r="T236" s="440"/>
      <c r="U236" s="440"/>
      <c r="V236" s="440"/>
      <c r="W236" s="440"/>
      <c r="X236" s="440"/>
      <c r="Y236" s="440"/>
      <c r="Z236" s="440"/>
      <c r="AA236" s="440"/>
      <c r="AB236" s="440"/>
      <c r="AC236" s="441"/>
      <c r="AD236" s="439"/>
      <c r="AE236" s="438"/>
    </row>
    <row r="237" spans="1:31" s="171" customFormat="1" ht="33.75" customHeight="1" x14ac:dyDescent="0.25">
      <c r="A237" s="85"/>
      <c r="B237" s="143"/>
      <c r="C237" s="442"/>
      <c r="D237" s="85"/>
      <c r="E237" s="85"/>
      <c r="F237" s="85"/>
      <c r="G237" s="85"/>
      <c r="H237" s="85"/>
      <c r="I237" s="85"/>
      <c r="J237" s="85"/>
      <c r="K237" s="85"/>
      <c r="L237" s="85"/>
      <c r="M237" s="85"/>
      <c r="N237" s="85"/>
      <c r="O237" s="85"/>
      <c r="P237" s="143"/>
      <c r="Q237" s="143"/>
      <c r="R237" s="440"/>
      <c r="S237" s="440"/>
      <c r="T237" s="440"/>
      <c r="U237" s="440"/>
      <c r="V237" s="440"/>
      <c r="W237" s="440"/>
      <c r="X237" s="440"/>
      <c r="Y237" s="440"/>
      <c r="Z237" s="440"/>
      <c r="AA237" s="440"/>
      <c r="AB237" s="440"/>
      <c r="AC237" s="441"/>
      <c r="AD237" s="439"/>
      <c r="AE237" s="438"/>
    </row>
    <row r="238" spans="1:31" s="171" customFormat="1" ht="33.75" customHeight="1" x14ac:dyDescent="0.25">
      <c r="A238" s="85"/>
      <c r="B238" s="143"/>
      <c r="C238" s="442"/>
      <c r="D238" s="85"/>
      <c r="E238" s="85"/>
      <c r="F238" s="85"/>
      <c r="G238" s="85"/>
      <c r="H238" s="85"/>
      <c r="I238" s="85"/>
      <c r="J238" s="85"/>
      <c r="K238" s="85"/>
      <c r="L238" s="85"/>
      <c r="M238" s="85"/>
      <c r="N238" s="85"/>
      <c r="O238" s="85"/>
      <c r="P238" s="143"/>
      <c r="Q238" s="143"/>
      <c r="R238" s="440"/>
      <c r="S238" s="440"/>
      <c r="T238" s="440"/>
      <c r="U238" s="440"/>
      <c r="V238" s="440"/>
      <c r="W238" s="440"/>
      <c r="X238" s="440"/>
      <c r="Y238" s="440"/>
      <c r="Z238" s="440"/>
      <c r="AA238" s="440"/>
      <c r="AB238" s="440"/>
      <c r="AC238" s="441"/>
      <c r="AD238" s="439"/>
      <c r="AE238" s="438"/>
    </row>
  </sheetData>
  <mergeCells count="2">
    <mergeCell ref="P129:Q129"/>
    <mergeCell ref="P130:Q1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153" bestFit="1" customWidth="1"/>
  </cols>
  <sheetData>
    <row r="1" spans="2:10" x14ac:dyDescent="0.25">
      <c r="B1" s="146" t="e">
        <f>+'CONSOLIDADO '!#REF!</f>
        <v>#REF!</v>
      </c>
    </row>
    <row r="2" spans="2:10" ht="15" customHeight="1" thickBot="1" x14ac:dyDescent="0.3">
      <c r="D2" s="1"/>
    </row>
    <row r="3" spans="2:10" ht="25.5" customHeight="1" thickBot="1" x14ac:dyDescent="0.3">
      <c r="B3" s="923" t="e">
        <f>+'CONSOLIDADO '!#REF!</f>
        <v>#REF!</v>
      </c>
      <c r="C3" s="924"/>
      <c r="D3" s="924"/>
      <c r="E3" s="924"/>
      <c r="F3" s="924"/>
      <c r="G3" s="924"/>
      <c r="H3" s="924"/>
      <c r="I3" s="924"/>
      <c r="J3" s="925"/>
    </row>
    <row r="4" spans="2:10" ht="32.25" thickBot="1" x14ac:dyDescent="0.3">
      <c r="B4" s="495" t="s">
        <v>314</v>
      </c>
      <c r="C4" s="495" t="s">
        <v>315</v>
      </c>
      <c r="D4" s="495" t="s">
        <v>351</v>
      </c>
      <c r="E4" s="495" t="s">
        <v>316</v>
      </c>
      <c r="F4" s="506" t="s">
        <v>325</v>
      </c>
      <c r="G4" s="506" t="s">
        <v>326</v>
      </c>
      <c r="H4" s="506" t="s">
        <v>327</v>
      </c>
      <c r="I4" s="506" t="s">
        <v>328</v>
      </c>
      <c r="J4" s="506" t="s">
        <v>454</v>
      </c>
    </row>
    <row r="5" spans="2:10" ht="19.5" thickBot="1" x14ac:dyDescent="0.3">
      <c r="B5" s="928" t="s">
        <v>347</v>
      </c>
      <c r="C5" s="145" t="s">
        <v>317</v>
      </c>
      <c r="D5" s="477">
        <f>+'CONSOLIDADO '!B13</f>
        <v>858542.70000000019</v>
      </c>
      <c r="E5" s="478">
        <f>+'CONSOLIDADO '!E13</f>
        <v>856766.83941000013</v>
      </c>
      <c r="F5" s="478">
        <f>+'CONSOLIDADO '!I13</f>
        <v>378227.31547393004</v>
      </c>
      <c r="G5" s="144">
        <f>+F5/E5</f>
        <v>0.44145886380755667</v>
      </c>
      <c r="H5" s="478">
        <f>+'CONSOLIDADO '!L13</f>
        <v>84888.665607049988</v>
      </c>
      <c r="I5" s="144">
        <f>+H5/E5</f>
        <v>9.9080241790762261E-2</v>
      </c>
      <c r="J5" s="478">
        <f>+'CONSOLIDADO '!O13</f>
        <v>81070.199679055091</v>
      </c>
    </row>
    <row r="6" spans="2:10" ht="19.5" thickBot="1" x14ac:dyDescent="0.3">
      <c r="B6" s="929"/>
      <c r="C6" s="145" t="s">
        <v>320</v>
      </c>
      <c r="D6" s="477">
        <f>+'CONSOLIDADO '!B15</f>
        <v>593383.75031399983</v>
      </c>
      <c r="E6" s="478">
        <f>+'CONSOLIDADO '!E15</f>
        <v>593383.75031399983</v>
      </c>
      <c r="F6" s="478">
        <f>+'CONSOLIDADO '!I15</f>
        <v>233912.45556671001</v>
      </c>
      <c r="G6" s="144">
        <f>+F6/E6</f>
        <v>0.39420097945542149</v>
      </c>
      <c r="H6" s="478">
        <f>+'CONSOLIDADO '!L14</f>
        <v>10017.633715180002</v>
      </c>
      <c r="I6" s="144">
        <f t="shared" ref="I6:I21" si="0">+H6/E6</f>
        <v>1.6882217805726882E-2</v>
      </c>
      <c r="J6" s="478">
        <f>+'CONSOLIDADO '!O15</f>
        <v>9507.4040559100013</v>
      </c>
    </row>
    <row r="7" spans="2:10" ht="19.5" thickBot="1" x14ac:dyDescent="0.3">
      <c r="B7" s="929"/>
      <c r="C7" s="145" t="s">
        <v>318</v>
      </c>
      <c r="D7" s="477">
        <f>+'CONSOLIDADO '!B18</f>
        <v>1461.8549679099999</v>
      </c>
      <c r="E7" s="478" t="e">
        <f>+#REF!</f>
        <v>#REF!</v>
      </c>
      <c r="F7" s="478" t="e">
        <f>+#REF!</f>
        <v>#REF!</v>
      </c>
      <c r="G7" s="144">
        <f>+IF(ISERROR(F7/E7),0,F7/E7)</f>
        <v>0</v>
      </c>
      <c r="H7" s="478" t="e">
        <f>+#REF!</f>
        <v>#REF!</v>
      </c>
      <c r="I7" s="144" t="e">
        <f>+H7/E7</f>
        <v>#REF!</v>
      </c>
      <c r="J7" s="478">
        <f>+'CONSOLIDADO '!O18</f>
        <v>0</v>
      </c>
    </row>
    <row r="8" spans="2:10" ht="19.5" thickBot="1" x14ac:dyDescent="0.3">
      <c r="B8" s="930"/>
      <c r="C8" s="222" t="s">
        <v>319</v>
      </c>
      <c r="D8" s="479">
        <f>+D5+D6+D7</f>
        <v>1453388.3052819101</v>
      </c>
      <c r="E8" s="480" t="e">
        <f>+E5+E6+E7</f>
        <v>#REF!</v>
      </c>
      <c r="F8" s="480" t="e">
        <f>+F5+F6+F7</f>
        <v>#REF!</v>
      </c>
      <c r="G8" s="223" t="e">
        <f>+F8/E8</f>
        <v>#REF!</v>
      </c>
      <c r="H8" s="480" t="e">
        <f>+H5+H6+H7</f>
        <v>#REF!</v>
      </c>
      <c r="I8" s="223" t="e">
        <f t="shared" si="0"/>
        <v>#REF!</v>
      </c>
      <c r="J8" s="480">
        <f>+J5+J7+J6</f>
        <v>90577.603734965087</v>
      </c>
    </row>
    <row r="9" spans="2:10" ht="39.75" customHeight="1" thickBot="1" x14ac:dyDescent="0.3">
      <c r="B9" s="928" t="s">
        <v>321</v>
      </c>
      <c r="C9" s="145" t="s">
        <v>317</v>
      </c>
      <c r="D9" s="477" t="e">
        <f>+#REF!-#REF!</f>
        <v>#REF!</v>
      </c>
      <c r="E9" s="481" t="e">
        <f>+#REF!-#REF!</f>
        <v>#REF!</v>
      </c>
      <c r="F9" s="478" t="e">
        <f>+#REF!-#REF!</f>
        <v>#REF!</v>
      </c>
      <c r="G9" s="144" t="e">
        <f t="shared" ref="G9:G21" si="1">+F9/E9</f>
        <v>#REF!</v>
      </c>
      <c r="H9" s="478" t="e">
        <f>+#REF!-#REF!</f>
        <v>#REF!</v>
      </c>
      <c r="I9" s="144" t="e">
        <f t="shared" si="0"/>
        <v>#REF!</v>
      </c>
      <c r="J9" s="478" t="e">
        <f>+#REF!-#REF!</f>
        <v>#REF!</v>
      </c>
    </row>
    <row r="10" spans="2:10" ht="39.75" customHeight="1" thickBot="1" x14ac:dyDescent="0.3">
      <c r="B10" s="929"/>
      <c r="C10" s="282" t="s">
        <v>363</v>
      </c>
      <c r="D10" s="477" t="e">
        <f>+#REF!</f>
        <v>#REF!</v>
      </c>
      <c r="E10" s="481" t="e">
        <f>+#REF!</f>
        <v>#REF!</v>
      </c>
      <c r="F10" s="478" t="e">
        <f>+#REF!</f>
        <v>#REF!</v>
      </c>
      <c r="G10" s="144" t="e">
        <f>+F10/E10</f>
        <v>#REF!</v>
      </c>
      <c r="H10" s="478" t="e">
        <f>+#REF!</f>
        <v>#REF!</v>
      </c>
      <c r="I10" s="144" t="e">
        <f>+H10/E10</f>
        <v>#REF!</v>
      </c>
      <c r="J10" s="478" t="e">
        <f>+#REF!</f>
        <v>#REF!</v>
      </c>
    </row>
    <row r="11" spans="2:10" ht="19.5" thickBot="1" x14ac:dyDescent="0.3">
      <c r="B11" s="929"/>
      <c r="C11" s="145" t="s">
        <v>320</v>
      </c>
      <c r="D11" s="477" t="e">
        <f>+#REF!</f>
        <v>#REF!</v>
      </c>
      <c r="E11" s="478" t="e">
        <f>+#REF!</f>
        <v>#REF!</v>
      </c>
      <c r="F11" s="478" t="e">
        <f>+#REF!</f>
        <v>#REF!</v>
      </c>
      <c r="G11" s="144" t="e">
        <f t="shared" si="1"/>
        <v>#REF!</v>
      </c>
      <c r="H11" s="478" t="e">
        <f>+#REF!</f>
        <v>#REF!</v>
      </c>
      <c r="I11" s="144" t="e">
        <f t="shared" si="0"/>
        <v>#REF!</v>
      </c>
      <c r="J11" s="478" t="e">
        <f>+#REF!</f>
        <v>#REF!</v>
      </c>
    </row>
    <row r="12" spans="2:10" ht="19.5" thickBot="1" x14ac:dyDescent="0.3">
      <c r="B12" s="930"/>
      <c r="C12" s="222" t="s">
        <v>319</v>
      </c>
      <c r="D12" s="479" t="e">
        <f>+D9+D10+D11</f>
        <v>#REF!</v>
      </c>
      <c r="E12" s="479" t="e">
        <f>+E9+E10+E11</f>
        <v>#REF!</v>
      </c>
      <c r="F12" s="479" t="e">
        <f>+F9+F10+F11</f>
        <v>#REF!</v>
      </c>
      <c r="G12" s="223" t="e">
        <f t="shared" si="1"/>
        <v>#REF!</v>
      </c>
      <c r="H12" s="480" t="e">
        <f>+H9+H11+H10</f>
        <v>#REF!</v>
      </c>
      <c r="I12" s="223" t="e">
        <f>+H12/E12</f>
        <v>#REF!</v>
      </c>
      <c r="J12" s="479" t="e">
        <f>+J9+J11+J10</f>
        <v>#REF!</v>
      </c>
    </row>
    <row r="13" spans="2:10" ht="19.5" thickBot="1" x14ac:dyDescent="0.3">
      <c r="B13" s="928" t="s">
        <v>322</v>
      </c>
      <c r="C13" s="145" t="s">
        <v>317</v>
      </c>
      <c r="D13" s="477" t="e">
        <f>+#REF!</f>
        <v>#REF!</v>
      </c>
      <c r="E13" s="478" t="e">
        <f>+#REF!</f>
        <v>#REF!</v>
      </c>
      <c r="F13" s="478" t="e">
        <f>+#REF!</f>
        <v>#REF!</v>
      </c>
      <c r="G13" s="144" t="e">
        <f t="shared" si="1"/>
        <v>#REF!</v>
      </c>
      <c r="H13" s="478" t="e">
        <f>+#REF!</f>
        <v>#REF!</v>
      </c>
      <c r="I13" s="144" t="e">
        <f t="shared" si="0"/>
        <v>#REF!</v>
      </c>
      <c r="J13" s="478" t="e">
        <f>+#REF!</f>
        <v>#REF!</v>
      </c>
    </row>
    <row r="14" spans="2:10" ht="19.5" thickBot="1" x14ac:dyDescent="0.3">
      <c r="B14" s="929"/>
      <c r="C14" s="145" t="s">
        <v>320</v>
      </c>
      <c r="D14" s="477" t="e">
        <f>+#REF!</f>
        <v>#REF!</v>
      </c>
      <c r="E14" s="478" t="e">
        <f>+#REF!</f>
        <v>#REF!</v>
      </c>
      <c r="F14" s="478" t="e">
        <f>+#REF!</f>
        <v>#REF!</v>
      </c>
      <c r="G14" s="144" t="e">
        <f t="shared" si="1"/>
        <v>#REF!</v>
      </c>
      <c r="H14" s="478" t="e">
        <f>+#REF!</f>
        <v>#REF!</v>
      </c>
      <c r="I14" s="144" t="e">
        <f t="shared" si="0"/>
        <v>#REF!</v>
      </c>
      <c r="J14" s="478" t="e">
        <f>+#REF!</f>
        <v>#REF!</v>
      </c>
    </row>
    <row r="15" spans="2:10" ht="19.5" thickBot="1" x14ac:dyDescent="0.3">
      <c r="B15" s="930"/>
      <c r="C15" s="222" t="s">
        <v>319</v>
      </c>
      <c r="D15" s="479" t="e">
        <f>+D13+D14</f>
        <v>#REF!</v>
      </c>
      <c r="E15" s="480" t="e">
        <f>+E13+E14</f>
        <v>#REF!</v>
      </c>
      <c r="F15" s="480" t="e">
        <f>+F13+F14</f>
        <v>#REF!</v>
      </c>
      <c r="G15" s="223" t="e">
        <f t="shared" si="1"/>
        <v>#REF!</v>
      </c>
      <c r="H15" s="480" t="e">
        <f>+H13+H14</f>
        <v>#REF!</v>
      </c>
      <c r="I15" s="223" t="e">
        <f>+H15/E15</f>
        <v>#REF!</v>
      </c>
      <c r="J15" s="480" t="e">
        <f>+J13+J14</f>
        <v>#REF!</v>
      </c>
    </row>
    <row r="16" spans="2:10" ht="39.75" customHeight="1" thickBot="1" x14ac:dyDescent="0.3">
      <c r="B16" s="928" t="s">
        <v>323</v>
      </c>
      <c r="C16" s="145" t="s">
        <v>317</v>
      </c>
      <c r="D16" s="477" t="e">
        <f>+#REF!</f>
        <v>#REF!</v>
      </c>
      <c r="E16" s="504" t="e">
        <f>+#REF!</f>
        <v>#REF!</v>
      </c>
      <c r="F16" s="478" t="e">
        <f>+#REF!</f>
        <v>#REF!</v>
      </c>
      <c r="G16" s="144" t="e">
        <f t="shared" si="1"/>
        <v>#REF!</v>
      </c>
      <c r="H16" s="478" t="e">
        <f>+#REF!</f>
        <v>#REF!</v>
      </c>
      <c r="I16" s="144" t="e">
        <f t="shared" si="0"/>
        <v>#REF!</v>
      </c>
      <c r="J16" s="478" t="e">
        <f>+#REF!</f>
        <v>#REF!</v>
      </c>
    </row>
    <row r="17" spans="2:10" ht="19.5" thickBot="1" x14ac:dyDescent="0.3">
      <c r="B17" s="929"/>
      <c r="C17" s="145" t="s">
        <v>320</v>
      </c>
      <c r="D17" s="477" t="e">
        <f>+#REF!</f>
        <v>#REF!</v>
      </c>
      <c r="E17" s="504" t="e">
        <f>+#REF!</f>
        <v>#REF!</v>
      </c>
      <c r="F17" s="478" t="e">
        <f>+#REF!</f>
        <v>#REF!</v>
      </c>
      <c r="G17" s="144" t="e">
        <f t="shared" si="1"/>
        <v>#REF!</v>
      </c>
      <c r="H17" s="478" t="e">
        <f>+#REF!</f>
        <v>#REF!</v>
      </c>
      <c r="I17" s="144" t="e">
        <f t="shared" si="0"/>
        <v>#REF!</v>
      </c>
      <c r="J17" s="478" t="e">
        <f>+#REF!</f>
        <v>#REF!</v>
      </c>
    </row>
    <row r="18" spans="2:10" ht="19.5" thickBot="1" x14ac:dyDescent="0.3">
      <c r="B18" s="930"/>
      <c r="C18" s="222" t="s">
        <v>319</v>
      </c>
      <c r="D18" s="479" t="e">
        <f>+D16+D17</f>
        <v>#REF!</v>
      </c>
      <c r="E18" s="480" t="e">
        <f>+E16+E17</f>
        <v>#REF!</v>
      </c>
      <c r="F18" s="480" t="e">
        <f>+F16+F17</f>
        <v>#REF!</v>
      </c>
      <c r="G18" s="223" t="e">
        <f t="shared" si="1"/>
        <v>#REF!</v>
      </c>
      <c r="H18" s="480" t="e">
        <f>+H16+H17</f>
        <v>#REF!</v>
      </c>
      <c r="I18" s="223" t="e">
        <f t="shared" si="0"/>
        <v>#REF!</v>
      </c>
      <c r="J18" s="480" t="e">
        <f>+J16+J17</f>
        <v>#REF!</v>
      </c>
    </row>
    <row r="19" spans="2:10" ht="39.75" customHeight="1" thickBot="1" x14ac:dyDescent="0.3">
      <c r="B19" s="928" t="s">
        <v>324</v>
      </c>
      <c r="C19" s="145" t="s">
        <v>317</v>
      </c>
      <c r="D19" s="477" t="e">
        <f>+#REF!</f>
        <v>#REF!</v>
      </c>
      <c r="E19" s="478" t="e">
        <f>+#REF!</f>
        <v>#REF!</v>
      </c>
      <c r="F19" s="478" t="e">
        <f>+#REF!</f>
        <v>#REF!</v>
      </c>
      <c r="G19" s="144" t="e">
        <f t="shared" si="1"/>
        <v>#REF!</v>
      </c>
      <c r="H19" s="478" t="e">
        <f>+#REF!</f>
        <v>#REF!</v>
      </c>
      <c r="I19" s="144" t="e">
        <f t="shared" si="0"/>
        <v>#REF!</v>
      </c>
      <c r="J19" s="478" t="e">
        <f>+#REF!</f>
        <v>#REF!</v>
      </c>
    </row>
    <row r="20" spans="2:10" ht="19.5" thickBot="1" x14ac:dyDescent="0.3">
      <c r="B20" s="929"/>
      <c r="C20" s="145" t="s">
        <v>320</v>
      </c>
      <c r="D20" s="477" t="e">
        <f>+#REF!</f>
        <v>#REF!</v>
      </c>
      <c r="E20" s="478" t="e">
        <f>+#REF!</f>
        <v>#REF!</v>
      </c>
      <c r="F20" s="478" t="e">
        <f>+#REF!</f>
        <v>#REF!</v>
      </c>
      <c r="G20" s="144" t="e">
        <f t="shared" si="1"/>
        <v>#REF!</v>
      </c>
      <c r="H20" s="482" t="e">
        <f>+#REF!</f>
        <v>#REF!</v>
      </c>
      <c r="I20" s="144" t="e">
        <f t="shared" si="0"/>
        <v>#REF!</v>
      </c>
      <c r="J20" s="482" t="e">
        <f>+#REF!</f>
        <v>#REF!</v>
      </c>
    </row>
    <row r="21" spans="2:10" ht="19.5" thickBot="1" x14ac:dyDescent="0.3">
      <c r="B21" s="930"/>
      <c r="C21" s="222" t="s">
        <v>319</v>
      </c>
      <c r="D21" s="479" t="e">
        <f>+D19+D20</f>
        <v>#REF!</v>
      </c>
      <c r="E21" s="480" t="e">
        <f>+E19+E20</f>
        <v>#REF!</v>
      </c>
      <c r="F21" s="480" t="e">
        <f>+F19+F20</f>
        <v>#REF!</v>
      </c>
      <c r="G21" s="223" t="e">
        <f t="shared" si="1"/>
        <v>#REF!</v>
      </c>
      <c r="H21" s="480" t="e">
        <f>+H19+H20</f>
        <v>#REF!</v>
      </c>
      <c r="I21" s="223" t="e">
        <f t="shared" si="0"/>
        <v>#REF!</v>
      </c>
      <c r="J21" s="480" t="e">
        <f>+J19+J20</f>
        <v>#REF!</v>
      </c>
    </row>
    <row r="22" spans="2:10" ht="19.5" thickBot="1" x14ac:dyDescent="0.3">
      <c r="B22" s="931" t="s">
        <v>70</v>
      </c>
      <c r="C22" s="932"/>
      <c r="D22" s="505" t="e">
        <f>+D8+D12+D15+D18+D21</f>
        <v>#REF!</v>
      </c>
      <c r="E22" s="483" t="e">
        <f>+E8+E12+E15+E18+E21</f>
        <v>#REF!</v>
      </c>
      <c r="F22" s="483" t="e">
        <f>+F8+F12+F15+F18+F21</f>
        <v>#REF!</v>
      </c>
      <c r="G22" s="239" t="e">
        <f>+F22/E22</f>
        <v>#REF!</v>
      </c>
      <c r="H22" s="483" t="e">
        <f>+H8+H12+H15+H18+H21</f>
        <v>#REF!</v>
      </c>
      <c r="I22" s="239" t="e">
        <f>+H22/E22</f>
        <v>#REF!</v>
      </c>
      <c r="J22" s="483" t="e">
        <f>+J8+J12+J15+J18+J21</f>
        <v>#REF!</v>
      </c>
    </row>
    <row r="23" spans="2:10" x14ac:dyDescent="0.25">
      <c r="B23" s="926"/>
      <c r="C23" s="927"/>
      <c r="D23" s="927"/>
      <c r="E23" s="927"/>
      <c r="F23" s="927"/>
      <c r="G23" s="927"/>
      <c r="H23" s="927"/>
      <c r="I23" s="927"/>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topLeftCell="A3" workbookViewId="0">
      <selection activeCell="E17" sqref="E17"/>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80" t="s">
        <v>60</v>
      </c>
    </row>
    <row r="3" spans="1:13" ht="24" thickBot="1" x14ac:dyDescent="0.3">
      <c r="A3" s="933" t="s">
        <v>81</v>
      </c>
      <c r="B3" s="934"/>
      <c r="C3" s="934"/>
      <c r="D3" s="934"/>
      <c r="E3" s="934"/>
      <c r="F3" s="934"/>
      <c r="G3" s="934"/>
      <c r="H3" s="934"/>
      <c r="I3" s="934"/>
      <c r="J3" s="934"/>
      <c r="K3" s="934"/>
      <c r="L3" s="935"/>
    </row>
    <row r="4" spans="1:13" ht="48.75" customHeight="1" thickBot="1" x14ac:dyDescent="0.3">
      <c r="A4" s="360" t="s">
        <v>64</v>
      </c>
      <c r="B4" s="361" t="s">
        <v>93</v>
      </c>
      <c r="C4" s="362" t="s">
        <v>41</v>
      </c>
      <c r="D4" s="361" t="s">
        <v>97</v>
      </c>
      <c r="E4" s="361" t="s">
        <v>98</v>
      </c>
      <c r="F4" s="363" t="s">
        <v>24</v>
      </c>
      <c r="G4" s="361" t="s">
        <v>332</v>
      </c>
      <c r="H4" s="361" t="s">
        <v>42</v>
      </c>
      <c r="I4" s="360" t="s">
        <v>25</v>
      </c>
      <c r="J4" s="364" t="s">
        <v>43</v>
      </c>
      <c r="K4" s="363" t="s">
        <v>80</v>
      </c>
      <c r="L4" s="365" t="s">
        <v>44</v>
      </c>
      <c r="M4" s="94"/>
    </row>
    <row r="5" spans="1:13" ht="22.5" customHeight="1" x14ac:dyDescent="0.25">
      <c r="A5" s="95" t="s">
        <v>46</v>
      </c>
      <c r="B5" s="97" t="e">
        <f>+#REF!</f>
        <v>#REF!</v>
      </c>
      <c r="C5" s="97" t="e">
        <f>+#REF!</f>
        <v>#REF!</v>
      </c>
      <c r="D5" s="97" t="e">
        <f>+#REF!</f>
        <v>#REF!</v>
      </c>
      <c r="E5" s="97" t="e">
        <f>+C5-D5</f>
        <v>#REF!</v>
      </c>
      <c r="F5" s="97" t="e">
        <f>+#REF!</f>
        <v>#REF!</v>
      </c>
      <c r="G5" s="183" t="e">
        <f>+F5/E5</f>
        <v>#REF!</v>
      </c>
      <c r="H5" s="97" t="e">
        <f>+E5-F5</f>
        <v>#REF!</v>
      </c>
      <c r="I5" s="97" t="e">
        <f>+#REF!</f>
        <v>#REF!</v>
      </c>
      <c r="J5" s="115" t="e">
        <f t="shared" ref="J5:J12" si="0">+I5/E5</f>
        <v>#REF!</v>
      </c>
      <c r="K5" s="97" t="e">
        <f>+#REF!</f>
        <v>#REF!</v>
      </c>
      <c r="L5" s="116" t="e">
        <f t="shared" ref="L5:L12" si="1">+K5/E5</f>
        <v>#REF!</v>
      </c>
      <c r="M5" s="1"/>
    </row>
    <row r="6" spans="1:13" ht="28.5" customHeight="1" x14ac:dyDescent="0.25">
      <c r="A6" s="96" t="s">
        <v>167</v>
      </c>
      <c r="B6" s="98" t="e">
        <f>+#REF!</f>
        <v>#REF!</v>
      </c>
      <c r="C6" s="98" t="e">
        <f>+#REF!</f>
        <v>#REF!</v>
      </c>
      <c r="D6" s="98" t="e">
        <f>+#REF!</f>
        <v>#REF!</v>
      </c>
      <c r="E6" s="98" t="e">
        <f t="shared" ref="E6:E12" si="2">+C6-D6</f>
        <v>#REF!</v>
      </c>
      <c r="F6" s="98" t="e">
        <f>+#REF!</f>
        <v>#REF!</v>
      </c>
      <c r="G6" s="184" t="e">
        <f t="shared" ref="G6:G12" si="3">+F6/E6</f>
        <v>#REF!</v>
      </c>
      <c r="H6" s="98" t="e">
        <f t="shared" ref="H6:H12" si="4">+E6-F6</f>
        <v>#REF!</v>
      </c>
      <c r="I6" s="98" t="e">
        <f>+#REF!</f>
        <v>#REF!</v>
      </c>
      <c r="J6" s="117" t="e">
        <f t="shared" si="0"/>
        <v>#REF!</v>
      </c>
      <c r="K6" s="98" t="e">
        <f>+#REF!</f>
        <v>#REF!</v>
      </c>
      <c r="L6" s="118" t="e">
        <f t="shared" si="1"/>
        <v>#REF!</v>
      </c>
    </row>
    <row r="7" spans="1:13" ht="29.25" customHeight="1" x14ac:dyDescent="0.25">
      <c r="A7" s="96" t="s">
        <v>68</v>
      </c>
      <c r="B7" s="98" t="e">
        <f>+#REF!</f>
        <v>#REF!</v>
      </c>
      <c r="C7" s="98" t="e">
        <f>+#REF!</f>
        <v>#REF!</v>
      </c>
      <c r="D7" s="98" t="e">
        <f>+#REF!</f>
        <v>#REF!</v>
      </c>
      <c r="E7" s="98" t="e">
        <f t="shared" si="2"/>
        <v>#REF!</v>
      </c>
      <c r="F7" s="98" t="e">
        <f>+#REF!</f>
        <v>#REF!</v>
      </c>
      <c r="G7" s="184" t="e">
        <f t="shared" si="3"/>
        <v>#REF!</v>
      </c>
      <c r="H7" s="98" t="e">
        <f t="shared" si="4"/>
        <v>#REF!</v>
      </c>
      <c r="I7" s="98" t="e">
        <f>+#REF!</f>
        <v>#REF!</v>
      </c>
      <c r="J7" s="117" t="e">
        <f t="shared" si="0"/>
        <v>#REF!</v>
      </c>
      <c r="K7" s="98" t="e">
        <f>+#REF!</f>
        <v>#REF!</v>
      </c>
      <c r="L7" s="118" t="e">
        <f t="shared" si="1"/>
        <v>#REF!</v>
      </c>
    </row>
    <row r="8" spans="1:13" ht="59.25" customHeight="1" x14ac:dyDescent="0.25">
      <c r="A8" s="96" t="s">
        <v>168</v>
      </c>
      <c r="B8" s="98" t="e">
        <f>+#REF!</f>
        <v>#REF!</v>
      </c>
      <c r="C8" s="98" t="e">
        <f>+#REF!</f>
        <v>#REF!</v>
      </c>
      <c r="D8" s="98" t="e">
        <f>+#REF!</f>
        <v>#REF!</v>
      </c>
      <c r="E8" s="98" t="e">
        <f>+#REF!</f>
        <v>#REF!</v>
      </c>
      <c r="F8" s="98" t="e">
        <f>+#REF!</f>
        <v>#REF!</v>
      </c>
      <c r="G8" s="184" t="e">
        <f t="shared" si="3"/>
        <v>#REF!</v>
      </c>
      <c r="H8" s="98" t="e">
        <f t="shared" si="4"/>
        <v>#REF!</v>
      </c>
      <c r="I8" s="98" t="e">
        <f>+#REF!</f>
        <v>#REF!</v>
      </c>
      <c r="J8" s="117" t="e">
        <f t="shared" si="0"/>
        <v>#REF!</v>
      </c>
      <c r="K8" s="98" t="e">
        <f>+#REF!</f>
        <v>#REF!</v>
      </c>
      <c r="L8" s="118" t="e">
        <f t="shared" si="1"/>
        <v>#REF!</v>
      </c>
    </row>
    <row r="9" spans="1:13" ht="24" customHeight="1" x14ac:dyDescent="0.25">
      <c r="A9" s="366" t="s">
        <v>49</v>
      </c>
      <c r="B9" s="367" t="e">
        <f>+#REF!</f>
        <v>#REF!</v>
      </c>
      <c r="C9" s="367" t="e">
        <f>+#REF!</f>
        <v>#REF!</v>
      </c>
      <c r="D9" s="367" t="e">
        <f>+#REF!</f>
        <v>#REF!</v>
      </c>
      <c r="E9" s="367" t="e">
        <f t="shared" si="2"/>
        <v>#REF!</v>
      </c>
      <c r="F9" s="367" t="e">
        <f>SUM(F5:F8)</f>
        <v>#REF!</v>
      </c>
      <c r="G9" s="368" t="e">
        <f t="shared" si="3"/>
        <v>#REF!</v>
      </c>
      <c r="H9" s="367" t="e">
        <f t="shared" si="4"/>
        <v>#REF!</v>
      </c>
      <c r="I9" s="367" t="e">
        <f>+#REF!</f>
        <v>#REF!</v>
      </c>
      <c r="J9" s="369" t="e">
        <f t="shared" si="0"/>
        <v>#REF!</v>
      </c>
      <c r="K9" s="367" t="e">
        <f>+#REF!</f>
        <v>#REF!</v>
      </c>
      <c r="L9" s="369" t="e">
        <f t="shared" si="1"/>
        <v>#REF!</v>
      </c>
    </row>
    <row r="10" spans="1:13" ht="20.25" customHeight="1" x14ac:dyDescent="0.25">
      <c r="A10" s="96" t="s">
        <v>48</v>
      </c>
      <c r="B10" s="98" t="e">
        <f>+#REF!</f>
        <v>#REF!</v>
      </c>
      <c r="C10" s="98" t="e">
        <f>+#REF!</f>
        <v>#REF!</v>
      </c>
      <c r="D10" s="98" t="e">
        <f>+#REF!</f>
        <v>#REF!</v>
      </c>
      <c r="E10" s="98" t="e">
        <f t="shared" si="2"/>
        <v>#REF!</v>
      </c>
      <c r="F10" s="98" t="e">
        <f>+#REF!</f>
        <v>#REF!</v>
      </c>
      <c r="G10" s="184" t="e">
        <f t="shared" si="3"/>
        <v>#REF!</v>
      </c>
      <c r="H10" s="98" t="e">
        <f t="shared" si="4"/>
        <v>#REF!</v>
      </c>
      <c r="I10" s="98" t="e">
        <f>+#REF!</f>
        <v>#REF!</v>
      </c>
      <c r="J10" s="119" t="e">
        <f t="shared" si="0"/>
        <v>#REF!</v>
      </c>
      <c r="K10" s="98" t="e">
        <f>+#REF!</f>
        <v>#REF!</v>
      </c>
      <c r="L10" s="119" t="e">
        <f t="shared" si="1"/>
        <v>#REF!</v>
      </c>
    </row>
    <row r="11" spans="1:13" ht="28.5" customHeight="1" thickBot="1" x14ac:dyDescent="0.3">
      <c r="A11" s="370" t="s">
        <v>82</v>
      </c>
      <c r="B11" s="371" t="e">
        <f>+B10</f>
        <v>#REF!</v>
      </c>
      <c r="C11" s="371" t="e">
        <f>+C10</f>
        <v>#REF!</v>
      </c>
      <c r="D11" s="371" t="e">
        <f>+D10</f>
        <v>#REF!</v>
      </c>
      <c r="E11" s="371" t="e">
        <f t="shared" si="2"/>
        <v>#REF!</v>
      </c>
      <c r="F11" s="371" t="e">
        <f>+F10</f>
        <v>#REF!</v>
      </c>
      <c r="G11" s="372" t="e">
        <f t="shared" si="3"/>
        <v>#REF!</v>
      </c>
      <c r="H11" s="371" t="e">
        <f t="shared" si="4"/>
        <v>#REF!</v>
      </c>
      <c r="I11" s="371" t="e">
        <f>+I10</f>
        <v>#REF!</v>
      </c>
      <c r="J11" s="373" t="e">
        <f t="shared" si="0"/>
        <v>#REF!</v>
      </c>
      <c r="K11" s="371" t="e">
        <f>+K10</f>
        <v>#REF!</v>
      </c>
      <c r="L11" s="373" t="e">
        <f t="shared" si="1"/>
        <v>#REF!</v>
      </c>
    </row>
    <row r="12" spans="1:13" ht="22.5" customHeight="1" thickBot="1" x14ac:dyDescent="0.3">
      <c r="A12" s="374" t="s">
        <v>70</v>
      </c>
      <c r="B12" s="375" t="e">
        <f>+B9+B11</f>
        <v>#REF!</v>
      </c>
      <c r="C12" s="375" t="e">
        <f>+C9+C11</f>
        <v>#REF!</v>
      </c>
      <c r="D12" s="375" t="e">
        <f>+D9+D11</f>
        <v>#REF!</v>
      </c>
      <c r="E12" s="375" t="e">
        <f t="shared" si="2"/>
        <v>#REF!</v>
      </c>
      <c r="F12" s="375" t="e">
        <f>+F9+F11</f>
        <v>#REF!</v>
      </c>
      <c r="G12" s="376" t="e">
        <f t="shared" si="3"/>
        <v>#REF!</v>
      </c>
      <c r="H12" s="375" t="e">
        <f t="shared" si="4"/>
        <v>#REF!</v>
      </c>
      <c r="I12" s="375" t="e">
        <f>+I9+I11</f>
        <v>#REF!</v>
      </c>
      <c r="J12" s="377" t="e">
        <f t="shared" si="0"/>
        <v>#REF!</v>
      </c>
      <c r="K12" s="375" t="e">
        <f>+K9+K11</f>
        <v>#REF!</v>
      </c>
      <c r="L12" s="377" t="e">
        <f t="shared" si="1"/>
        <v>#REF!</v>
      </c>
    </row>
  </sheetData>
  <mergeCells count="1">
    <mergeCell ref="A3:L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election activeCell="K26" sqref="K26"/>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94" t="s">
        <v>88</v>
      </c>
    </row>
    <row r="3" spans="1:13" ht="24" thickBot="1" x14ac:dyDescent="0.3">
      <c r="A3" s="933" t="s">
        <v>83</v>
      </c>
      <c r="B3" s="934"/>
      <c r="C3" s="934"/>
      <c r="D3" s="934"/>
      <c r="E3" s="934"/>
      <c r="F3" s="934"/>
      <c r="G3" s="934"/>
      <c r="H3" s="934"/>
      <c r="I3" s="934"/>
      <c r="J3" s="934"/>
      <c r="K3" s="934"/>
      <c r="L3" s="935"/>
    </row>
    <row r="4" spans="1:13" ht="43.5" customHeight="1" thickBot="1" x14ac:dyDescent="0.3">
      <c r="A4" s="378" t="s">
        <v>64</v>
      </c>
      <c r="B4" s="379" t="s">
        <v>93</v>
      </c>
      <c r="C4" s="379" t="s">
        <v>41</v>
      </c>
      <c r="D4" s="379" t="s">
        <v>97</v>
      </c>
      <c r="E4" s="379" t="s">
        <v>98</v>
      </c>
      <c r="F4" s="379" t="s">
        <v>24</v>
      </c>
      <c r="G4" s="379" t="s">
        <v>332</v>
      </c>
      <c r="H4" s="380" t="s">
        <v>42</v>
      </c>
      <c r="I4" s="381" t="s">
        <v>25</v>
      </c>
      <c r="J4" s="382" t="s">
        <v>79</v>
      </c>
      <c r="K4" s="380" t="s">
        <v>80</v>
      </c>
      <c r="L4" s="383" t="s">
        <v>44</v>
      </c>
    </row>
    <row r="5" spans="1:13" ht="23.25" customHeight="1" x14ac:dyDescent="0.25">
      <c r="A5" s="108" t="s">
        <v>46</v>
      </c>
      <c r="B5" s="109" t="e">
        <f>+#REF!</f>
        <v>#REF!</v>
      </c>
      <c r="C5" s="109" t="e">
        <f>+#REF!</f>
        <v>#REF!</v>
      </c>
      <c r="D5" s="109" t="e">
        <f>+#REF!</f>
        <v>#REF!</v>
      </c>
      <c r="E5" s="109" t="e">
        <f>+#REF!</f>
        <v>#REF!</v>
      </c>
      <c r="F5" s="110" t="e">
        <f>+#REF!</f>
        <v>#REF!</v>
      </c>
      <c r="G5" s="109" t="e">
        <f>+F5/E5</f>
        <v>#REF!</v>
      </c>
      <c r="H5" s="109" t="e">
        <f t="shared" ref="H5:H14" si="0">+E5-F5</f>
        <v>#REF!</v>
      </c>
      <c r="I5" s="109" t="e">
        <f>+#REF!</f>
        <v>#REF!</v>
      </c>
      <c r="J5" s="111" t="e">
        <f t="shared" ref="J5:J11" si="1">+I5/E5</f>
        <v>#REF!</v>
      </c>
      <c r="K5" s="109" t="e">
        <f>+#REF!</f>
        <v>#REF!</v>
      </c>
      <c r="L5" s="113" t="e">
        <f t="shared" ref="L5:L14" si="2">+K5/E5</f>
        <v>#REF!</v>
      </c>
      <c r="M5" s="1"/>
    </row>
    <row r="6" spans="1:13" ht="28.5" customHeight="1" x14ac:dyDescent="0.25">
      <c r="A6" s="107" t="s">
        <v>167</v>
      </c>
      <c r="B6" s="102" t="e">
        <f>+#REF!</f>
        <v>#REF!</v>
      </c>
      <c r="C6" s="102" t="e">
        <f>+#REF!</f>
        <v>#REF!</v>
      </c>
      <c r="D6" s="102" t="e">
        <f>+#REF!</f>
        <v>#REF!</v>
      </c>
      <c r="E6" s="102" t="e">
        <f>+#REF!</f>
        <v>#REF!</v>
      </c>
      <c r="F6" s="103" t="e">
        <f>+#REF!</f>
        <v>#REF!</v>
      </c>
      <c r="G6" s="217" t="e">
        <f t="shared" ref="G6:G14" si="3">+F6/E6</f>
        <v>#REF!</v>
      </c>
      <c r="H6" s="102" t="e">
        <f t="shared" si="0"/>
        <v>#REF!</v>
      </c>
      <c r="I6" s="102" t="e">
        <f>+#REF!</f>
        <v>#REF!</v>
      </c>
      <c r="J6" s="112" t="e">
        <f t="shared" si="1"/>
        <v>#REF!</v>
      </c>
      <c r="K6" s="102" t="e">
        <f>+#REF!</f>
        <v>#REF!</v>
      </c>
      <c r="L6" s="114" t="e">
        <f t="shared" si="2"/>
        <v>#REF!</v>
      </c>
    </row>
    <row r="7" spans="1:13" ht="22.5" customHeight="1" x14ac:dyDescent="0.25">
      <c r="A7" s="107" t="s">
        <v>68</v>
      </c>
      <c r="B7" s="102" t="e">
        <f>+#REF!</f>
        <v>#REF!</v>
      </c>
      <c r="C7" s="102" t="e">
        <f>+#REF!</f>
        <v>#REF!</v>
      </c>
      <c r="D7" s="102" t="e">
        <f>+#REF!</f>
        <v>#REF!</v>
      </c>
      <c r="E7" s="102" t="e">
        <f>+#REF!</f>
        <v>#REF!</v>
      </c>
      <c r="F7" s="103" t="e">
        <f>+#REF!</f>
        <v>#REF!</v>
      </c>
      <c r="G7" s="217" t="e">
        <f t="shared" si="3"/>
        <v>#REF!</v>
      </c>
      <c r="H7" s="102" t="e">
        <f t="shared" si="0"/>
        <v>#REF!</v>
      </c>
      <c r="I7" s="102" t="e">
        <f>+#REF!</f>
        <v>#REF!</v>
      </c>
      <c r="J7" s="112" t="e">
        <f t="shared" si="1"/>
        <v>#REF!</v>
      </c>
      <c r="K7" s="102" t="e">
        <f>+#REF!</f>
        <v>#REF!</v>
      </c>
      <c r="L7" s="114" t="e">
        <f t="shared" si="2"/>
        <v>#REF!</v>
      </c>
    </row>
    <row r="8" spans="1:13" ht="30.75" customHeight="1" x14ac:dyDescent="0.25">
      <c r="A8" s="107" t="s">
        <v>169</v>
      </c>
      <c r="B8" s="102" t="e">
        <f>+#REF!</f>
        <v>#REF!</v>
      </c>
      <c r="C8" s="102" t="e">
        <f>+#REF!</f>
        <v>#REF!</v>
      </c>
      <c r="D8" s="102" t="e">
        <f>+#REF!</f>
        <v>#REF!</v>
      </c>
      <c r="E8" s="102" t="e">
        <f>+#REF!</f>
        <v>#REF!</v>
      </c>
      <c r="F8" s="103" t="e">
        <f>+#REF!</f>
        <v>#REF!</v>
      </c>
      <c r="G8" s="217" t="e">
        <f t="shared" si="3"/>
        <v>#REF!</v>
      </c>
      <c r="H8" s="102" t="e">
        <f t="shared" si="0"/>
        <v>#REF!</v>
      </c>
      <c r="I8" s="102" t="e">
        <f>+#REF!</f>
        <v>#REF!</v>
      </c>
      <c r="J8" s="112" t="e">
        <f t="shared" si="1"/>
        <v>#REF!</v>
      </c>
      <c r="K8" s="102" t="e">
        <f>+#REF!</f>
        <v>#REF!</v>
      </c>
      <c r="L8" s="114" t="e">
        <f t="shared" si="2"/>
        <v>#REF!</v>
      </c>
    </row>
    <row r="9" spans="1:13" ht="43.5" customHeight="1" x14ac:dyDescent="0.25">
      <c r="A9" s="107" t="s">
        <v>168</v>
      </c>
      <c r="B9" s="102" t="e">
        <f>+#REF!</f>
        <v>#REF!</v>
      </c>
      <c r="C9" s="102" t="e">
        <f>+#REF!</f>
        <v>#REF!</v>
      </c>
      <c r="D9" s="102" t="e">
        <f>+#REF!</f>
        <v>#REF!</v>
      </c>
      <c r="E9" s="102" t="e">
        <f>+#REF!</f>
        <v>#REF!</v>
      </c>
      <c r="F9" s="103" t="e">
        <f>+#REF!</f>
        <v>#REF!</v>
      </c>
      <c r="G9" s="217" t="e">
        <f t="shared" si="3"/>
        <v>#REF!</v>
      </c>
      <c r="H9" s="102" t="e">
        <f t="shared" si="0"/>
        <v>#REF!</v>
      </c>
      <c r="I9" s="102" t="e">
        <f>+#REF!</f>
        <v>#REF!</v>
      </c>
      <c r="J9" s="112" t="e">
        <f t="shared" si="1"/>
        <v>#REF!</v>
      </c>
      <c r="K9" s="102" t="e">
        <f>+#REF!</f>
        <v>#REF!</v>
      </c>
      <c r="L9" s="114" t="e">
        <f t="shared" si="2"/>
        <v>#REF!</v>
      </c>
    </row>
    <row r="10" spans="1:13" ht="31.5" customHeight="1" x14ac:dyDescent="0.25">
      <c r="A10" s="107" t="s">
        <v>350</v>
      </c>
      <c r="B10" s="102" t="e">
        <f>+#REF!</f>
        <v>#REF!</v>
      </c>
      <c r="C10" s="102" t="e">
        <f>+#REF!</f>
        <v>#REF!</v>
      </c>
      <c r="D10" s="102" t="e">
        <f>+#REF!</f>
        <v>#REF!</v>
      </c>
      <c r="E10" s="102" t="e">
        <f>+#REF!</f>
        <v>#REF!</v>
      </c>
      <c r="F10" s="103" t="e">
        <f>+#REF!</f>
        <v>#REF!</v>
      </c>
      <c r="G10" s="217" t="e">
        <f t="shared" si="3"/>
        <v>#REF!</v>
      </c>
      <c r="H10" s="102" t="e">
        <f t="shared" si="0"/>
        <v>#REF!</v>
      </c>
      <c r="I10" s="102" t="e">
        <f>+#REF!</f>
        <v>#REF!</v>
      </c>
      <c r="J10" s="112" t="e">
        <f t="shared" si="1"/>
        <v>#REF!</v>
      </c>
      <c r="K10" s="102" t="e">
        <f>+#REF!</f>
        <v>#REF!</v>
      </c>
      <c r="L10" s="114" t="e">
        <f t="shared" si="2"/>
        <v>#REF!</v>
      </c>
    </row>
    <row r="11" spans="1:13" ht="23.25" customHeight="1" x14ac:dyDescent="0.25">
      <c r="A11" s="384" t="s">
        <v>49</v>
      </c>
      <c r="B11" s="385" t="e">
        <f>+#REF!</f>
        <v>#REF!</v>
      </c>
      <c r="C11" s="385" t="e">
        <f>+#REF!</f>
        <v>#REF!</v>
      </c>
      <c r="D11" s="385" t="e">
        <f>+#REF!</f>
        <v>#REF!</v>
      </c>
      <c r="E11" s="385" t="e">
        <f>+#REF!</f>
        <v>#REF!</v>
      </c>
      <c r="F11" s="386" t="e">
        <f>SUM(F5:F9)</f>
        <v>#REF!</v>
      </c>
      <c r="G11" s="387" t="e">
        <f t="shared" si="3"/>
        <v>#REF!</v>
      </c>
      <c r="H11" s="386" t="e">
        <f t="shared" si="0"/>
        <v>#REF!</v>
      </c>
      <c r="I11" s="385" t="e">
        <f>+#REF!</f>
        <v>#REF!</v>
      </c>
      <c r="J11" s="388" t="e">
        <f t="shared" si="1"/>
        <v>#REF!</v>
      </c>
      <c r="K11" s="385" t="e">
        <f>+#REF!</f>
        <v>#REF!</v>
      </c>
      <c r="L11" s="389" t="e">
        <f t="shared" si="2"/>
        <v>#REF!</v>
      </c>
    </row>
    <row r="12" spans="1:13" ht="19.5" customHeight="1" x14ac:dyDescent="0.25">
      <c r="A12" s="107" t="s">
        <v>82</v>
      </c>
      <c r="B12" s="102" t="e">
        <f>+#REF!</f>
        <v>#REF!</v>
      </c>
      <c r="C12" s="102" t="e">
        <f>+#REF!</f>
        <v>#REF!</v>
      </c>
      <c r="D12" s="102" t="e">
        <f>+#REF!</f>
        <v>#REF!</v>
      </c>
      <c r="E12" s="104" t="e">
        <f>+#REF!</f>
        <v>#REF!</v>
      </c>
      <c r="F12" s="103" t="e">
        <f>+#REF!</f>
        <v>#REF!</v>
      </c>
      <c r="G12" s="218">
        <v>0</v>
      </c>
      <c r="H12" s="103" t="e">
        <f t="shared" si="0"/>
        <v>#REF!</v>
      </c>
      <c r="I12" s="102" t="e">
        <f>+#REF!</f>
        <v>#REF!</v>
      </c>
      <c r="J12" s="112">
        <v>0</v>
      </c>
      <c r="K12" s="102" t="e">
        <f>+#REF!</f>
        <v>#REF!</v>
      </c>
      <c r="L12" s="114">
        <v>0</v>
      </c>
    </row>
    <row r="13" spans="1:13" ht="21" customHeight="1" thickBot="1" x14ac:dyDescent="0.3">
      <c r="A13" s="390" t="s">
        <v>69</v>
      </c>
      <c r="B13" s="391" t="e">
        <f t="shared" ref="B13:K13" si="4">+B12</f>
        <v>#REF!</v>
      </c>
      <c r="C13" s="391" t="e">
        <f t="shared" si="4"/>
        <v>#REF!</v>
      </c>
      <c r="D13" s="391" t="e">
        <f t="shared" si="4"/>
        <v>#REF!</v>
      </c>
      <c r="E13" s="391" t="e">
        <f t="shared" si="4"/>
        <v>#REF!</v>
      </c>
      <c r="F13" s="392" t="e">
        <f>+F12</f>
        <v>#REF!</v>
      </c>
      <c r="G13" s="393">
        <v>0</v>
      </c>
      <c r="H13" s="392" t="e">
        <f t="shared" si="0"/>
        <v>#REF!</v>
      </c>
      <c r="I13" s="391" t="e">
        <f t="shared" si="4"/>
        <v>#REF!</v>
      </c>
      <c r="J13" s="112">
        <v>0</v>
      </c>
      <c r="K13" s="391" t="e">
        <f t="shared" si="4"/>
        <v>#REF!</v>
      </c>
      <c r="L13" s="114">
        <v>0</v>
      </c>
    </row>
    <row r="14" spans="1:13" ht="21.75" customHeight="1" thickBot="1" x14ac:dyDescent="0.3">
      <c r="A14" s="378" t="s">
        <v>70</v>
      </c>
      <c r="B14" s="394" t="e">
        <f>+B11+B13</f>
        <v>#REF!</v>
      </c>
      <c r="C14" s="394" t="e">
        <f>+C11+C13</f>
        <v>#REF!</v>
      </c>
      <c r="D14" s="394" t="e">
        <f>+D11+D13</f>
        <v>#REF!</v>
      </c>
      <c r="E14" s="394" t="e">
        <f>+E11+E13</f>
        <v>#REF!</v>
      </c>
      <c r="F14" s="394" t="e">
        <f>+F11+F13</f>
        <v>#REF!</v>
      </c>
      <c r="G14" s="395" t="e">
        <f t="shared" si="3"/>
        <v>#REF!</v>
      </c>
      <c r="H14" s="394" t="e">
        <f t="shared" si="0"/>
        <v>#REF!</v>
      </c>
      <c r="I14" s="394" t="e">
        <f>+I11+I13</f>
        <v>#REF!</v>
      </c>
      <c r="J14" s="396" t="e">
        <f>+I14/E14</f>
        <v>#REF!</v>
      </c>
      <c r="K14" s="394" t="e">
        <f>+K11+K13</f>
        <v>#REF!</v>
      </c>
      <c r="L14" s="397" t="e">
        <f t="shared" si="2"/>
        <v>#REF!</v>
      </c>
    </row>
    <row r="15" spans="1:13" ht="15.75" x14ac:dyDescent="0.25">
      <c r="A15" s="2"/>
      <c r="B15" s="3"/>
      <c r="C15" s="3"/>
      <c r="D15" s="3"/>
      <c r="E15" s="3"/>
      <c r="F15" s="3"/>
      <c r="G15" s="3"/>
      <c r="H15" s="3"/>
      <c r="I15" s="3"/>
      <c r="J15" s="4"/>
      <c r="K15" s="5"/>
      <c r="L15" s="6"/>
    </row>
    <row r="16" spans="1:13" x14ac:dyDescent="0.25">
      <c r="B16" s="169"/>
      <c r="C16" s="169"/>
      <c r="D16" s="169"/>
      <c r="E16" s="169"/>
      <c r="F16" s="169"/>
      <c r="G16" s="169"/>
      <c r="H16" s="169"/>
      <c r="I16" s="169"/>
      <c r="J16" s="7"/>
      <c r="K16" s="169"/>
      <c r="L16" s="7"/>
    </row>
    <row r="17" spans="2:12" x14ac:dyDescent="0.25">
      <c r="B17" s="169"/>
      <c r="C17" s="169"/>
      <c r="D17" s="169"/>
      <c r="E17" s="169"/>
      <c r="F17" s="169"/>
      <c r="G17" s="169"/>
      <c r="H17" s="169"/>
      <c r="I17" s="169"/>
      <c r="J17" s="7"/>
      <c r="K17" s="169"/>
      <c r="L17" s="7"/>
    </row>
    <row r="18" spans="2:12" x14ac:dyDescent="0.25">
      <c r="B18" s="169"/>
      <c r="C18" s="169"/>
      <c r="D18" s="169"/>
      <c r="E18" s="169"/>
      <c r="F18" s="169"/>
      <c r="G18" s="169"/>
      <c r="H18" s="169"/>
      <c r="I18" s="169"/>
      <c r="J18" s="7"/>
      <c r="K18" s="169"/>
      <c r="L18" s="7"/>
    </row>
    <row r="19" spans="2:12" x14ac:dyDescent="0.25">
      <c r="J19" s="7"/>
      <c r="L19" s="7"/>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79" t="s">
        <v>88</v>
      </c>
    </row>
    <row r="4" spans="1:12" ht="24" thickBot="1" x14ac:dyDescent="0.3">
      <c r="A4" s="933" t="s">
        <v>92</v>
      </c>
      <c r="B4" s="934"/>
      <c r="C4" s="934"/>
      <c r="D4" s="934"/>
      <c r="E4" s="934"/>
      <c r="F4" s="934"/>
      <c r="G4" s="934"/>
      <c r="H4" s="934"/>
      <c r="I4" s="934"/>
      <c r="J4" s="934"/>
      <c r="K4" s="934"/>
      <c r="L4" s="935"/>
    </row>
    <row r="5" spans="1:12" ht="45.75" customHeight="1" thickBot="1" x14ac:dyDescent="0.3">
      <c r="A5" s="401" t="s">
        <v>64</v>
      </c>
      <c r="B5" s="402" t="s">
        <v>93</v>
      </c>
      <c r="C5" s="402" t="s">
        <v>41</v>
      </c>
      <c r="D5" s="402" t="s">
        <v>97</v>
      </c>
      <c r="E5" s="402" t="s">
        <v>98</v>
      </c>
      <c r="F5" s="403" t="s">
        <v>24</v>
      </c>
      <c r="G5" s="402" t="s">
        <v>332</v>
      </c>
      <c r="H5" s="402" t="s">
        <v>172</v>
      </c>
      <c r="I5" s="404" t="s">
        <v>25</v>
      </c>
      <c r="J5" s="405" t="s">
        <v>43</v>
      </c>
      <c r="K5" s="403" t="s">
        <v>80</v>
      </c>
      <c r="L5" s="406" t="s">
        <v>44</v>
      </c>
    </row>
    <row r="6" spans="1:12" ht="39.75" customHeight="1" x14ac:dyDescent="0.25">
      <c r="A6" s="120" t="s">
        <v>46</v>
      </c>
      <c r="B6" s="121" t="e">
        <f>+#REF!</f>
        <v>#REF!</v>
      </c>
      <c r="C6" s="122" t="e">
        <f>+#REF!</f>
        <v>#REF!</v>
      </c>
      <c r="D6" s="122" t="e">
        <f>+#REF!</f>
        <v>#REF!</v>
      </c>
      <c r="E6" s="122" t="e">
        <f>+#REF!</f>
        <v>#REF!</v>
      </c>
      <c r="F6" s="124" t="e">
        <f>+#REF!</f>
        <v>#REF!</v>
      </c>
      <c r="G6" s="186" t="e">
        <f>+F6/E6</f>
        <v>#REF!</v>
      </c>
      <c r="H6" s="125" t="e">
        <f t="shared" ref="H6:H13" si="0">+E6-F6</f>
        <v>#REF!</v>
      </c>
      <c r="I6" s="122" t="e">
        <f>+#REF!</f>
        <v>#REF!</v>
      </c>
      <c r="J6" s="123" t="e">
        <f t="shared" ref="J6:J13" si="1">+I6/E6</f>
        <v>#REF!</v>
      </c>
      <c r="K6" s="122" t="e">
        <f>+#REF!</f>
        <v>#REF!</v>
      </c>
      <c r="L6" s="126" t="e">
        <f t="shared" ref="L6:L13" si="2">+K6/E6</f>
        <v>#REF!</v>
      </c>
    </row>
    <row r="7" spans="1:12" ht="25.5" x14ac:dyDescent="0.25">
      <c r="A7" s="107" t="s">
        <v>167</v>
      </c>
      <c r="B7" s="127" t="e">
        <f>+#REF!</f>
        <v>#REF!</v>
      </c>
      <c r="C7" s="128" t="e">
        <f>+#REF!</f>
        <v>#REF!</v>
      </c>
      <c r="D7" s="128" t="e">
        <f>+#REF!</f>
        <v>#REF!</v>
      </c>
      <c r="E7" s="128" t="e">
        <f>+#REF!</f>
        <v>#REF!</v>
      </c>
      <c r="F7" s="100" t="e">
        <f>+#REF!</f>
        <v>#REF!</v>
      </c>
      <c r="G7" s="185" t="e">
        <f t="shared" ref="G7:G13" si="3">+F7/E7</f>
        <v>#REF!</v>
      </c>
      <c r="H7" s="129" t="e">
        <f t="shared" si="0"/>
        <v>#REF!</v>
      </c>
      <c r="I7" s="128" t="e">
        <f>+#REF!</f>
        <v>#REF!</v>
      </c>
      <c r="J7" s="99" t="e">
        <f t="shared" si="1"/>
        <v>#REF!</v>
      </c>
      <c r="K7" s="128" t="e">
        <f>+#REF!</f>
        <v>#REF!</v>
      </c>
      <c r="L7" s="105" t="e">
        <f t="shared" si="2"/>
        <v>#REF!</v>
      </c>
    </row>
    <row r="8" spans="1:12" ht="34.5" customHeight="1" x14ac:dyDescent="0.25">
      <c r="A8" s="107" t="s">
        <v>68</v>
      </c>
      <c r="B8" s="127" t="e">
        <f>+#REF!</f>
        <v>#REF!</v>
      </c>
      <c r="C8" s="128" t="e">
        <f>+#REF!</f>
        <v>#REF!</v>
      </c>
      <c r="D8" s="128" t="e">
        <f>+#REF!</f>
        <v>#REF!</v>
      </c>
      <c r="E8" s="128" t="e">
        <f>+#REF!</f>
        <v>#REF!</v>
      </c>
      <c r="F8" s="100" t="e">
        <f>+#REF!</f>
        <v>#REF!</v>
      </c>
      <c r="G8" s="185" t="e">
        <f t="shared" si="3"/>
        <v>#REF!</v>
      </c>
      <c r="H8" s="129" t="e">
        <f t="shared" si="0"/>
        <v>#REF!</v>
      </c>
      <c r="I8" s="128" t="e">
        <f>+#REF!</f>
        <v>#REF!</v>
      </c>
      <c r="J8" s="99" t="e">
        <f t="shared" si="1"/>
        <v>#REF!</v>
      </c>
      <c r="K8" s="128" t="e">
        <f>+#REF!</f>
        <v>#REF!</v>
      </c>
      <c r="L8" s="105" t="e">
        <f t="shared" si="2"/>
        <v>#REF!</v>
      </c>
    </row>
    <row r="9" spans="1:12" ht="38.25" x14ac:dyDescent="0.25">
      <c r="A9" s="107" t="s">
        <v>168</v>
      </c>
      <c r="B9" s="127" t="e">
        <f>+#REF!</f>
        <v>#REF!</v>
      </c>
      <c r="C9" s="128" t="e">
        <f>+#REF!</f>
        <v>#REF!</v>
      </c>
      <c r="D9" s="128" t="e">
        <f>+#REF!</f>
        <v>#REF!</v>
      </c>
      <c r="E9" s="128" t="e">
        <f>+#REF!</f>
        <v>#REF!</v>
      </c>
      <c r="F9" s="100" t="e">
        <f>+#REF!</f>
        <v>#REF!</v>
      </c>
      <c r="G9" s="185" t="e">
        <f t="shared" si="3"/>
        <v>#REF!</v>
      </c>
      <c r="H9" s="129" t="e">
        <f t="shared" si="0"/>
        <v>#REF!</v>
      </c>
      <c r="I9" s="128" t="e">
        <f>+#REF!</f>
        <v>#REF!</v>
      </c>
      <c r="J9" s="99" t="e">
        <f t="shared" si="1"/>
        <v>#REF!</v>
      </c>
      <c r="K9" s="128" t="e">
        <f>+#REF!</f>
        <v>#REF!</v>
      </c>
      <c r="L9" s="105" t="e">
        <f t="shared" si="2"/>
        <v>#REF!</v>
      </c>
    </row>
    <row r="10" spans="1:12" ht="23.25" customHeight="1" x14ac:dyDescent="0.25">
      <c r="A10" s="384" t="s">
        <v>49</v>
      </c>
      <c r="B10" s="413" t="e">
        <f>+#REF!</f>
        <v>#REF!</v>
      </c>
      <c r="C10" s="414" t="e">
        <f>+#REF!</f>
        <v>#REF!</v>
      </c>
      <c r="D10" s="414" t="e">
        <f>+#REF!</f>
        <v>#REF!</v>
      </c>
      <c r="E10" s="414" t="e">
        <f>+#REF!</f>
        <v>#REF!</v>
      </c>
      <c r="F10" s="415" t="e">
        <f>SUM(F6:F9)</f>
        <v>#REF!</v>
      </c>
      <c r="G10" s="399" t="e">
        <f t="shared" si="3"/>
        <v>#REF!</v>
      </c>
      <c r="H10" s="416" t="e">
        <f t="shared" si="0"/>
        <v>#REF!</v>
      </c>
      <c r="I10" s="414" t="e">
        <f>+#REF!</f>
        <v>#REF!</v>
      </c>
      <c r="J10" s="417" t="e">
        <f t="shared" si="1"/>
        <v>#REF!</v>
      </c>
      <c r="K10" s="414" t="e">
        <f>+#REF!</f>
        <v>#REF!</v>
      </c>
      <c r="L10" s="418" t="e">
        <f t="shared" si="2"/>
        <v>#REF!</v>
      </c>
    </row>
    <row r="11" spans="1:12" ht="26.25" customHeight="1" x14ac:dyDescent="0.25">
      <c r="A11" s="107" t="s">
        <v>48</v>
      </c>
      <c r="B11" s="127" t="e">
        <f>+#REF!</f>
        <v>#REF!</v>
      </c>
      <c r="C11" s="128" t="e">
        <f>+#REF!</f>
        <v>#REF!</v>
      </c>
      <c r="D11" s="130" t="e">
        <f>+#REF!</f>
        <v>#REF!</v>
      </c>
      <c r="E11" s="130" t="e">
        <f>+#REF!</f>
        <v>#REF!</v>
      </c>
      <c r="F11" s="100" t="e">
        <f>+#REF!</f>
        <v>#REF!</v>
      </c>
      <c r="G11" s="187" t="e">
        <f t="shared" si="3"/>
        <v>#REF!</v>
      </c>
      <c r="H11" s="129" t="e">
        <f t="shared" si="0"/>
        <v>#REF!</v>
      </c>
      <c r="I11" s="128" t="e">
        <f>+#REF!</f>
        <v>#REF!</v>
      </c>
      <c r="J11" s="101" t="e">
        <f t="shared" si="1"/>
        <v>#REF!</v>
      </c>
      <c r="K11" s="128" t="e">
        <f>+#REF!</f>
        <v>#REF!</v>
      </c>
      <c r="L11" s="106" t="e">
        <f t="shared" si="2"/>
        <v>#REF!</v>
      </c>
    </row>
    <row r="12" spans="1:12" ht="28.5" customHeight="1" thickBot="1" x14ac:dyDescent="0.3">
      <c r="A12" s="390" t="s">
        <v>82</v>
      </c>
      <c r="B12" s="419" t="e">
        <f>+B11</f>
        <v>#REF!</v>
      </c>
      <c r="C12" s="420" t="e">
        <f>+C11</f>
        <v>#REF!</v>
      </c>
      <c r="D12" s="420" t="e">
        <f>+D11</f>
        <v>#REF!</v>
      </c>
      <c r="E12" s="420" t="e">
        <f>+E11</f>
        <v>#REF!</v>
      </c>
      <c r="F12" s="421" t="e">
        <f>+F11</f>
        <v>#REF!</v>
      </c>
      <c r="G12" s="400" t="e">
        <f t="shared" si="3"/>
        <v>#REF!</v>
      </c>
      <c r="H12" s="422" t="e">
        <f t="shared" si="0"/>
        <v>#REF!</v>
      </c>
      <c r="I12" s="420" t="e">
        <f>+I11</f>
        <v>#REF!</v>
      </c>
      <c r="J12" s="400" t="e">
        <f t="shared" si="1"/>
        <v>#REF!</v>
      </c>
      <c r="K12" s="420" t="e">
        <f>+K11</f>
        <v>#REF!</v>
      </c>
      <c r="L12" s="423" t="e">
        <f t="shared" si="2"/>
        <v>#REF!</v>
      </c>
    </row>
    <row r="13" spans="1:12" ht="37.5" customHeight="1" thickBot="1" x14ac:dyDescent="0.3">
      <c r="A13" s="378" t="s">
        <v>70</v>
      </c>
      <c r="B13" s="407" t="e">
        <f>+B12+B10</f>
        <v>#REF!</v>
      </c>
      <c r="C13" s="408" t="e">
        <f>+C12+C10</f>
        <v>#REF!</v>
      </c>
      <c r="D13" s="408" t="e">
        <f>+D12+D10</f>
        <v>#REF!</v>
      </c>
      <c r="E13" s="408" t="e">
        <f>+E12+E10</f>
        <v>#REF!</v>
      </c>
      <c r="F13" s="409" t="e">
        <f>+F12+F10</f>
        <v>#REF!</v>
      </c>
      <c r="G13" s="398" t="e">
        <f t="shared" si="3"/>
        <v>#REF!</v>
      </c>
      <c r="H13" s="410" t="e">
        <f t="shared" si="0"/>
        <v>#REF!</v>
      </c>
      <c r="I13" s="408" t="e">
        <f>+I12+I10</f>
        <v>#REF!</v>
      </c>
      <c r="J13" s="411" t="e">
        <f t="shared" si="1"/>
        <v>#REF!</v>
      </c>
      <c r="K13" s="408" t="e">
        <f>+K12+K10</f>
        <v>#REF!</v>
      </c>
      <c r="L13" s="412"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topLeftCell="P1" zoomScale="140" zoomScaleNormal="140" workbookViewId="0">
      <selection activeCell="R19" sqref="R19"/>
    </sheetView>
  </sheetViews>
  <sheetFormatPr baseColWidth="10" defaultColWidth="9.140625" defaultRowHeight="63.75" customHeight="1" x14ac:dyDescent="0.25"/>
  <cols>
    <col min="1" max="1" width="12" customWidth="1"/>
    <col min="2" max="2" width="19.42578125" customWidth="1"/>
    <col min="3" max="3" width="11" customWidth="1"/>
    <col min="4" max="15" width="0" hidden="1" customWidth="1"/>
    <col min="16" max="16" width="4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58" t="s">
        <v>0</v>
      </c>
      <c r="B1" s="58">
        <v>2024</v>
      </c>
      <c r="C1" s="59" t="s">
        <v>1</v>
      </c>
      <c r="D1" s="59" t="s">
        <v>1</v>
      </c>
      <c r="E1" s="59" t="s">
        <v>1</v>
      </c>
      <c r="F1" s="59" t="s">
        <v>1</v>
      </c>
      <c r="G1" s="59" t="s">
        <v>1</v>
      </c>
      <c r="H1" s="59" t="s">
        <v>1</v>
      </c>
      <c r="I1" s="59" t="s">
        <v>1</v>
      </c>
      <c r="J1" s="59" t="s">
        <v>1</v>
      </c>
      <c r="K1" s="59" t="s">
        <v>1</v>
      </c>
      <c r="L1" s="59" t="s">
        <v>1</v>
      </c>
      <c r="M1" s="59" t="s">
        <v>1</v>
      </c>
      <c r="N1" s="59" t="s">
        <v>1</v>
      </c>
      <c r="O1" s="59" t="s">
        <v>1</v>
      </c>
      <c r="P1" s="59" t="s">
        <v>1</v>
      </c>
      <c r="Q1" s="750" t="s">
        <v>329</v>
      </c>
      <c r="R1" s="750"/>
      <c r="S1" s="750"/>
      <c r="T1" s="59" t="s">
        <v>1</v>
      </c>
      <c r="U1" s="59" t="s">
        <v>1</v>
      </c>
      <c r="V1" s="59" t="s">
        <v>1</v>
      </c>
      <c r="W1" s="59" t="s">
        <v>1</v>
      </c>
      <c r="X1" s="59" t="s">
        <v>1</v>
      </c>
      <c r="Y1" s="59" t="s">
        <v>1</v>
      </c>
      <c r="Z1" s="59" t="s">
        <v>1</v>
      </c>
      <c r="AA1" s="59" t="s">
        <v>1</v>
      </c>
    </row>
    <row r="2" spans="1:27" ht="14.25" customHeight="1" x14ac:dyDescent="0.25">
      <c r="A2" s="58" t="s">
        <v>2</v>
      </c>
      <c r="B2" s="58" t="s">
        <v>3</v>
      </c>
      <c r="C2" s="59" t="s">
        <v>1</v>
      </c>
      <c r="D2" s="59" t="s">
        <v>1</v>
      </c>
      <c r="E2" s="59" t="s">
        <v>1</v>
      </c>
      <c r="F2" s="59" t="s">
        <v>1</v>
      </c>
      <c r="G2" s="59" t="s">
        <v>1</v>
      </c>
      <c r="H2" s="59" t="s">
        <v>1</v>
      </c>
      <c r="I2" s="59" t="s">
        <v>1</v>
      </c>
      <c r="J2" s="59" t="s">
        <v>1</v>
      </c>
      <c r="K2" s="59" t="s">
        <v>1</v>
      </c>
      <c r="L2" s="59" t="s">
        <v>1</v>
      </c>
      <c r="M2" s="59" t="s">
        <v>1</v>
      </c>
      <c r="N2" s="59" t="s">
        <v>1</v>
      </c>
      <c r="O2" s="59" t="s">
        <v>1</v>
      </c>
      <c r="P2" s="59" t="s">
        <v>1</v>
      </c>
      <c r="Q2" s="59" t="s">
        <v>1</v>
      </c>
      <c r="R2" s="59" t="s">
        <v>1</v>
      </c>
      <c r="S2" s="59" t="s">
        <v>1</v>
      </c>
      <c r="T2" s="59" t="s">
        <v>1</v>
      </c>
      <c r="U2" s="59" t="s">
        <v>1</v>
      </c>
      <c r="V2" s="59" t="s">
        <v>1</v>
      </c>
      <c r="W2" s="59" t="s">
        <v>1</v>
      </c>
      <c r="X2" s="59" t="s">
        <v>1</v>
      </c>
      <c r="Y2" s="59" t="s">
        <v>1</v>
      </c>
      <c r="Z2" s="59" t="s">
        <v>1</v>
      </c>
      <c r="AA2" s="59" t="s">
        <v>1</v>
      </c>
    </row>
    <row r="3" spans="1:27" ht="20.25" customHeight="1" x14ac:dyDescent="0.25">
      <c r="A3" s="58" t="s">
        <v>4</v>
      </c>
      <c r="B3" s="192" t="e">
        <f>+#REF!</f>
        <v>#REF!</v>
      </c>
      <c r="C3" s="59" t="s">
        <v>1</v>
      </c>
      <c r="D3" s="59" t="s">
        <v>1</v>
      </c>
      <c r="E3" s="59" t="s">
        <v>1</v>
      </c>
      <c r="F3" s="59" t="s">
        <v>1</v>
      </c>
      <c r="G3" s="59" t="s">
        <v>1</v>
      </c>
      <c r="H3" s="59" t="s">
        <v>1</v>
      </c>
      <c r="I3" s="59" t="s">
        <v>1</v>
      </c>
      <c r="J3" s="59" t="s">
        <v>1</v>
      </c>
      <c r="K3" s="59" t="s">
        <v>1</v>
      </c>
      <c r="L3" s="59" t="s">
        <v>1</v>
      </c>
      <c r="M3" s="59" t="s">
        <v>1</v>
      </c>
      <c r="N3" s="59" t="s">
        <v>1</v>
      </c>
      <c r="O3" s="59" t="s">
        <v>1</v>
      </c>
      <c r="P3" s="59" t="s">
        <v>1</v>
      </c>
      <c r="Q3" s="81">
        <v>1000000</v>
      </c>
      <c r="R3" s="59" t="s">
        <v>1</v>
      </c>
      <c r="S3" s="59" t="s">
        <v>1</v>
      </c>
      <c r="T3" s="59" t="s">
        <v>1</v>
      </c>
      <c r="U3" s="59" t="s">
        <v>1</v>
      </c>
      <c r="V3" s="59" t="s">
        <v>1</v>
      </c>
      <c r="W3" s="59" t="s">
        <v>1</v>
      </c>
      <c r="X3" s="59" t="s">
        <v>1</v>
      </c>
      <c r="Y3" s="59" t="s">
        <v>1</v>
      </c>
      <c r="Z3" s="59" t="s">
        <v>1</v>
      </c>
      <c r="AA3" s="59" t="s">
        <v>1</v>
      </c>
    </row>
    <row r="4" spans="1:27" ht="37.5" customHeight="1" x14ac:dyDescent="0.25">
      <c r="A4" s="58" t="s">
        <v>5</v>
      </c>
      <c r="B4" s="58" t="s">
        <v>6</v>
      </c>
      <c r="C4" s="58" t="s">
        <v>7</v>
      </c>
      <c r="D4" s="58" t="s">
        <v>8</v>
      </c>
      <c r="E4" s="58" t="s">
        <v>9</v>
      </c>
      <c r="F4" s="58" t="s">
        <v>10</v>
      </c>
      <c r="G4" s="58" t="s">
        <v>11</v>
      </c>
      <c r="H4" s="58" t="s">
        <v>12</v>
      </c>
      <c r="I4" s="58" t="s">
        <v>13</v>
      </c>
      <c r="J4" s="58" t="s">
        <v>14</v>
      </c>
      <c r="K4" s="58" t="s">
        <v>15</v>
      </c>
      <c r="L4" s="58" t="s">
        <v>180</v>
      </c>
      <c r="M4" s="58" t="s">
        <v>16</v>
      </c>
      <c r="N4" s="58" t="s">
        <v>17</v>
      </c>
      <c r="O4" s="58" t="s">
        <v>18</v>
      </c>
      <c r="P4" s="58" t="s">
        <v>19</v>
      </c>
      <c r="Q4" s="58" t="s">
        <v>20</v>
      </c>
      <c r="R4" s="58" t="s">
        <v>21</v>
      </c>
      <c r="S4" s="58" t="s">
        <v>22</v>
      </c>
      <c r="T4" s="58" t="s">
        <v>95</v>
      </c>
      <c r="U4" s="58" t="s">
        <v>23</v>
      </c>
      <c r="V4" s="58" t="s">
        <v>24</v>
      </c>
      <c r="W4" s="58" t="s">
        <v>181</v>
      </c>
      <c r="X4" s="58" t="s">
        <v>25</v>
      </c>
      <c r="Y4" s="58" t="s">
        <v>26</v>
      </c>
      <c r="Z4" s="58" t="s">
        <v>27</v>
      </c>
      <c r="AA4" s="58" t="s">
        <v>28</v>
      </c>
    </row>
    <row r="5" spans="1:27" ht="63.75" hidden="1" customHeight="1" x14ac:dyDescent="0.25">
      <c r="A5" s="60" t="s">
        <v>58</v>
      </c>
      <c r="B5" s="61" t="s">
        <v>59</v>
      </c>
      <c r="C5" s="62" t="s">
        <v>100</v>
      </c>
      <c r="D5" s="60" t="s">
        <v>29</v>
      </c>
      <c r="E5" s="60" t="s">
        <v>182</v>
      </c>
      <c r="F5" s="60" t="s">
        <v>182</v>
      </c>
      <c r="G5" s="60" t="s">
        <v>182</v>
      </c>
      <c r="H5" s="60"/>
      <c r="I5" s="60"/>
      <c r="J5" s="60"/>
      <c r="K5" s="60"/>
      <c r="L5" s="60"/>
      <c r="M5" s="60" t="s">
        <v>30</v>
      </c>
      <c r="N5" s="60" t="s">
        <v>31</v>
      </c>
      <c r="O5" s="60" t="s">
        <v>32</v>
      </c>
      <c r="P5" s="61" t="s">
        <v>101</v>
      </c>
      <c r="Q5" s="63">
        <v>23550.499999</v>
      </c>
      <c r="R5" s="63">
        <v>9.9999999999999995E-7</v>
      </c>
      <c r="S5" s="63">
        <v>0</v>
      </c>
      <c r="T5" s="63">
        <v>23550.5</v>
      </c>
      <c r="U5" s="63">
        <v>0</v>
      </c>
      <c r="V5" s="63">
        <v>13079.841163499999</v>
      </c>
      <c r="W5" s="63">
        <v>10470.658836500001</v>
      </c>
      <c r="X5" s="63">
        <v>1484.369794</v>
      </c>
      <c r="Y5" s="63">
        <v>1444.5872139999999</v>
      </c>
      <c r="Z5" s="63">
        <v>1444.5872139999999</v>
      </c>
      <c r="AA5" s="63">
        <v>1444.5872139999999</v>
      </c>
    </row>
    <row r="6" spans="1:27" ht="63.75" hidden="1" customHeight="1" x14ac:dyDescent="0.25">
      <c r="A6" s="60" t="s">
        <v>58</v>
      </c>
      <c r="B6" s="61" t="s">
        <v>59</v>
      </c>
      <c r="C6" s="62" t="s">
        <v>102</v>
      </c>
      <c r="D6" s="60" t="s">
        <v>29</v>
      </c>
      <c r="E6" s="60" t="s">
        <v>182</v>
      </c>
      <c r="F6" s="60" t="s">
        <v>182</v>
      </c>
      <c r="G6" s="60" t="s">
        <v>183</v>
      </c>
      <c r="H6" s="60"/>
      <c r="I6" s="60"/>
      <c r="J6" s="60"/>
      <c r="K6" s="60"/>
      <c r="L6" s="60"/>
      <c r="M6" s="60" t="s">
        <v>30</v>
      </c>
      <c r="N6" s="60" t="s">
        <v>31</v>
      </c>
      <c r="O6" s="60" t="s">
        <v>32</v>
      </c>
      <c r="P6" s="61" t="s">
        <v>103</v>
      </c>
      <c r="Q6" s="63">
        <v>7317.1</v>
      </c>
      <c r="R6" s="63">
        <v>0</v>
      </c>
      <c r="S6" s="63">
        <v>0</v>
      </c>
      <c r="T6" s="63">
        <v>7317.1</v>
      </c>
      <c r="U6" s="63">
        <v>0</v>
      </c>
      <c r="V6" s="63">
        <v>760.72953199999995</v>
      </c>
      <c r="W6" s="63">
        <v>6556.3704680000001</v>
      </c>
      <c r="X6" s="63">
        <v>0</v>
      </c>
      <c r="Y6" s="63">
        <v>0</v>
      </c>
      <c r="Z6" s="63">
        <v>0</v>
      </c>
      <c r="AA6" s="63">
        <v>0</v>
      </c>
    </row>
    <row r="7" spans="1:27" ht="63.75" hidden="1" customHeight="1" x14ac:dyDescent="0.25">
      <c r="A7" s="60" t="s">
        <v>58</v>
      </c>
      <c r="B7" s="61" t="s">
        <v>59</v>
      </c>
      <c r="C7" s="62" t="s">
        <v>104</v>
      </c>
      <c r="D7" s="60" t="s">
        <v>29</v>
      </c>
      <c r="E7" s="60" t="s">
        <v>182</v>
      </c>
      <c r="F7" s="60" t="s">
        <v>182</v>
      </c>
      <c r="G7" s="60" t="s">
        <v>184</v>
      </c>
      <c r="H7" s="60"/>
      <c r="I7" s="60"/>
      <c r="J7" s="60"/>
      <c r="K7" s="60"/>
      <c r="L7" s="60"/>
      <c r="M7" s="60" t="s">
        <v>30</v>
      </c>
      <c r="N7" s="60" t="s">
        <v>31</v>
      </c>
      <c r="O7" s="60" t="s">
        <v>32</v>
      </c>
      <c r="P7" s="61" t="s">
        <v>105</v>
      </c>
      <c r="Q7" s="63">
        <v>3836.2</v>
      </c>
      <c r="R7" s="63">
        <v>0</v>
      </c>
      <c r="S7" s="63">
        <v>0</v>
      </c>
      <c r="T7" s="63">
        <v>3836.2</v>
      </c>
      <c r="U7" s="63">
        <v>0</v>
      </c>
      <c r="V7" s="63">
        <v>1963.1513445000001</v>
      </c>
      <c r="W7" s="63">
        <v>1873.0486555</v>
      </c>
      <c r="X7" s="63">
        <v>214.901128</v>
      </c>
      <c r="Y7" s="63">
        <v>162.82080999999999</v>
      </c>
      <c r="Z7" s="63">
        <v>162.82080999999999</v>
      </c>
      <c r="AA7" s="63">
        <v>162.82080999999999</v>
      </c>
    </row>
    <row r="8" spans="1:27" ht="63.75" hidden="1" customHeight="1" x14ac:dyDescent="0.25">
      <c r="A8" s="60" t="s">
        <v>58</v>
      </c>
      <c r="B8" s="61" t="s">
        <v>59</v>
      </c>
      <c r="C8" s="62" t="s">
        <v>106</v>
      </c>
      <c r="D8" s="60" t="s">
        <v>29</v>
      </c>
      <c r="E8" s="60" t="s">
        <v>183</v>
      </c>
      <c r="F8" s="60" t="s">
        <v>182</v>
      </c>
      <c r="G8" s="60"/>
      <c r="H8" s="60"/>
      <c r="I8" s="60"/>
      <c r="J8" s="60"/>
      <c r="K8" s="60"/>
      <c r="L8" s="60"/>
      <c r="M8" s="60" t="s">
        <v>30</v>
      </c>
      <c r="N8" s="60" t="s">
        <v>31</v>
      </c>
      <c r="O8" s="60" t="s">
        <v>32</v>
      </c>
      <c r="P8" s="61" t="s">
        <v>107</v>
      </c>
      <c r="Q8" s="63">
        <v>20.2</v>
      </c>
      <c r="R8" s="63">
        <v>7</v>
      </c>
      <c r="S8" s="63">
        <v>7</v>
      </c>
      <c r="T8" s="63">
        <v>20.2</v>
      </c>
      <c r="U8" s="63">
        <v>0</v>
      </c>
      <c r="V8" s="63">
        <v>20.2</v>
      </c>
      <c r="W8" s="63">
        <v>0</v>
      </c>
      <c r="X8" s="63">
        <v>0</v>
      </c>
      <c r="Y8" s="63">
        <v>0</v>
      </c>
      <c r="Z8" s="63">
        <v>0</v>
      </c>
      <c r="AA8" s="63">
        <v>0</v>
      </c>
    </row>
    <row r="9" spans="1:27" ht="63.75" hidden="1" customHeight="1" x14ac:dyDescent="0.25">
      <c r="A9" s="60" t="s">
        <v>58</v>
      </c>
      <c r="B9" s="61" t="s">
        <v>59</v>
      </c>
      <c r="C9" s="62" t="s">
        <v>108</v>
      </c>
      <c r="D9" s="60" t="s">
        <v>29</v>
      </c>
      <c r="E9" s="60" t="s">
        <v>183</v>
      </c>
      <c r="F9" s="60" t="s">
        <v>183</v>
      </c>
      <c r="G9" s="60"/>
      <c r="H9" s="60"/>
      <c r="I9" s="60"/>
      <c r="J9" s="60"/>
      <c r="K9" s="60"/>
      <c r="L9" s="60"/>
      <c r="M9" s="60" t="s">
        <v>30</v>
      </c>
      <c r="N9" s="60" t="s">
        <v>31</v>
      </c>
      <c r="O9" s="60" t="s">
        <v>32</v>
      </c>
      <c r="P9" s="61" t="s">
        <v>109</v>
      </c>
      <c r="Q9" s="63">
        <v>7599.3999990000002</v>
      </c>
      <c r="R9" s="63">
        <v>19.000001000000001</v>
      </c>
      <c r="S9" s="63">
        <v>19</v>
      </c>
      <c r="T9" s="63">
        <v>7599.4</v>
      </c>
      <c r="U9" s="63">
        <v>0</v>
      </c>
      <c r="V9" s="63">
        <v>5966.0640716300004</v>
      </c>
      <c r="W9" s="63">
        <v>1633.3359283699999</v>
      </c>
      <c r="X9" s="63">
        <v>3019.15741063</v>
      </c>
      <c r="Y9" s="63">
        <v>449.402264</v>
      </c>
      <c r="Z9" s="63">
        <v>449.402264</v>
      </c>
      <c r="AA9" s="63">
        <v>432</v>
      </c>
    </row>
    <row r="10" spans="1:27" ht="63.75" hidden="1" customHeight="1" x14ac:dyDescent="0.25">
      <c r="A10" s="60" t="s">
        <v>58</v>
      </c>
      <c r="B10" s="61" t="s">
        <v>59</v>
      </c>
      <c r="C10" s="62" t="s">
        <v>111</v>
      </c>
      <c r="D10" s="60" t="s">
        <v>29</v>
      </c>
      <c r="E10" s="60" t="s">
        <v>184</v>
      </c>
      <c r="F10" s="60" t="s">
        <v>184</v>
      </c>
      <c r="G10" s="60" t="s">
        <v>182</v>
      </c>
      <c r="H10" s="60" t="s">
        <v>185</v>
      </c>
      <c r="I10" s="60"/>
      <c r="J10" s="60"/>
      <c r="K10" s="60"/>
      <c r="L10" s="60"/>
      <c r="M10" s="60" t="s">
        <v>30</v>
      </c>
      <c r="N10" s="60" t="s">
        <v>31</v>
      </c>
      <c r="O10" s="60" t="s">
        <v>32</v>
      </c>
      <c r="P10" s="61" t="s">
        <v>33</v>
      </c>
      <c r="Q10" s="63">
        <v>554.1</v>
      </c>
      <c r="R10" s="63">
        <v>0</v>
      </c>
      <c r="S10" s="63">
        <v>0</v>
      </c>
      <c r="T10" s="63">
        <v>554.1</v>
      </c>
      <c r="U10" s="63">
        <v>0</v>
      </c>
      <c r="V10" s="63">
        <v>373.097734</v>
      </c>
      <c r="W10" s="63">
        <v>181.00226599999999</v>
      </c>
      <c r="X10" s="63">
        <v>190.7534</v>
      </c>
      <c r="Y10" s="63">
        <v>0</v>
      </c>
      <c r="Z10" s="63">
        <v>0</v>
      </c>
      <c r="AA10" s="63">
        <v>0</v>
      </c>
    </row>
    <row r="11" spans="1:27" ht="63.75" hidden="1" customHeight="1" x14ac:dyDescent="0.25">
      <c r="A11" s="60" t="s">
        <v>58</v>
      </c>
      <c r="B11" s="61" t="s">
        <v>59</v>
      </c>
      <c r="C11" s="62" t="s">
        <v>115</v>
      </c>
      <c r="D11" s="60" t="s">
        <v>29</v>
      </c>
      <c r="E11" s="60" t="s">
        <v>184</v>
      </c>
      <c r="F11" s="60" t="s">
        <v>184</v>
      </c>
      <c r="G11" s="60" t="s">
        <v>182</v>
      </c>
      <c r="H11" s="60" t="s">
        <v>187</v>
      </c>
      <c r="I11" s="60"/>
      <c r="J11" s="60"/>
      <c r="K11" s="60"/>
      <c r="L11" s="60"/>
      <c r="M11" s="60" t="s">
        <v>30</v>
      </c>
      <c r="N11" s="60" t="s">
        <v>31</v>
      </c>
      <c r="O11" s="60" t="s">
        <v>32</v>
      </c>
      <c r="P11" s="61" t="s">
        <v>36</v>
      </c>
      <c r="Q11" s="63">
        <v>6604.4</v>
      </c>
      <c r="R11" s="63">
        <v>0</v>
      </c>
      <c r="S11" s="63">
        <v>0</v>
      </c>
      <c r="T11" s="63">
        <v>6604.4</v>
      </c>
      <c r="U11" s="63">
        <v>0</v>
      </c>
      <c r="V11" s="63">
        <v>2165.4143779999999</v>
      </c>
      <c r="W11" s="63">
        <v>4438.9856220000001</v>
      </c>
      <c r="X11" s="63">
        <v>802.63182600000005</v>
      </c>
      <c r="Y11" s="63">
        <v>0</v>
      </c>
      <c r="Z11" s="63">
        <v>0</v>
      </c>
      <c r="AA11" s="63">
        <v>0</v>
      </c>
    </row>
    <row r="12" spans="1:27" ht="63.75" hidden="1" customHeight="1" x14ac:dyDescent="0.25">
      <c r="A12" s="60" t="s">
        <v>58</v>
      </c>
      <c r="B12" s="61" t="s">
        <v>59</v>
      </c>
      <c r="C12" s="62" t="s">
        <v>260</v>
      </c>
      <c r="D12" s="60" t="s">
        <v>29</v>
      </c>
      <c r="E12" s="60" t="s">
        <v>184</v>
      </c>
      <c r="F12" s="60" t="s">
        <v>184</v>
      </c>
      <c r="G12" s="60" t="s">
        <v>182</v>
      </c>
      <c r="H12" s="60" t="s">
        <v>261</v>
      </c>
      <c r="I12" s="60"/>
      <c r="J12" s="60"/>
      <c r="K12" s="60"/>
      <c r="L12" s="60"/>
      <c r="M12" s="60" t="s">
        <v>30</v>
      </c>
      <c r="N12" s="60" t="s">
        <v>31</v>
      </c>
      <c r="O12" s="60" t="s">
        <v>32</v>
      </c>
      <c r="P12" s="61" t="s">
        <v>262</v>
      </c>
      <c r="Q12" s="63">
        <v>1400</v>
      </c>
      <c r="R12" s="63">
        <v>0</v>
      </c>
      <c r="S12" s="63">
        <v>0</v>
      </c>
      <c r="T12" s="63">
        <v>1400</v>
      </c>
      <c r="U12" s="63">
        <v>0</v>
      </c>
      <c r="V12" s="63">
        <v>1167.040197</v>
      </c>
      <c r="W12" s="63">
        <v>232.95980299999999</v>
      </c>
      <c r="X12" s="63">
        <v>277.34826299999997</v>
      </c>
      <c r="Y12" s="63">
        <v>0</v>
      </c>
      <c r="Z12" s="63">
        <v>0</v>
      </c>
      <c r="AA12" s="63">
        <v>0</v>
      </c>
    </row>
    <row r="13" spans="1:27" ht="63.75" hidden="1" customHeight="1" x14ac:dyDescent="0.25">
      <c r="A13" s="60" t="s">
        <v>58</v>
      </c>
      <c r="B13" s="61" t="s">
        <v>59</v>
      </c>
      <c r="C13" s="62" t="s">
        <v>119</v>
      </c>
      <c r="D13" s="60" t="s">
        <v>29</v>
      </c>
      <c r="E13" s="60" t="s">
        <v>184</v>
      </c>
      <c r="F13" s="60" t="s">
        <v>184</v>
      </c>
      <c r="G13" s="60" t="s">
        <v>183</v>
      </c>
      <c r="H13" s="60" t="s">
        <v>189</v>
      </c>
      <c r="I13" s="60"/>
      <c r="J13" s="60"/>
      <c r="K13" s="60"/>
      <c r="L13" s="60"/>
      <c r="M13" s="60" t="s">
        <v>30</v>
      </c>
      <c r="N13" s="60" t="s">
        <v>31</v>
      </c>
      <c r="O13" s="60" t="s">
        <v>32</v>
      </c>
      <c r="P13" s="61" t="s">
        <v>120</v>
      </c>
      <c r="Q13" s="63">
        <v>5735.9</v>
      </c>
      <c r="R13" s="63">
        <v>0</v>
      </c>
      <c r="S13" s="63">
        <v>0</v>
      </c>
      <c r="T13" s="63">
        <v>5735.9</v>
      </c>
      <c r="U13" s="63">
        <v>0</v>
      </c>
      <c r="V13" s="63">
        <v>0</v>
      </c>
      <c r="W13" s="63">
        <v>5735.9</v>
      </c>
      <c r="X13" s="63">
        <v>0</v>
      </c>
      <c r="Y13" s="63">
        <v>0</v>
      </c>
      <c r="Z13" s="63">
        <v>0</v>
      </c>
      <c r="AA13" s="63">
        <v>0</v>
      </c>
    </row>
    <row r="14" spans="1:27" ht="63.75" hidden="1" customHeight="1" x14ac:dyDescent="0.25">
      <c r="A14" s="60" t="s">
        <v>58</v>
      </c>
      <c r="B14" s="61" t="s">
        <v>59</v>
      </c>
      <c r="C14" s="62" t="s">
        <v>121</v>
      </c>
      <c r="D14" s="60" t="s">
        <v>29</v>
      </c>
      <c r="E14" s="60" t="s">
        <v>184</v>
      </c>
      <c r="F14" s="60" t="s">
        <v>184</v>
      </c>
      <c r="G14" s="60" t="s">
        <v>183</v>
      </c>
      <c r="H14" s="60" t="s">
        <v>190</v>
      </c>
      <c r="I14" s="60"/>
      <c r="J14" s="60"/>
      <c r="K14" s="60"/>
      <c r="L14" s="60"/>
      <c r="M14" s="60" t="s">
        <v>30</v>
      </c>
      <c r="N14" s="60" t="s">
        <v>31</v>
      </c>
      <c r="O14" s="60" t="s">
        <v>32</v>
      </c>
      <c r="P14" s="61" t="s">
        <v>122</v>
      </c>
      <c r="Q14" s="63">
        <v>4082.1</v>
      </c>
      <c r="R14" s="63">
        <v>0</v>
      </c>
      <c r="S14" s="63">
        <v>0</v>
      </c>
      <c r="T14" s="63">
        <v>4082.1</v>
      </c>
      <c r="U14" s="63">
        <v>0</v>
      </c>
      <c r="V14" s="63">
        <v>4082.1</v>
      </c>
      <c r="W14" s="63">
        <v>0</v>
      </c>
      <c r="X14" s="63">
        <v>4082.1</v>
      </c>
      <c r="Y14" s="63">
        <v>340.17500000000001</v>
      </c>
      <c r="Z14" s="63">
        <v>340.17500000000001</v>
      </c>
      <c r="AA14" s="63">
        <v>336.88463100000001</v>
      </c>
    </row>
    <row r="15" spans="1:27" ht="63.75" hidden="1" customHeight="1" x14ac:dyDescent="0.25">
      <c r="A15" s="60" t="s">
        <v>58</v>
      </c>
      <c r="B15" s="61" t="s">
        <v>59</v>
      </c>
      <c r="C15" s="62" t="s">
        <v>123</v>
      </c>
      <c r="D15" s="60" t="s">
        <v>29</v>
      </c>
      <c r="E15" s="60" t="s">
        <v>184</v>
      </c>
      <c r="F15" s="60" t="s">
        <v>184</v>
      </c>
      <c r="G15" s="60" t="s">
        <v>183</v>
      </c>
      <c r="H15" s="60" t="s">
        <v>191</v>
      </c>
      <c r="I15" s="60"/>
      <c r="J15" s="60"/>
      <c r="K15" s="60"/>
      <c r="L15" s="60"/>
      <c r="M15" s="60" t="s">
        <v>30</v>
      </c>
      <c r="N15" s="60" t="s">
        <v>31</v>
      </c>
      <c r="O15" s="60" t="s">
        <v>32</v>
      </c>
      <c r="P15" s="61" t="s">
        <v>124</v>
      </c>
      <c r="Q15" s="63">
        <v>2900.4</v>
      </c>
      <c r="R15" s="63">
        <v>0</v>
      </c>
      <c r="S15" s="63">
        <v>0</v>
      </c>
      <c r="T15" s="63">
        <v>2900.4</v>
      </c>
      <c r="U15" s="63">
        <v>0</v>
      </c>
      <c r="V15" s="63">
        <v>0</v>
      </c>
      <c r="W15" s="63">
        <v>2900.4</v>
      </c>
      <c r="X15" s="63">
        <v>0</v>
      </c>
      <c r="Y15" s="63">
        <v>0</v>
      </c>
      <c r="Z15" s="63">
        <v>0</v>
      </c>
      <c r="AA15" s="63">
        <v>0</v>
      </c>
    </row>
    <row r="16" spans="1:27" ht="63.75" hidden="1" customHeight="1" x14ac:dyDescent="0.25">
      <c r="A16" s="60" t="s">
        <v>58</v>
      </c>
      <c r="B16" s="61" t="s">
        <v>59</v>
      </c>
      <c r="C16" s="62" t="s">
        <v>125</v>
      </c>
      <c r="D16" s="60" t="s">
        <v>29</v>
      </c>
      <c r="E16" s="60" t="s">
        <v>184</v>
      </c>
      <c r="F16" s="60" t="s">
        <v>184</v>
      </c>
      <c r="G16" s="60" t="s">
        <v>183</v>
      </c>
      <c r="H16" s="60" t="s">
        <v>192</v>
      </c>
      <c r="I16" s="60"/>
      <c r="J16" s="60"/>
      <c r="K16" s="60"/>
      <c r="L16" s="60"/>
      <c r="M16" s="60" t="s">
        <v>30</v>
      </c>
      <c r="N16" s="60" t="s">
        <v>31</v>
      </c>
      <c r="O16" s="60" t="s">
        <v>32</v>
      </c>
      <c r="P16" s="61" t="s">
        <v>126</v>
      </c>
      <c r="Q16" s="63">
        <v>2257.8000000000002</v>
      </c>
      <c r="R16" s="63">
        <v>0</v>
      </c>
      <c r="S16" s="63">
        <v>0</v>
      </c>
      <c r="T16" s="63">
        <v>2257.8000000000002</v>
      </c>
      <c r="U16" s="63">
        <v>0</v>
      </c>
      <c r="V16" s="63">
        <v>0</v>
      </c>
      <c r="W16" s="63">
        <v>2257.8000000000002</v>
      </c>
      <c r="X16" s="63">
        <v>0</v>
      </c>
      <c r="Y16" s="63">
        <v>0</v>
      </c>
      <c r="Z16" s="63">
        <v>0</v>
      </c>
      <c r="AA16" s="63">
        <v>0</v>
      </c>
    </row>
    <row r="17" spans="1:27" ht="63.75" hidden="1" customHeight="1" x14ac:dyDescent="0.25">
      <c r="A17" s="60" t="s">
        <v>58</v>
      </c>
      <c r="B17" s="61" t="s">
        <v>59</v>
      </c>
      <c r="C17" s="62" t="s">
        <v>127</v>
      </c>
      <c r="D17" s="60" t="s">
        <v>29</v>
      </c>
      <c r="E17" s="60" t="s">
        <v>184</v>
      </c>
      <c r="F17" s="60" t="s">
        <v>184</v>
      </c>
      <c r="G17" s="60" t="s">
        <v>183</v>
      </c>
      <c r="H17" s="60" t="s">
        <v>193</v>
      </c>
      <c r="I17" s="60"/>
      <c r="J17" s="60"/>
      <c r="K17" s="60"/>
      <c r="L17" s="60"/>
      <c r="M17" s="60" t="s">
        <v>30</v>
      </c>
      <c r="N17" s="60" t="s">
        <v>31</v>
      </c>
      <c r="O17" s="60" t="s">
        <v>32</v>
      </c>
      <c r="P17" s="61" t="s">
        <v>128</v>
      </c>
      <c r="Q17" s="63">
        <v>2897</v>
      </c>
      <c r="R17" s="63">
        <v>0</v>
      </c>
      <c r="S17" s="63">
        <v>0</v>
      </c>
      <c r="T17" s="63">
        <v>2897</v>
      </c>
      <c r="U17" s="63">
        <v>0</v>
      </c>
      <c r="V17" s="63">
        <v>0</v>
      </c>
      <c r="W17" s="63">
        <v>2897</v>
      </c>
      <c r="X17" s="63">
        <v>0</v>
      </c>
      <c r="Y17" s="63">
        <v>0</v>
      </c>
      <c r="Z17" s="63">
        <v>0</v>
      </c>
      <c r="AA17" s="63">
        <v>0</v>
      </c>
    </row>
    <row r="18" spans="1:27" ht="63.75" hidden="1" customHeight="1" x14ac:dyDescent="0.25">
      <c r="A18" s="60" t="s">
        <v>58</v>
      </c>
      <c r="B18" s="61" t="s">
        <v>59</v>
      </c>
      <c r="C18" s="62" t="s">
        <v>129</v>
      </c>
      <c r="D18" s="60" t="s">
        <v>29</v>
      </c>
      <c r="E18" s="60" t="s">
        <v>184</v>
      </c>
      <c r="F18" s="60" t="s">
        <v>184</v>
      </c>
      <c r="G18" s="60" t="s">
        <v>183</v>
      </c>
      <c r="H18" s="60" t="s">
        <v>194</v>
      </c>
      <c r="I18" s="60"/>
      <c r="J18" s="60"/>
      <c r="K18" s="60"/>
      <c r="L18" s="60"/>
      <c r="M18" s="60" t="s">
        <v>30</v>
      </c>
      <c r="N18" s="60" t="s">
        <v>31</v>
      </c>
      <c r="O18" s="60" t="s">
        <v>32</v>
      </c>
      <c r="P18" s="61" t="s">
        <v>130</v>
      </c>
      <c r="Q18" s="63">
        <v>4585.3</v>
      </c>
      <c r="R18" s="63">
        <v>0</v>
      </c>
      <c r="S18" s="63">
        <v>0</v>
      </c>
      <c r="T18" s="63">
        <v>4585.3</v>
      </c>
      <c r="U18" s="63">
        <v>0</v>
      </c>
      <c r="V18" s="63">
        <v>0</v>
      </c>
      <c r="W18" s="63">
        <v>4585.3</v>
      </c>
      <c r="X18" s="63">
        <v>0</v>
      </c>
      <c r="Y18" s="63">
        <v>0</v>
      </c>
      <c r="Z18" s="63">
        <v>0</v>
      </c>
      <c r="AA18" s="63">
        <v>0</v>
      </c>
    </row>
    <row r="19" spans="1:27" s="71" customFormat="1" ht="33.75" x14ac:dyDescent="0.25">
      <c r="A19" s="88" t="s">
        <v>58</v>
      </c>
      <c r="B19" s="89" t="s">
        <v>59</v>
      </c>
      <c r="C19" s="90" t="s">
        <v>132</v>
      </c>
      <c r="D19" s="88" t="s">
        <v>29</v>
      </c>
      <c r="E19" s="88" t="s">
        <v>184</v>
      </c>
      <c r="F19" s="88" t="s">
        <v>195</v>
      </c>
      <c r="G19" s="88" t="s">
        <v>182</v>
      </c>
      <c r="H19" s="88" t="s">
        <v>196</v>
      </c>
      <c r="I19" s="88"/>
      <c r="J19" s="88"/>
      <c r="K19" s="88"/>
      <c r="L19" s="88"/>
      <c r="M19" s="88" t="s">
        <v>30</v>
      </c>
      <c r="N19" s="88" t="s">
        <v>31</v>
      </c>
      <c r="O19" s="88" t="s">
        <v>32</v>
      </c>
      <c r="P19" s="193" t="s">
        <v>278</v>
      </c>
      <c r="Q19" s="81" t="e">
        <f>+#REF!/$Q$3</f>
        <v>#REF!</v>
      </c>
      <c r="R19" s="81" t="e">
        <f>+#REF!/$Q$3</f>
        <v>#REF!</v>
      </c>
      <c r="S19" s="81" t="e">
        <f>+#REF!/$Q$3</f>
        <v>#REF!</v>
      </c>
      <c r="T19" s="81" t="e">
        <f>+#REF!/$Q$3</f>
        <v>#REF!</v>
      </c>
      <c r="U19" s="81" t="e">
        <f>+#REF!/$Q$3</f>
        <v>#REF!</v>
      </c>
      <c r="V19" s="81" t="e">
        <f>+#REF!/$Q$3</f>
        <v>#REF!</v>
      </c>
      <c r="W19" s="81" t="e">
        <f>+#REF!/$Q$3</f>
        <v>#REF!</v>
      </c>
      <c r="X19" s="81" t="e">
        <f>+#REF!/$Q$3</f>
        <v>#REF!</v>
      </c>
      <c r="Y19" s="81" t="e">
        <f>+#REF!/$Q$3</f>
        <v>#REF!</v>
      </c>
      <c r="Z19" s="81" t="e">
        <f>+#REF!/$Q$3</f>
        <v>#REF!</v>
      </c>
      <c r="AA19" s="81" t="e">
        <f>+#REF!/$Q$3</f>
        <v>#REF!</v>
      </c>
    </row>
    <row r="20" spans="1:27" ht="63.75" hidden="1" customHeight="1" x14ac:dyDescent="0.25">
      <c r="A20" s="60" t="s">
        <v>58</v>
      </c>
      <c r="B20" s="61" t="s">
        <v>59</v>
      </c>
      <c r="C20" s="62" t="s">
        <v>133</v>
      </c>
      <c r="D20" s="60" t="s">
        <v>29</v>
      </c>
      <c r="E20" s="60" t="s">
        <v>184</v>
      </c>
      <c r="F20" s="60" t="s">
        <v>197</v>
      </c>
      <c r="G20" s="60" t="s">
        <v>182</v>
      </c>
      <c r="H20" s="60" t="s">
        <v>198</v>
      </c>
      <c r="I20" s="60"/>
      <c r="J20" s="60"/>
      <c r="K20" s="60"/>
      <c r="L20" s="60"/>
      <c r="M20" s="60" t="s">
        <v>30</v>
      </c>
      <c r="N20" s="60" t="s">
        <v>31</v>
      </c>
      <c r="O20" s="60" t="s">
        <v>32</v>
      </c>
      <c r="P20" s="61" t="s">
        <v>134</v>
      </c>
      <c r="Q20" s="81">
        <v>9.9999999999999989E-277</v>
      </c>
      <c r="R20" s="81">
        <v>9.9999999999999989E-277</v>
      </c>
      <c r="S20" s="81">
        <v>9.9999999999999989E-277</v>
      </c>
      <c r="T20" s="81">
        <v>9.9999999999999989E-277</v>
      </c>
      <c r="U20" s="81">
        <v>9.9999999999999989E-277</v>
      </c>
      <c r="V20" s="81">
        <v>9.9999999999999989E-277</v>
      </c>
      <c r="W20" s="81">
        <v>9.9999999999999989E-277</v>
      </c>
      <c r="X20" s="81">
        <v>9.9999999999999989E-277</v>
      </c>
      <c r="Y20" s="81">
        <v>9.9999999999999989E-277</v>
      </c>
      <c r="Z20" s="81">
        <v>9.9999999999999989E-277</v>
      </c>
      <c r="AA20" s="81">
        <v>9.9999999999999989E-277</v>
      </c>
    </row>
    <row r="21" spans="1:27" ht="63.75" hidden="1" customHeight="1" x14ac:dyDescent="0.25">
      <c r="A21" s="60" t="s">
        <v>58</v>
      </c>
      <c r="B21" s="61" t="s">
        <v>59</v>
      </c>
      <c r="C21" s="62" t="s">
        <v>135</v>
      </c>
      <c r="D21" s="60" t="s">
        <v>29</v>
      </c>
      <c r="E21" s="60" t="s">
        <v>184</v>
      </c>
      <c r="F21" s="60" t="s">
        <v>197</v>
      </c>
      <c r="G21" s="60" t="s">
        <v>182</v>
      </c>
      <c r="H21" s="60" t="s">
        <v>196</v>
      </c>
      <c r="I21" s="60"/>
      <c r="J21" s="60"/>
      <c r="K21" s="60"/>
      <c r="L21" s="60"/>
      <c r="M21" s="60" t="s">
        <v>30</v>
      </c>
      <c r="N21" s="60" t="s">
        <v>31</v>
      </c>
      <c r="O21" s="60" t="s">
        <v>32</v>
      </c>
      <c r="P21" s="61" t="s">
        <v>136</v>
      </c>
      <c r="Q21" s="81">
        <v>9.9999999999999989E-277</v>
      </c>
      <c r="R21" s="81">
        <v>9.9999999999999989E-277</v>
      </c>
      <c r="S21" s="81">
        <v>9.9999999999999989E-277</v>
      </c>
      <c r="T21" s="81">
        <v>9.9999999999999989E-277</v>
      </c>
      <c r="U21" s="81">
        <v>9.9999999999999989E-277</v>
      </c>
      <c r="V21" s="81">
        <v>9.9999999999999989E-277</v>
      </c>
      <c r="W21" s="81">
        <v>9.9999999999999989E-277</v>
      </c>
      <c r="X21" s="81">
        <v>9.9999999999999989E-277</v>
      </c>
      <c r="Y21" s="81">
        <v>9.9999999999999989E-277</v>
      </c>
      <c r="Z21" s="81">
        <v>9.9999999999999989E-277</v>
      </c>
      <c r="AA21" s="81">
        <v>9.9999999999999989E-277</v>
      </c>
    </row>
    <row r="22" spans="1:27" ht="63.75" hidden="1" customHeight="1" x14ac:dyDescent="0.25">
      <c r="A22" s="60" t="s">
        <v>58</v>
      </c>
      <c r="B22" s="61" t="s">
        <v>59</v>
      </c>
      <c r="C22" s="62" t="s">
        <v>137</v>
      </c>
      <c r="D22" s="60" t="s">
        <v>29</v>
      </c>
      <c r="E22" s="60" t="s">
        <v>184</v>
      </c>
      <c r="F22" s="60" t="s">
        <v>197</v>
      </c>
      <c r="G22" s="60" t="s">
        <v>182</v>
      </c>
      <c r="H22" s="60" t="s">
        <v>199</v>
      </c>
      <c r="I22" s="60"/>
      <c r="J22" s="60"/>
      <c r="K22" s="60"/>
      <c r="L22" s="60"/>
      <c r="M22" s="60" t="s">
        <v>30</v>
      </c>
      <c r="N22" s="60" t="s">
        <v>31</v>
      </c>
      <c r="O22" s="60" t="s">
        <v>32</v>
      </c>
      <c r="P22" s="61" t="s">
        <v>34</v>
      </c>
      <c r="Q22" s="81">
        <v>9.9999999999999989E-277</v>
      </c>
      <c r="R22" s="81">
        <v>9.9999999999999989E-277</v>
      </c>
      <c r="S22" s="81">
        <v>9.9999999999999989E-277</v>
      </c>
      <c r="T22" s="81">
        <v>9.9999999999999989E-277</v>
      </c>
      <c r="U22" s="81">
        <v>9.9999999999999989E-277</v>
      </c>
      <c r="V22" s="81">
        <v>9.9999999999999989E-277</v>
      </c>
      <c r="W22" s="81">
        <v>9.9999999999999989E-277</v>
      </c>
      <c r="X22" s="81">
        <v>9.9999999999999989E-277</v>
      </c>
      <c r="Y22" s="81">
        <v>9.9999999999999989E-277</v>
      </c>
      <c r="Z22" s="81">
        <v>9.9999999999999989E-277</v>
      </c>
      <c r="AA22" s="81">
        <v>9.9999999999999989E-277</v>
      </c>
    </row>
    <row r="23" spans="1:27" ht="63.75" hidden="1" customHeight="1" x14ac:dyDescent="0.25">
      <c r="A23" s="60" t="s">
        <v>58</v>
      </c>
      <c r="B23" s="61" t="s">
        <v>59</v>
      </c>
      <c r="C23" s="62" t="s">
        <v>138</v>
      </c>
      <c r="D23" s="60" t="s">
        <v>29</v>
      </c>
      <c r="E23" s="60" t="s">
        <v>184</v>
      </c>
      <c r="F23" s="60" t="s">
        <v>197</v>
      </c>
      <c r="G23" s="60" t="s">
        <v>182</v>
      </c>
      <c r="H23" s="60" t="s">
        <v>189</v>
      </c>
      <c r="I23" s="60"/>
      <c r="J23" s="60"/>
      <c r="K23" s="60"/>
      <c r="L23" s="60"/>
      <c r="M23" s="60" t="s">
        <v>30</v>
      </c>
      <c r="N23" s="60" t="s">
        <v>31</v>
      </c>
      <c r="O23" s="60" t="s">
        <v>32</v>
      </c>
      <c r="P23" s="61" t="s">
        <v>37</v>
      </c>
      <c r="Q23" s="81">
        <v>9.9999999999999989E-277</v>
      </c>
      <c r="R23" s="81">
        <v>9.9999999999999989E-277</v>
      </c>
      <c r="S23" s="81">
        <v>9.9999999999999989E-277</v>
      </c>
      <c r="T23" s="81">
        <v>9.9999999999999989E-277</v>
      </c>
      <c r="U23" s="81">
        <v>9.9999999999999989E-277</v>
      </c>
      <c r="V23" s="81">
        <v>9.9999999999999989E-277</v>
      </c>
      <c r="W23" s="81">
        <v>9.9999999999999989E-277</v>
      </c>
      <c r="X23" s="81">
        <v>9.9999999999999989E-277</v>
      </c>
      <c r="Y23" s="81">
        <v>9.9999999999999989E-277</v>
      </c>
      <c r="Z23" s="81">
        <v>9.9999999999999989E-277</v>
      </c>
      <c r="AA23" s="81">
        <v>9.9999999999999989E-277</v>
      </c>
    </row>
    <row r="24" spans="1:27" ht="63.75" hidden="1" customHeight="1" x14ac:dyDescent="0.25">
      <c r="A24" s="60" t="s">
        <v>58</v>
      </c>
      <c r="B24" s="61" t="s">
        <v>59</v>
      </c>
      <c r="C24" s="62" t="s">
        <v>139</v>
      </c>
      <c r="D24" s="60" t="s">
        <v>29</v>
      </c>
      <c r="E24" s="60" t="s">
        <v>184</v>
      </c>
      <c r="F24" s="60" t="s">
        <v>31</v>
      </c>
      <c r="G24" s="60" t="s">
        <v>182</v>
      </c>
      <c r="H24" s="60" t="s">
        <v>198</v>
      </c>
      <c r="I24" s="60"/>
      <c r="J24" s="60"/>
      <c r="K24" s="60"/>
      <c r="L24" s="60"/>
      <c r="M24" s="60" t="s">
        <v>30</v>
      </c>
      <c r="N24" s="60" t="s">
        <v>31</v>
      </c>
      <c r="O24" s="60" t="s">
        <v>32</v>
      </c>
      <c r="P24" s="61" t="s">
        <v>140</v>
      </c>
      <c r="Q24" s="81">
        <v>9.9999999999999989E-277</v>
      </c>
      <c r="R24" s="81">
        <v>9.9999999999999989E-277</v>
      </c>
      <c r="S24" s="81">
        <v>9.9999999999999989E-277</v>
      </c>
      <c r="T24" s="81">
        <v>9.9999999999999989E-277</v>
      </c>
      <c r="U24" s="81">
        <v>9.9999999999999989E-277</v>
      </c>
      <c r="V24" s="81">
        <v>9.9999999999999989E-277</v>
      </c>
      <c r="W24" s="81">
        <v>9.9999999999999989E-277</v>
      </c>
      <c r="X24" s="81">
        <v>9.9999999999999989E-277</v>
      </c>
      <c r="Y24" s="81">
        <v>9.9999999999999989E-277</v>
      </c>
      <c r="Z24" s="81">
        <v>9.9999999999999989E-277</v>
      </c>
      <c r="AA24" s="81">
        <v>9.9999999999999989E-277</v>
      </c>
    </row>
    <row r="25" spans="1:27" ht="63.75" hidden="1" customHeight="1" x14ac:dyDescent="0.25">
      <c r="A25" s="60" t="s">
        <v>58</v>
      </c>
      <c r="B25" s="61" t="s">
        <v>59</v>
      </c>
      <c r="C25" s="62" t="s">
        <v>141</v>
      </c>
      <c r="D25" s="60" t="s">
        <v>29</v>
      </c>
      <c r="E25" s="60" t="s">
        <v>184</v>
      </c>
      <c r="F25" s="60" t="s">
        <v>31</v>
      </c>
      <c r="G25" s="60" t="s">
        <v>182</v>
      </c>
      <c r="H25" s="60" t="s">
        <v>201</v>
      </c>
      <c r="I25" s="60"/>
      <c r="J25" s="60"/>
      <c r="K25" s="60"/>
      <c r="L25" s="60"/>
      <c r="M25" s="60" t="s">
        <v>30</v>
      </c>
      <c r="N25" s="60" t="s">
        <v>31</v>
      </c>
      <c r="O25" s="60" t="s">
        <v>32</v>
      </c>
      <c r="P25" s="61" t="s">
        <v>142</v>
      </c>
      <c r="Q25" s="81">
        <v>9.9999999999999989E-277</v>
      </c>
      <c r="R25" s="81">
        <v>9.9999999999999989E-277</v>
      </c>
      <c r="S25" s="81">
        <v>9.9999999999999989E-277</v>
      </c>
      <c r="T25" s="81">
        <v>9.9999999999999989E-277</v>
      </c>
      <c r="U25" s="81">
        <v>9.9999999999999989E-277</v>
      </c>
      <c r="V25" s="81">
        <v>9.9999999999999989E-277</v>
      </c>
      <c r="W25" s="81">
        <v>9.9999999999999989E-277</v>
      </c>
      <c r="X25" s="81">
        <v>9.9999999999999989E-277</v>
      </c>
      <c r="Y25" s="81">
        <v>9.9999999999999989E-277</v>
      </c>
      <c r="Z25" s="81">
        <v>9.9999999999999989E-277</v>
      </c>
      <c r="AA25" s="81">
        <v>9.9999999999999989E-277</v>
      </c>
    </row>
    <row r="26" spans="1:27" ht="63.75" hidden="1" customHeight="1" x14ac:dyDescent="0.25">
      <c r="A26" s="60" t="s">
        <v>58</v>
      </c>
      <c r="B26" s="61" t="s">
        <v>59</v>
      </c>
      <c r="C26" s="62" t="s">
        <v>143</v>
      </c>
      <c r="D26" s="60" t="s">
        <v>29</v>
      </c>
      <c r="E26" s="60" t="s">
        <v>184</v>
      </c>
      <c r="F26" s="60" t="s">
        <v>200</v>
      </c>
      <c r="G26" s="60" t="s">
        <v>202</v>
      </c>
      <c r="H26" s="60" t="s">
        <v>198</v>
      </c>
      <c r="I26" s="60"/>
      <c r="J26" s="60"/>
      <c r="K26" s="60"/>
      <c r="L26" s="60"/>
      <c r="M26" s="60" t="s">
        <v>30</v>
      </c>
      <c r="N26" s="60" t="s">
        <v>31</v>
      </c>
      <c r="O26" s="60" t="s">
        <v>32</v>
      </c>
      <c r="P26" s="61" t="s">
        <v>84</v>
      </c>
      <c r="Q26" s="81">
        <v>9.9999999999999989E-277</v>
      </c>
      <c r="R26" s="81">
        <v>9.9999999999999989E-277</v>
      </c>
      <c r="S26" s="81">
        <v>9.9999999999999989E-277</v>
      </c>
      <c r="T26" s="81">
        <v>9.9999999999999989E-277</v>
      </c>
      <c r="U26" s="81">
        <v>9.9999999999999989E-277</v>
      </c>
      <c r="V26" s="81">
        <v>9.9999999999999989E-277</v>
      </c>
      <c r="W26" s="81">
        <v>9.9999999999999989E-277</v>
      </c>
      <c r="X26" s="81">
        <v>9.9999999999999989E-277</v>
      </c>
      <c r="Y26" s="81">
        <v>9.9999999999999989E-277</v>
      </c>
      <c r="Z26" s="81">
        <v>9.9999999999999989E-277</v>
      </c>
      <c r="AA26" s="81">
        <v>9.9999999999999989E-277</v>
      </c>
    </row>
    <row r="27" spans="1:27" ht="63.75" hidden="1" customHeight="1" x14ac:dyDescent="0.25">
      <c r="A27" s="60" t="s">
        <v>58</v>
      </c>
      <c r="B27" s="61" t="s">
        <v>59</v>
      </c>
      <c r="C27" s="62" t="s">
        <v>144</v>
      </c>
      <c r="D27" s="60" t="s">
        <v>29</v>
      </c>
      <c r="E27" s="60" t="s">
        <v>202</v>
      </c>
      <c r="F27" s="60" t="s">
        <v>182</v>
      </c>
      <c r="G27" s="60"/>
      <c r="H27" s="60"/>
      <c r="I27" s="60"/>
      <c r="J27" s="60"/>
      <c r="K27" s="60"/>
      <c r="L27" s="60"/>
      <c r="M27" s="60" t="s">
        <v>30</v>
      </c>
      <c r="N27" s="60" t="s">
        <v>31</v>
      </c>
      <c r="O27" s="60" t="s">
        <v>32</v>
      </c>
      <c r="P27" s="61" t="s">
        <v>145</v>
      </c>
      <c r="Q27" s="81">
        <v>9.9999999999999989E-277</v>
      </c>
      <c r="R27" s="81">
        <v>9.9999999999999989E-277</v>
      </c>
      <c r="S27" s="81">
        <v>9.9999999999999989E-277</v>
      </c>
      <c r="T27" s="81">
        <v>9.9999999999999989E-277</v>
      </c>
      <c r="U27" s="81">
        <v>9.9999999999999989E-277</v>
      </c>
      <c r="V27" s="81">
        <v>9.9999999999999989E-277</v>
      </c>
      <c r="W27" s="81">
        <v>9.9999999999999989E-277</v>
      </c>
      <c r="X27" s="81">
        <v>9.9999999999999989E-277</v>
      </c>
      <c r="Y27" s="81">
        <v>9.9999999999999989E-277</v>
      </c>
      <c r="Z27" s="81">
        <v>9.9999999999999989E-277</v>
      </c>
      <c r="AA27" s="81">
        <v>9.9999999999999989E-277</v>
      </c>
    </row>
    <row r="28" spans="1:27" ht="63.75" hidden="1" customHeight="1" x14ac:dyDescent="0.25">
      <c r="A28" s="60" t="s">
        <v>58</v>
      </c>
      <c r="B28" s="61" t="s">
        <v>59</v>
      </c>
      <c r="C28" s="62" t="s">
        <v>146</v>
      </c>
      <c r="D28" s="60" t="s">
        <v>29</v>
      </c>
      <c r="E28" s="60" t="s">
        <v>202</v>
      </c>
      <c r="F28" s="60" t="s">
        <v>195</v>
      </c>
      <c r="G28" s="60" t="s">
        <v>182</v>
      </c>
      <c r="H28" s="60"/>
      <c r="I28" s="60"/>
      <c r="J28" s="60"/>
      <c r="K28" s="60"/>
      <c r="L28" s="60"/>
      <c r="M28" s="60" t="s">
        <v>30</v>
      </c>
      <c r="N28" s="60" t="s">
        <v>200</v>
      </c>
      <c r="O28" s="60" t="s">
        <v>203</v>
      </c>
      <c r="P28" s="61" t="s">
        <v>147</v>
      </c>
      <c r="Q28" s="81">
        <v>9.9999999999999989E-277</v>
      </c>
      <c r="R28" s="81">
        <v>9.9999999999999989E-277</v>
      </c>
      <c r="S28" s="81">
        <v>9.9999999999999989E-277</v>
      </c>
      <c r="T28" s="81">
        <v>9.9999999999999989E-277</v>
      </c>
      <c r="U28" s="81">
        <v>9.9999999999999989E-277</v>
      </c>
      <c r="V28" s="81">
        <v>9.9999999999999989E-277</v>
      </c>
      <c r="W28" s="81">
        <v>9.9999999999999989E-277</v>
      </c>
      <c r="X28" s="81">
        <v>9.9999999999999989E-277</v>
      </c>
      <c r="Y28" s="81">
        <v>9.9999999999999989E-277</v>
      </c>
      <c r="Z28" s="81">
        <v>9.9999999999999989E-277</v>
      </c>
      <c r="AA28" s="81">
        <v>9.9999999999999989E-277</v>
      </c>
    </row>
    <row r="29" spans="1:27" ht="63.75" hidden="1" customHeight="1" x14ac:dyDescent="0.25">
      <c r="A29" s="60" t="s">
        <v>58</v>
      </c>
      <c r="B29" s="61" t="s">
        <v>59</v>
      </c>
      <c r="C29" s="62" t="s">
        <v>148</v>
      </c>
      <c r="D29" s="60" t="s">
        <v>204</v>
      </c>
      <c r="E29" s="60" t="s">
        <v>205</v>
      </c>
      <c r="F29" s="60" t="s">
        <v>206</v>
      </c>
      <c r="G29" s="60" t="s">
        <v>207</v>
      </c>
      <c r="H29" s="60"/>
      <c r="I29" s="60"/>
      <c r="J29" s="60"/>
      <c r="K29" s="60"/>
      <c r="L29" s="60"/>
      <c r="M29" s="60" t="s">
        <v>30</v>
      </c>
      <c r="N29" s="60" t="s">
        <v>200</v>
      </c>
      <c r="O29" s="60" t="s">
        <v>32</v>
      </c>
      <c r="P29" s="61" t="s">
        <v>149</v>
      </c>
      <c r="Q29" s="81">
        <v>9.9999999999999989E-277</v>
      </c>
      <c r="R29" s="81">
        <v>9.9999999999999989E-277</v>
      </c>
      <c r="S29" s="81">
        <v>9.9999999999999989E-277</v>
      </c>
      <c r="T29" s="81">
        <v>9.9999999999999989E-277</v>
      </c>
      <c r="U29" s="81">
        <v>9.9999999999999989E-277</v>
      </c>
      <c r="V29" s="81">
        <v>9.9999999999999989E-277</v>
      </c>
      <c r="W29" s="81">
        <v>9.9999999999999989E-277</v>
      </c>
      <c r="X29" s="81">
        <v>9.9999999999999989E-277</v>
      </c>
      <c r="Y29" s="81">
        <v>9.9999999999999989E-277</v>
      </c>
      <c r="Z29" s="81">
        <v>9.9999999999999989E-277</v>
      </c>
      <c r="AA29" s="81">
        <v>9.9999999999999989E-277</v>
      </c>
    </row>
    <row r="30" spans="1:27" ht="63.75" hidden="1" customHeight="1" x14ac:dyDescent="0.25">
      <c r="A30" s="60" t="s">
        <v>58</v>
      </c>
      <c r="B30" s="61" t="s">
        <v>59</v>
      </c>
      <c r="C30" s="62" t="s">
        <v>220</v>
      </c>
      <c r="D30" s="60" t="s">
        <v>204</v>
      </c>
      <c r="E30" s="60" t="s">
        <v>205</v>
      </c>
      <c r="F30" s="60" t="s">
        <v>206</v>
      </c>
      <c r="G30" s="60" t="s">
        <v>221</v>
      </c>
      <c r="H30" s="60"/>
      <c r="I30" s="60"/>
      <c r="J30" s="60"/>
      <c r="K30" s="60"/>
      <c r="L30" s="60"/>
      <c r="M30" s="60" t="s">
        <v>30</v>
      </c>
      <c r="N30" s="60" t="s">
        <v>200</v>
      </c>
      <c r="O30" s="60" t="s">
        <v>32</v>
      </c>
      <c r="P30" s="61" t="s">
        <v>256</v>
      </c>
      <c r="Q30" s="81">
        <v>9.9999999999999989E-277</v>
      </c>
      <c r="R30" s="81">
        <v>9.9999999999999989E-277</v>
      </c>
      <c r="S30" s="81">
        <v>9.9999999999999989E-277</v>
      </c>
      <c r="T30" s="81">
        <v>9.9999999999999989E-277</v>
      </c>
      <c r="U30" s="81">
        <v>9.9999999999999989E-277</v>
      </c>
      <c r="V30" s="81">
        <v>9.9999999999999989E-277</v>
      </c>
      <c r="W30" s="81">
        <v>9.9999999999999989E-277</v>
      </c>
      <c r="X30" s="81">
        <v>9.9999999999999989E-277</v>
      </c>
      <c r="Y30" s="81">
        <v>9.9999999999999989E-277</v>
      </c>
      <c r="Z30" s="81">
        <v>9.9999999999999989E-277</v>
      </c>
      <c r="AA30" s="81">
        <v>9.9999999999999989E-277</v>
      </c>
    </row>
    <row r="31" spans="1:27" ht="63.75" hidden="1" customHeight="1" x14ac:dyDescent="0.25">
      <c r="A31" s="60" t="s">
        <v>58</v>
      </c>
      <c r="B31" s="61" t="s">
        <v>59</v>
      </c>
      <c r="C31" s="62" t="s">
        <v>222</v>
      </c>
      <c r="D31" s="60" t="s">
        <v>204</v>
      </c>
      <c r="E31" s="60" t="s">
        <v>205</v>
      </c>
      <c r="F31" s="60" t="s">
        <v>206</v>
      </c>
      <c r="G31" s="60" t="s">
        <v>223</v>
      </c>
      <c r="H31" s="60"/>
      <c r="I31" s="60"/>
      <c r="J31" s="60"/>
      <c r="K31" s="60"/>
      <c r="L31" s="60"/>
      <c r="M31" s="60" t="s">
        <v>30</v>
      </c>
      <c r="N31" s="60" t="s">
        <v>200</v>
      </c>
      <c r="O31" s="60" t="s">
        <v>32</v>
      </c>
      <c r="P31" s="61" t="s">
        <v>224</v>
      </c>
      <c r="Q31" s="81">
        <v>9.9999999999999989E-277</v>
      </c>
      <c r="R31" s="81">
        <v>9.9999999999999989E-277</v>
      </c>
      <c r="S31" s="81">
        <v>9.9999999999999989E-277</v>
      </c>
      <c r="T31" s="81">
        <v>9.9999999999999989E-277</v>
      </c>
      <c r="U31" s="81">
        <v>9.9999999999999989E-277</v>
      </c>
      <c r="V31" s="81">
        <v>9.9999999999999989E-277</v>
      </c>
      <c r="W31" s="81">
        <v>9.9999999999999989E-277</v>
      </c>
      <c r="X31" s="81">
        <v>9.9999999999999989E-277</v>
      </c>
      <c r="Y31" s="81">
        <v>9.9999999999999989E-277</v>
      </c>
      <c r="Z31" s="81">
        <v>9.9999999999999989E-277</v>
      </c>
      <c r="AA31" s="81">
        <v>9.9999999999999989E-277</v>
      </c>
    </row>
    <row r="32" spans="1:27" ht="63.75" hidden="1" customHeight="1" x14ac:dyDescent="0.25">
      <c r="A32" s="60" t="s">
        <v>58</v>
      </c>
      <c r="B32" s="61" t="s">
        <v>59</v>
      </c>
      <c r="C32" s="62" t="s">
        <v>151</v>
      </c>
      <c r="D32" s="60" t="s">
        <v>204</v>
      </c>
      <c r="E32" s="60" t="s">
        <v>208</v>
      </c>
      <c r="F32" s="60" t="s">
        <v>206</v>
      </c>
      <c r="G32" s="60" t="s">
        <v>31</v>
      </c>
      <c r="H32" s="60"/>
      <c r="I32" s="60"/>
      <c r="J32" s="60"/>
      <c r="K32" s="60"/>
      <c r="L32" s="60"/>
      <c r="M32" s="60" t="s">
        <v>30</v>
      </c>
      <c r="N32" s="60" t="s">
        <v>186</v>
      </c>
      <c r="O32" s="60" t="s">
        <v>32</v>
      </c>
      <c r="P32" s="61" t="s">
        <v>152</v>
      </c>
      <c r="Q32" s="81">
        <v>9.9999999999999989E-277</v>
      </c>
      <c r="R32" s="81">
        <v>9.9999999999999989E-277</v>
      </c>
      <c r="S32" s="81">
        <v>9.9999999999999989E-277</v>
      </c>
      <c r="T32" s="81">
        <v>9.9999999999999989E-277</v>
      </c>
      <c r="U32" s="81">
        <v>9.9999999999999989E-277</v>
      </c>
      <c r="V32" s="81">
        <v>9.9999999999999989E-277</v>
      </c>
      <c r="W32" s="81">
        <v>9.9999999999999989E-277</v>
      </c>
      <c r="X32" s="81">
        <v>9.9999999999999989E-277</v>
      </c>
      <c r="Y32" s="81">
        <v>9.9999999999999989E-277</v>
      </c>
      <c r="Z32" s="81">
        <v>9.9999999999999989E-277</v>
      </c>
      <c r="AA32" s="81">
        <v>9.9999999999999989E-277</v>
      </c>
    </row>
    <row r="33" spans="1:27" ht="63.75" hidden="1" customHeight="1" x14ac:dyDescent="0.25">
      <c r="A33" s="60" t="s">
        <v>58</v>
      </c>
      <c r="B33" s="61" t="s">
        <v>59</v>
      </c>
      <c r="C33" s="62" t="s">
        <v>153</v>
      </c>
      <c r="D33" s="60" t="s">
        <v>204</v>
      </c>
      <c r="E33" s="60" t="s">
        <v>208</v>
      </c>
      <c r="F33" s="60" t="s">
        <v>206</v>
      </c>
      <c r="G33" s="60" t="s">
        <v>200</v>
      </c>
      <c r="H33" s="60"/>
      <c r="I33" s="60"/>
      <c r="J33" s="60"/>
      <c r="K33" s="60"/>
      <c r="L33" s="60"/>
      <c r="M33" s="60" t="s">
        <v>30</v>
      </c>
      <c r="N33" s="60" t="s">
        <v>200</v>
      </c>
      <c r="O33" s="60" t="s">
        <v>32</v>
      </c>
      <c r="P33" s="61" t="s">
        <v>154</v>
      </c>
      <c r="Q33" s="81">
        <v>9.9999999999999989E-277</v>
      </c>
      <c r="R33" s="81">
        <v>9.9999999999999989E-277</v>
      </c>
      <c r="S33" s="81">
        <v>9.9999999999999989E-277</v>
      </c>
      <c r="T33" s="81">
        <v>9.9999999999999989E-277</v>
      </c>
      <c r="U33" s="81">
        <v>9.9999999999999989E-277</v>
      </c>
      <c r="V33" s="81">
        <v>9.9999999999999989E-277</v>
      </c>
      <c r="W33" s="81">
        <v>9.9999999999999989E-277</v>
      </c>
      <c r="X33" s="81">
        <v>9.9999999999999989E-277</v>
      </c>
      <c r="Y33" s="81">
        <v>9.9999999999999989E-277</v>
      </c>
      <c r="Z33" s="81">
        <v>9.9999999999999989E-277</v>
      </c>
      <c r="AA33" s="81">
        <v>9.9999999999999989E-277</v>
      </c>
    </row>
    <row r="34" spans="1:27" ht="63.75" hidden="1" customHeight="1" x14ac:dyDescent="0.25">
      <c r="A34" s="60" t="s">
        <v>58</v>
      </c>
      <c r="B34" s="61" t="s">
        <v>59</v>
      </c>
      <c r="C34" s="62" t="s">
        <v>155</v>
      </c>
      <c r="D34" s="60" t="s">
        <v>204</v>
      </c>
      <c r="E34" s="60" t="s">
        <v>208</v>
      </c>
      <c r="F34" s="60" t="s">
        <v>206</v>
      </c>
      <c r="G34" s="60" t="s">
        <v>211</v>
      </c>
      <c r="H34" s="60"/>
      <c r="I34" s="60"/>
      <c r="J34" s="60"/>
      <c r="K34" s="60"/>
      <c r="L34" s="60"/>
      <c r="M34" s="60" t="s">
        <v>30</v>
      </c>
      <c r="N34" s="60" t="s">
        <v>186</v>
      </c>
      <c r="O34" s="60" t="s">
        <v>32</v>
      </c>
      <c r="P34" s="61" t="s">
        <v>156</v>
      </c>
      <c r="Q34" s="81">
        <v>9.9999999999999989E-277</v>
      </c>
      <c r="R34" s="81">
        <v>9.9999999999999989E-277</v>
      </c>
      <c r="S34" s="81">
        <v>9.9999999999999989E-277</v>
      </c>
      <c r="T34" s="81">
        <v>9.9999999999999989E-277</v>
      </c>
      <c r="U34" s="81">
        <v>9.9999999999999989E-277</v>
      </c>
      <c r="V34" s="81">
        <v>9.9999999999999989E-277</v>
      </c>
      <c r="W34" s="81">
        <v>9.9999999999999989E-277</v>
      </c>
      <c r="X34" s="81">
        <v>9.9999999999999989E-277</v>
      </c>
      <c r="Y34" s="81">
        <v>9.9999999999999989E-277</v>
      </c>
      <c r="Z34" s="81">
        <v>9.9999999999999989E-277</v>
      </c>
      <c r="AA34" s="81">
        <v>9.9999999999999989E-277</v>
      </c>
    </row>
    <row r="35" spans="1:27" ht="63.75" hidden="1" customHeight="1" x14ac:dyDescent="0.25">
      <c r="A35" s="60" t="s">
        <v>58</v>
      </c>
      <c r="B35" s="61" t="s">
        <v>59</v>
      </c>
      <c r="C35" s="62" t="s">
        <v>157</v>
      </c>
      <c r="D35" s="60" t="s">
        <v>204</v>
      </c>
      <c r="E35" s="60" t="s">
        <v>212</v>
      </c>
      <c r="F35" s="60" t="s">
        <v>206</v>
      </c>
      <c r="G35" s="60" t="s">
        <v>213</v>
      </c>
      <c r="H35" s="60"/>
      <c r="I35" s="60"/>
      <c r="J35" s="60"/>
      <c r="K35" s="60"/>
      <c r="L35" s="60"/>
      <c r="M35" s="60" t="s">
        <v>30</v>
      </c>
      <c r="N35" s="60" t="s">
        <v>200</v>
      </c>
      <c r="O35" s="60" t="s">
        <v>32</v>
      </c>
      <c r="P35" s="61" t="s">
        <v>158</v>
      </c>
      <c r="Q35" s="81">
        <v>9.9999999999999989E-277</v>
      </c>
      <c r="R35" s="81">
        <v>9.9999999999999989E-277</v>
      </c>
      <c r="S35" s="81">
        <v>9.9999999999999989E-277</v>
      </c>
      <c r="T35" s="81">
        <v>9.9999999999999989E-277</v>
      </c>
      <c r="U35" s="81">
        <v>9.9999999999999989E-277</v>
      </c>
      <c r="V35" s="81">
        <v>9.9999999999999989E-277</v>
      </c>
      <c r="W35" s="81">
        <v>9.9999999999999989E-277</v>
      </c>
      <c r="X35" s="81">
        <v>9.9999999999999989E-277</v>
      </c>
      <c r="Y35" s="81">
        <v>9.9999999999999989E-277</v>
      </c>
      <c r="Z35" s="81">
        <v>9.9999999999999989E-277</v>
      </c>
      <c r="AA35" s="81">
        <v>9.9999999999999989E-277</v>
      </c>
    </row>
    <row r="36" spans="1:27" ht="63.75" hidden="1" customHeight="1" x14ac:dyDescent="0.25">
      <c r="A36" s="60" t="s">
        <v>58</v>
      </c>
      <c r="B36" s="61" t="s">
        <v>59</v>
      </c>
      <c r="C36" s="62" t="s">
        <v>159</v>
      </c>
      <c r="D36" s="60" t="s">
        <v>204</v>
      </c>
      <c r="E36" s="60" t="s">
        <v>214</v>
      </c>
      <c r="F36" s="60" t="s">
        <v>206</v>
      </c>
      <c r="G36" s="60" t="s">
        <v>215</v>
      </c>
      <c r="H36" s="60"/>
      <c r="I36" s="60"/>
      <c r="J36" s="60"/>
      <c r="K36" s="60"/>
      <c r="L36" s="60"/>
      <c r="M36" s="60" t="s">
        <v>30</v>
      </c>
      <c r="N36" s="60" t="s">
        <v>200</v>
      </c>
      <c r="O36" s="60" t="s">
        <v>32</v>
      </c>
      <c r="P36" s="61" t="s">
        <v>160</v>
      </c>
      <c r="Q36" s="81">
        <v>9.9999999999999989E-277</v>
      </c>
      <c r="R36" s="81">
        <v>9.9999999999999989E-277</v>
      </c>
      <c r="S36" s="81">
        <v>9.9999999999999989E-277</v>
      </c>
      <c r="T36" s="81">
        <v>9.9999999999999989E-277</v>
      </c>
      <c r="U36" s="81">
        <v>9.9999999999999989E-277</v>
      </c>
      <c r="V36" s="81">
        <v>9.9999999999999989E-277</v>
      </c>
      <c r="W36" s="81">
        <v>9.9999999999999989E-277</v>
      </c>
      <c r="X36" s="81">
        <v>9.9999999999999989E-277</v>
      </c>
      <c r="Y36" s="81">
        <v>9.9999999999999989E-277</v>
      </c>
      <c r="Z36" s="81">
        <v>9.9999999999999989E-277</v>
      </c>
      <c r="AA36" s="81">
        <v>9.9999999999999989E-277</v>
      </c>
    </row>
    <row r="37" spans="1:27" ht="63.75" hidden="1" customHeight="1" x14ac:dyDescent="0.25">
      <c r="A37" s="60" t="s">
        <v>58</v>
      </c>
      <c r="B37" s="61" t="s">
        <v>59</v>
      </c>
      <c r="C37" s="62" t="s">
        <v>225</v>
      </c>
      <c r="D37" s="60" t="s">
        <v>204</v>
      </c>
      <c r="E37" s="60" t="s">
        <v>214</v>
      </c>
      <c r="F37" s="60" t="s">
        <v>206</v>
      </c>
      <c r="G37" s="60" t="s">
        <v>218</v>
      </c>
      <c r="H37" s="60"/>
      <c r="I37" s="60"/>
      <c r="J37" s="60"/>
      <c r="K37" s="60"/>
      <c r="L37" s="60"/>
      <c r="M37" s="60" t="s">
        <v>30</v>
      </c>
      <c r="N37" s="60" t="s">
        <v>200</v>
      </c>
      <c r="O37" s="60" t="s">
        <v>32</v>
      </c>
      <c r="P37" s="61" t="s">
        <v>226</v>
      </c>
      <c r="Q37" s="81">
        <v>9.9999999999999989E-277</v>
      </c>
      <c r="R37" s="81">
        <v>9.9999999999999989E-277</v>
      </c>
      <c r="S37" s="81">
        <v>9.9999999999999989E-277</v>
      </c>
      <c r="T37" s="81">
        <v>9.9999999999999989E-277</v>
      </c>
      <c r="U37" s="81">
        <v>9.9999999999999989E-277</v>
      </c>
      <c r="V37" s="81">
        <v>9.9999999999999989E-277</v>
      </c>
      <c r="W37" s="81">
        <v>9.9999999999999989E-277</v>
      </c>
      <c r="X37" s="81">
        <v>9.9999999999999989E-277</v>
      </c>
      <c r="Y37" s="81">
        <v>9.9999999999999989E-277</v>
      </c>
      <c r="Z37" s="81">
        <v>9.9999999999999989E-277</v>
      </c>
      <c r="AA37" s="81">
        <v>9.9999999999999989E-277</v>
      </c>
    </row>
    <row r="38" spans="1:27" ht="63.75" hidden="1" customHeight="1" x14ac:dyDescent="0.25">
      <c r="A38" s="60" t="s">
        <v>58</v>
      </c>
      <c r="B38" s="61" t="s">
        <v>59</v>
      </c>
      <c r="C38" s="62" t="s">
        <v>225</v>
      </c>
      <c r="D38" s="60" t="s">
        <v>204</v>
      </c>
      <c r="E38" s="60" t="s">
        <v>214</v>
      </c>
      <c r="F38" s="60" t="s">
        <v>206</v>
      </c>
      <c r="G38" s="60" t="s">
        <v>218</v>
      </c>
      <c r="H38" s="60"/>
      <c r="I38" s="60"/>
      <c r="J38" s="60"/>
      <c r="K38" s="60"/>
      <c r="L38" s="60"/>
      <c r="M38" s="60" t="s">
        <v>30</v>
      </c>
      <c r="N38" s="60" t="s">
        <v>186</v>
      </c>
      <c r="O38" s="60" t="s">
        <v>32</v>
      </c>
      <c r="P38" s="61" t="s">
        <v>226</v>
      </c>
      <c r="Q38" s="81">
        <v>9.9999999999999989E-277</v>
      </c>
      <c r="R38" s="81">
        <v>9.9999999999999989E-277</v>
      </c>
      <c r="S38" s="81">
        <v>9.9999999999999989E-277</v>
      </c>
      <c r="T38" s="81">
        <v>9.9999999999999989E-277</v>
      </c>
      <c r="U38" s="81">
        <v>9.9999999999999989E-277</v>
      </c>
      <c r="V38" s="81">
        <v>9.9999999999999989E-277</v>
      </c>
      <c r="W38" s="81">
        <v>9.9999999999999989E-277</v>
      </c>
      <c r="X38" s="81">
        <v>9.9999999999999989E-277</v>
      </c>
      <c r="Y38" s="81">
        <v>9.9999999999999989E-277</v>
      </c>
      <c r="Z38" s="81">
        <v>9.9999999999999989E-277</v>
      </c>
      <c r="AA38" s="81">
        <v>9.9999999999999989E-277</v>
      </c>
    </row>
    <row r="39" spans="1:27" ht="63.75" hidden="1" customHeight="1" x14ac:dyDescent="0.25">
      <c r="A39" s="60" t="s">
        <v>58</v>
      </c>
      <c r="B39" s="61" t="s">
        <v>59</v>
      </c>
      <c r="C39" s="62" t="s">
        <v>161</v>
      </c>
      <c r="D39" s="60" t="s">
        <v>204</v>
      </c>
      <c r="E39" s="60" t="s">
        <v>216</v>
      </c>
      <c r="F39" s="60" t="s">
        <v>206</v>
      </c>
      <c r="G39" s="60" t="s">
        <v>217</v>
      </c>
      <c r="H39" s="60"/>
      <c r="I39" s="60"/>
      <c r="J39" s="60"/>
      <c r="K39" s="60"/>
      <c r="L39" s="60"/>
      <c r="M39" s="60" t="s">
        <v>30</v>
      </c>
      <c r="N39" s="60" t="s">
        <v>200</v>
      </c>
      <c r="O39" s="60" t="s">
        <v>32</v>
      </c>
      <c r="P39" s="61" t="s">
        <v>162</v>
      </c>
      <c r="Q39" s="81">
        <v>9.9999999999999989E-277</v>
      </c>
      <c r="R39" s="81">
        <v>9.9999999999999989E-277</v>
      </c>
      <c r="S39" s="81">
        <v>9.9999999999999989E-277</v>
      </c>
      <c r="T39" s="81">
        <v>9.9999999999999989E-277</v>
      </c>
      <c r="U39" s="81">
        <v>9.9999999999999989E-277</v>
      </c>
      <c r="V39" s="81">
        <v>9.9999999999999989E-277</v>
      </c>
      <c r="W39" s="81">
        <v>9.9999999999999989E-277</v>
      </c>
      <c r="X39" s="81">
        <v>9.9999999999999989E-277</v>
      </c>
      <c r="Y39" s="81">
        <v>9.9999999999999989E-277</v>
      </c>
      <c r="Z39" s="81">
        <v>9.9999999999999989E-277</v>
      </c>
      <c r="AA39" s="81">
        <v>9.9999999999999989E-277</v>
      </c>
    </row>
    <row r="40" spans="1:27" ht="63.75" hidden="1" customHeight="1" x14ac:dyDescent="0.25">
      <c r="A40" s="60" t="s">
        <v>58</v>
      </c>
      <c r="B40" s="61" t="s">
        <v>59</v>
      </c>
      <c r="C40" s="62" t="s">
        <v>163</v>
      </c>
      <c r="D40" s="60" t="s">
        <v>204</v>
      </c>
      <c r="E40" s="60" t="s">
        <v>216</v>
      </c>
      <c r="F40" s="60" t="s">
        <v>206</v>
      </c>
      <c r="G40" s="60" t="s">
        <v>209</v>
      </c>
      <c r="H40" s="60"/>
      <c r="I40" s="60"/>
      <c r="J40" s="60"/>
      <c r="K40" s="60"/>
      <c r="L40" s="60"/>
      <c r="M40" s="60" t="s">
        <v>30</v>
      </c>
      <c r="N40" s="60" t="s">
        <v>200</v>
      </c>
      <c r="O40" s="60" t="s">
        <v>32</v>
      </c>
      <c r="P40" s="61" t="s">
        <v>164</v>
      </c>
      <c r="Q40" s="81">
        <v>9.9999999999999989E-277</v>
      </c>
      <c r="R40" s="81">
        <v>9.9999999999999989E-277</v>
      </c>
      <c r="S40" s="81">
        <v>9.9999999999999989E-277</v>
      </c>
      <c r="T40" s="81">
        <v>9.9999999999999989E-277</v>
      </c>
      <c r="U40" s="81">
        <v>9.9999999999999989E-277</v>
      </c>
      <c r="V40" s="81">
        <v>9.9999999999999989E-277</v>
      </c>
      <c r="W40" s="81">
        <v>9.9999999999999989E-277</v>
      </c>
      <c r="X40" s="81">
        <v>9.9999999999999989E-277</v>
      </c>
      <c r="Y40" s="81">
        <v>9.9999999999999989E-277</v>
      </c>
      <c r="Z40" s="81">
        <v>9.9999999999999989E-277</v>
      </c>
      <c r="AA40" s="81">
        <v>9.9999999999999989E-277</v>
      </c>
    </row>
    <row r="41" spans="1:27" ht="63.75" hidden="1" customHeight="1" x14ac:dyDescent="0.25">
      <c r="A41" s="60" t="s">
        <v>58</v>
      </c>
      <c r="B41" s="61" t="s">
        <v>59</v>
      </c>
      <c r="C41" s="62" t="s">
        <v>165</v>
      </c>
      <c r="D41" s="60" t="s">
        <v>204</v>
      </c>
      <c r="E41" s="60" t="s">
        <v>216</v>
      </c>
      <c r="F41" s="60" t="s">
        <v>206</v>
      </c>
      <c r="G41" s="60" t="s">
        <v>210</v>
      </c>
      <c r="H41" s="60"/>
      <c r="I41" s="60"/>
      <c r="J41" s="60"/>
      <c r="K41" s="60"/>
      <c r="L41" s="60"/>
      <c r="M41" s="60" t="s">
        <v>30</v>
      </c>
      <c r="N41" s="60" t="s">
        <v>200</v>
      </c>
      <c r="O41" s="60" t="s">
        <v>32</v>
      </c>
      <c r="P41" s="61" t="s">
        <v>166</v>
      </c>
      <c r="Q41" s="81">
        <v>9.9999999999999989E-277</v>
      </c>
      <c r="R41" s="81">
        <v>9.9999999999999989E-277</v>
      </c>
      <c r="S41" s="81">
        <v>9.9999999999999989E-277</v>
      </c>
      <c r="T41" s="81">
        <v>9.9999999999999989E-277</v>
      </c>
      <c r="U41" s="81">
        <v>9.9999999999999989E-277</v>
      </c>
      <c r="V41" s="81">
        <v>9.9999999999999989E-277</v>
      </c>
      <c r="W41" s="81">
        <v>9.9999999999999989E-277</v>
      </c>
      <c r="X41" s="81">
        <v>9.9999999999999989E-277</v>
      </c>
      <c r="Y41" s="81">
        <v>9.9999999999999989E-277</v>
      </c>
      <c r="Z41" s="81">
        <v>9.9999999999999989E-277</v>
      </c>
      <c r="AA41" s="81">
        <v>9.9999999999999989E-277</v>
      </c>
    </row>
    <row r="42" spans="1:27" ht="63.75" hidden="1" customHeight="1" x14ac:dyDescent="0.25">
      <c r="A42" s="60" t="s">
        <v>58</v>
      </c>
      <c r="B42" s="61" t="s">
        <v>59</v>
      </c>
      <c r="C42" s="62" t="s">
        <v>227</v>
      </c>
      <c r="D42" s="60" t="s">
        <v>204</v>
      </c>
      <c r="E42" s="60" t="s">
        <v>216</v>
      </c>
      <c r="F42" s="60" t="s">
        <v>206</v>
      </c>
      <c r="G42" s="60" t="s">
        <v>200</v>
      </c>
      <c r="H42" s="60"/>
      <c r="I42" s="60"/>
      <c r="J42" s="60"/>
      <c r="K42" s="60"/>
      <c r="L42" s="60"/>
      <c r="M42" s="60" t="s">
        <v>30</v>
      </c>
      <c r="N42" s="60" t="s">
        <v>200</v>
      </c>
      <c r="O42" s="60" t="s">
        <v>32</v>
      </c>
      <c r="P42" s="61" t="s">
        <v>228</v>
      </c>
      <c r="Q42" s="81">
        <v>9.9999999999999989E-277</v>
      </c>
      <c r="R42" s="81">
        <v>9.9999999999999989E-277</v>
      </c>
      <c r="S42" s="81">
        <v>9.9999999999999989E-277</v>
      </c>
      <c r="T42" s="81">
        <v>9.9999999999999989E-277</v>
      </c>
      <c r="U42" s="81">
        <v>9.9999999999999989E-277</v>
      </c>
      <c r="V42" s="81">
        <v>9.9999999999999989E-277</v>
      </c>
      <c r="W42" s="81">
        <v>9.9999999999999989E-277</v>
      </c>
      <c r="X42" s="81">
        <v>9.9999999999999989E-277</v>
      </c>
      <c r="Y42" s="81">
        <v>9.9999999999999989E-277</v>
      </c>
      <c r="Z42" s="81">
        <v>9.9999999999999989E-277</v>
      </c>
      <c r="AA42" s="81">
        <v>9.9999999999999989E-277</v>
      </c>
    </row>
    <row r="43" spans="1:27" ht="63.75" hidden="1" customHeight="1" x14ac:dyDescent="0.25">
      <c r="A43" s="60" t="s">
        <v>58</v>
      </c>
      <c r="B43" s="61" t="s">
        <v>59</v>
      </c>
      <c r="C43" s="62" t="s">
        <v>263</v>
      </c>
      <c r="D43" s="60" t="s">
        <v>204</v>
      </c>
      <c r="E43" s="60" t="s">
        <v>216</v>
      </c>
      <c r="F43" s="60" t="s">
        <v>206</v>
      </c>
      <c r="G43" s="60" t="s">
        <v>211</v>
      </c>
      <c r="H43" s="60" t="s">
        <v>1</v>
      </c>
      <c r="I43" s="60" t="s">
        <v>1</v>
      </c>
      <c r="J43" s="60" t="s">
        <v>1</v>
      </c>
      <c r="K43" s="60" t="s">
        <v>1</v>
      </c>
      <c r="L43" s="60" t="s">
        <v>1</v>
      </c>
      <c r="M43" s="60" t="s">
        <v>30</v>
      </c>
      <c r="N43" s="60" t="s">
        <v>200</v>
      </c>
      <c r="O43" s="60" t="s">
        <v>32</v>
      </c>
      <c r="P43" s="61" t="s">
        <v>264</v>
      </c>
      <c r="Q43" s="81">
        <v>9.9999999999999989E-277</v>
      </c>
      <c r="R43" s="81">
        <v>9.9999999999999989E-277</v>
      </c>
      <c r="S43" s="81">
        <v>9.9999999999999989E-277</v>
      </c>
      <c r="T43" s="81">
        <v>9.9999999999999989E-277</v>
      </c>
      <c r="U43" s="81">
        <v>9.9999999999999989E-277</v>
      </c>
      <c r="V43" s="81">
        <v>9.9999999999999989E-277</v>
      </c>
      <c r="W43" s="81">
        <v>9.9999999999999989E-277</v>
      </c>
      <c r="X43" s="81">
        <v>9.9999999999999989E-277</v>
      </c>
      <c r="Y43" s="81">
        <v>9.9999999999999989E-277</v>
      </c>
      <c r="Z43" s="81">
        <v>9.9999999999999989E-277</v>
      </c>
      <c r="AA43" s="81">
        <v>9.9999999999999989E-277</v>
      </c>
    </row>
    <row r="44" spans="1:27" s="71" customFormat="1" ht="33.75" x14ac:dyDescent="0.25">
      <c r="A44" s="88" t="s">
        <v>56</v>
      </c>
      <c r="B44" s="89" t="s">
        <v>57</v>
      </c>
      <c r="C44" s="90" t="s">
        <v>132</v>
      </c>
      <c r="D44" s="88" t="s">
        <v>29</v>
      </c>
      <c r="E44" s="88" t="s">
        <v>184</v>
      </c>
      <c r="F44" s="88" t="s">
        <v>195</v>
      </c>
      <c r="G44" s="88" t="s">
        <v>182</v>
      </c>
      <c r="H44" s="88" t="s">
        <v>196</v>
      </c>
      <c r="I44" s="88"/>
      <c r="J44" s="88"/>
      <c r="K44" s="88"/>
      <c r="L44" s="88"/>
      <c r="M44" s="88" t="s">
        <v>30</v>
      </c>
      <c r="N44" s="88" t="s">
        <v>31</v>
      </c>
      <c r="O44" s="88" t="s">
        <v>32</v>
      </c>
      <c r="P44" s="193" t="s">
        <v>278</v>
      </c>
      <c r="Q44" s="81" t="e">
        <f>+#REF!/$Q$3</f>
        <v>#REF!</v>
      </c>
      <c r="R44" s="81" t="e">
        <f>+#REF!/$Q$3</f>
        <v>#REF!</v>
      </c>
      <c r="S44" s="81" t="e">
        <f>+#REF!/$Q$3</f>
        <v>#REF!</v>
      </c>
      <c r="T44" s="81" t="e">
        <f>+#REF!/$Q$3</f>
        <v>#REF!</v>
      </c>
      <c r="U44" s="81" t="e">
        <f>+#REF!/$Q$3</f>
        <v>#REF!</v>
      </c>
      <c r="V44" s="81" t="e">
        <f>+#REF!/$Q$3</f>
        <v>#REF!</v>
      </c>
      <c r="W44" s="81" t="e">
        <f>+#REF!/$Q$3</f>
        <v>#REF!</v>
      </c>
      <c r="X44" s="81" t="e">
        <f>+#REF!/$Q$3</f>
        <v>#REF!</v>
      </c>
      <c r="Y44" s="81" t="e">
        <f>+#REF!/$Q$3</f>
        <v>#REF!</v>
      </c>
      <c r="Z44" s="81" t="e">
        <f>+#REF!/$Q$3</f>
        <v>#REF!</v>
      </c>
      <c r="AA44" s="81" t="e">
        <f>+#REF!/$Q$3</f>
        <v>#REF!</v>
      </c>
    </row>
    <row r="45" spans="1:27" s="71" customFormat="1" ht="33.75" x14ac:dyDescent="0.25">
      <c r="A45" s="85" t="s">
        <v>54</v>
      </c>
      <c r="B45" s="89" t="s">
        <v>55</v>
      </c>
      <c r="C45" s="90" t="s">
        <v>132</v>
      </c>
      <c r="D45" s="88" t="s">
        <v>29</v>
      </c>
      <c r="E45" s="88" t="s">
        <v>184</v>
      </c>
      <c r="F45" s="88" t="s">
        <v>195</v>
      </c>
      <c r="G45" s="88" t="s">
        <v>182</v>
      </c>
      <c r="H45" s="88" t="s">
        <v>196</v>
      </c>
      <c r="I45" s="88"/>
      <c r="J45" s="88"/>
      <c r="K45" s="88"/>
      <c r="L45" s="88"/>
      <c r="M45" s="88" t="s">
        <v>30</v>
      </c>
      <c r="N45" s="88" t="s">
        <v>31</v>
      </c>
      <c r="O45" s="88" t="s">
        <v>32</v>
      </c>
      <c r="P45" s="193" t="s">
        <v>278</v>
      </c>
      <c r="Q45" s="81" t="e">
        <f>+#REF!/$Q$3</f>
        <v>#REF!</v>
      </c>
      <c r="R45" s="81" t="e">
        <f>+#REF!/$Q$3</f>
        <v>#REF!</v>
      </c>
      <c r="S45" s="81" t="e">
        <f>+#REF!/$Q$3</f>
        <v>#REF!</v>
      </c>
      <c r="T45" s="81" t="e">
        <f>+#REF!/$Q$3</f>
        <v>#REF!</v>
      </c>
      <c r="U45" s="81" t="e">
        <f>+#REF!/$Q$3</f>
        <v>#REF!</v>
      </c>
      <c r="V45" s="81" t="e">
        <f>+#REF!/$Q$3</f>
        <v>#REF!</v>
      </c>
      <c r="W45" s="81" t="e">
        <f>+#REF!/$Q$3</f>
        <v>#REF!</v>
      </c>
      <c r="X45" s="81" t="e">
        <f>+#REF!/$Q$3</f>
        <v>#REF!</v>
      </c>
      <c r="Y45" s="81" t="e">
        <f>+#REF!/$Q$3</f>
        <v>#REF!</v>
      </c>
      <c r="Z45" s="81" t="e">
        <f>+#REF!/$Q$3</f>
        <v>#REF!</v>
      </c>
      <c r="AA45" s="81" t="e">
        <f>+#REF!/$Q$3</f>
        <v>#REF!</v>
      </c>
    </row>
    <row r="46" spans="1:27" s="71" customFormat="1" ht="33.75" x14ac:dyDescent="0.25">
      <c r="A46" s="88" t="s">
        <v>52</v>
      </c>
      <c r="B46" s="89" t="s">
        <v>53</v>
      </c>
      <c r="C46" s="90" t="s">
        <v>132</v>
      </c>
      <c r="D46" s="88" t="s">
        <v>29</v>
      </c>
      <c r="E46" s="88" t="s">
        <v>184</v>
      </c>
      <c r="F46" s="88" t="s">
        <v>195</v>
      </c>
      <c r="G46" s="88" t="s">
        <v>182</v>
      </c>
      <c r="H46" s="88" t="s">
        <v>196</v>
      </c>
      <c r="I46" s="88"/>
      <c r="J46" s="88"/>
      <c r="K46" s="88"/>
      <c r="L46" s="88"/>
      <c r="M46" s="88" t="s">
        <v>30</v>
      </c>
      <c r="N46" s="88" t="s">
        <v>31</v>
      </c>
      <c r="O46" s="88" t="s">
        <v>32</v>
      </c>
      <c r="P46" s="193" t="s">
        <v>278</v>
      </c>
      <c r="Q46" s="81" t="e">
        <f>+#REF!/$Q$3</f>
        <v>#REF!</v>
      </c>
      <c r="R46" s="81" t="e">
        <f>+#REF!/$Q$3</f>
        <v>#REF!</v>
      </c>
      <c r="S46" s="81" t="e">
        <f>+#REF!/$Q$3</f>
        <v>#REF!</v>
      </c>
      <c r="T46" s="81" t="e">
        <f>+#REF!/$Q$3</f>
        <v>#REF!</v>
      </c>
      <c r="U46" s="81" t="e">
        <f>+#REF!/$Q$3</f>
        <v>#REF!</v>
      </c>
      <c r="V46" s="81" t="e">
        <f>+#REF!/$Q$3</f>
        <v>#REF!</v>
      </c>
      <c r="W46" s="81" t="e">
        <f>+#REF!/$Q$3</f>
        <v>#REF!</v>
      </c>
      <c r="X46" s="81" t="e">
        <f>+#REF!/$Q$3</f>
        <v>#REF!</v>
      </c>
      <c r="Y46" s="81" t="e">
        <f>+#REF!/$Q$3</f>
        <v>#REF!</v>
      </c>
      <c r="Z46" s="81" t="e">
        <f>+#REF!/$Q$3</f>
        <v>#REF!</v>
      </c>
      <c r="AA46" s="81" t="e">
        <f>+#REF!/$Q$3</f>
        <v>#REF!</v>
      </c>
    </row>
    <row r="47" spans="1:27" ht="15" x14ac:dyDescent="0.25">
      <c r="A47" s="65" t="s">
        <v>1</v>
      </c>
      <c r="B47" s="66" t="s">
        <v>1</v>
      </c>
      <c r="C47" s="67" t="s">
        <v>1</v>
      </c>
      <c r="D47" s="65" t="s">
        <v>1</v>
      </c>
      <c r="E47" s="65" t="s">
        <v>1</v>
      </c>
      <c r="F47" s="65" t="s">
        <v>1</v>
      </c>
      <c r="G47" s="65" t="s">
        <v>1</v>
      </c>
      <c r="H47" s="65" t="s">
        <v>1</v>
      </c>
      <c r="I47" s="65" t="s">
        <v>1</v>
      </c>
      <c r="J47" s="65" t="s">
        <v>1</v>
      </c>
      <c r="K47" s="65" t="s">
        <v>1</v>
      </c>
      <c r="L47" s="65" t="s">
        <v>1</v>
      </c>
      <c r="M47" s="65" t="s">
        <v>1</v>
      </c>
      <c r="N47" s="65" t="s">
        <v>1</v>
      </c>
      <c r="O47" s="65" t="s">
        <v>1</v>
      </c>
      <c r="P47" s="66" t="s">
        <v>1</v>
      </c>
      <c r="Q47" s="81" t="e">
        <f>(((((SUM(Q5:Q46))/1000000)/1000000)/1000000)/1000000)/1000000</f>
        <v>#REF!</v>
      </c>
      <c r="R47" s="81" t="e">
        <f t="shared" ref="R47:AA47" si="0">((((((SUM(R5:R46))/1000000)/1000000)/1000000)/1000000)/1000000)/1000000</f>
        <v>#REF!</v>
      </c>
      <c r="S47" s="81" t="e">
        <f t="shared" si="0"/>
        <v>#REF!</v>
      </c>
      <c r="T47" s="81" t="e">
        <f t="shared" si="0"/>
        <v>#REF!</v>
      </c>
      <c r="U47" s="81" t="e">
        <f t="shared" si="0"/>
        <v>#REF!</v>
      </c>
      <c r="V47" s="81" t="e">
        <f t="shared" si="0"/>
        <v>#REF!</v>
      </c>
      <c r="W47" s="81" t="e">
        <f t="shared" si="0"/>
        <v>#REF!</v>
      </c>
      <c r="X47" s="81" t="e">
        <f t="shared" si="0"/>
        <v>#REF!</v>
      </c>
      <c r="Y47" s="81" t="e">
        <f t="shared" si="0"/>
        <v>#REF!</v>
      </c>
      <c r="Z47" s="81" t="e">
        <f t="shared" si="0"/>
        <v>#REF!</v>
      </c>
      <c r="AA47" s="81" t="e">
        <f t="shared" si="0"/>
        <v>#REF!</v>
      </c>
    </row>
    <row r="48" spans="1:27" ht="15" x14ac:dyDescent="0.25">
      <c r="A48" s="60" t="s">
        <v>1</v>
      </c>
      <c r="B48" s="64" t="s">
        <v>1</v>
      </c>
      <c r="C48" s="62" t="s">
        <v>1</v>
      </c>
      <c r="D48" s="60" t="s">
        <v>1</v>
      </c>
      <c r="E48" s="60" t="s">
        <v>1</v>
      </c>
      <c r="F48" s="60" t="s">
        <v>1</v>
      </c>
      <c r="G48" s="60" t="s">
        <v>1</v>
      </c>
      <c r="H48" s="60" t="s">
        <v>1</v>
      </c>
      <c r="I48" s="60" t="s">
        <v>1</v>
      </c>
      <c r="J48" s="60" t="s">
        <v>1</v>
      </c>
      <c r="K48" s="60" t="s">
        <v>1</v>
      </c>
      <c r="L48" s="60" t="s">
        <v>1</v>
      </c>
      <c r="M48" s="60" t="s">
        <v>1</v>
      </c>
      <c r="N48" s="60" t="s">
        <v>1</v>
      </c>
      <c r="O48" s="60" t="s">
        <v>1</v>
      </c>
      <c r="P48" s="61" t="s">
        <v>1</v>
      </c>
      <c r="Q48" s="81" t="s">
        <v>1</v>
      </c>
      <c r="R48" s="81" t="s">
        <v>1</v>
      </c>
      <c r="S48" s="81" t="s">
        <v>1</v>
      </c>
      <c r="T48" s="81" t="s">
        <v>1</v>
      </c>
      <c r="U48" s="81" t="s">
        <v>1</v>
      </c>
      <c r="V48" s="81" t="s">
        <v>1</v>
      </c>
      <c r="W48" s="81" t="s">
        <v>1</v>
      </c>
      <c r="X48" s="81" t="s">
        <v>1</v>
      </c>
      <c r="Y48" s="81" t="s">
        <v>1</v>
      </c>
      <c r="Z48" s="81" t="s">
        <v>1</v>
      </c>
      <c r="AA48" s="81" t="s">
        <v>1</v>
      </c>
    </row>
    <row r="49" spans="16:27" ht="20.25" hidden="1" customHeight="1" x14ac:dyDescent="0.25">
      <c r="P49" s="201" t="s">
        <v>70</v>
      </c>
      <c r="Q49" s="142" t="e">
        <f>SUBTOTAL(9,Q5:Q48)</f>
        <v>#REF!</v>
      </c>
      <c r="R49" s="142" t="e">
        <f t="shared" ref="R49:AA49" si="1">SUBTOTAL(9,R5:R48)</f>
        <v>#REF!</v>
      </c>
      <c r="S49" s="142" t="e">
        <f t="shared" si="1"/>
        <v>#REF!</v>
      </c>
      <c r="T49" s="142" t="e">
        <f>SUBTOTAL(9,T5:T48)</f>
        <v>#REF!</v>
      </c>
      <c r="U49" s="142" t="e">
        <f t="shared" si="1"/>
        <v>#REF!</v>
      </c>
      <c r="V49" s="142" t="e">
        <f>SUBTOTAL(9,V5:V48)</f>
        <v>#REF!</v>
      </c>
      <c r="W49" s="142" t="e">
        <f t="shared" si="1"/>
        <v>#REF!</v>
      </c>
      <c r="X49" s="142" t="e">
        <f t="shared" si="1"/>
        <v>#REF!</v>
      </c>
      <c r="Y49" s="142" t="e">
        <f t="shared" si="1"/>
        <v>#REF!</v>
      </c>
      <c r="Z49" s="142" t="e">
        <f t="shared" si="1"/>
        <v>#REF!</v>
      </c>
      <c r="AA49" s="142" t="e">
        <f t="shared" si="1"/>
        <v>#REF!</v>
      </c>
    </row>
    <row r="50" spans="16:27" ht="15" hidden="1" x14ac:dyDescent="0.25">
      <c r="P50" s="201" t="s">
        <v>311</v>
      </c>
      <c r="Q50" s="81" t="e">
        <f>(+#REF!)/1000000</f>
        <v>#REF!</v>
      </c>
      <c r="R50" s="81" t="e">
        <f>(+#REF!)/1000000</f>
        <v>#REF!</v>
      </c>
      <c r="S50" s="81" t="e">
        <f>(+#REF!)/1000000</f>
        <v>#REF!</v>
      </c>
      <c r="T50" s="81" t="e">
        <f>(+#REF!)/1000000</f>
        <v>#REF!</v>
      </c>
      <c r="U50" s="81" t="e">
        <f>(+#REF!)/1000000</f>
        <v>#REF!</v>
      </c>
      <c r="V50" s="81" t="e">
        <f>(+#REF!)/1000000</f>
        <v>#REF!</v>
      </c>
      <c r="W50" s="81" t="e">
        <f>(+#REF!)/1000000</f>
        <v>#REF!</v>
      </c>
      <c r="X50" s="81" t="e">
        <f>(+#REF!)/1000000</f>
        <v>#REF!</v>
      </c>
      <c r="Y50" s="81" t="e">
        <f>(+#REF!)/1000000</f>
        <v>#REF!</v>
      </c>
      <c r="Z50" s="81" t="e">
        <f>(+#REF!)/1000000</f>
        <v>#REF!</v>
      </c>
      <c r="AA50" s="81" t="e">
        <f>(+#REF!)/1000000</f>
        <v>#REF!</v>
      </c>
    </row>
    <row r="51" spans="16:27" ht="15" hidden="1" x14ac:dyDescent="0.25">
      <c r="P51" s="201" t="s">
        <v>310</v>
      </c>
      <c r="Q51" s="82" t="e">
        <f>+Q49-Q50</f>
        <v>#REF!</v>
      </c>
      <c r="R51" s="82" t="e">
        <f t="shared" ref="R51:Z51" si="2">+R49-R50</f>
        <v>#REF!</v>
      </c>
      <c r="S51" s="82" t="e">
        <f t="shared" si="2"/>
        <v>#REF!</v>
      </c>
      <c r="T51" s="82" t="e">
        <f t="shared" si="2"/>
        <v>#REF!</v>
      </c>
      <c r="U51" s="82" t="e">
        <f t="shared" si="2"/>
        <v>#REF!</v>
      </c>
      <c r="V51" s="82" t="e">
        <f t="shared" si="2"/>
        <v>#REF!</v>
      </c>
      <c r="W51" s="82" t="e">
        <f t="shared" si="2"/>
        <v>#REF!</v>
      </c>
      <c r="X51" s="82" t="e">
        <f t="shared" si="2"/>
        <v>#REF!</v>
      </c>
      <c r="Y51" s="82" t="e">
        <f t="shared" si="2"/>
        <v>#REF!</v>
      </c>
      <c r="Z51" s="82" t="e">
        <f t="shared" si="2"/>
        <v>#REF!</v>
      </c>
      <c r="AA51" s="82" t="e">
        <f>+AA49-AA50</f>
        <v>#REF!</v>
      </c>
    </row>
    <row r="52" spans="16:27" ht="63.75" customHeight="1" x14ac:dyDescent="0.25">
      <c r="Q52" s="83"/>
      <c r="R52" s="83"/>
      <c r="S52" s="83"/>
      <c r="T52" s="83"/>
      <c r="U52" s="83"/>
      <c r="V52" s="83"/>
      <c r="W52" s="83"/>
      <c r="X52" s="83"/>
      <c r="Y52" s="83"/>
      <c r="Z52" s="83"/>
      <c r="AA52" s="83"/>
    </row>
  </sheetData>
  <autoFilter ref="A4:AA48" xr:uid="{00000000-0009-0000-0000-000004000000}">
    <filterColumn colId="15">
      <colorFilter dxfId="27"/>
    </filterColumn>
  </autoFilter>
  <mergeCells count="1">
    <mergeCell ref="Q1:S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7" workbookViewId="0"/>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751" t="s">
        <v>50</v>
      </c>
      <c r="C3" s="752"/>
      <c r="D3" s="752"/>
      <c r="E3" s="752"/>
      <c r="F3" s="752"/>
      <c r="G3" s="752"/>
      <c r="H3" s="752"/>
      <c r="I3" s="752"/>
      <c r="J3" s="752"/>
      <c r="K3" s="752"/>
      <c r="L3" s="752"/>
      <c r="M3" s="752"/>
    </row>
    <row r="4" spans="2:13" ht="42" customHeight="1" thickBot="1" x14ac:dyDescent="0.3">
      <c r="B4" s="202" t="s">
        <v>64</v>
      </c>
      <c r="C4" s="176" t="s">
        <v>93</v>
      </c>
      <c r="D4" s="176" t="s">
        <v>41</v>
      </c>
      <c r="E4" s="176" t="s">
        <v>97</v>
      </c>
      <c r="F4" s="176" t="s">
        <v>98</v>
      </c>
      <c r="G4" s="176" t="s">
        <v>24</v>
      </c>
      <c r="H4" s="176" t="s">
        <v>332</v>
      </c>
      <c r="I4" s="176" t="s">
        <v>42</v>
      </c>
      <c r="J4" s="176" t="s">
        <v>25</v>
      </c>
      <c r="K4" s="176" t="s">
        <v>66</v>
      </c>
      <c r="L4" s="176" t="s">
        <v>80</v>
      </c>
      <c r="M4" s="176" t="s">
        <v>44</v>
      </c>
    </row>
    <row r="5" spans="2:13" ht="23.25" customHeight="1" x14ac:dyDescent="0.25">
      <c r="B5" s="136" t="s">
        <v>46</v>
      </c>
      <c r="C5" s="137" t="e">
        <f>+#REF!</f>
        <v>#REF!</v>
      </c>
      <c r="D5" s="138" t="e">
        <f>+#REF!</f>
        <v>#REF!</v>
      </c>
      <c r="E5" s="139" t="e">
        <f>+#REF!</f>
        <v>#REF!</v>
      </c>
      <c r="F5" s="138" t="e">
        <f>+#REF!</f>
        <v>#REF!</v>
      </c>
      <c r="G5" s="141" t="e">
        <f>+#REF!</f>
        <v>#REF!</v>
      </c>
      <c r="H5" s="177" t="e">
        <f>+G5/F5</f>
        <v>#REF!</v>
      </c>
      <c r="I5" s="138" t="e">
        <f>+F5-G5</f>
        <v>#REF!</v>
      </c>
      <c r="J5" s="138" t="e">
        <f>+#REF!</f>
        <v>#REF!</v>
      </c>
      <c r="K5" s="140" t="e">
        <f t="shared" ref="K5:K14" si="0">+J5/F5</f>
        <v>#REF!</v>
      </c>
      <c r="L5" s="141" t="e">
        <f>+#REF!</f>
        <v>#REF!</v>
      </c>
      <c r="M5" s="140">
        <f>+IF(ISERROR(L5/F5),0,L5/F5)</f>
        <v>0</v>
      </c>
    </row>
    <row r="6" spans="2:13" ht="25.5" customHeight="1" x14ac:dyDescent="0.25">
      <c r="B6" s="93" t="s">
        <v>167</v>
      </c>
      <c r="C6" s="47" t="e">
        <f>+#REF!</f>
        <v>#REF!</v>
      </c>
      <c r="D6" s="131" t="e">
        <f>+#REF!</f>
        <v>#REF!</v>
      </c>
      <c r="E6" s="132" t="e">
        <f>+#REF!</f>
        <v>#REF!</v>
      </c>
      <c r="F6" s="131" t="e">
        <f>+#REF!</f>
        <v>#REF!</v>
      </c>
      <c r="G6" s="134" t="e">
        <f>+#REF!</f>
        <v>#REF!</v>
      </c>
      <c r="H6" s="135" t="e">
        <f t="shared" ref="H6:H18" si="1">+G6/F6</f>
        <v>#REF!</v>
      </c>
      <c r="I6" s="131" t="e">
        <f t="shared" ref="I6:I18" si="2">+F6-G6</f>
        <v>#REF!</v>
      </c>
      <c r="J6" s="131" t="e">
        <f>+#REF!</f>
        <v>#REF!</v>
      </c>
      <c r="K6" s="133" t="e">
        <f t="shared" si="0"/>
        <v>#REF!</v>
      </c>
      <c r="L6" s="134" t="e">
        <f>+#REF!</f>
        <v>#REF!</v>
      </c>
      <c r="M6" s="133">
        <f t="shared" ref="M6:M17" si="3">+IF(ISERROR(L6/F6),0,L6/F6)</f>
        <v>0</v>
      </c>
    </row>
    <row r="7" spans="2:13" ht="27" customHeight="1" x14ac:dyDescent="0.25">
      <c r="B7" s="93" t="s">
        <v>68</v>
      </c>
      <c r="C7" s="47" t="e">
        <f>+#REF!</f>
        <v>#REF!</v>
      </c>
      <c r="D7" s="131" t="e">
        <f>+#REF!</f>
        <v>#REF!</v>
      </c>
      <c r="E7" s="132" t="e">
        <f>+#REF!</f>
        <v>#REF!</v>
      </c>
      <c r="F7" s="131" t="e">
        <f>+#REF!</f>
        <v>#REF!</v>
      </c>
      <c r="G7" s="134" t="e">
        <f>+#REF!</f>
        <v>#REF!</v>
      </c>
      <c r="H7" s="135" t="e">
        <f t="shared" si="1"/>
        <v>#REF!</v>
      </c>
      <c r="I7" s="131" t="e">
        <f t="shared" si="2"/>
        <v>#REF!</v>
      </c>
      <c r="J7" s="131" t="e">
        <f>+#REF!</f>
        <v>#REF!</v>
      </c>
      <c r="K7" s="133" t="e">
        <f t="shared" si="0"/>
        <v>#REF!</v>
      </c>
      <c r="L7" s="134" t="e">
        <f>+#REF!</f>
        <v>#REF!</v>
      </c>
      <c r="M7" s="133">
        <f t="shared" si="3"/>
        <v>0</v>
      </c>
    </row>
    <row r="8" spans="2:13" ht="40.5" customHeight="1" x14ac:dyDescent="0.25">
      <c r="B8" s="93" t="e">
        <f>+#REF!</f>
        <v>#REF!</v>
      </c>
      <c r="C8" s="47" t="e">
        <f>+#REF!</f>
        <v>#REF!</v>
      </c>
      <c r="D8" s="131" t="e">
        <f>+#REF!</f>
        <v>#REF!</v>
      </c>
      <c r="E8" s="132" t="e">
        <f>+#REF!</f>
        <v>#REF!</v>
      </c>
      <c r="F8" s="131" t="e">
        <f>+#REF!</f>
        <v>#REF!</v>
      </c>
      <c r="G8" s="134" t="e">
        <f>+#REF!</f>
        <v>#REF!</v>
      </c>
      <c r="H8" s="135" t="e">
        <f t="shared" si="1"/>
        <v>#REF!</v>
      </c>
      <c r="I8" s="131" t="e">
        <f t="shared" si="2"/>
        <v>#REF!</v>
      </c>
      <c r="J8" s="131" t="e">
        <f>+#REF!</f>
        <v>#REF!</v>
      </c>
      <c r="K8" s="133" t="e">
        <f t="shared" si="0"/>
        <v>#REF!</v>
      </c>
      <c r="L8" s="134" t="e">
        <f>+#REF!</f>
        <v>#REF!</v>
      </c>
      <c r="M8" s="133">
        <f t="shared" si="3"/>
        <v>0</v>
      </c>
    </row>
    <row r="9" spans="2:13" ht="42.75" customHeight="1" x14ac:dyDescent="0.25">
      <c r="B9" s="93" t="s">
        <v>168</v>
      </c>
      <c r="C9" s="47" t="e">
        <f>+#REF!</f>
        <v>#REF!</v>
      </c>
      <c r="D9" s="131" t="e">
        <f>+#REF!</f>
        <v>#REF!</v>
      </c>
      <c r="E9" s="132" t="e">
        <f>+#REF!</f>
        <v>#REF!</v>
      </c>
      <c r="F9" s="131" t="e">
        <f>+#REF!</f>
        <v>#REF!</v>
      </c>
      <c r="G9" s="134" t="e">
        <f>+#REF!</f>
        <v>#REF!</v>
      </c>
      <c r="H9" s="135" t="e">
        <f t="shared" si="1"/>
        <v>#REF!</v>
      </c>
      <c r="I9" s="131" t="e">
        <f t="shared" si="2"/>
        <v>#REF!</v>
      </c>
      <c r="J9" s="131" t="e">
        <f>+#REF!</f>
        <v>#REF!</v>
      </c>
      <c r="K9" s="133" t="e">
        <f t="shared" si="0"/>
        <v>#REF!</v>
      </c>
      <c r="L9" s="134" t="e">
        <f>+#REF!</f>
        <v>#REF!</v>
      </c>
      <c r="M9" s="133">
        <f t="shared" si="3"/>
        <v>0</v>
      </c>
    </row>
    <row r="10" spans="2:13" ht="42.75" customHeight="1" x14ac:dyDescent="0.25">
      <c r="B10" s="93" t="s">
        <v>350</v>
      </c>
      <c r="C10" s="47" t="e">
        <f>+#REF!</f>
        <v>#REF!</v>
      </c>
      <c r="D10" s="131" t="e">
        <f>+#REF!</f>
        <v>#REF!</v>
      </c>
      <c r="E10" s="132" t="e">
        <f>+#REF!</f>
        <v>#REF!</v>
      </c>
      <c r="F10" s="131" t="e">
        <f>+#REF!</f>
        <v>#REF!</v>
      </c>
      <c r="G10" s="134" t="e">
        <f>+#REF!</f>
        <v>#REF!</v>
      </c>
      <c r="H10" s="135" t="e">
        <f t="shared" si="1"/>
        <v>#REF!</v>
      </c>
      <c r="I10" s="131" t="e">
        <f>+F10-G10</f>
        <v>#REF!</v>
      </c>
      <c r="J10" s="131" t="e">
        <f>+#REF!</f>
        <v>#REF!</v>
      </c>
      <c r="K10" s="133" t="e">
        <f t="shared" si="0"/>
        <v>#REF!</v>
      </c>
      <c r="L10" s="134" t="e">
        <f>+#REF!</f>
        <v>#REF!</v>
      </c>
      <c r="M10" s="133">
        <f t="shared" si="3"/>
        <v>0</v>
      </c>
    </row>
    <row r="11" spans="2:13" ht="42.75" customHeight="1" x14ac:dyDescent="0.25">
      <c r="B11" s="93" t="s">
        <v>382</v>
      </c>
      <c r="C11" s="47" t="e">
        <f>+'CONSOLIDADO '!#REF!</f>
        <v>#REF!</v>
      </c>
      <c r="D11" s="131" t="e">
        <f>+'CONSOLIDADO '!#REF!</f>
        <v>#REF!</v>
      </c>
      <c r="E11" s="132" t="e">
        <f>+'CONSOLIDADO '!#REF!</f>
        <v>#REF!</v>
      </c>
      <c r="F11" s="131" t="e">
        <f>+D11-E11</f>
        <v>#REF!</v>
      </c>
      <c r="G11" s="134" t="e">
        <f>+'CONSOLIDADO '!#REF!</f>
        <v>#REF!</v>
      </c>
      <c r="H11" s="135" t="e">
        <f t="shared" si="1"/>
        <v>#REF!</v>
      </c>
      <c r="I11" s="131" t="e">
        <f>+F11-G11</f>
        <v>#REF!</v>
      </c>
      <c r="J11" s="131" t="e">
        <f>+'CONSOLIDADO '!#REF!</f>
        <v>#REF!</v>
      </c>
      <c r="K11" s="133" t="e">
        <f t="shared" si="0"/>
        <v>#REF!</v>
      </c>
      <c r="L11" s="134" t="e">
        <f>+'CONSOLIDADO '!#REF!</f>
        <v>#REF!</v>
      </c>
      <c r="M11" s="133">
        <f t="shared" si="3"/>
        <v>0</v>
      </c>
    </row>
    <row r="12" spans="2:13" ht="28.5" customHeight="1" x14ac:dyDescent="0.25">
      <c r="B12" s="224" t="s">
        <v>85</v>
      </c>
      <c r="C12" s="225" t="e">
        <f>SUM(C5:C11)</f>
        <v>#REF!</v>
      </c>
      <c r="D12" s="225" t="e">
        <f>SUM(D5:D11)</f>
        <v>#REF!</v>
      </c>
      <c r="E12" s="225" t="e">
        <f>SUM(E5:E11)</f>
        <v>#REF!</v>
      </c>
      <c r="F12" s="225" t="e">
        <f>SUM(F5:F11)</f>
        <v>#REF!</v>
      </c>
      <c r="G12" s="225" t="e">
        <f>SUM(G5:G11)</f>
        <v>#REF!</v>
      </c>
      <c r="H12" s="226" t="e">
        <f t="shared" si="1"/>
        <v>#REF!</v>
      </c>
      <c r="I12" s="227" t="e">
        <f>SUM(I5:I11)</f>
        <v>#REF!</v>
      </c>
      <c r="J12" s="227" t="e">
        <f>SUM(J5:J11)</f>
        <v>#REF!</v>
      </c>
      <c r="K12" s="226" t="e">
        <f t="shared" si="0"/>
        <v>#REF!</v>
      </c>
      <c r="L12" s="228" t="e">
        <f>SUM(L5:L11)</f>
        <v>#REF!</v>
      </c>
      <c r="M12" s="226">
        <f>+IF(ISERROR(L12/F12),0,L12/F12)</f>
        <v>0</v>
      </c>
    </row>
    <row r="13" spans="2:13" ht="21.75" customHeight="1" x14ac:dyDescent="0.25">
      <c r="B13" s="48" t="s">
        <v>48</v>
      </c>
      <c r="C13" s="47" t="e">
        <f>+#REF!</f>
        <v>#REF!</v>
      </c>
      <c r="D13" s="131" t="e">
        <f>+#REF!</f>
        <v>#REF!</v>
      </c>
      <c r="E13" s="131" t="e">
        <f>+#REF!</f>
        <v>#REF!</v>
      </c>
      <c r="F13" s="131" t="e">
        <f>+#REF!</f>
        <v>#REF!</v>
      </c>
      <c r="G13" s="134" t="e">
        <f>+#REF!</f>
        <v>#REF!</v>
      </c>
      <c r="H13" s="135" t="e">
        <f t="shared" si="1"/>
        <v>#REF!</v>
      </c>
      <c r="I13" s="131" t="e">
        <f t="shared" si="2"/>
        <v>#REF!</v>
      </c>
      <c r="J13" s="131" t="e">
        <f>+#REF!</f>
        <v>#REF!</v>
      </c>
      <c r="K13" s="135" t="e">
        <f t="shared" si="0"/>
        <v>#REF!</v>
      </c>
      <c r="L13" s="134" t="e">
        <f>+#REF!</f>
        <v>#REF!</v>
      </c>
      <c r="M13" s="135">
        <f t="shared" si="3"/>
        <v>0</v>
      </c>
    </row>
    <row r="14" spans="2:13" ht="24" customHeight="1" x14ac:dyDescent="0.25">
      <c r="B14" s="234" t="s">
        <v>82</v>
      </c>
      <c r="C14" s="235" t="e">
        <f>+C13</f>
        <v>#REF!</v>
      </c>
      <c r="D14" s="236" t="e">
        <f>+D13</f>
        <v>#REF!</v>
      </c>
      <c r="E14" s="236" t="e">
        <f>+E13</f>
        <v>#REF!</v>
      </c>
      <c r="F14" s="236" t="e">
        <f>+F13</f>
        <v>#REF!</v>
      </c>
      <c r="G14" s="237" t="e">
        <f>+G13</f>
        <v>#REF!</v>
      </c>
      <c r="H14" s="238" t="e">
        <f t="shared" si="1"/>
        <v>#REF!</v>
      </c>
      <c r="I14" s="236" t="e">
        <f t="shared" si="2"/>
        <v>#REF!</v>
      </c>
      <c r="J14" s="236" t="e">
        <f>+J13</f>
        <v>#REF!</v>
      </c>
      <c r="K14" s="238" t="e">
        <f t="shared" si="0"/>
        <v>#REF!</v>
      </c>
      <c r="L14" s="237" t="e">
        <f>+L13</f>
        <v>#REF!</v>
      </c>
      <c r="M14" s="238">
        <f t="shared" si="3"/>
        <v>0</v>
      </c>
    </row>
    <row r="15" spans="2:13" ht="33" customHeight="1" x14ac:dyDescent="0.25">
      <c r="B15" s="229" t="s">
        <v>240</v>
      </c>
      <c r="C15" s="230" t="e">
        <f>+C12+C14</f>
        <v>#REF!</v>
      </c>
      <c r="D15" s="231" t="e">
        <f>+D12+D14</f>
        <v>#REF!</v>
      </c>
      <c r="E15" s="231" t="e">
        <f>+E12+E14</f>
        <v>#REF!</v>
      </c>
      <c r="F15" s="231" t="e">
        <f>+F12+F14</f>
        <v>#REF!</v>
      </c>
      <c r="G15" s="232" t="e">
        <f>+G12+G14</f>
        <v>#REF!</v>
      </c>
      <c r="H15" s="233" t="e">
        <f t="shared" si="1"/>
        <v>#REF!</v>
      </c>
      <c r="I15" s="231" t="e">
        <f t="shared" si="2"/>
        <v>#REF!</v>
      </c>
      <c r="J15" s="231" t="e">
        <f>+J12+J14</f>
        <v>#REF!</v>
      </c>
      <c r="K15" s="233" t="e">
        <f>+J15/F15</f>
        <v>#REF!</v>
      </c>
      <c r="L15" s="232" t="e">
        <f>+L12+L14</f>
        <v>#REF!</v>
      </c>
      <c r="M15" s="233">
        <f t="shared" si="3"/>
        <v>0</v>
      </c>
    </row>
    <row r="16" spans="2:13" ht="35.25" customHeight="1" x14ac:dyDescent="0.25">
      <c r="B16" s="164" t="s">
        <v>242</v>
      </c>
      <c r="C16" s="165">
        <f>+'CONSOLIDADO '!B17</f>
        <v>1461.8549679099999</v>
      </c>
      <c r="D16" s="166">
        <f>+'CONSOLIDADO '!E18</f>
        <v>1461.8549679099999</v>
      </c>
      <c r="E16" s="166">
        <v>0</v>
      </c>
      <c r="F16" s="167">
        <f>+D16-E16</f>
        <v>1461.8549679099999</v>
      </c>
      <c r="G16" s="166">
        <f>+'CONSOLIDADO '!F17</f>
        <v>1381.8542680200001</v>
      </c>
      <c r="H16" s="168">
        <f>+IF(ISERROR(G16/F16),0,G16/F16)</f>
        <v>0.94527453020570429</v>
      </c>
      <c r="I16" s="167">
        <f t="shared" si="2"/>
        <v>80.000699889999851</v>
      </c>
      <c r="J16" s="167">
        <f>+'CONSOLIDADO '!I18</f>
        <v>1151.9349949100001</v>
      </c>
      <c r="K16" s="168">
        <f>+IF(ISERROR(J16/D16),0,J16/D16)</f>
        <v>0.78799540323545947</v>
      </c>
      <c r="L16" s="166">
        <f>+'CONSOLIDADO '!L18</f>
        <v>63.149998999999994</v>
      </c>
      <c r="M16" s="168">
        <f t="shared" si="3"/>
        <v>4.31985391069847E-2</v>
      </c>
    </row>
    <row r="17" spans="2:13" ht="20.25" customHeight="1" thickBot="1" x14ac:dyDescent="0.3">
      <c r="B17" s="234" t="s">
        <v>241</v>
      </c>
      <c r="C17" s="235">
        <f>+C16</f>
        <v>1461.8549679099999</v>
      </c>
      <c r="D17" s="236">
        <f t="shared" ref="D17:J17" si="4">+D16</f>
        <v>1461.8549679099999</v>
      </c>
      <c r="E17" s="236">
        <f t="shared" si="4"/>
        <v>0</v>
      </c>
      <c r="F17" s="236">
        <f t="shared" si="4"/>
        <v>1461.8549679099999</v>
      </c>
      <c r="G17" s="237">
        <f>+G16</f>
        <v>1381.8542680200001</v>
      </c>
      <c r="H17" s="238">
        <f>+IF(ISERROR(G17/F17),0,G17/F17)</f>
        <v>0.94527453020570429</v>
      </c>
      <c r="I17" s="236">
        <f t="shared" si="2"/>
        <v>80.000699889999851</v>
      </c>
      <c r="J17" s="236">
        <f t="shared" si="4"/>
        <v>1151.9349949100001</v>
      </c>
      <c r="K17" s="238">
        <f>+IF(ISERROR(J17/D17),0,J17/D17)</f>
        <v>0.78799540323545947</v>
      </c>
      <c r="L17" s="237">
        <f>+L16</f>
        <v>63.149998999999994</v>
      </c>
      <c r="M17" s="238">
        <f t="shared" si="3"/>
        <v>4.31985391069847E-2</v>
      </c>
    </row>
    <row r="18" spans="2:13" ht="24.75" customHeight="1" thickBot="1" x14ac:dyDescent="0.3">
      <c r="B18" s="178" t="s">
        <v>244</v>
      </c>
      <c r="C18" s="179" t="e">
        <f>+C15+C17</f>
        <v>#REF!</v>
      </c>
      <c r="D18" s="180" t="e">
        <f t="shared" ref="D18:J18" si="5">+D15+D17</f>
        <v>#REF!</v>
      </c>
      <c r="E18" s="180" t="e">
        <f t="shared" si="5"/>
        <v>#REF!</v>
      </c>
      <c r="F18" s="180" t="e">
        <f t="shared" si="5"/>
        <v>#REF!</v>
      </c>
      <c r="G18" s="181" t="e">
        <f>+G15+G17</f>
        <v>#REF!</v>
      </c>
      <c r="H18" s="182" t="e">
        <f t="shared" si="1"/>
        <v>#REF!</v>
      </c>
      <c r="I18" s="180" t="e">
        <f t="shared" si="2"/>
        <v>#REF!</v>
      </c>
      <c r="J18" s="180" t="e">
        <f t="shared" si="5"/>
        <v>#REF!</v>
      </c>
      <c r="K18" s="182" t="e">
        <f>+J18/F18</f>
        <v>#REF!</v>
      </c>
      <c r="L18" s="181" t="e">
        <f>+L15+L17</f>
        <v>#REF!</v>
      </c>
      <c r="M18" s="182">
        <f>+IF(ISERROR(L18/F18),0,L18/F18)</f>
        <v>0</v>
      </c>
    </row>
    <row r="21" spans="2:13" x14ac:dyDescent="0.25">
      <c r="C21" s="172"/>
      <c r="E21" s="156"/>
    </row>
    <row r="22" spans="2:13" x14ac:dyDescent="0.25">
      <c r="C22" s="213"/>
      <c r="L22" s="15"/>
    </row>
    <row r="23" spans="2:13" x14ac:dyDescent="0.25">
      <c r="E23" s="156"/>
      <c r="L23" s="7"/>
    </row>
    <row r="25" spans="2:13" x14ac:dyDescent="0.25">
      <c r="E25" s="156"/>
    </row>
  </sheetData>
  <mergeCells count="1">
    <mergeCell ref="B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S104"/>
  <sheetViews>
    <sheetView tabSelected="1" zoomScale="80" zoomScaleNormal="80" workbookViewId="0">
      <selection activeCell="M26" sqref="M26"/>
    </sheetView>
  </sheetViews>
  <sheetFormatPr baseColWidth="10" defaultColWidth="9.140625" defaultRowHeight="15" x14ac:dyDescent="0.25"/>
  <cols>
    <col min="1" max="1" width="36.140625" customWidth="1"/>
    <col min="2" max="2" width="18.42578125" customWidth="1"/>
    <col min="3" max="3" width="20.7109375" customWidth="1"/>
    <col min="4" max="4" width="13.5703125" customWidth="1"/>
    <col min="5" max="5" width="20.85546875" customWidth="1"/>
    <col min="6" max="6" width="21" hidden="1" customWidth="1"/>
    <col min="7" max="7" width="16.7109375" hidden="1" customWidth="1"/>
    <col min="8" max="8" width="15.5703125" hidden="1" customWidth="1"/>
    <col min="9" max="9" width="14.85546875" bestFit="1" customWidth="1"/>
    <col min="10" max="10" width="12" customWidth="1"/>
    <col min="11" max="11" width="18.28515625" customWidth="1"/>
    <col min="12" max="13" width="17.28515625" customWidth="1"/>
    <col min="14" max="14" width="14.85546875" customWidth="1"/>
    <col min="15" max="15" width="15" hidden="1" customWidth="1"/>
    <col min="16" max="16" width="14.7109375" customWidth="1"/>
    <col min="17" max="17" width="10.5703125" customWidth="1"/>
    <col min="18" max="23" width="9.140625" customWidth="1"/>
  </cols>
  <sheetData>
    <row r="3" spans="1:19" ht="40.5" customHeight="1" x14ac:dyDescent="0.55000000000000004">
      <c r="A3" s="753" t="s">
        <v>239</v>
      </c>
      <c r="B3" s="753"/>
      <c r="C3" s="753"/>
      <c r="D3" s="753"/>
      <c r="E3" s="753"/>
      <c r="F3" s="753"/>
      <c r="G3" s="753"/>
      <c r="H3" s="753"/>
      <c r="I3" s="753"/>
      <c r="J3" s="753"/>
      <c r="K3" s="753"/>
      <c r="L3" s="753"/>
      <c r="M3" s="753"/>
      <c r="N3" s="753"/>
      <c r="O3" s="476"/>
    </row>
    <row r="4" spans="1:19" ht="30.75" customHeight="1" x14ac:dyDescent="0.5">
      <c r="A4" s="754" t="s">
        <v>494</v>
      </c>
      <c r="B4" s="754"/>
      <c r="C4" s="754"/>
      <c r="D4" s="754"/>
      <c r="E4" s="754"/>
      <c r="F4" s="754"/>
      <c r="G4" s="754"/>
      <c r="H4" s="754"/>
      <c r="I4" s="754"/>
      <c r="J4" s="754"/>
      <c r="K4" s="754"/>
      <c r="L4" s="754"/>
      <c r="M4" s="754"/>
      <c r="N4" s="754"/>
    </row>
    <row r="5" spans="1:19" ht="30.75" customHeight="1" x14ac:dyDescent="0.5">
      <c r="A5" s="759"/>
      <c r="B5" s="754"/>
      <c r="C5" s="754"/>
      <c r="D5" s="754"/>
      <c r="E5" s="754"/>
      <c r="F5" s="754"/>
      <c r="G5" s="754"/>
      <c r="H5" s="754"/>
      <c r="I5" s="754"/>
      <c r="J5" s="754"/>
      <c r="K5" s="754"/>
      <c r="L5" s="754"/>
      <c r="M5" s="754"/>
      <c r="N5" s="754"/>
      <c r="O5" s="754"/>
    </row>
    <row r="6" spans="1:19" ht="24.75" customHeight="1" x14ac:dyDescent="0.25">
      <c r="A6" s="755" t="s">
        <v>65</v>
      </c>
      <c r="B6" s="756"/>
      <c r="C6" s="756"/>
      <c r="D6" s="756"/>
      <c r="E6" s="756"/>
      <c r="F6" s="756"/>
      <c r="G6" s="756"/>
      <c r="H6" s="756"/>
      <c r="I6" s="756"/>
      <c r="J6" s="756"/>
      <c r="K6" s="756"/>
      <c r="L6" s="756"/>
      <c r="M6" s="756"/>
      <c r="N6" s="756"/>
      <c r="O6" s="756"/>
    </row>
    <row r="7" spans="1:19" ht="22.5" customHeight="1" thickBot="1" x14ac:dyDescent="0.3">
      <c r="A7" s="757" t="s">
        <v>60</v>
      </c>
      <c r="B7" s="758"/>
      <c r="C7" s="758"/>
      <c r="D7" s="758"/>
      <c r="E7" s="758"/>
      <c r="F7" s="758"/>
      <c r="G7" s="758"/>
      <c r="H7" s="758"/>
      <c r="I7" s="758"/>
      <c r="J7" s="758"/>
      <c r="K7" s="758"/>
      <c r="L7" s="758"/>
      <c r="M7" s="758"/>
      <c r="N7" s="758"/>
      <c r="O7" s="758"/>
    </row>
    <row r="8" spans="1:19" s="94" customFormat="1" ht="80.25" customHeight="1" thickBot="1" x14ac:dyDescent="0.25">
      <c r="A8" s="450" t="s">
        <v>171</v>
      </c>
      <c r="B8" s="451" t="s">
        <v>94</v>
      </c>
      <c r="C8" s="451" t="s">
        <v>170</v>
      </c>
      <c r="D8" s="451" t="s">
        <v>97</v>
      </c>
      <c r="E8" s="451" t="s">
        <v>360</v>
      </c>
      <c r="F8" s="451" t="s">
        <v>24</v>
      </c>
      <c r="G8" s="451" t="s">
        <v>332</v>
      </c>
      <c r="H8" s="451" t="s">
        <v>172</v>
      </c>
      <c r="I8" s="451" t="s">
        <v>25</v>
      </c>
      <c r="J8" s="452" t="s">
        <v>232</v>
      </c>
      <c r="K8" s="452" t="s">
        <v>355</v>
      </c>
      <c r="L8" s="451" t="s">
        <v>80</v>
      </c>
      <c r="M8" s="451" t="s">
        <v>356</v>
      </c>
      <c r="N8" s="453" t="s">
        <v>365</v>
      </c>
      <c r="O8" s="451" t="s">
        <v>28</v>
      </c>
    </row>
    <row r="9" spans="1:19" ht="30" customHeight="1" x14ac:dyDescent="0.25">
      <c r="A9" s="345" t="s">
        <v>46</v>
      </c>
      <c r="B9" s="253">
        <v>54301.5</v>
      </c>
      <c r="C9" s="253">
        <v>54301.5</v>
      </c>
      <c r="D9" s="253">
        <v>0</v>
      </c>
      <c r="E9" s="253">
        <v>54301.5</v>
      </c>
      <c r="F9" s="253">
        <v>47806.623356740005</v>
      </c>
      <c r="G9" s="254">
        <v>0.88039231617432312</v>
      </c>
      <c r="H9" s="255">
        <v>6494.876643259995</v>
      </c>
      <c r="I9" s="253">
        <v>17567.005512</v>
      </c>
      <c r="J9" s="254">
        <v>0.32350866020275681</v>
      </c>
      <c r="K9" s="254" t="s">
        <v>67</v>
      </c>
      <c r="L9" s="253">
        <v>17303.910172</v>
      </c>
      <c r="M9" s="354" t="s">
        <v>67</v>
      </c>
      <c r="N9" s="682">
        <v>0.31866357599697981</v>
      </c>
      <c r="O9" s="471">
        <v>17250.689003</v>
      </c>
      <c r="Q9" s="26"/>
    </row>
    <row r="10" spans="1:19" ht="42" customHeight="1" x14ac:dyDescent="0.25">
      <c r="A10" s="346" t="s">
        <v>167</v>
      </c>
      <c r="B10" s="173">
        <v>13507.3</v>
      </c>
      <c r="C10" s="173">
        <v>13507.3</v>
      </c>
      <c r="D10" s="173">
        <v>0</v>
      </c>
      <c r="E10" s="173">
        <v>13507.3</v>
      </c>
      <c r="F10" s="174">
        <v>12295.65977697</v>
      </c>
      <c r="G10" s="24">
        <v>0.91029737823029033</v>
      </c>
      <c r="H10" s="175">
        <v>1211.6402230299991</v>
      </c>
      <c r="I10" s="173">
        <v>9016.9180231999999</v>
      </c>
      <c r="J10" s="24">
        <v>0.66755887728857732</v>
      </c>
      <c r="K10" s="24" t="s">
        <v>67</v>
      </c>
      <c r="L10" s="173">
        <v>3248.11256267</v>
      </c>
      <c r="M10" s="353" t="s">
        <v>67</v>
      </c>
      <c r="N10" s="683">
        <v>0.2404708981565524</v>
      </c>
      <c r="O10" s="472">
        <v>3025.7274286700003</v>
      </c>
      <c r="Q10" s="26"/>
    </row>
    <row r="11" spans="1:19" ht="42" customHeight="1" x14ac:dyDescent="0.25">
      <c r="A11" s="346" t="s">
        <v>68</v>
      </c>
      <c r="B11" s="173">
        <v>787691.30000000016</v>
      </c>
      <c r="C11" s="173">
        <v>794691.30000000016</v>
      </c>
      <c r="D11" s="173">
        <v>8775.8605900000002</v>
      </c>
      <c r="E11" s="173">
        <v>785915.43941000011</v>
      </c>
      <c r="F11" s="174">
        <v>434657.80020635005</v>
      </c>
      <c r="G11" s="24">
        <v>0.55305924583013022</v>
      </c>
      <c r="H11" s="175">
        <v>351257.63920365006</v>
      </c>
      <c r="I11" s="173">
        <v>351476.60268873005</v>
      </c>
      <c r="J11" s="24">
        <v>0.4422806726193303</v>
      </c>
      <c r="K11" s="24">
        <v>0.38</v>
      </c>
      <c r="L11" s="173">
        <v>64169.853622379989</v>
      </c>
      <c r="M11" s="24">
        <v>0.09</v>
      </c>
      <c r="N11" s="683">
        <v>8.074815166893104E-2</v>
      </c>
      <c r="O11" s="472">
        <v>60627.050507380001</v>
      </c>
      <c r="Q11" s="26"/>
      <c r="R11" s="26"/>
      <c r="S11" s="26"/>
    </row>
    <row r="12" spans="1:19" ht="71.25" customHeight="1" x14ac:dyDescent="0.25">
      <c r="A12" s="346" t="s">
        <v>168</v>
      </c>
      <c r="B12" s="173">
        <v>3042.6</v>
      </c>
      <c r="C12" s="173">
        <v>3042.6</v>
      </c>
      <c r="D12" s="173">
        <v>0</v>
      </c>
      <c r="E12" s="173">
        <v>3042.6</v>
      </c>
      <c r="F12" s="173">
        <v>170.7</v>
      </c>
      <c r="G12" s="24">
        <v>5.6103332676000789E-2</v>
      </c>
      <c r="H12" s="175">
        <v>2871.9</v>
      </c>
      <c r="I12" s="173">
        <v>166.78925000000001</v>
      </c>
      <c r="J12" s="24">
        <v>5.4818001051732075E-2</v>
      </c>
      <c r="K12" s="24" t="s">
        <v>67</v>
      </c>
      <c r="L12" s="173">
        <v>166.78925000000001</v>
      </c>
      <c r="M12" s="353" t="s">
        <v>67</v>
      </c>
      <c r="N12" s="683">
        <v>5.4818001051732075E-2</v>
      </c>
      <c r="O12" s="472">
        <v>166.73274000508218</v>
      </c>
      <c r="P12" s="26"/>
      <c r="Q12" s="26"/>
    </row>
    <row r="13" spans="1:19" ht="30" customHeight="1" x14ac:dyDescent="0.25">
      <c r="A13" s="347" t="s">
        <v>49</v>
      </c>
      <c r="B13" s="298">
        <v>858542.70000000019</v>
      </c>
      <c r="C13" s="298">
        <v>865542.70000000019</v>
      </c>
      <c r="D13" s="298">
        <v>8775.8605900000002</v>
      </c>
      <c r="E13" s="298">
        <v>856766.83941000013</v>
      </c>
      <c r="F13" s="298">
        <v>494930.78334006009</v>
      </c>
      <c r="G13" s="299">
        <v>0.57767266492350111</v>
      </c>
      <c r="H13" s="300">
        <v>361836.05606994004</v>
      </c>
      <c r="I13" s="298">
        <v>378227.31547393004</v>
      </c>
      <c r="J13" s="299">
        <v>0.43698284957394934</v>
      </c>
      <c r="K13" s="299">
        <v>0.38</v>
      </c>
      <c r="L13" s="298">
        <v>84888.665607049988</v>
      </c>
      <c r="M13" s="299">
        <v>0.09</v>
      </c>
      <c r="N13" s="684">
        <v>9.8075653121503958E-2</v>
      </c>
      <c r="O13" s="473">
        <v>81070.199679055091</v>
      </c>
      <c r="Q13" s="26"/>
    </row>
    <row r="14" spans="1:19" ht="48" customHeight="1" x14ac:dyDescent="0.25">
      <c r="A14" s="346" t="s">
        <v>82</v>
      </c>
      <c r="B14" s="173">
        <v>593383.75031399983</v>
      </c>
      <c r="C14" s="173">
        <v>593383.75031399983</v>
      </c>
      <c r="D14" s="173">
        <v>0</v>
      </c>
      <c r="E14" s="251">
        <v>593383.75031399983</v>
      </c>
      <c r="F14" s="173">
        <v>366457.20277051994</v>
      </c>
      <c r="G14" s="24">
        <v>0.61757202245023124</v>
      </c>
      <c r="H14" s="175">
        <v>226926.54754347989</v>
      </c>
      <c r="I14" s="173">
        <v>233912.45556671001</v>
      </c>
      <c r="J14" s="24">
        <v>0.39420097945542149</v>
      </c>
      <c r="K14" s="24">
        <v>0.69</v>
      </c>
      <c r="L14" s="173">
        <v>10017.633715180002</v>
      </c>
      <c r="M14" s="24">
        <v>0.11</v>
      </c>
      <c r="N14" s="685">
        <v>1.6882217805726882E-2</v>
      </c>
      <c r="O14" s="472">
        <v>9507.4040559100013</v>
      </c>
      <c r="Q14" s="26"/>
    </row>
    <row r="15" spans="1:19" ht="29.25" customHeight="1" x14ac:dyDescent="0.25">
      <c r="A15" s="347" t="s">
        <v>69</v>
      </c>
      <c r="B15" s="298">
        <v>593383.75031399983</v>
      </c>
      <c r="C15" s="298">
        <v>593383.75031399983</v>
      </c>
      <c r="D15" s="298">
        <v>0</v>
      </c>
      <c r="E15" s="298">
        <v>593383.75031399983</v>
      </c>
      <c r="F15" s="298">
        <v>366457.20277051994</v>
      </c>
      <c r="G15" s="299">
        <v>0.61757202245023124</v>
      </c>
      <c r="H15" s="300">
        <v>226926.54754347989</v>
      </c>
      <c r="I15" s="298">
        <v>233912.45556671001</v>
      </c>
      <c r="J15" s="299">
        <v>0.39420097945542149</v>
      </c>
      <c r="K15" s="299">
        <v>0.69</v>
      </c>
      <c r="L15" s="298">
        <v>10017.633715180002</v>
      </c>
      <c r="M15" s="299">
        <v>0.11</v>
      </c>
      <c r="N15" s="684">
        <v>1.6882217805726882E-2</v>
      </c>
      <c r="O15" s="473">
        <v>9507.4040559100013</v>
      </c>
      <c r="Q15" s="26"/>
    </row>
    <row r="16" spans="1:19" ht="29.25" customHeight="1" x14ac:dyDescent="0.25">
      <c r="A16" s="348" t="s">
        <v>240</v>
      </c>
      <c r="B16" s="301">
        <v>1451926.450314</v>
      </c>
      <c r="C16" s="301">
        <v>1458926.450314</v>
      </c>
      <c r="D16" s="301">
        <v>8775.8605900000002</v>
      </c>
      <c r="E16" s="301">
        <v>1450150.5897240001</v>
      </c>
      <c r="F16" s="301">
        <v>861387.98611058004</v>
      </c>
      <c r="G16" s="302">
        <v>0.59399899032177317</v>
      </c>
      <c r="H16" s="303">
        <v>588762.60361341992</v>
      </c>
      <c r="I16" s="301">
        <v>612139.77104064007</v>
      </c>
      <c r="J16" s="302">
        <v>0.41958233803279887</v>
      </c>
      <c r="K16" s="302">
        <v>0.52</v>
      </c>
      <c r="L16" s="301">
        <v>94906.299322229985</v>
      </c>
      <c r="M16" s="302">
        <v>0.1</v>
      </c>
      <c r="N16" s="686">
        <v>6.5052147969353505E-2</v>
      </c>
      <c r="O16" s="474">
        <v>90577.603734965087</v>
      </c>
      <c r="Q16" s="26"/>
    </row>
    <row r="17" spans="1:17" ht="38.25" customHeight="1" x14ac:dyDescent="0.25">
      <c r="A17" s="346" t="s">
        <v>242</v>
      </c>
      <c r="B17" s="251">
        <v>1461.8549679099999</v>
      </c>
      <c r="C17" s="251">
        <v>1461.8549679099999</v>
      </c>
      <c r="D17" s="252">
        <v>0</v>
      </c>
      <c r="E17" s="251">
        <v>1461.8549679099999</v>
      </c>
      <c r="F17" s="174">
        <v>1381.8542680200001</v>
      </c>
      <c r="G17" s="24">
        <v>0.94527453020570429</v>
      </c>
      <c r="H17" s="175">
        <v>80.000699889999851</v>
      </c>
      <c r="I17" s="173">
        <v>1151.9349949100001</v>
      </c>
      <c r="J17" s="24">
        <v>0.78799540323545947</v>
      </c>
      <c r="K17" s="24" t="s">
        <v>67</v>
      </c>
      <c r="L17" s="173">
        <v>63.149998999999994</v>
      </c>
      <c r="M17" s="55" t="s">
        <v>67</v>
      </c>
      <c r="N17" s="687">
        <v>4.31985391069847E-2</v>
      </c>
      <c r="O17" s="472">
        <v>0</v>
      </c>
      <c r="Q17" s="26"/>
    </row>
    <row r="18" spans="1:17" ht="44.25" customHeight="1" x14ac:dyDescent="0.25">
      <c r="A18" s="454" t="s">
        <v>273</v>
      </c>
      <c r="B18" s="301">
        <v>1461.8549679099999</v>
      </c>
      <c r="C18" s="301">
        <v>1461.8549679099999</v>
      </c>
      <c r="D18" s="301">
        <v>0</v>
      </c>
      <c r="E18" s="301">
        <v>1461.8549679099999</v>
      </c>
      <c r="F18" s="301">
        <v>1381.8542680200001</v>
      </c>
      <c r="G18" s="302">
        <v>0.94527453020570429</v>
      </c>
      <c r="H18" s="303">
        <v>80.000699889999851</v>
      </c>
      <c r="I18" s="301">
        <v>1151.9349949100001</v>
      </c>
      <c r="J18" s="302">
        <v>0.78799540323545947</v>
      </c>
      <c r="K18" s="302" t="s">
        <v>67</v>
      </c>
      <c r="L18" s="301">
        <v>63.149998999999994</v>
      </c>
      <c r="M18" s="302" t="s">
        <v>67</v>
      </c>
      <c r="N18" s="686">
        <v>4.31985391069847E-2</v>
      </c>
      <c r="O18" s="474">
        <v>0</v>
      </c>
      <c r="Q18" s="26"/>
    </row>
    <row r="19" spans="1:17" ht="29.25" customHeight="1" thickBot="1" x14ac:dyDescent="0.3">
      <c r="A19" s="349" t="s">
        <v>265</v>
      </c>
      <c r="B19" s="350">
        <v>1453388.3052819101</v>
      </c>
      <c r="C19" s="350">
        <v>1460388.3052819101</v>
      </c>
      <c r="D19" s="350">
        <v>8775.8605900000002</v>
      </c>
      <c r="E19" s="350">
        <v>1451612.4446919102</v>
      </c>
      <c r="F19" s="350">
        <v>862769.84037860006</v>
      </c>
      <c r="G19" s="351">
        <v>0.59435274444875275</v>
      </c>
      <c r="H19" s="352">
        <v>588842.60431331012</v>
      </c>
      <c r="I19" s="350">
        <v>613291.7060355501</v>
      </c>
      <c r="J19" s="351">
        <v>0.41995112109389404</v>
      </c>
      <c r="K19" s="351">
        <v>0.52</v>
      </c>
      <c r="L19" s="350">
        <v>94969.449321229986</v>
      </c>
      <c r="M19" s="351">
        <v>0.1</v>
      </c>
      <c r="N19" s="681">
        <v>6.5030272412991752E-2</v>
      </c>
      <c r="O19" s="475">
        <v>90577.603734965087</v>
      </c>
    </row>
    <row r="20" spans="1:17" x14ac:dyDescent="0.25">
      <c r="E20" s="26"/>
      <c r="F20" s="26"/>
    </row>
    <row r="21" spans="1:17" ht="38.25" customHeight="1" x14ac:dyDescent="0.25">
      <c r="E21" s="26"/>
    </row>
    <row r="23" spans="1:17" x14ac:dyDescent="0.25">
      <c r="C23" s="283"/>
    </row>
    <row r="24" spans="1:17" x14ac:dyDescent="0.25">
      <c r="C24" s="283"/>
    </row>
    <row r="25" spans="1:17" x14ac:dyDescent="0.25">
      <c r="C25" s="283"/>
    </row>
    <row r="34" ht="73.5" customHeight="1" x14ac:dyDescent="0.25"/>
    <row r="43" ht="78" customHeight="1" x14ac:dyDescent="0.25"/>
    <row r="101" spans="2:9" ht="21.75" customHeight="1" x14ac:dyDescent="0.25"/>
    <row r="102" spans="2:9" ht="29.25" customHeight="1" x14ac:dyDescent="0.25"/>
    <row r="103" spans="2:9" ht="23.25" customHeight="1" x14ac:dyDescent="0.25">
      <c r="D103" t="e">
        <v>#REF!</v>
      </c>
      <c r="E103" s="157"/>
      <c r="F103" s="157"/>
      <c r="G103" s="157"/>
      <c r="H103" s="157"/>
      <c r="I103" s="157"/>
    </row>
    <row r="104" spans="2:9" ht="23.25" customHeight="1" x14ac:dyDescent="0.25">
      <c r="B104" s="26"/>
      <c r="E104" s="157"/>
      <c r="F104" s="157"/>
      <c r="G104" s="157"/>
      <c r="H104" s="157"/>
      <c r="I104" s="157"/>
    </row>
  </sheetData>
  <mergeCells count="5">
    <mergeCell ref="A3:N3"/>
    <mergeCell ref="A4:N4"/>
    <mergeCell ref="A6:O6"/>
    <mergeCell ref="A7:O7"/>
    <mergeCell ref="A5:O5"/>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FF00"/>
  </sheetPr>
  <dimension ref="A2:V288"/>
  <sheetViews>
    <sheetView topLeftCell="E1" zoomScale="80" zoomScaleNormal="80" workbookViewId="0">
      <selection activeCell="S7" sqref="S7"/>
    </sheetView>
  </sheetViews>
  <sheetFormatPr baseColWidth="10" defaultColWidth="9.140625" defaultRowHeight="15" x14ac:dyDescent="0.25"/>
  <cols>
    <col min="1" max="1" width="33.42578125" style="648" customWidth="1"/>
    <col min="2" max="2" width="27.5703125" customWidth="1"/>
    <col min="3" max="3" width="44.28515625" style="644" customWidth="1"/>
    <col min="4" max="4" width="33.42578125" style="657" customWidth="1"/>
    <col min="5" max="5" width="17.42578125" style="26" customWidth="1"/>
    <col min="6" max="6" width="16.28515625" customWidth="1"/>
    <col min="7" max="7" width="12.140625" customWidth="1"/>
    <col min="8" max="8" width="18.7109375" customWidth="1"/>
    <col min="9" max="9" width="12.140625" hidden="1" customWidth="1"/>
    <col min="10" max="10" width="12.140625" style="195" hidden="1" customWidth="1"/>
    <col min="11" max="11" width="12.140625" hidden="1" customWidth="1"/>
    <col min="12" max="12" width="18.42578125" hidden="1" customWidth="1"/>
    <col min="13" max="13" width="14.85546875" style="669" customWidth="1"/>
    <col min="14" max="14" width="16.28515625" style="153" customWidth="1"/>
    <col min="15" max="15" width="15.85546875" style="78" customWidth="1"/>
    <col min="16" max="16" width="14.42578125" style="153" customWidth="1"/>
    <col min="17" max="17" width="12.140625" style="78" hidden="1" customWidth="1"/>
    <col min="18" max="18" width="12.140625" customWidth="1"/>
    <col min="22" max="22" width="17.85546875" bestFit="1" customWidth="1"/>
  </cols>
  <sheetData>
    <row r="2" spans="1:17" ht="26.25" customHeight="1" x14ac:dyDescent="0.25">
      <c r="A2" s="827" t="s">
        <v>229</v>
      </c>
      <c r="B2" s="828"/>
      <c r="C2" s="828"/>
      <c r="D2" s="828"/>
      <c r="E2" s="828"/>
      <c r="F2" s="828"/>
      <c r="G2" s="828"/>
      <c r="H2" s="828"/>
      <c r="I2" s="828"/>
      <c r="J2" s="828"/>
      <c r="K2" s="828"/>
      <c r="L2" s="828"/>
      <c r="M2" s="829"/>
      <c r="N2" s="828"/>
      <c r="O2" s="828"/>
      <c r="P2" s="828"/>
      <c r="Q2" s="828"/>
    </row>
    <row r="3" spans="1:17" ht="21.75" customHeight="1" x14ac:dyDescent="0.25">
      <c r="A3" s="508"/>
      <c r="B3" s="510"/>
      <c r="C3" s="461"/>
      <c r="D3" s="649"/>
      <c r="E3" s="511"/>
      <c r="F3" s="510"/>
      <c r="G3" s="510"/>
      <c r="H3" s="510"/>
      <c r="I3" s="510"/>
      <c r="J3" s="510"/>
      <c r="K3" s="510"/>
      <c r="L3" s="510"/>
      <c r="M3" s="662"/>
      <c r="N3" s="510"/>
      <c r="O3" s="512"/>
      <c r="P3" s="510"/>
      <c r="Q3" s="512"/>
    </row>
    <row r="4" spans="1:17" ht="29.25" customHeight="1" x14ac:dyDescent="0.25">
      <c r="A4" s="830" t="s">
        <v>494</v>
      </c>
      <c r="B4" s="831"/>
      <c r="C4" s="831"/>
      <c r="D4" s="831"/>
      <c r="E4" s="831"/>
      <c r="F4" s="831"/>
      <c r="G4" s="831"/>
      <c r="H4" s="831"/>
      <c r="I4" s="831"/>
      <c r="J4" s="831"/>
      <c r="K4" s="831"/>
      <c r="L4" s="831"/>
      <c r="M4" s="832"/>
      <c r="N4" s="831"/>
      <c r="O4" s="831"/>
      <c r="P4" s="831"/>
      <c r="Q4" s="831"/>
    </row>
    <row r="5" spans="1:17" ht="14.25" customHeight="1" thickBot="1" x14ac:dyDescent="0.3">
      <c r="A5" s="833"/>
      <c r="B5" s="834"/>
      <c r="C5" s="834"/>
      <c r="D5" s="834"/>
      <c r="E5" s="834"/>
      <c r="F5" s="834"/>
      <c r="G5" s="834"/>
      <c r="H5" s="834"/>
      <c r="I5" s="834"/>
      <c r="J5" s="834"/>
      <c r="K5" s="834"/>
      <c r="L5" s="834"/>
      <c r="M5" s="835"/>
      <c r="N5" s="834"/>
      <c r="O5" s="834"/>
      <c r="P5" s="834"/>
      <c r="Q5" s="834"/>
    </row>
    <row r="6" spans="1:17" s="153" customFormat="1" ht="68.25" customHeight="1" thickBot="1" x14ac:dyDescent="0.3">
      <c r="A6" s="458" t="s">
        <v>6</v>
      </c>
      <c r="B6" s="487" t="s">
        <v>7</v>
      </c>
      <c r="C6" s="457" t="s">
        <v>453</v>
      </c>
      <c r="D6" s="459" t="s">
        <v>171</v>
      </c>
      <c r="E6" s="484" t="s">
        <v>94</v>
      </c>
      <c r="F6" s="459" t="s">
        <v>170</v>
      </c>
      <c r="G6" s="459" t="s">
        <v>97</v>
      </c>
      <c r="H6" s="459" t="s">
        <v>354</v>
      </c>
      <c r="I6" s="459" t="s">
        <v>24</v>
      </c>
      <c r="J6" s="460" t="s">
        <v>332</v>
      </c>
      <c r="K6" s="459" t="s">
        <v>175</v>
      </c>
      <c r="L6" s="459" t="s">
        <v>172</v>
      </c>
      <c r="M6" s="459" t="s">
        <v>25</v>
      </c>
      <c r="N6" s="459" t="s">
        <v>43</v>
      </c>
      <c r="O6" s="459" t="s">
        <v>80</v>
      </c>
      <c r="P6" s="488" t="s">
        <v>257</v>
      </c>
      <c r="Q6" s="459" t="s">
        <v>28</v>
      </c>
    </row>
    <row r="7" spans="1:17" ht="90.75" customHeight="1" x14ac:dyDescent="0.25">
      <c r="A7" s="837" t="s">
        <v>290</v>
      </c>
      <c r="B7" s="513" t="s">
        <v>135</v>
      </c>
      <c r="C7" s="628" t="s">
        <v>279</v>
      </c>
      <c r="D7" s="21" t="s">
        <v>279</v>
      </c>
      <c r="E7" s="514">
        <v>28659</v>
      </c>
      <c r="F7" s="515">
        <v>28659</v>
      </c>
      <c r="G7" s="515">
        <v>0</v>
      </c>
      <c r="H7" s="515">
        <v>28659</v>
      </c>
      <c r="I7" s="515">
        <v>23214.039405700001</v>
      </c>
      <c r="J7" s="516">
        <v>0.81000870252625712</v>
      </c>
      <c r="K7" s="515">
        <v>11052.347140700002</v>
      </c>
      <c r="L7" s="514">
        <v>5444.9605942999988</v>
      </c>
      <c r="M7" s="514">
        <v>12161.692265</v>
      </c>
      <c r="N7" s="516">
        <v>0.42435857025716178</v>
      </c>
      <c r="O7" s="515">
        <v>1706.8551669999999</v>
      </c>
      <c r="P7" s="516">
        <v>5.9557387452458213E-2</v>
      </c>
      <c r="Q7" s="514">
        <v>1644.8370480000001</v>
      </c>
    </row>
    <row r="8" spans="1:17" ht="74.25" customHeight="1" x14ac:dyDescent="0.25">
      <c r="A8" s="838"/>
      <c r="B8" s="513" t="s">
        <v>132</v>
      </c>
      <c r="C8" s="628" t="s">
        <v>278</v>
      </c>
      <c r="D8" s="21" t="s">
        <v>278</v>
      </c>
      <c r="E8" s="514">
        <v>7094.796609</v>
      </c>
      <c r="F8" s="514">
        <v>7094.796609</v>
      </c>
      <c r="G8" s="515">
        <v>0</v>
      </c>
      <c r="H8" s="515">
        <v>7094.796609</v>
      </c>
      <c r="I8" s="515">
        <v>6868.046609</v>
      </c>
      <c r="J8" s="517">
        <v>0.96803995766244244</v>
      </c>
      <c r="K8" s="515">
        <v>6230.9215809999996</v>
      </c>
      <c r="L8" s="515">
        <v>226.75</v>
      </c>
      <c r="M8" s="515">
        <v>637.12502800000004</v>
      </c>
      <c r="N8" s="516">
        <v>8.9801732609471066E-2</v>
      </c>
      <c r="O8" s="514">
        <v>15.156914</v>
      </c>
      <c r="P8" s="516">
        <v>2.1363422851012979E-3</v>
      </c>
      <c r="Q8" s="515">
        <v>15.156914</v>
      </c>
    </row>
    <row r="9" spans="1:17" ht="24.75" customHeight="1" x14ac:dyDescent="0.25">
      <c r="A9" s="838"/>
      <c r="B9" s="780" t="s">
        <v>47</v>
      </c>
      <c r="C9" s="781"/>
      <c r="D9" s="782"/>
      <c r="E9" s="520">
        <v>35753.796608999997</v>
      </c>
      <c r="F9" s="521">
        <v>35753.796608999997</v>
      </c>
      <c r="G9" s="521">
        <v>0</v>
      </c>
      <c r="H9" s="521">
        <v>35753.796608999997</v>
      </c>
      <c r="I9" s="521">
        <v>30082.086014700002</v>
      </c>
      <c r="J9" s="522">
        <v>0.84136759918603155</v>
      </c>
      <c r="K9" s="521">
        <v>17283.268721700002</v>
      </c>
      <c r="L9" s="520">
        <v>5671.7105942999951</v>
      </c>
      <c r="M9" s="520">
        <v>12798.817293</v>
      </c>
      <c r="N9" s="522">
        <v>0.35797085923396071</v>
      </c>
      <c r="O9" s="521">
        <v>1722.0120809999999</v>
      </c>
      <c r="P9" s="522">
        <v>4.8163055236671914E-2</v>
      </c>
      <c r="Q9" s="521">
        <v>1659.993962</v>
      </c>
    </row>
    <row r="10" spans="1:17" ht="95.25" customHeight="1" x14ac:dyDescent="0.25">
      <c r="A10" s="838"/>
      <c r="B10" s="518" t="s">
        <v>396</v>
      </c>
      <c r="C10" s="628" t="s">
        <v>462</v>
      </c>
      <c r="D10" s="21" t="s">
        <v>395</v>
      </c>
      <c r="E10" s="514">
        <v>44000</v>
      </c>
      <c r="F10" s="515">
        <v>44000</v>
      </c>
      <c r="G10" s="515">
        <v>0</v>
      </c>
      <c r="H10" s="515">
        <v>44000</v>
      </c>
      <c r="I10" s="515">
        <v>35118.404897</v>
      </c>
      <c r="J10" s="516">
        <v>0.79814556584090912</v>
      </c>
      <c r="K10" s="515">
        <v>31835</v>
      </c>
      <c r="L10" s="514">
        <v>8881.5951029999997</v>
      </c>
      <c r="M10" s="514">
        <v>3283.4048969999999</v>
      </c>
      <c r="N10" s="517">
        <v>7.4622838568181818E-2</v>
      </c>
      <c r="O10" s="515">
        <v>56.641202999999997</v>
      </c>
      <c r="P10" s="517">
        <v>1.2873000681818182E-3</v>
      </c>
      <c r="Q10" s="515">
        <v>56.641202999999997</v>
      </c>
    </row>
    <row r="11" spans="1:17" ht="19.5" x14ac:dyDescent="0.25">
      <c r="A11" s="838"/>
      <c r="B11" s="786" t="s">
        <v>82</v>
      </c>
      <c r="C11" s="787"/>
      <c r="D11" s="788"/>
      <c r="E11" s="520">
        <v>44000</v>
      </c>
      <c r="F11" s="521">
        <v>44000</v>
      </c>
      <c r="G11" s="521">
        <v>0</v>
      </c>
      <c r="H11" s="521">
        <v>44000</v>
      </c>
      <c r="I11" s="521">
        <v>35118.404897</v>
      </c>
      <c r="J11" s="522">
        <v>0.79814556584090912</v>
      </c>
      <c r="K11" s="521">
        <v>31835</v>
      </c>
      <c r="L11" s="520">
        <v>8881.5951029999997</v>
      </c>
      <c r="M11" s="520">
        <v>3283.4048969999999</v>
      </c>
      <c r="N11" s="522">
        <v>7.4622838568181818E-2</v>
      </c>
      <c r="O11" s="521">
        <v>56.641202999999997</v>
      </c>
      <c r="P11" s="522">
        <v>1.2873000681818182E-3</v>
      </c>
      <c r="Q11" s="699">
        <v>56.641202999999997</v>
      </c>
    </row>
    <row r="12" spans="1:17" ht="24" customHeight="1" x14ac:dyDescent="0.25">
      <c r="A12" s="838"/>
      <c r="B12" s="783" t="s">
        <v>246</v>
      </c>
      <c r="C12" s="784"/>
      <c r="D12" s="785"/>
      <c r="E12" s="520">
        <v>79753.796608999997</v>
      </c>
      <c r="F12" s="521">
        <v>79753.796608999997</v>
      </c>
      <c r="G12" s="521">
        <v>0</v>
      </c>
      <c r="H12" s="521">
        <v>79753.796608999997</v>
      </c>
      <c r="I12" s="521">
        <v>65200.490911700006</v>
      </c>
      <c r="J12" s="522">
        <v>0.81752209529724518</v>
      </c>
      <c r="K12" s="521">
        <v>49118.268721700006</v>
      </c>
      <c r="L12" s="520">
        <v>14553.305697299991</v>
      </c>
      <c r="M12" s="520">
        <v>16082.22219</v>
      </c>
      <c r="N12" s="522">
        <v>0.2016483587464119</v>
      </c>
      <c r="O12" s="521">
        <v>1778.6532839999998</v>
      </c>
      <c r="P12" s="522">
        <v>2.2301800787240311E-2</v>
      </c>
      <c r="Q12" s="699">
        <v>1716.6351649999999</v>
      </c>
    </row>
    <row r="13" spans="1:17" ht="30.75" customHeight="1" x14ac:dyDescent="0.25">
      <c r="A13" s="838"/>
      <c r="B13" s="789" t="s">
        <v>242</v>
      </c>
      <c r="C13" s="790"/>
      <c r="D13" s="791"/>
      <c r="E13" s="520">
        <v>25.854268019999999</v>
      </c>
      <c r="F13" s="521">
        <v>25.854268019999999</v>
      </c>
      <c r="G13" s="521">
        <v>0</v>
      </c>
      <c r="H13" s="521">
        <v>25.854268019999999</v>
      </c>
      <c r="I13" s="521">
        <v>25.854268019999999</v>
      </c>
      <c r="J13" s="522">
        <v>1</v>
      </c>
      <c r="K13" s="521">
        <v>0</v>
      </c>
      <c r="L13" s="520">
        <v>0</v>
      </c>
      <c r="M13" s="520">
        <v>25.854268019999999</v>
      </c>
      <c r="N13" s="522">
        <v>1</v>
      </c>
      <c r="O13" s="521">
        <v>0</v>
      </c>
      <c r="P13" s="522">
        <v>0</v>
      </c>
      <c r="Q13" s="699">
        <v>0</v>
      </c>
    </row>
    <row r="14" spans="1:17" ht="40.5" customHeight="1" thickBot="1" x14ac:dyDescent="0.3">
      <c r="A14" s="839"/>
      <c r="B14" s="817" t="s">
        <v>70</v>
      </c>
      <c r="C14" s="818"/>
      <c r="D14" s="819"/>
      <c r="E14" s="523">
        <v>79779.650877020002</v>
      </c>
      <c r="F14" s="524">
        <v>79779.650877020002</v>
      </c>
      <c r="G14" s="524">
        <v>0</v>
      </c>
      <c r="H14" s="524">
        <v>79779.650877020002</v>
      </c>
      <c r="I14" s="524">
        <v>65226.345179720003</v>
      </c>
      <c r="J14" s="525">
        <v>0.81758123108693648</v>
      </c>
      <c r="K14" s="524">
        <v>49118.268721700006</v>
      </c>
      <c r="L14" s="523">
        <v>14553.305697299998</v>
      </c>
      <c r="M14" s="523">
        <v>16108.076458020001</v>
      </c>
      <c r="N14" s="525">
        <v>0.20190708132892851</v>
      </c>
      <c r="O14" s="524">
        <v>1778.6532839999998</v>
      </c>
      <c r="P14" s="525">
        <v>2.2294573421257336E-2</v>
      </c>
      <c r="Q14" s="523">
        <v>1716.6351649999999</v>
      </c>
    </row>
    <row r="15" spans="1:17" ht="21" customHeight="1" thickBot="1" x14ac:dyDescent="0.3">
      <c r="A15" s="808" t="s">
        <v>495</v>
      </c>
      <c r="B15" s="808"/>
      <c r="C15" s="808"/>
      <c r="D15" s="808"/>
      <c r="E15" s="808"/>
      <c r="F15" s="808"/>
      <c r="G15" s="808"/>
      <c r="H15" s="808"/>
      <c r="I15" s="808"/>
      <c r="J15" s="808"/>
      <c r="K15" s="808"/>
      <c r="L15" s="808"/>
      <c r="M15" s="808"/>
      <c r="N15" s="808"/>
      <c r="O15" s="808"/>
      <c r="P15" s="808"/>
    </row>
    <row r="16" spans="1:17" s="153" customFormat="1" ht="68.25" customHeight="1" x14ac:dyDescent="0.25">
      <c r="A16" s="458" t="s">
        <v>6</v>
      </c>
      <c r="B16" s="487" t="s">
        <v>7</v>
      </c>
      <c r="C16" s="457" t="s">
        <v>453</v>
      </c>
      <c r="D16" s="459" t="s">
        <v>171</v>
      </c>
      <c r="E16" s="484" t="s">
        <v>94</v>
      </c>
      <c r="F16" s="459" t="s">
        <v>170</v>
      </c>
      <c r="G16" s="459" t="s">
        <v>97</v>
      </c>
      <c r="H16" s="459" t="s">
        <v>354</v>
      </c>
      <c r="I16" s="459" t="s">
        <v>24</v>
      </c>
      <c r="J16" s="460" t="s">
        <v>332</v>
      </c>
      <c r="K16" s="459" t="s">
        <v>175</v>
      </c>
      <c r="L16" s="459" t="s">
        <v>172</v>
      </c>
      <c r="M16" s="484" t="s">
        <v>25</v>
      </c>
      <c r="N16" s="459" t="s">
        <v>43</v>
      </c>
      <c r="O16" s="484" t="s">
        <v>80</v>
      </c>
      <c r="P16" s="691" t="s">
        <v>257</v>
      </c>
      <c r="Q16" s="484" t="s">
        <v>28</v>
      </c>
    </row>
    <row r="17" spans="1:17" ht="30" x14ac:dyDescent="0.25">
      <c r="A17" s="836" t="s">
        <v>291</v>
      </c>
      <c r="B17" s="526" t="s">
        <v>119</v>
      </c>
      <c r="C17" s="631" t="s">
        <v>120</v>
      </c>
      <c r="D17" s="22" t="s">
        <v>120</v>
      </c>
      <c r="E17" s="527">
        <v>7011.1</v>
      </c>
      <c r="F17" s="528">
        <v>7011.1</v>
      </c>
      <c r="G17" s="528">
        <v>0</v>
      </c>
      <c r="H17" s="528">
        <v>7011.1</v>
      </c>
      <c r="I17" s="528">
        <v>27.03941</v>
      </c>
      <c r="J17" s="529">
        <v>3.856657300566245E-3</v>
      </c>
      <c r="K17" s="528">
        <v>27.03941</v>
      </c>
      <c r="L17" s="527">
        <v>6984.06059</v>
      </c>
      <c r="M17" s="527">
        <v>0</v>
      </c>
      <c r="N17" s="529">
        <v>0</v>
      </c>
      <c r="O17" s="527">
        <v>0</v>
      </c>
      <c r="P17" s="516">
        <v>0</v>
      </c>
      <c r="Q17" s="700">
        <v>0</v>
      </c>
    </row>
    <row r="18" spans="1:17" ht="72.75" customHeight="1" x14ac:dyDescent="0.25">
      <c r="A18" s="816"/>
      <c r="B18" s="513" t="s">
        <v>137</v>
      </c>
      <c r="C18" s="628" t="s">
        <v>280</v>
      </c>
      <c r="D18" s="21" t="s">
        <v>280</v>
      </c>
      <c r="E18" s="514">
        <v>102041</v>
      </c>
      <c r="F18" s="515">
        <v>102041</v>
      </c>
      <c r="G18" s="515">
        <v>0</v>
      </c>
      <c r="H18" s="515">
        <v>102041</v>
      </c>
      <c r="I18" s="515">
        <v>52694.645997</v>
      </c>
      <c r="J18" s="516">
        <v>0.51640660123871773</v>
      </c>
      <c r="K18" s="515">
        <v>9762.2893503000014</v>
      </c>
      <c r="L18" s="514">
        <v>49346.354003</v>
      </c>
      <c r="M18" s="514">
        <v>42932.356646699998</v>
      </c>
      <c r="N18" s="516">
        <v>0.42073633781225195</v>
      </c>
      <c r="O18" s="514">
        <v>3695.3234166699999</v>
      </c>
      <c r="P18" s="516">
        <v>3.6214104297978264E-2</v>
      </c>
      <c r="Q18" s="701">
        <v>2682.1717726699999</v>
      </c>
    </row>
    <row r="19" spans="1:17" ht="72.75" customHeight="1" x14ac:dyDescent="0.25">
      <c r="A19" s="816"/>
      <c r="B19" s="513" t="s">
        <v>138</v>
      </c>
      <c r="C19" s="628" t="s">
        <v>281</v>
      </c>
      <c r="D19" s="21" t="s">
        <v>281</v>
      </c>
      <c r="E19" s="514">
        <v>8562.2999999999993</v>
      </c>
      <c r="F19" s="515">
        <v>8562.2999999999993</v>
      </c>
      <c r="G19" s="515">
        <v>0</v>
      </c>
      <c r="H19" s="515">
        <v>8562.2999999999993</v>
      </c>
      <c r="I19" s="515">
        <v>0</v>
      </c>
      <c r="J19" s="516">
        <v>0</v>
      </c>
      <c r="K19" s="515">
        <v>0</v>
      </c>
      <c r="L19" s="514">
        <v>8562.2999999999993</v>
      </c>
      <c r="M19" s="514">
        <v>0</v>
      </c>
      <c r="N19" s="516">
        <v>0</v>
      </c>
      <c r="O19" s="514">
        <v>0</v>
      </c>
      <c r="P19" s="516">
        <v>0</v>
      </c>
      <c r="Q19" s="701">
        <v>0</v>
      </c>
    </row>
    <row r="20" spans="1:17" ht="69.75" customHeight="1" x14ac:dyDescent="0.25">
      <c r="A20" s="816"/>
      <c r="B20" s="513" t="s">
        <v>132</v>
      </c>
      <c r="C20" s="628" t="s">
        <v>278</v>
      </c>
      <c r="D20" s="21" t="s">
        <v>278</v>
      </c>
      <c r="E20" s="514">
        <v>10263.157662</v>
      </c>
      <c r="F20" s="515">
        <v>10263.157662</v>
      </c>
      <c r="G20" s="515">
        <v>0</v>
      </c>
      <c r="H20" s="515">
        <v>10263.157662</v>
      </c>
      <c r="I20" s="515">
        <v>1800</v>
      </c>
      <c r="J20" s="516">
        <v>0.17538461936179892</v>
      </c>
      <c r="K20" s="515">
        <v>1000.00000568</v>
      </c>
      <c r="L20" s="514">
        <v>8463.1576619999996</v>
      </c>
      <c r="M20" s="514">
        <v>799.99999432000004</v>
      </c>
      <c r="N20" s="516">
        <v>7.7948719162919164E-2</v>
      </c>
      <c r="O20" s="514">
        <v>0</v>
      </c>
      <c r="P20" s="516">
        <v>0</v>
      </c>
      <c r="Q20" s="701">
        <v>0</v>
      </c>
    </row>
    <row r="21" spans="1:17" ht="37.5" customHeight="1" x14ac:dyDescent="0.25">
      <c r="A21" s="816"/>
      <c r="B21" s="780" t="s">
        <v>47</v>
      </c>
      <c r="C21" s="781"/>
      <c r="D21" s="782"/>
      <c r="E21" s="520">
        <v>127877.55766200001</v>
      </c>
      <c r="F21" s="521">
        <v>127877.55766200001</v>
      </c>
      <c r="G21" s="521">
        <v>0</v>
      </c>
      <c r="H21" s="521">
        <v>127877.55766200001</v>
      </c>
      <c r="I21" s="521">
        <v>54521.685406999997</v>
      </c>
      <c r="J21" s="522">
        <v>0.42635851359555343</v>
      </c>
      <c r="K21" s="521">
        <v>10789.328765980001</v>
      </c>
      <c r="L21" s="520">
        <v>73355.872254999995</v>
      </c>
      <c r="M21" s="520">
        <v>43732.35664102</v>
      </c>
      <c r="N21" s="522">
        <v>0.34198617365379563</v>
      </c>
      <c r="O21" s="520">
        <v>3695.3234166699999</v>
      </c>
      <c r="P21" s="522">
        <v>2.8897356848473024E-2</v>
      </c>
      <c r="Q21" s="702">
        <v>2682.1717726699999</v>
      </c>
    </row>
    <row r="22" spans="1:17" ht="60" x14ac:dyDescent="0.25">
      <c r="A22" s="816"/>
      <c r="B22" s="513" t="s">
        <v>394</v>
      </c>
      <c r="C22" s="628" t="s">
        <v>463</v>
      </c>
      <c r="D22" s="21" t="s">
        <v>395</v>
      </c>
      <c r="E22" s="514">
        <v>40500</v>
      </c>
      <c r="F22" s="515">
        <v>40500</v>
      </c>
      <c r="G22" s="515">
        <v>0</v>
      </c>
      <c r="H22" s="515">
        <v>40500</v>
      </c>
      <c r="I22" s="515">
        <v>2000</v>
      </c>
      <c r="J22" s="516">
        <v>4.9382716049382713E-2</v>
      </c>
      <c r="K22" s="515">
        <v>0</v>
      </c>
      <c r="L22" s="514">
        <v>38500</v>
      </c>
      <c r="M22" s="514">
        <v>2000</v>
      </c>
      <c r="N22" s="516">
        <v>4.9382716049382713E-2</v>
      </c>
      <c r="O22" s="514">
        <v>0</v>
      </c>
      <c r="P22" s="516">
        <v>0</v>
      </c>
      <c r="Q22" s="701">
        <v>0</v>
      </c>
    </row>
    <row r="23" spans="1:17" ht="79.5" customHeight="1" x14ac:dyDescent="0.25">
      <c r="A23" s="816"/>
      <c r="B23" s="513" t="s">
        <v>397</v>
      </c>
      <c r="C23" s="628" t="s">
        <v>464</v>
      </c>
      <c r="D23" s="21" t="s">
        <v>395</v>
      </c>
      <c r="E23" s="514">
        <v>45700</v>
      </c>
      <c r="F23" s="515">
        <v>45700</v>
      </c>
      <c r="G23" s="515">
        <v>0</v>
      </c>
      <c r="H23" s="515">
        <v>45700</v>
      </c>
      <c r="I23" s="515">
        <v>19650</v>
      </c>
      <c r="J23" s="516">
        <v>0.4299781181619256</v>
      </c>
      <c r="K23" s="515">
        <v>6650</v>
      </c>
      <c r="L23" s="514">
        <v>26050</v>
      </c>
      <c r="M23" s="514">
        <v>13000</v>
      </c>
      <c r="N23" s="516">
        <v>0.28446389496717722</v>
      </c>
      <c r="O23" s="514">
        <v>0</v>
      </c>
      <c r="P23" s="516">
        <v>0</v>
      </c>
      <c r="Q23" s="701">
        <v>0</v>
      </c>
    </row>
    <row r="24" spans="1:17" ht="75" customHeight="1" x14ac:dyDescent="0.25">
      <c r="A24" s="816"/>
      <c r="B24" s="513" t="s">
        <v>398</v>
      </c>
      <c r="C24" s="628" t="s">
        <v>465</v>
      </c>
      <c r="D24" s="21" t="s">
        <v>395</v>
      </c>
      <c r="E24" s="514">
        <v>800</v>
      </c>
      <c r="F24" s="515">
        <v>800</v>
      </c>
      <c r="G24" s="515">
        <v>0</v>
      </c>
      <c r="H24" s="515">
        <v>800</v>
      </c>
      <c r="I24" s="515">
        <v>800</v>
      </c>
      <c r="J24" s="516">
        <v>1</v>
      </c>
      <c r="K24" s="515">
        <v>0</v>
      </c>
      <c r="L24" s="514">
        <v>0</v>
      </c>
      <c r="M24" s="514">
        <v>800</v>
      </c>
      <c r="N24" s="516">
        <v>1</v>
      </c>
      <c r="O24" s="514">
        <v>0</v>
      </c>
      <c r="P24" s="516">
        <v>0</v>
      </c>
      <c r="Q24" s="701">
        <v>0</v>
      </c>
    </row>
    <row r="25" spans="1:17" ht="59.25" customHeight="1" x14ac:dyDescent="0.25">
      <c r="A25" s="816"/>
      <c r="B25" s="513" t="s">
        <v>399</v>
      </c>
      <c r="C25" s="628" t="s">
        <v>466</v>
      </c>
      <c r="D25" s="21" t="s">
        <v>395</v>
      </c>
      <c r="E25" s="514">
        <v>20000</v>
      </c>
      <c r="F25" s="515">
        <v>20000</v>
      </c>
      <c r="G25" s="515">
        <v>0</v>
      </c>
      <c r="H25" s="515">
        <v>20000</v>
      </c>
      <c r="I25" s="515">
        <v>0</v>
      </c>
      <c r="J25" s="516">
        <v>0</v>
      </c>
      <c r="K25" s="515">
        <v>0</v>
      </c>
      <c r="L25" s="514">
        <v>20000</v>
      </c>
      <c r="M25" s="514">
        <v>0</v>
      </c>
      <c r="N25" s="516">
        <v>0</v>
      </c>
      <c r="O25" s="514">
        <v>0</v>
      </c>
      <c r="P25" s="516">
        <v>0</v>
      </c>
      <c r="Q25" s="701">
        <v>0</v>
      </c>
    </row>
    <row r="26" spans="1:17" ht="24.75" customHeight="1" x14ac:dyDescent="0.25">
      <c r="A26" s="816"/>
      <c r="B26" s="821" t="s">
        <v>82</v>
      </c>
      <c r="C26" s="822"/>
      <c r="D26" s="823"/>
      <c r="E26" s="532">
        <v>107000</v>
      </c>
      <c r="F26" s="533">
        <v>107000</v>
      </c>
      <c r="G26" s="533">
        <v>0</v>
      </c>
      <c r="H26" s="533">
        <v>107000</v>
      </c>
      <c r="I26" s="533">
        <v>22450</v>
      </c>
      <c r="J26" s="534">
        <v>0.20981308411214952</v>
      </c>
      <c r="K26" s="533">
        <v>6650</v>
      </c>
      <c r="L26" s="533">
        <v>84550</v>
      </c>
      <c r="M26" s="532">
        <v>15800</v>
      </c>
      <c r="N26" s="534">
        <v>0.14766355140186915</v>
      </c>
      <c r="O26" s="532">
        <v>0</v>
      </c>
      <c r="P26" s="534">
        <v>0</v>
      </c>
      <c r="Q26" s="703">
        <v>0</v>
      </c>
    </row>
    <row r="27" spans="1:17" ht="24.75" customHeight="1" x14ac:dyDescent="0.25">
      <c r="A27" s="816"/>
      <c r="B27" s="821" t="s">
        <v>246</v>
      </c>
      <c r="C27" s="822"/>
      <c r="D27" s="823"/>
      <c r="E27" s="532">
        <v>234877.55766200001</v>
      </c>
      <c r="F27" s="533">
        <v>234877.55766200001</v>
      </c>
      <c r="G27" s="533">
        <v>0</v>
      </c>
      <c r="H27" s="533">
        <v>234877.55766200001</v>
      </c>
      <c r="I27" s="533">
        <v>76971.685406999997</v>
      </c>
      <c r="J27" s="534">
        <v>0.32770983389467084</v>
      </c>
      <c r="K27" s="533">
        <v>17439.328765979997</v>
      </c>
      <c r="L27" s="532">
        <v>157905.87225499999</v>
      </c>
      <c r="M27" s="532">
        <v>59532.35664102</v>
      </c>
      <c r="N27" s="534">
        <v>0.25346123841550627</v>
      </c>
      <c r="O27" s="532">
        <v>3695.3234166699999</v>
      </c>
      <c r="P27" s="534">
        <v>1.5732977869208544E-2</v>
      </c>
      <c r="Q27" s="703">
        <v>2682.1717726699999</v>
      </c>
    </row>
    <row r="28" spans="1:17" ht="24" customHeight="1" thickBot="1" x14ac:dyDescent="0.3">
      <c r="A28" s="816"/>
      <c r="B28" s="824" t="s">
        <v>242</v>
      </c>
      <c r="C28" s="825"/>
      <c r="D28" s="826"/>
      <c r="E28" s="536">
        <v>1283.0473948899999</v>
      </c>
      <c r="F28" s="537">
        <v>1283.0473948899999</v>
      </c>
      <c r="G28" s="537">
        <v>0</v>
      </c>
      <c r="H28" s="537">
        <v>1283.0473948899999</v>
      </c>
      <c r="I28" s="537">
        <v>1203</v>
      </c>
      <c r="J28" s="538">
        <v>0.93761150585020858</v>
      </c>
      <c r="K28" s="537">
        <v>139.91927310999995</v>
      </c>
      <c r="L28" s="536">
        <v>80.04739488999985</v>
      </c>
      <c r="M28" s="536">
        <v>1063.0807268900001</v>
      </c>
      <c r="N28" s="538">
        <v>0.82855920297561703</v>
      </c>
      <c r="O28" s="536">
        <v>20.683333000000001</v>
      </c>
      <c r="P28" s="538">
        <v>1.6120474646825696E-2</v>
      </c>
      <c r="Q28" s="704">
        <v>0</v>
      </c>
    </row>
    <row r="29" spans="1:17" ht="25.5" customHeight="1" thickBot="1" x14ac:dyDescent="0.3">
      <c r="A29" s="839"/>
      <c r="B29" s="760" t="s">
        <v>70</v>
      </c>
      <c r="C29" s="761"/>
      <c r="D29" s="762"/>
      <c r="E29" s="540">
        <v>236160.60505689</v>
      </c>
      <c r="F29" s="540">
        <v>236160.60505689</v>
      </c>
      <c r="G29" s="540">
        <v>0</v>
      </c>
      <c r="H29" s="540">
        <v>236160.60505689</v>
      </c>
      <c r="I29" s="541">
        <v>78174.685406999997</v>
      </c>
      <c r="J29" s="542">
        <v>0.33102339565978023</v>
      </c>
      <c r="K29" s="541">
        <v>17579.248039089998</v>
      </c>
      <c r="L29" s="540">
        <v>157985.91964988998</v>
      </c>
      <c r="M29" s="540">
        <v>60595.437367910003</v>
      </c>
      <c r="N29" s="542">
        <v>0.25658571357959065</v>
      </c>
      <c r="O29" s="541">
        <v>3716.0067496699999</v>
      </c>
      <c r="P29" s="542">
        <v>1.5735083117587843E-2</v>
      </c>
      <c r="Q29" s="705">
        <v>2682.1717726699999</v>
      </c>
    </row>
    <row r="30" spans="1:17" ht="20.25" customHeight="1" thickBot="1" x14ac:dyDescent="0.3">
      <c r="A30" s="808" t="s">
        <v>495</v>
      </c>
      <c r="B30" s="808"/>
      <c r="C30" s="808"/>
      <c r="D30" s="808"/>
      <c r="E30" s="808"/>
      <c r="F30" s="808"/>
      <c r="G30" s="808"/>
      <c r="H30" s="808"/>
      <c r="I30" s="808"/>
      <c r="J30" s="808"/>
      <c r="K30" s="808"/>
      <c r="L30" s="808"/>
      <c r="M30" s="808"/>
      <c r="N30" s="808"/>
      <c r="O30" s="808"/>
      <c r="P30" s="808"/>
    </row>
    <row r="31" spans="1:17" s="153" customFormat="1" ht="68.25" customHeight="1" thickBot="1" x14ac:dyDescent="0.3">
      <c r="A31" s="458" t="s">
        <v>6</v>
      </c>
      <c r="B31" s="487" t="s">
        <v>7</v>
      </c>
      <c r="C31" s="457" t="s">
        <v>453</v>
      </c>
      <c r="D31" s="459" t="s">
        <v>171</v>
      </c>
      <c r="E31" s="484" t="s">
        <v>94</v>
      </c>
      <c r="F31" s="459" t="s">
        <v>170</v>
      </c>
      <c r="G31" s="459" t="s">
        <v>97</v>
      </c>
      <c r="H31" s="459" t="s">
        <v>354</v>
      </c>
      <c r="I31" s="459" t="s">
        <v>24</v>
      </c>
      <c r="J31" s="460" t="s">
        <v>332</v>
      </c>
      <c r="K31" s="459" t="s">
        <v>175</v>
      </c>
      <c r="L31" s="459" t="s">
        <v>172</v>
      </c>
      <c r="M31" s="484" t="s">
        <v>25</v>
      </c>
      <c r="N31" s="459" t="s">
        <v>43</v>
      </c>
      <c r="O31" s="484" t="s">
        <v>80</v>
      </c>
      <c r="P31" s="691" t="s">
        <v>257</v>
      </c>
      <c r="Q31" s="484" t="s">
        <v>28</v>
      </c>
    </row>
    <row r="32" spans="1:17" s="147" customFormat="1" ht="94.5" customHeight="1" x14ac:dyDescent="0.25">
      <c r="A32" s="840" t="s">
        <v>292</v>
      </c>
      <c r="B32" s="544" t="s">
        <v>110</v>
      </c>
      <c r="C32" s="632" t="s">
        <v>274</v>
      </c>
      <c r="D32" s="294" t="s">
        <v>274</v>
      </c>
      <c r="E32" s="545">
        <v>7142.5</v>
      </c>
      <c r="F32" s="546">
        <v>7142.5</v>
      </c>
      <c r="G32" s="546">
        <v>0</v>
      </c>
      <c r="H32" s="546">
        <v>7142.5</v>
      </c>
      <c r="I32" s="547">
        <v>2204.276953</v>
      </c>
      <c r="J32" s="548">
        <v>0.30861420413020652</v>
      </c>
      <c r="K32" s="546">
        <v>71.533883999999944</v>
      </c>
      <c r="L32" s="545">
        <v>4938.2230469999995</v>
      </c>
      <c r="M32" s="545">
        <v>2132.7430690000001</v>
      </c>
      <c r="N32" s="548">
        <v>0.29859895960798044</v>
      </c>
      <c r="O32" s="545">
        <v>1014.093607</v>
      </c>
      <c r="P32" s="692">
        <v>0.1419802039901995</v>
      </c>
      <c r="Q32" s="546">
        <v>598.860274</v>
      </c>
    </row>
    <row r="33" spans="1:17" ht="62.25" customHeight="1" x14ac:dyDescent="0.25">
      <c r="A33" s="840"/>
      <c r="B33" s="513" t="s">
        <v>132</v>
      </c>
      <c r="C33" s="628" t="s">
        <v>278</v>
      </c>
      <c r="D33" s="262" t="s">
        <v>278</v>
      </c>
      <c r="E33" s="550">
        <v>6544.5463980000004</v>
      </c>
      <c r="F33" s="550">
        <v>6544.5463980000004</v>
      </c>
      <c r="G33" s="551">
        <v>0</v>
      </c>
      <c r="H33" s="551">
        <v>6544.5463980000004</v>
      </c>
      <c r="I33" s="528">
        <v>2829.3421960000001</v>
      </c>
      <c r="J33" s="552">
        <v>0.432320595490719</v>
      </c>
      <c r="K33" s="551">
        <v>298.0131564000003</v>
      </c>
      <c r="L33" s="551">
        <v>3715.2042020000004</v>
      </c>
      <c r="M33" s="550">
        <v>2531.3290395999998</v>
      </c>
      <c r="N33" s="552">
        <v>0.3867844898117872</v>
      </c>
      <c r="O33" s="550">
        <v>460.155258</v>
      </c>
      <c r="P33" s="692">
        <v>7.031125306722899E-2</v>
      </c>
      <c r="Q33" s="551">
        <v>434.94205099999999</v>
      </c>
    </row>
    <row r="34" spans="1:17" ht="19.5" x14ac:dyDescent="0.25">
      <c r="A34" s="793"/>
      <c r="B34" s="821" t="s">
        <v>47</v>
      </c>
      <c r="C34" s="822"/>
      <c r="D34" s="823"/>
      <c r="E34" s="532">
        <v>13687.046398</v>
      </c>
      <c r="F34" s="533">
        <v>13687.046398</v>
      </c>
      <c r="G34" s="533">
        <v>0</v>
      </c>
      <c r="H34" s="533">
        <v>13687.046398</v>
      </c>
      <c r="I34" s="533">
        <v>5033.6191490000001</v>
      </c>
      <c r="J34" s="534">
        <v>0.36776518487842125</v>
      </c>
      <c r="K34" s="533">
        <v>369.54704040000024</v>
      </c>
      <c r="L34" s="533">
        <v>8653.4272490000003</v>
      </c>
      <c r="M34" s="532">
        <v>4664.0721085999994</v>
      </c>
      <c r="N34" s="534">
        <v>0.34076541957814432</v>
      </c>
      <c r="O34" s="532">
        <v>1474.248865</v>
      </c>
      <c r="P34" s="534">
        <v>0.10771124917172945</v>
      </c>
      <c r="Q34" s="533">
        <v>1033.8023250000001</v>
      </c>
    </row>
    <row r="35" spans="1:17" ht="87" customHeight="1" x14ac:dyDescent="0.25">
      <c r="A35" s="840"/>
      <c r="B35" s="513" t="s">
        <v>392</v>
      </c>
      <c r="C35" s="628" t="s">
        <v>467</v>
      </c>
      <c r="D35" s="21" t="s">
        <v>393</v>
      </c>
      <c r="E35" s="514">
        <v>40034.612917999999</v>
      </c>
      <c r="F35" s="515">
        <v>40034.612917999999</v>
      </c>
      <c r="G35" s="515">
        <v>0</v>
      </c>
      <c r="H35" s="515">
        <v>40034.612917999999</v>
      </c>
      <c r="I35" s="515">
        <v>12219.807655000001</v>
      </c>
      <c r="J35" s="516">
        <v>0.30523106792686988</v>
      </c>
      <c r="K35" s="515">
        <v>1128.418971000001</v>
      </c>
      <c r="L35" s="514">
        <v>27814.805262999998</v>
      </c>
      <c r="M35" s="514">
        <v>11091.388684</v>
      </c>
      <c r="N35" s="516">
        <v>0.27704498371740693</v>
      </c>
      <c r="O35" s="514">
        <v>836.49596899999995</v>
      </c>
      <c r="P35" s="516">
        <v>2.0894318891338706E-2</v>
      </c>
      <c r="Q35" s="515">
        <v>830.44243800000004</v>
      </c>
    </row>
    <row r="36" spans="1:17" ht="55.5" customHeight="1" x14ac:dyDescent="0.25">
      <c r="A36" s="840"/>
      <c r="B36" s="513" t="s">
        <v>400</v>
      </c>
      <c r="C36" s="628" t="s">
        <v>468</v>
      </c>
      <c r="D36" s="21" t="s">
        <v>401</v>
      </c>
      <c r="E36" s="514">
        <v>6685.1378999999997</v>
      </c>
      <c r="F36" s="515">
        <v>6685.1378999999997</v>
      </c>
      <c r="G36" s="515">
        <v>0</v>
      </c>
      <c r="H36" s="515">
        <v>6685.1378999999997</v>
      </c>
      <c r="I36" s="515">
        <v>2730.8291960000001</v>
      </c>
      <c r="J36" s="516">
        <v>0.40849257514942217</v>
      </c>
      <c r="K36" s="515">
        <v>270.91360200000008</v>
      </c>
      <c r="L36" s="514">
        <v>3954.3087039999996</v>
      </c>
      <c r="M36" s="514">
        <v>2459.9155940000001</v>
      </c>
      <c r="N36" s="516">
        <v>0.36796781619119634</v>
      </c>
      <c r="O36" s="514">
        <v>221.33360200000001</v>
      </c>
      <c r="P36" s="516">
        <v>3.3108307608733102E-2</v>
      </c>
      <c r="Q36" s="515">
        <v>221.06699499999999</v>
      </c>
    </row>
    <row r="37" spans="1:17" ht="55.5" customHeight="1" x14ac:dyDescent="0.25">
      <c r="A37" s="840"/>
      <c r="B37" s="513" t="s">
        <v>402</v>
      </c>
      <c r="C37" s="628" t="s">
        <v>469</v>
      </c>
      <c r="D37" s="21" t="s">
        <v>401</v>
      </c>
      <c r="E37" s="514">
        <v>12120.337176000001</v>
      </c>
      <c r="F37" s="515">
        <v>12120.337176000001</v>
      </c>
      <c r="G37" s="515">
        <v>0</v>
      </c>
      <c r="H37" s="515">
        <v>12120.337176000001</v>
      </c>
      <c r="I37" s="515">
        <v>6228.0987699999996</v>
      </c>
      <c r="J37" s="516">
        <v>0.51385524012752093</v>
      </c>
      <c r="K37" s="515">
        <v>438.34631899999931</v>
      </c>
      <c r="L37" s="514">
        <v>5892.2384060000013</v>
      </c>
      <c r="M37" s="514">
        <v>5789.7524510000003</v>
      </c>
      <c r="N37" s="516">
        <v>0.47768905822723623</v>
      </c>
      <c r="O37" s="514">
        <v>278.97917899999999</v>
      </c>
      <c r="P37" s="516">
        <v>2.3017443735180786E-2</v>
      </c>
      <c r="Q37" s="515">
        <v>278.97917899999999</v>
      </c>
    </row>
    <row r="38" spans="1:17" ht="79.5" customHeight="1" x14ac:dyDescent="0.25">
      <c r="A38" s="840"/>
      <c r="B38" s="513" t="s">
        <v>404</v>
      </c>
      <c r="C38" s="628" t="s">
        <v>470</v>
      </c>
      <c r="D38" s="21" t="s">
        <v>405</v>
      </c>
      <c r="E38" s="514">
        <v>7000</v>
      </c>
      <c r="F38" s="515">
        <v>7000</v>
      </c>
      <c r="G38" s="515">
        <v>0</v>
      </c>
      <c r="H38" s="515">
        <v>7000</v>
      </c>
      <c r="I38" s="515">
        <v>4544.3795749999999</v>
      </c>
      <c r="J38" s="516">
        <v>0.6491970821428571</v>
      </c>
      <c r="K38" s="515">
        <v>471.50562499999978</v>
      </c>
      <c r="L38" s="514">
        <v>2455.6204250000001</v>
      </c>
      <c r="M38" s="514">
        <v>4072.8739500000001</v>
      </c>
      <c r="N38" s="516">
        <v>0.58183913571428569</v>
      </c>
      <c r="O38" s="514">
        <v>15.966665000000001</v>
      </c>
      <c r="P38" s="516">
        <v>2.2809521428571429E-3</v>
      </c>
      <c r="Q38" s="515">
        <v>15.966665000000001</v>
      </c>
    </row>
    <row r="39" spans="1:17" ht="63.75" customHeight="1" x14ac:dyDescent="0.25">
      <c r="A39" s="840"/>
      <c r="B39" s="513" t="s">
        <v>406</v>
      </c>
      <c r="C39" s="628" t="s">
        <v>471</v>
      </c>
      <c r="D39" s="21" t="s">
        <v>407</v>
      </c>
      <c r="E39" s="514">
        <v>4610.9585459999998</v>
      </c>
      <c r="F39" s="515">
        <v>4610.9585459999998</v>
      </c>
      <c r="G39" s="515">
        <v>0</v>
      </c>
      <c r="H39" s="515">
        <v>4610.9585459999998</v>
      </c>
      <c r="I39" s="515">
        <v>1932.903155</v>
      </c>
      <c r="J39" s="516">
        <v>0.41919768649336281</v>
      </c>
      <c r="K39" s="515">
        <v>506.2030749999999</v>
      </c>
      <c r="L39" s="514">
        <v>2678.0553909999999</v>
      </c>
      <c r="M39" s="514">
        <v>1426.7000800000001</v>
      </c>
      <c r="N39" s="516">
        <v>0.30941507406039476</v>
      </c>
      <c r="O39" s="514">
        <v>235.96955299999999</v>
      </c>
      <c r="P39" s="516">
        <v>5.1175813151628363E-2</v>
      </c>
      <c r="Q39" s="515">
        <v>158.55563000000001</v>
      </c>
    </row>
    <row r="40" spans="1:17" ht="88.5" customHeight="1" x14ac:dyDescent="0.25">
      <c r="A40" s="840"/>
      <c r="B40" s="513" t="s">
        <v>411</v>
      </c>
      <c r="C40" s="628" t="s">
        <v>472</v>
      </c>
      <c r="D40" s="21" t="s">
        <v>412</v>
      </c>
      <c r="E40" s="514">
        <v>8270.5671020000009</v>
      </c>
      <c r="F40" s="515">
        <v>8270.5671020000009</v>
      </c>
      <c r="G40" s="515">
        <v>0</v>
      </c>
      <c r="H40" s="515">
        <v>8270.5671020000009</v>
      </c>
      <c r="I40" s="515">
        <v>5935.2074013299998</v>
      </c>
      <c r="J40" s="516">
        <v>0.71763004013288756</v>
      </c>
      <c r="K40" s="515">
        <v>354.80676099999982</v>
      </c>
      <c r="L40" s="514">
        <v>2335.3597006700011</v>
      </c>
      <c r="M40" s="514">
        <v>5580.40064033</v>
      </c>
      <c r="N40" s="516">
        <v>0.67473010877096196</v>
      </c>
      <c r="O40" s="514">
        <v>598.48666900000001</v>
      </c>
      <c r="P40" s="516">
        <v>7.2363437914103018E-2</v>
      </c>
      <c r="Q40" s="515">
        <v>581.78373599999998</v>
      </c>
    </row>
    <row r="41" spans="1:17" ht="20.25" thickBot="1" x14ac:dyDescent="0.3">
      <c r="A41" s="841"/>
      <c r="B41" s="824" t="s">
        <v>82</v>
      </c>
      <c r="C41" s="825"/>
      <c r="D41" s="826"/>
      <c r="E41" s="536">
        <v>78721.613641999997</v>
      </c>
      <c r="F41" s="537">
        <v>78721.613641999997</v>
      </c>
      <c r="G41" s="537">
        <v>0</v>
      </c>
      <c r="H41" s="537">
        <v>78721.613641999997</v>
      </c>
      <c r="I41" s="537">
        <v>33591.22575233</v>
      </c>
      <c r="J41" s="538">
        <v>0.42670905991703684</v>
      </c>
      <c r="K41" s="537">
        <v>3170.1943529999999</v>
      </c>
      <c r="L41" s="536">
        <v>45130.387889670004</v>
      </c>
      <c r="M41" s="536">
        <v>30421.031399330001</v>
      </c>
      <c r="N41" s="538">
        <v>0.38643810755296309</v>
      </c>
      <c r="O41" s="536">
        <v>2187.2316369999999</v>
      </c>
      <c r="P41" s="538">
        <v>2.7784385200064748E-2</v>
      </c>
      <c r="Q41" s="537">
        <v>2086.7946429999997</v>
      </c>
    </row>
    <row r="42" spans="1:17" ht="26.25" customHeight="1" thickBot="1" x14ac:dyDescent="0.3">
      <c r="A42" s="839"/>
      <c r="B42" s="760" t="s">
        <v>70</v>
      </c>
      <c r="C42" s="761"/>
      <c r="D42" s="762"/>
      <c r="E42" s="540">
        <v>92408.660040000002</v>
      </c>
      <c r="F42" s="541">
        <v>92408.660040000002</v>
      </c>
      <c r="G42" s="541">
        <v>0</v>
      </c>
      <c r="H42" s="541">
        <v>92408.660040000002</v>
      </c>
      <c r="I42" s="541">
        <v>38624.844901329998</v>
      </c>
      <c r="J42" s="542">
        <v>0.41797862759411131</v>
      </c>
      <c r="K42" s="541">
        <v>3539.7413934000001</v>
      </c>
      <c r="L42" s="540">
        <v>53783.815138670005</v>
      </c>
      <c r="M42" s="540">
        <v>35085.103507929998</v>
      </c>
      <c r="N42" s="542">
        <v>0.3796733281571561</v>
      </c>
      <c r="O42" s="540">
        <v>3661.4805019999999</v>
      </c>
      <c r="P42" s="542">
        <v>3.9622698786186183E-2</v>
      </c>
      <c r="Q42" s="705">
        <v>3120.5969679999998</v>
      </c>
    </row>
    <row r="43" spans="1:17" ht="20.25" customHeight="1" thickBot="1" x14ac:dyDescent="0.3">
      <c r="A43" s="808" t="s">
        <v>495</v>
      </c>
      <c r="B43" s="808"/>
      <c r="C43" s="808"/>
      <c r="D43" s="808"/>
      <c r="E43" s="808"/>
      <c r="F43" s="808"/>
      <c r="G43" s="808"/>
      <c r="H43" s="808"/>
      <c r="I43" s="808"/>
      <c r="J43" s="808"/>
      <c r="K43" s="808"/>
      <c r="L43" s="808"/>
      <c r="M43" s="808"/>
      <c r="N43" s="808"/>
      <c r="O43" s="808"/>
      <c r="P43" s="808"/>
      <c r="Q43" s="706"/>
    </row>
    <row r="44" spans="1:17" s="153" customFormat="1" ht="48.75" customHeight="1" thickBot="1" x14ac:dyDescent="0.3">
      <c r="A44" s="458" t="s">
        <v>6</v>
      </c>
      <c r="B44" s="691" t="s">
        <v>7</v>
      </c>
      <c r="C44" s="691" t="s">
        <v>453</v>
      </c>
      <c r="D44" s="691" t="s">
        <v>171</v>
      </c>
      <c r="E44" s="694" t="s">
        <v>94</v>
      </c>
      <c r="F44" s="691" t="s">
        <v>170</v>
      </c>
      <c r="G44" s="691" t="s">
        <v>97</v>
      </c>
      <c r="H44" s="691" t="s">
        <v>354</v>
      </c>
      <c r="I44" s="691" t="s">
        <v>24</v>
      </c>
      <c r="J44" s="695" t="s">
        <v>332</v>
      </c>
      <c r="K44" s="691" t="s">
        <v>175</v>
      </c>
      <c r="L44" s="691" t="s">
        <v>172</v>
      </c>
      <c r="M44" s="694" t="s">
        <v>25</v>
      </c>
      <c r="N44" s="691" t="s">
        <v>43</v>
      </c>
      <c r="O44" s="694" t="s">
        <v>80</v>
      </c>
      <c r="P44" s="691" t="s">
        <v>257</v>
      </c>
      <c r="Q44" s="691" t="s">
        <v>28</v>
      </c>
    </row>
    <row r="45" spans="1:17" ht="27" customHeight="1" x14ac:dyDescent="0.25">
      <c r="A45" s="792" t="s">
        <v>230</v>
      </c>
      <c r="B45" s="518" t="s">
        <v>100</v>
      </c>
      <c r="C45" s="629" t="s">
        <v>101</v>
      </c>
      <c r="D45" s="259" t="s">
        <v>101</v>
      </c>
      <c r="E45" s="514">
        <v>6525</v>
      </c>
      <c r="F45" s="515">
        <v>5875</v>
      </c>
      <c r="G45" s="515">
        <v>0</v>
      </c>
      <c r="H45" s="515">
        <v>5875</v>
      </c>
      <c r="I45" s="515">
        <v>5780.7506813</v>
      </c>
      <c r="J45" s="516">
        <v>0.98395756277446811</v>
      </c>
      <c r="K45" s="515">
        <v>3672.0155832999999</v>
      </c>
      <c r="L45" s="514">
        <v>94.249318700000003</v>
      </c>
      <c r="M45" s="514">
        <v>2108.7350980000001</v>
      </c>
      <c r="N45" s="517">
        <v>0.35893363370212766</v>
      </c>
      <c r="O45" s="514">
        <v>2065.3325869999999</v>
      </c>
      <c r="P45" s="517">
        <v>0.35154597225531914</v>
      </c>
      <c r="Q45" s="707">
        <v>2065.3325869999999</v>
      </c>
    </row>
    <row r="46" spans="1:17" ht="42" customHeight="1" x14ac:dyDescent="0.25">
      <c r="A46" s="793"/>
      <c r="B46" s="518" t="s">
        <v>102</v>
      </c>
      <c r="C46" s="629" t="s">
        <v>103</v>
      </c>
      <c r="D46" s="259" t="s">
        <v>103</v>
      </c>
      <c r="E46" s="514">
        <v>2246</v>
      </c>
      <c r="F46" s="515">
        <v>2246</v>
      </c>
      <c r="G46" s="515">
        <v>0</v>
      </c>
      <c r="H46" s="515">
        <v>2246</v>
      </c>
      <c r="I46" s="515">
        <v>2133.6999999999998</v>
      </c>
      <c r="J46" s="516">
        <v>0.95</v>
      </c>
      <c r="K46" s="515">
        <v>1517.3860599999998</v>
      </c>
      <c r="L46" s="514">
        <v>112.30000000000018</v>
      </c>
      <c r="M46" s="514">
        <v>616.31394</v>
      </c>
      <c r="N46" s="517">
        <v>0.27440513802315225</v>
      </c>
      <c r="O46" s="514">
        <v>616.31394</v>
      </c>
      <c r="P46" s="517">
        <v>0.27440513802315225</v>
      </c>
      <c r="Q46" s="707">
        <v>616.31394</v>
      </c>
    </row>
    <row r="47" spans="1:17" ht="38.25" customHeight="1" x14ac:dyDescent="0.25">
      <c r="A47" s="793"/>
      <c r="B47" s="518" t="s">
        <v>104</v>
      </c>
      <c r="C47" s="629" t="s">
        <v>105</v>
      </c>
      <c r="D47" s="259" t="s">
        <v>105</v>
      </c>
      <c r="E47" s="514">
        <v>320</v>
      </c>
      <c r="F47" s="515">
        <v>970</v>
      </c>
      <c r="G47" s="515">
        <v>0</v>
      </c>
      <c r="H47" s="515">
        <v>970</v>
      </c>
      <c r="I47" s="515">
        <v>534.4993187</v>
      </c>
      <c r="J47" s="516">
        <v>0.55103022546391756</v>
      </c>
      <c r="K47" s="515">
        <v>268.99545469999998</v>
      </c>
      <c r="L47" s="514">
        <v>435.5006813</v>
      </c>
      <c r="M47" s="514">
        <v>265.50386400000002</v>
      </c>
      <c r="N47" s="517">
        <v>0.27371532371134022</v>
      </c>
      <c r="O47" s="514">
        <v>243.719076</v>
      </c>
      <c r="P47" s="517">
        <v>0.25125677938144331</v>
      </c>
      <c r="Q47" s="707">
        <v>243.719076</v>
      </c>
    </row>
    <row r="48" spans="1:17" ht="24" customHeight="1" x14ac:dyDescent="0.25">
      <c r="A48" s="793"/>
      <c r="B48" s="809" t="s">
        <v>46</v>
      </c>
      <c r="C48" s="809"/>
      <c r="D48" s="312" t="s">
        <v>271</v>
      </c>
      <c r="E48" s="532">
        <v>9091</v>
      </c>
      <c r="F48" s="533">
        <v>9091</v>
      </c>
      <c r="G48" s="533">
        <v>0</v>
      </c>
      <c r="H48" s="533">
        <v>9091</v>
      </c>
      <c r="I48" s="533">
        <v>8448.9500000000007</v>
      </c>
      <c r="J48" s="534">
        <v>0.92937520624793757</v>
      </c>
      <c r="K48" s="533">
        <v>5458.3970979999995</v>
      </c>
      <c r="L48" s="532">
        <v>642.04999999999927</v>
      </c>
      <c r="M48" s="532">
        <v>2990.5529020000004</v>
      </c>
      <c r="N48" s="534">
        <v>0.32895752964470359</v>
      </c>
      <c r="O48" s="532">
        <v>2925.3656029999997</v>
      </c>
      <c r="P48" s="534">
        <v>0.32178699846001535</v>
      </c>
      <c r="Q48" s="708">
        <v>2925.3656029999997</v>
      </c>
    </row>
    <row r="49" spans="1:17" ht="36.75" customHeight="1" x14ac:dyDescent="0.25">
      <c r="A49" s="793"/>
      <c r="B49" s="518" t="s">
        <v>305</v>
      </c>
      <c r="C49" s="629" t="s">
        <v>306</v>
      </c>
      <c r="D49" s="259" t="s">
        <v>306</v>
      </c>
      <c r="E49" s="514">
        <v>4729.2</v>
      </c>
      <c r="F49" s="515">
        <v>4729.2</v>
      </c>
      <c r="G49" s="515">
        <v>0</v>
      </c>
      <c r="H49" s="515">
        <v>4729.2</v>
      </c>
      <c r="I49" s="515">
        <v>4517.0160893800003</v>
      </c>
      <c r="J49" s="516">
        <v>0.95513323381967363</v>
      </c>
      <c r="K49" s="515">
        <v>610.35668550000037</v>
      </c>
      <c r="L49" s="514">
        <v>212.18391061999955</v>
      </c>
      <c r="M49" s="514">
        <v>3906.6594038799999</v>
      </c>
      <c r="N49" s="517">
        <v>0.82607193687727309</v>
      </c>
      <c r="O49" s="514">
        <v>1295.2577860399999</v>
      </c>
      <c r="P49" s="517">
        <v>0.27388517847416055</v>
      </c>
      <c r="Q49" s="709">
        <v>1098.93067804</v>
      </c>
    </row>
    <row r="50" spans="1:17" ht="24" customHeight="1" x14ac:dyDescent="0.25">
      <c r="A50" s="793"/>
      <c r="B50" s="809" t="s">
        <v>167</v>
      </c>
      <c r="C50" s="809"/>
      <c r="D50" s="312" t="s">
        <v>167</v>
      </c>
      <c r="E50" s="532">
        <v>4729.2</v>
      </c>
      <c r="F50" s="533">
        <v>4729.2</v>
      </c>
      <c r="G50" s="533">
        <v>0</v>
      </c>
      <c r="H50" s="533">
        <v>4729.2</v>
      </c>
      <c r="I50" s="533">
        <v>4517.0160893800003</v>
      </c>
      <c r="J50" s="534">
        <v>0.95513323381967363</v>
      </c>
      <c r="K50" s="533">
        <v>610.35668550000037</v>
      </c>
      <c r="L50" s="532">
        <v>212.18391061999955</v>
      </c>
      <c r="M50" s="532">
        <v>3906.6594038799999</v>
      </c>
      <c r="N50" s="534">
        <v>0.82607193687727309</v>
      </c>
      <c r="O50" s="532">
        <v>1295.2577860399999</v>
      </c>
      <c r="P50" s="534">
        <v>0.27388517847416055</v>
      </c>
      <c r="Q50" s="708">
        <v>1098.93067804</v>
      </c>
    </row>
    <row r="51" spans="1:17" ht="45" x14ac:dyDescent="0.25">
      <c r="A51" s="793"/>
      <c r="B51" s="513" t="s">
        <v>114</v>
      </c>
      <c r="C51" s="628" t="s">
        <v>35</v>
      </c>
      <c r="D51" s="21" t="s">
        <v>35</v>
      </c>
      <c r="E51" s="514">
        <v>54540.5</v>
      </c>
      <c r="F51" s="515">
        <v>54540.5</v>
      </c>
      <c r="G51" s="515">
        <v>0</v>
      </c>
      <c r="H51" s="515">
        <v>54540.5</v>
      </c>
      <c r="I51" s="515">
        <v>34456.398092999996</v>
      </c>
      <c r="J51" s="516">
        <v>0.63175801639148887</v>
      </c>
      <c r="K51" s="515">
        <v>15068.056919999995</v>
      </c>
      <c r="L51" s="514">
        <v>20084.101907000004</v>
      </c>
      <c r="M51" s="514">
        <v>19388.341173000001</v>
      </c>
      <c r="N51" s="516">
        <v>0.35548521141170325</v>
      </c>
      <c r="O51" s="514">
        <v>4499.5333599999994</v>
      </c>
      <c r="P51" s="516">
        <v>8.249893858692163E-2</v>
      </c>
      <c r="Q51" s="707">
        <v>3767.092189</v>
      </c>
    </row>
    <row r="52" spans="1:17" ht="19.5" x14ac:dyDescent="0.25">
      <c r="A52" s="793"/>
      <c r="B52" s="809" t="s">
        <v>47</v>
      </c>
      <c r="C52" s="809"/>
      <c r="D52" s="312" t="s">
        <v>47</v>
      </c>
      <c r="E52" s="532">
        <v>54540.5</v>
      </c>
      <c r="F52" s="533">
        <v>54540.5</v>
      </c>
      <c r="G52" s="533">
        <v>0</v>
      </c>
      <c r="H52" s="533">
        <v>54540.5</v>
      </c>
      <c r="I52" s="533">
        <v>34456.398092999996</v>
      </c>
      <c r="J52" s="534">
        <v>0.63175801639148887</v>
      </c>
      <c r="K52" s="533">
        <v>15068.056919999995</v>
      </c>
      <c r="L52" s="532">
        <v>20084.101907000004</v>
      </c>
      <c r="M52" s="532">
        <v>19388.341173000001</v>
      </c>
      <c r="N52" s="534">
        <v>0.35548521141170325</v>
      </c>
      <c r="O52" s="532">
        <v>4499.5333599999994</v>
      </c>
      <c r="P52" s="534">
        <v>8.249893858692163E-2</v>
      </c>
      <c r="Q52" s="708">
        <v>3767.092189</v>
      </c>
    </row>
    <row r="53" spans="1:17" ht="27" customHeight="1" x14ac:dyDescent="0.25">
      <c r="A53" s="793"/>
      <c r="B53" s="513" t="s">
        <v>146</v>
      </c>
      <c r="C53" s="628" t="s">
        <v>147</v>
      </c>
      <c r="D53" s="21" t="s">
        <v>147</v>
      </c>
      <c r="E53" s="514">
        <v>91.1</v>
      </c>
      <c r="F53" s="515">
        <v>91.1</v>
      </c>
      <c r="G53" s="515">
        <v>0</v>
      </c>
      <c r="H53" s="515">
        <v>91.1</v>
      </c>
      <c r="I53" s="515">
        <v>0</v>
      </c>
      <c r="J53" s="516">
        <v>0</v>
      </c>
      <c r="K53" s="515">
        <v>0</v>
      </c>
      <c r="L53" s="514">
        <v>91.1</v>
      </c>
      <c r="M53" s="514">
        <v>0</v>
      </c>
      <c r="N53" s="516">
        <v>0</v>
      </c>
      <c r="O53" s="514">
        <v>0</v>
      </c>
      <c r="P53" s="516">
        <v>0</v>
      </c>
      <c r="Q53" s="707">
        <v>0</v>
      </c>
    </row>
    <row r="54" spans="1:17" ht="19.5" x14ac:dyDescent="0.25">
      <c r="A54" s="793"/>
      <c r="B54" s="809" t="s">
        <v>491</v>
      </c>
      <c r="C54" s="809"/>
      <c r="D54" s="693"/>
      <c r="E54" s="532">
        <v>91.1</v>
      </c>
      <c r="F54" s="533">
        <v>91.1</v>
      </c>
      <c r="G54" s="533">
        <v>0</v>
      </c>
      <c r="H54" s="533">
        <v>91.1</v>
      </c>
      <c r="I54" s="533">
        <v>0</v>
      </c>
      <c r="J54" s="534">
        <v>0</v>
      </c>
      <c r="K54" s="533">
        <v>0</v>
      </c>
      <c r="L54" s="532">
        <v>91.1</v>
      </c>
      <c r="M54" s="532">
        <v>0</v>
      </c>
      <c r="N54" s="534">
        <v>0</v>
      </c>
      <c r="O54" s="532">
        <v>0</v>
      </c>
      <c r="P54" s="534">
        <v>0</v>
      </c>
      <c r="Q54" s="708">
        <v>0</v>
      </c>
    </row>
    <row r="55" spans="1:17" ht="75" x14ac:dyDescent="0.25">
      <c r="A55" s="793"/>
      <c r="B55" s="513" t="s">
        <v>451</v>
      </c>
      <c r="C55" s="628" t="s">
        <v>473</v>
      </c>
      <c r="D55" s="21" t="s">
        <v>433</v>
      </c>
      <c r="E55" s="514">
        <v>4000</v>
      </c>
      <c r="F55" s="515">
        <v>4000</v>
      </c>
      <c r="G55" s="515">
        <v>0</v>
      </c>
      <c r="H55" s="515">
        <v>4000</v>
      </c>
      <c r="I55" s="515">
        <v>3990.6768339999999</v>
      </c>
      <c r="J55" s="516">
        <v>0.99766920849999996</v>
      </c>
      <c r="K55" s="515">
        <v>2597.3154279999999</v>
      </c>
      <c r="L55" s="514">
        <v>9.3231660000001284</v>
      </c>
      <c r="M55" s="514">
        <v>1393.361406</v>
      </c>
      <c r="N55" s="516">
        <v>0.34834035149999998</v>
      </c>
      <c r="O55" s="514">
        <v>17.759311</v>
      </c>
      <c r="P55" s="516">
        <v>4.43982775E-3</v>
      </c>
      <c r="Q55" s="707">
        <v>17.759311</v>
      </c>
    </row>
    <row r="56" spans="1:17" ht="20.25" thickBot="1" x14ac:dyDescent="0.3">
      <c r="A56" s="793"/>
      <c r="B56" s="820" t="s">
        <v>82</v>
      </c>
      <c r="C56" s="820"/>
      <c r="D56" s="711" t="s">
        <v>82</v>
      </c>
      <c r="E56" s="536">
        <v>4000</v>
      </c>
      <c r="F56" s="537">
        <v>4000</v>
      </c>
      <c r="G56" s="537">
        <v>0</v>
      </c>
      <c r="H56" s="537">
        <v>4000</v>
      </c>
      <c r="I56" s="537">
        <v>3990.6768339999999</v>
      </c>
      <c r="J56" s="538">
        <v>0.99766920849999996</v>
      </c>
      <c r="K56" s="537">
        <v>2597.3154279999999</v>
      </c>
      <c r="L56" s="537">
        <v>9.3231660000001284</v>
      </c>
      <c r="M56" s="536">
        <v>1393.361406</v>
      </c>
      <c r="N56" s="538">
        <v>0.34834035149999998</v>
      </c>
      <c r="O56" s="536">
        <v>17.759311</v>
      </c>
      <c r="P56" s="538">
        <v>4.43982775E-3</v>
      </c>
      <c r="Q56" s="710">
        <v>17.759311</v>
      </c>
    </row>
    <row r="57" spans="1:17" ht="27" customHeight="1" thickBot="1" x14ac:dyDescent="0.3">
      <c r="A57" s="856"/>
      <c r="B57" s="760" t="s">
        <v>70</v>
      </c>
      <c r="C57" s="761"/>
      <c r="D57" s="762"/>
      <c r="E57" s="540">
        <v>72451.799999999988</v>
      </c>
      <c r="F57" s="541">
        <v>72451.799999999988</v>
      </c>
      <c r="G57" s="541">
        <v>0</v>
      </c>
      <c r="H57" s="541">
        <v>72451.799999999988</v>
      </c>
      <c r="I57" s="541">
        <v>51413.041016379997</v>
      </c>
      <c r="J57" s="542">
        <v>0.70961716639724626</v>
      </c>
      <c r="K57" s="541">
        <v>23734.126131499994</v>
      </c>
      <c r="L57" s="540">
        <v>21038.758983619999</v>
      </c>
      <c r="M57" s="540">
        <v>27678.91488488</v>
      </c>
      <c r="N57" s="542">
        <v>0.38203212183658658</v>
      </c>
      <c r="O57" s="540">
        <v>8737.9160600399991</v>
      </c>
      <c r="P57" s="542">
        <v>0.12060316044653135</v>
      </c>
      <c r="Q57" s="705">
        <v>7809.1477810399992</v>
      </c>
    </row>
    <row r="58" spans="1:17" ht="21.75" customHeight="1" thickBot="1" x14ac:dyDescent="0.3">
      <c r="A58" s="808" t="s">
        <v>495</v>
      </c>
      <c r="B58" s="808"/>
      <c r="C58" s="808"/>
      <c r="D58" s="808"/>
      <c r="E58" s="808"/>
      <c r="F58" s="808"/>
      <c r="G58" s="808"/>
      <c r="H58" s="808"/>
      <c r="I58" s="808"/>
      <c r="J58" s="808"/>
      <c r="K58" s="808"/>
      <c r="L58" s="808"/>
      <c r="M58" s="808"/>
      <c r="N58" s="808"/>
      <c r="O58" s="808"/>
      <c r="P58" s="808"/>
    </row>
    <row r="59" spans="1:17" s="153" customFormat="1" ht="47.25" customHeight="1" thickBot="1" x14ac:dyDescent="0.3">
      <c r="A59" s="458" t="s">
        <v>6</v>
      </c>
      <c r="B59" s="487" t="s">
        <v>7</v>
      </c>
      <c r="C59" s="457" t="s">
        <v>453</v>
      </c>
      <c r="D59" s="459" t="s">
        <v>171</v>
      </c>
      <c r="E59" s="484" t="s">
        <v>94</v>
      </c>
      <c r="F59" s="459" t="s">
        <v>170</v>
      </c>
      <c r="G59" s="459" t="s">
        <v>97</v>
      </c>
      <c r="H59" s="459" t="s">
        <v>354</v>
      </c>
      <c r="I59" s="459" t="s">
        <v>24</v>
      </c>
      <c r="J59" s="460" t="s">
        <v>332</v>
      </c>
      <c r="K59" s="459" t="s">
        <v>175</v>
      </c>
      <c r="L59" s="459" t="s">
        <v>172</v>
      </c>
      <c r="M59" s="484" t="s">
        <v>25</v>
      </c>
      <c r="N59" s="459" t="s">
        <v>43</v>
      </c>
      <c r="O59" s="484" t="s">
        <v>80</v>
      </c>
      <c r="P59" s="459" t="s">
        <v>257</v>
      </c>
      <c r="Q59" s="484" t="s">
        <v>28</v>
      </c>
    </row>
    <row r="60" spans="1:17" ht="102" customHeight="1" x14ac:dyDescent="0.25">
      <c r="A60" s="847" t="s">
        <v>289</v>
      </c>
      <c r="B60" s="559" t="s">
        <v>143</v>
      </c>
      <c r="C60" s="634" t="s">
        <v>84</v>
      </c>
      <c r="D60" s="462" t="s">
        <v>84</v>
      </c>
      <c r="E60" s="527">
        <v>1534.8</v>
      </c>
      <c r="F60" s="528">
        <v>1534.8</v>
      </c>
      <c r="G60" s="528">
        <v>0</v>
      </c>
      <c r="H60" s="528">
        <v>1534.8</v>
      </c>
      <c r="I60" s="528">
        <v>1318.84</v>
      </c>
      <c r="J60" s="516">
        <v>0.85929111284857962</v>
      </c>
      <c r="K60" s="515">
        <v>453.31136499999991</v>
      </c>
      <c r="L60" s="527">
        <v>215.96000000000004</v>
      </c>
      <c r="M60" s="527">
        <v>865.52863500000001</v>
      </c>
      <c r="N60" s="516">
        <v>0.56393577990617672</v>
      </c>
      <c r="O60" s="527">
        <v>343.53878400000002</v>
      </c>
      <c r="P60" s="516">
        <v>0.22383293197810791</v>
      </c>
      <c r="Q60" s="528">
        <v>343.53878400000002</v>
      </c>
    </row>
    <row r="61" spans="1:17" ht="23.25" customHeight="1" x14ac:dyDescent="0.25">
      <c r="A61" s="848"/>
      <c r="B61" s="770" t="s">
        <v>47</v>
      </c>
      <c r="C61" s="771"/>
      <c r="D61" s="312" t="s">
        <v>47</v>
      </c>
      <c r="E61" s="532">
        <v>1534.8</v>
      </c>
      <c r="F61" s="533">
        <v>1534.8</v>
      </c>
      <c r="G61" s="533">
        <v>0</v>
      </c>
      <c r="H61" s="533">
        <v>1534.8</v>
      </c>
      <c r="I61" s="533">
        <v>1318.84</v>
      </c>
      <c r="J61" s="534">
        <v>0.85929111284857962</v>
      </c>
      <c r="K61" s="533">
        <v>453.31136499999991</v>
      </c>
      <c r="L61" s="532">
        <v>215.96000000000004</v>
      </c>
      <c r="M61" s="532">
        <v>865.52863500000001</v>
      </c>
      <c r="N61" s="534">
        <v>0.56393577990617672</v>
      </c>
      <c r="O61" s="532">
        <v>343.53878400000002</v>
      </c>
      <c r="P61" s="534">
        <v>0.22383293197810791</v>
      </c>
      <c r="Q61" s="533">
        <v>343.53878400000002</v>
      </c>
    </row>
    <row r="62" spans="1:17" ht="103.5" customHeight="1" x14ac:dyDescent="0.25">
      <c r="A62" s="848"/>
      <c r="B62" s="560" t="s">
        <v>435</v>
      </c>
      <c r="C62" s="635" t="s">
        <v>474</v>
      </c>
      <c r="D62" s="463" t="s">
        <v>433</v>
      </c>
      <c r="E62" s="514">
        <v>2997.2460000000001</v>
      </c>
      <c r="F62" s="515">
        <v>2997.2460000000001</v>
      </c>
      <c r="G62" s="515">
        <v>0</v>
      </c>
      <c r="H62" s="515">
        <v>2997.2460000000001</v>
      </c>
      <c r="I62" s="515">
        <v>2840.1471099999999</v>
      </c>
      <c r="J62" s="516">
        <v>0.94758558690210937</v>
      </c>
      <c r="K62" s="515">
        <v>1876.176363</v>
      </c>
      <c r="L62" s="514">
        <v>157.09889000000021</v>
      </c>
      <c r="M62" s="514">
        <v>963.97074699999996</v>
      </c>
      <c r="N62" s="516">
        <v>0.32161882841782086</v>
      </c>
      <c r="O62" s="514">
        <v>211.40383600000001</v>
      </c>
      <c r="P62" s="516">
        <v>7.0532694346743641E-2</v>
      </c>
      <c r="Q62" s="515">
        <v>211.40383600000001</v>
      </c>
    </row>
    <row r="63" spans="1:17" ht="27.75" customHeight="1" thickBot="1" x14ac:dyDescent="0.3">
      <c r="A63" s="848"/>
      <c r="B63" s="777" t="s">
        <v>82</v>
      </c>
      <c r="C63" s="778"/>
      <c r="D63" s="711" t="s">
        <v>82</v>
      </c>
      <c r="E63" s="536">
        <v>2997.2460000000001</v>
      </c>
      <c r="F63" s="537">
        <v>2997.2460000000001</v>
      </c>
      <c r="G63" s="537">
        <v>0</v>
      </c>
      <c r="H63" s="537">
        <v>2997.2460000000001</v>
      </c>
      <c r="I63" s="537">
        <v>2840.1471099999999</v>
      </c>
      <c r="J63" s="538">
        <v>0.94758558690210937</v>
      </c>
      <c r="K63" s="537">
        <v>1876.176363</v>
      </c>
      <c r="L63" s="536">
        <v>157.09889000000021</v>
      </c>
      <c r="M63" s="536">
        <v>963.97074699999996</v>
      </c>
      <c r="N63" s="538">
        <v>0.32161882841782086</v>
      </c>
      <c r="O63" s="536">
        <v>211.40383600000001</v>
      </c>
      <c r="P63" s="538">
        <v>7.0532694346743641E-2</v>
      </c>
      <c r="Q63" s="537">
        <v>211.40383600000001</v>
      </c>
    </row>
    <row r="64" spans="1:17" ht="35.25" customHeight="1" thickBot="1" x14ac:dyDescent="0.3">
      <c r="A64" s="849"/>
      <c r="B64" s="760" t="s">
        <v>70</v>
      </c>
      <c r="C64" s="761"/>
      <c r="D64" s="762"/>
      <c r="E64" s="540">
        <v>4532.0460000000003</v>
      </c>
      <c r="F64" s="541">
        <v>4532.0460000000003</v>
      </c>
      <c r="G64" s="541">
        <v>0</v>
      </c>
      <c r="H64" s="541">
        <v>4532.0460000000003</v>
      </c>
      <c r="I64" s="541">
        <v>4158.98711</v>
      </c>
      <c r="J64" s="542">
        <v>0.91768422253436965</v>
      </c>
      <c r="K64" s="541">
        <v>2329.4877280000001</v>
      </c>
      <c r="L64" s="540">
        <v>373.05889000000025</v>
      </c>
      <c r="M64" s="540">
        <v>1829.499382</v>
      </c>
      <c r="N64" s="542">
        <v>0.40368067358539605</v>
      </c>
      <c r="O64" s="540">
        <v>554.94262000000003</v>
      </c>
      <c r="P64" s="542">
        <v>0.12244858503201424</v>
      </c>
      <c r="Q64" s="705">
        <v>554.94262000000003</v>
      </c>
    </row>
    <row r="65" spans="1:17" ht="21.75" customHeight="1" thickBot="1" x14ac:dyDescent="0.3">
      <c r="A65" s="853" t="s">
        <v>495</v>
      </c>
      <c r="B65" s="853"/>
      <c r="C65" s="853"/>
      <c r="D65" s="853"/>
      <c r="E65" s="853"/>
      <c r="F65" s="853"/>
      <c r="G65" s="853"/>
      <c r="H65" s="853"/>
      <c r="I65" s="853"/>
      <c r="J65" s="853"/>
      <c r="K65" s="853"/>
      <c r="L65" s="853"/>
      <c r="M65" s="853"/>
      <c r="N65" s="853"/>
      <c r="O65" s="853"/>
      <c r="P65" s="853"/>
    </row>
    <row r="66" spans="1:17" ht="68.25" customHeight="1" thickBot="1" x14ac:dyDescent="0.3">
      <c r="A66" s="450" t="s">
        <v>6</v>
      </c>
      <c r="B66" s="696" t="s">
        <v>7</v>
      </c>
      <c r="C66" s="630" t="s">
        <v>453</v>
      </c>
      <c r="D66" s="451" t="s">
        <v>171</v>
      </c>
      <c r="E66" s="484" t="s">
        <v>94</v>
      </c>
      <c r="F66" s="459" t="s">
        <v>170</v>
      </c>
      <c r="G66" s="484" t="s">
        <v>97</v>
      </c>
      <c r="H66" s="459" t="s">
        <v>354</v>
      </c>
      <c r="I66" s="697" t="s">
        <v>24</v>
      </c>
      <c r="J66" s="698" t="s">
        <v>332</v>
      </c>
      <c r="K66" s="697" t="s">
        <v>175</v>
      </c>
      <c r="L66" s="697" t="s">
        <v>172</v>
      </c>
      <c r="M66" s="484" t="s">
        <v>25</v>
      </c>
      <c r="N66" s="697" t="s">
        <v>43</v>
      </c>
      <c r="O66" s="484" t="s">
        <v>80</v>
      </c>
      <c r="P66" s="484" t="s">
        <v>257</v>
      </c>
      <c r="Q66" s="484" t="s">
        <v>28</v>
      </c>
    </row>
    <row r="67" spans="1:17" ht="42.75" customHeight="1" x14ac:dyDescent="0.25">
      <c r="A67" s="850" t="s">
        <v>375</v>
      </c>
      <c r="B67" s="562" t="s">
        <v>339</v>
      </c>
      <c r="C67" s="637" t="s">
        <v>33</v>
      </c>
      <c r="D67" s="279" t="s">
        <v>33</v>
      </c>
      <c r="E67" s="563">
        <v>2800</v>
      </c>
      <c r="F67" s="547">
        <v>2800</v>
      </c>
      <c r="G67" s="547">
        <v>0</v>
      </c>
      <c r="H67" s="547">
        <v>2800</v>
      </c>
      <c r="I67" s="547">
        <v>2486.5268569999998</v>
      </c>
      <c r="J67" s="564">
        <v>0.88804530607142851</v>
      </c>
      <c r="K67" s="547">
        <v>340.30850999999984</v>
      </c>
      <c r="L67" s="563">
        <v>313.47314300000016</v>
      </c>
      <c r="M67" s="563">
        <v>2146.218347</v>
      </c>
      <c r="N67" s="565">
        <v>0.76650655249999999</v>
      </c>
      <c r="O67" s="563">
        <v>613.82457199999999</v>
      </c>
      <c r="P67" s="517">
        <v>0.21922306142857143</v>
      </c>
      <c r="Q67" s="547">
        <v>551.72457199999997</v>
      </c>
    </row>
    <row r="68" spans="1:17" ht="24.75" customHeight="1" x14ac:dyDescent="0.25">
      <c r="A68" s="851"/>
      <c r="B68" s="770" t="s">
        <v>47</v>
      </c>
      <c r="C68" s="771"/>
      <c r="D68" s="312" t="s">
        <v>47</v>
      </c>
      <c r="E68" s="532">
        <v>2800</v>
      </c>
      <c r="F68" s="533">
        <v>2800</v>
      </c>
      <c r="G68" s="533">
        <v>0</v>
      </c>
      <c r="H68" s="533">
        <v>2800</v>
      </c>
      <c r="I68" s="533">
        <v>2486.5268569999998</v>
      </c>
      <c r="J68" s="534">
        <v>0.88804530607142851</v>
      </c>
      <c r="K68" s="533">
        <v>340.30850999999984</v>
      </c>
      <c r="L68" s="532">
        <v>313.47314300000016</v>
      </c>
      <c r="M68" s="532">
        <v>2146.218347</v>
      </c>
      <c r="N68" s="534">
        <v>0.76650655249999999</v>
      </c>
      <c r="O68" s="532">
        <v>613.82457199999999</v>
      </c>
      <c r="P68" s="534">
        <v>0.21922306142857143</v>
      </c>
      <c r="Q68" s="533">
        <v>551.72457199999997</v>
      </c>
    </row>
    <row r="69" spans="1:17" ht="108.75" customHeight="1" x14ac:dyDescent="0.25">
      <c r="A69" s="851"/>
      <c r="B69" s="560" t="s">
        <v>421</v>
      </c>
      <c r="C69" s="635" t="s">
        <v>475</v>
      </c>
      <c r="D69" s="463" t="s">
        <v>409</v>
      </c>
      <c r="E69" s="514">
        <v>11036.096919</v>
      </c>
      <c r="F69" s="514">
        <v>11036.096919</v>
      </c>
      <c r="G69" s="514">
        <v>0</v>
      </c>
      <c r="H69" s="515">
        <v>11036.096919</v>
      </c>
      <c r="I69" s="515">
        <v>11036.096919</v>
      </c>
      <c r="J69" s="516">
        <v>1</v>
      </c>
      <c r="K69" s="515">
        <v>11036.096919</v>
      </c>
      <c r="L69" s="515">
        <v>0</v>
      </c>
      <c r="M69" s="514">
        <v>0</v>
      </c>
      <c r="N69" s="516">
        <v>0</v>
      </c>
      <c r="O69" s="514">
        <v>0</v>
      </c>
      <c r="P69" s="516">
        <v>0</v>
      </c>
      <c r="Q69" s="515">
        <v>0</v>
      </c>
    </row>
    <row r="70" spans="1:17" ht="105.75" customHeight="1" x14ac:dyDescent="0.25">
      <c r="A70" s="851"/>
      <c r="B70" s="560" t="s">
        <v>421</v>
      </c>
      <c r="C70" s="635" t="s">
        <v>475</v>
      </c>
      <c r="D70" s="463" t="s">
        <v>409</v>
      </c>
      <c r="E70" s="514">
        <v>963.90308100000004</v>
      </c>
      <c r="F70" s="514">
        <v>963.90308100000004</v>
      </c>
      <c r="G70" s="514">
        <v>0</v>
      </c>
      <c r="H70" s="515">
        <v>963.90308100000004</v>
      </c>
      <c r="I70" s="515">
        <v>963.90308100000004</v>
      </c>
      <c r="J70" s="516">
        <v>1</v>
      </c>
      <c r="K70" s="515">
        <v>963.90308100000004</v>
      </c>
      <c r="L70" s="515">
        <v>0</v>
      </c>
      <c r="M70" s="514">
        <v>0</v>
      </c>
      <c r="N70" s="516">
        <v>0</v>
      </c>
      <c r="O70" s="514">
        <v>0</v>
      </c>
      <c r="P70" s="516">
        <v>0</v>
      </c>
      <c r="Q70" s="515">
        <v>0</v>
      </c>
    </row>
    <row r="71" spans="1:17" ht="102" customHeight="1" x14ac:dyDescent="0.25">
      <c r="A71" s="851"/>
      <c r="B71" s="560" t="s">
        <v>422</v>
      </c>
      <c r="C71" s="635" t="s">
        <v>475</v>
      </c>
      <c r="D71" s="463" t="s">
        <v>423</v>
      </c>
      <c r="E71" s="514">
        <v>11036.096919</v>
      </c>
      <c r="F71" s="514">
        <v>11036.096919</v>
      </c>
      <c r="G71" s="514">
        <v>0</v>
      </c>
      <c r="H71" s="515">
        <v>11036.096919</v>
      </c>
      <c r="I71" s="515">
        <v>11036.096919</v>
      </c>
      <c r="J71" s="516">
        <v>1</v>
      </c>
      <c r="K71" s="515">
        <v>10692.443026999999</v>
      </c>
      <c r="L71" s="515">
        <v>0</v>
      </c>
      <c r="M71" s="514">
        <v>343.65389199999998</v>
      </c>
      <c r="N71" s="516">
        <v>3.1139078835775491E-2</v>
      </c>
      <c r="O71" s="514">
        <v>11.011333</v>
      </c>
      <c r="P71" s="516">
        <v>9.977560980859669E-4</v>
      </c>
      <c r="Q71" s="515">
        <v>11.011333</v>
      </c>
    </row>
    <row r="72" spans="1:17" ht="106.5" customHeight="1" x14ac:dyDescent="0.25">
      <c r="A72" s="851"/>
      <c r="B72" s="560" t="s">
        <v>422</v>
      </c>
      <c r="C72" s="635" t="s">
        <v>475</v>
      </c>
      <c r="D72" s="463" t="s">
        <v>423</v>
      </c>
      <c r="E72" s="514">
        <v>16963.903081</v>
      </c>
      <c r="F72" s="514">
        <v>16963.903081</v>
      </c>
      <c r="G72" s="514">
        <v>0</v>
      </c>
      <c r="H72" s="515">
        <v>16963.903081</v>
      </c>
      <c r="I72" s="515">
        <v>14043.006389</v>
      </c>
      <c r="J72" s="516">
        <v>0.82781694294920383</v>
      </c>
      <c r="K72" s="515">
        <v>7370.7067320000006</v>
      </c>
      <c r="L72" s="515">
        <v>2920.8966920000003</v>
      </c>
      <c r="M72" s="514">
        <v>6672.2996569999996</v>
      </c>
      <c r="N72" s="516">
        <v>0.39332337759422498</v>
      </c>
      <c r="O72" s="514">
        <v>1235.767646</v>
      </c>
      <c r="P72" s="516">
        <v>7.2846893789678097E-2</v>
      </c>
      <c r="Q72" s="515">
        <v>1112.8291509999999</v>
      </c>
    </row>
    <row r="73" spans="1:17" ht="27" customHeight="1" thickBot="1" x14ac:dyDescent="0.3">
      <c r="A73" s="851"/>
      <c r="B73" s="854" t="s">
        <v>82</v>
      </c>
      <c r="C73" s="855"/>
      <c r="D73" s="312" t="s">
        <v>82</v>
      </c>
      <c r="E73" s="536">
        <v>40000</v>
      </c>
      <c r="F73" s="536">
        <v>40000</v>
      </c>
      <c r="G73" s="536">
        <v>0</v>
      </c>
      <c r="H73" s="536">
        <v>40000</v>
      </c>
      <c r="I73" s="536">
        <v>37079.103307999998</v>
      </c>
      <c r="J73" s="538">
        <v>0.92697758269999997</v>
      </c>
      <c r="K73" s="537">
        <v>30063.149759</v>
      </c>
      <c r="L73" s="536">
        <v>2920.8966920000003</v>
      </c>
      <c r="M73" s="536">
        <v>7015.9535489999998</v>
      </c>
      <c r="N73" s="538">
        <v>0.17539883872500001</v>
      </c>
      <c r="O73" s="536">
        <v>1246.7789789999999</v>
      </c>
      <c r="P73" s="538">
        <v>3.1169474474999997E-2</v>
      </c>
      <c r="Q73" s="537">
        <v>1123.8404839999998</v>
      </c>
    </row>
    <row r="74" spans="1:17" ht="37.5" customHeight="1" thickBot="1" x14ac:dyDescent="0.3">
      <c r="A74" s="858"/>
      <c r="B74" s="760" t="s">
        <v>70</v>
      </c>
      <c r="C74" s="761"/>
      <c r="D74" s="769"/>
      <c r="E74" s="712">
        <v>42800</v>
      </c>
      <c r="F74" s="541">
        <v>42800</v>
      </c>
      <c r="G74" s="541">
        <v>0</v>
      </c>
      <c r="H74" s="541">
        <v>42800</v>
      </c>
      <c r="I74" s="541">
        <v>39565.630164999995</v>
      </c>
      <c r="J74" s="542">
        <v>0.92443061133177562</v>
      </c>
      <c r="K74" s="541">
        <v>30403.458268999999</v>
      </c>
      <c r="L74" s="540">
        <v>3234.369835000005</v>
      </c>
      <c r="M74" s="540">
        <v>9162.1718959999998</v>
      </c>
      <c r="N74" s="542">
        <v>0.2140694368224299</v>
      </c>
      <c r="O74" s="540">
        <v>1860.6035509999999</v>
      </c>
      <c r="P74" s="542">
        <v>4.3472045584112148E-2</v>
      </c>
      <c r="Q74" s="705">
        <v>1675.5650559999999</v>
      </c>
    </row>
    <row r="75" spans="1:17" ht="18" customHeight="1" thickBot="1" x14ac:dyDescent="0.3">
      <c r="A75" s="808" t="s">
        <v>495</v>
      </c>
      <c r="B75" s="808"/>
      <c r="C75" s="808"/>
      <c r="D75" s="808"/>
      <c r="E75" s="808"/>
      <c r="F75" s="808"/>
      <c r="G75" s="808"/>
      <c r="H75" s="808"/>
      <c r="I75" s="808"/>
      <c r="J75" s="808"/>
      <c r="K75" s="808"/>
      <c r="L75" s="808"/>
      <c r="M75" s="808"/>
      <c r="N75" s="808"/>
      <c r="O75" s="808"/>
      <c r="P75" s="808"/>
    </row>
    <row r="76" spans="1:17" s="153" customFormat="1" ht="68.25" customHeight="1" thickBot="1" x14ac:dyDescent="0.3">
      <c r="A76" s="458" t="s">
        <v>6</v>
      </c>
      <c r="B76" s="487" t="s">
        <v>7</v>
      </c>
      <c r="C76" s="457" t="s">
        <v>453</v>
      </c>
      <c r="D76" s="459" t="s">
        <v>171</v>
      </c>
      <c r="E76" s="484" t="s">
        <v>94</v>
      </c>
      <c r="F76" s="459" t="s">
        <v>170</v>
      </c>
      <c r="G76" s="459" t="s">
        <v>97</v>
      </c>
      <c r="H76" s="459" t="s">
        <v>354</v>
      </c>
      <c r="I76" s="459" t="s">
        <v>24</v>
      </c>
      <c r="J76" s="460" t="s">
        <v>332</v>
      </c>
      <c r="K76" s="459" t="s">
        <v>175</v>
      </c>
      <c r="L76" s="459" t="s">
        <v>172</v>
      </c>
      <c r="M76" s="484" t="s">
        <v>25</v>
      </c>
      <c r="N76" s="459" t="s">
        <v>43</v>
      </c>
      <c r="O76" s="484" t="s">
        <v>80</v>
      </c>
      <c r="P76" s="484" t="s">
        <v>257</v>
      </c>
      <c r="Q76" s="484" t="s">
        <v>28</v>
      </c>
    </row>
    <row r="77" spans="1:17" ht="60" x14ac:dyDescent="0.25">
      <c r="A77" s="842" t="s">
        <v>376</v>
      </c>
      <c r="B77" s="518" t="s">
        <v>113</v>
      </c>
      <c r="C77" s="629" t="s">
        <v>39</v>
      </c>
      <c r="D77" s="259" t="s">
        <v>39</v>
      </c>
      <c r="E77" s="514">
        <v>145.19999999999999</v>
      </c>
      <c r="F77" s="514">
        <v>7145.2</v>
      </c>
      <c r="G77" s="514">
        <v>0</v>
      </c>
      <c r="H77" s="515">
        <v>7145.2</v>
      </c>
      <c r="I77" s="515">
        <v>0</v>
      </c>
      <c r="J77" s="516">
        <v>0</v>
      </c>
      <c r="K77" s="515">
        <v>0</v>
      </c>
      <c r="L77" s="514">
        <v>7145.2</v>
      </c>
      <c r="M77" s="514">
        <v>0</v>
      </c>
      <c r="N77" s="516">
        <v>0</v>
      </c>
      <c r="O77" s="514">
        <v>0</v>
      </c>
      <c r="P77" s="516">
        <v>0</v>
      </c>
      <c r="Q77" s="515">
        <v>0</v>
      </c>
    </row>
    <row r="78" spans="1:17" ht="45" x14ac:dyDescent="0.25">
      <c r="A78" s="843"/>
      <c r="B78" s="518" t="s">
        <v>115</v>
      </c>
      <c r="C78" s="629" t="s">
        <v>312</v>
      </c>
      <c r="D78" s="259" t="s">
        <v>312</v>
      </c>
      <c r="E78" s="514">
        <v>14892.5</v>
      </c>
      <c r="F78" s="514">
        <v>14892.5</v>
      </c>
      <c r="G78" s="514">
        <v>0</v>
      </c>
      <c r="H78" s="515">
        <v>14892.5</v>
      </c>
      <c r="I78" s="515">
        <v>14102.22587</v>
      </c>
      <c r="J78" s="516">
        <v>0.94693475709249619</v>
      </c>
      <c r="K78" s="515">
        <v>8457.0009630000004</v>
      </c>
      <c r="L78" s="514">
        <v>790.27412999999979</v>
      </c>
      <c r="M78" s="514">
        <v>5645.2249069999998</v>
      </c>
      <c r="N78" s="516">
        <v>0.37906495934195061</v>
      </c>
      <c r="O78" s="514">
        <v>1847.690634</v>
      </c>
      <c r="P78" s="516">
        <v>0.12406853342286386</v>
      </c>
      <c r="Q78" s="515">
        <v>1540.8009959999999</v>
      </c>
    </row>
    <row r="79" spans="1:17" ht="30" x14ac:dyDescent="0.25">
      <c r="A79" s="844"/>
      <c r="B79" s="518" t="s">
        <v>116</v>
      </c>
      <c r="C79" s="629" t="s">
        <v>275</v>
      </c>
      <c r="D79" s="259" t="s">
        <v>275</v>
      </c>
      <c r="E79" s="514">
        <v>2748.1</v>
      </c>
      <c r="F79" s="514">
        <v>2748.1</v>
      </c>
      <c r="G79" s="514">
        <v>0</v>
      </c>
      <c r="H79" s="515">
        <v>2748.1</v>
      </c>
      <c r="I79" s="515">
        <v>2085.642261</v>
      </c>
      <c r="J79" s="516">
        <v>0.75893972599250392</v>
      </c>
      <c r="K79" s="515">
        <v>660.09194899999989</v>
      </c>
      <c r="L79" s="514">
        <v>662.45773899999995</v>
      </c>
      <c r="M79" s="514">
        <v>1425.5503120000001</v>
      </c>
      <c r="N79" s="516">
        <v>0.51874033404897935</v>
      </c>
      <c r="O79" s="514">
        <v>393.14887700000003</v>
      </c>
      <c r="P79" s="516">
        <v>0.14306207088533898</v>
      </c>
      <c r="Q79" s="515">
        <v>335.64887700000003</v>
      </c>
    </row>
    <row r="80" spans="1:17" ht="19.5" x14ac:dyDescent="0.25">
      <c r="A80" s="844"/>
      <c r="B80" s="774" t="s">
        <v>47</v>
      </c>
      <c r="C80" s="771"/>
      <c r="D80" s="312" t="s">
        <v>47</v>
      </c>
      <c r="E80" s="532">
        <v>17785.8</v>
      </c>
      <c r="F80" s="533">
        <v>24785.8</v>
      </c>
      <c r="G80" s="533">
        <v>0</v>
      </c>
      <c r="H80" s="533">
        <v>24785.8</v>
      </c>
      <c r="I80" s="533">
        <v>16187.868130999999</v>
      </c>
      <c r="J80" s="534">
        <v>0.65311057666082994</v>
      </c>
      <c r="K80" s="533">
        <v>9117.0929120000001</v>
      </c>
      <c r="L80" s="532">
        <v>8597.931869</v>
      </c>
      <c r="M80" s="532">
        <v>7070.7752190000001</v>
      </c>
      <c r="N80" s="534">
        <v>0.28527524707695534</v>
      </c>
      <c r="O80" s="532">
        <v>2240.8395110000001</v>
      </c>
      <c r="P80" s="534">
        <v>9.0408197879430968E-2</v>
      </c>
      <c r="Q80" s="533">
        <v>1876.449873</v>
      </c>
    </row>
    <row r="81" spans="1:22" ht="54.75" customHeight="1" x14ac:dyDescent="0.25">
      <c r="A81" s="844"/>
      <c r="B81" s="518" t="s">
        <v>424</v>
      </c>
      <c r="C81" s="629" t="s">
        <v>476</v>
      </c>
      <c r="D81" s="259" t="s">
        <v>425</v>
      </c>
      <c r="E81" s="514">
        <v>1000</v>
      </c>
      <c r="F81" s="515">
        <v>1000</v>
      </c>
      <c r="G81" s="515">
        <v>0</v>
      </c>
      <c r="H81" s="515">
        <v>1000</v>
      </c>
      <c r="I81" s="515">
        <v>325.60000000000002</v>
      </c>
      <c r="J81" s="516">
        <v>0.3256</v>
      </c>
      <c r="K81" s="515">
        <v>325.60000000000002</v>
      </c>
      <c r="L81" s="514">
        <v>674.4</v>
      </c>
      <c r="M81" s="514">
        <v>0</v>
      </c>
      <c r="N81" s="517">
        <v>0</v>
      </c>
      <c r="O81" s="514">
        <v>0</v>
      </c>
      <c r="P81" s="517">
        <v>0</v>
      </c>
      <c r="Q81" s="515">
        <v>0</v>
      </c>
    </row>
    <row r="82" spans="1:22" ht="104.25" customHeight="1" x14ac:dyDescent="0.25">
      <c r="A82" s="844"/>
      <c r="B82" s="561" t="s">
        <v>426</v>
      </c>
      <c r="C82" s="636" t="s">
        <v>477</v>
      </c>
      <c r="D82" s="464" t="s">
        <v>427</v>
      </c>
      <c r="E82" s="514">
        <v>10000</v>
      </c>
      <c r="F82" s="515">
        <v>10000</v>
      </c>
      <c r="G82" s="515">
        <v>0</v>
      </c>
      <c r="H82" s="515">
        <v>10000</v>
      </c>
      <c r="I82" s="515">
        <v>9456.5166659999995</v>
      </c>
      <c r="J82" s="516">
        <v>0.9456516666</v>
      </c>
      <c r="K82" s="515">
        <v>7048.1611839999996</v>
      </c>
      <c r="L82" s="514">
        <v>543.48333400000047</v>
      </c>
      <c r="M82" s="514">
        <v>2408.3554819999999</v>
      </c>
      <c r="N82" s="516">
        <v>0.2408355482</v>
      </c>
      <c r="O82" s="514">
        <v>271.90666499999998</v>
      </c>
      <c r="P82" s="516">
        <v>2.7190666499999998E-2</v>
      </c>
      <c r="Q82" s="515">
        <v>245.906665</v>
      </c>
    </row>
    <row r="83" spans="1:22" ht="106.5" customHeight="1" x14ac:dyDescent="0.25">
      <c r="A83" s="844"/>
      <c r="B83" s="561" t="s">
        <v>428</v>
      </c>
      <c r="C83" s="636" t="s">
        <v>477</v>
      </c>
      <c r="D83" s="464" t="s">
        <v>429</v>
      </c>
      <c r="E83" s="514">
        <v>10000</v>
      </c>
      <c r="F83" s="515">
        <v>10000</v>
      </c>
      <c r="G83" s="515">
        <v>0</v>
      </c>
      <c r="H83" s="515">
        <v>10000</v>
      </c>
      <c r="I83" s="515">
        <v>9372.9766670000008</v>
      </c>
      <c r="J83" s="516">
        <v>0.93729766670000003</v>
      </c>
      <c r="K83" s="515">
        <v>7047.1611840000005</v>
      </c>
      <c r="L83" s="514">
        <v>627.02333299999918</v>
      </c>
      <c r="M83" s="514">
        <v>2325.8154829999999</v>
      </c>
      <c r="N83" s="516">
        <v>0.2325815483</v>
      </c>
      <c r="O83" s="514">
        <v>33.799999999999997</v>
      </c>
      <c r="P83" s="516">
        <v>3.3799999999999998E-3</v>
      </c>
      <c r="Q83" s="515">
        <v>33.799999999999997</v>
      </c>
    </row>
    <row r="84" spans="1:22" ht="26.25" customHeight="1" thickBot="1" x14ac:dyDescent="0.3">
      <c r="A84" s="844"/>
      <c r="B84" s="775" t="s">
        <v>82</v>
      </c>
      <c r="C84" s="776"/>
      <c r="D84" s="711" t="s">
        <v>82</v>
      </c>
      <c r="E84" s="536">
        <v>21000</v>
      </c>
      <c r="F84" s="536">
        <v>21000</v>
      </c>
      <c r="G84" s="536">
        <v>0</v>
      </c>
      <c r="H84" s="536">
        <v>21000</v>
      </c>
      <c r="I84" s="536">
        <v>19155.093333000001</v>
      </c>
      <c r="J84" s="538">
        <v>0.91214730157142865</v>
      </c>
      <c r="K84" s="537">
        <v>14420.922368</v>
      </c>
      <c r="L84" s="536">
        <v>1844.9066669999997</v>
      </c>
      <c r="M84" s="536">
        <v>4734.1709649999993</v>
      </c>
      <c r="N84" s="538">
        <v>0.22543671261904757</v>
      </c>
      <c r="O84" s="536">
        <v>305.70666499999999</v>
      </c>
      <c r="P84" s="538">
        <v>1.4557460238095237E-2</v>
      </c>
      <c r="Q84" s="537">
        <v>279.70666499999999</v>
      </c>
    </row>
    <row r="85" spans="1:22" ht="30" customHeight="1" thickBot="1" x14ac:dyDescent="0.3">
      <c r="A85" s="845"/>
      <c r="B85" s="760" t="s">
        <v>70</v>
      </c>
      <c r="C85" s="761"/>
      <c r="D85" s="762"/>
      <c r="E85" s="540">
        <v>38785.800000000003</v>
      </c>
      <c r="F85" s="541">
        <v>45785.8</v>
      </c>
      <c r="G85" s="541">
        <v>0</v>
      </c>
      <c r="H85" s="541">
        <v>45785.8</v>
      </c>
      <c r="I85" s="541">
        <v>35342.961464</v>
      </c>
      <c r="J85" s="542">
        <v>0.77191971012846772</v>
      </c>
      <c r="K85" s="541">
        <v>23538.01528</v>
      </c>
      <c r="L85" s="540">
        <v>10442.838536000003</v>
      </c>
      <c r="M85" s="540">
        <v>11804.946184</v>
      </c>
      <c r="N85" s="542">
        <v>0.2578298551952789</v>
      </c>
      <c r="O85" s="540">
        <v>2546.5461760000003</v>
      </c>
      <c r="P85" s="542">
        <v>5.561868911321851E-2</v>
      </c>
      <c r="Q85" s="713">
        <v>2156.1565380000002</v>
      </c>
    </row>
    <row r="86" spans="1:22" ht="20.25" customHeight="1" x14ac:dyDescent="0.25">
      <c r="A86" s="808" t="s">
        <v>495</v>
      </c>
      <c r="B86" s="808"/>
      <c r="C86" s="808"/>
      <c r="D86" s="808"/>
      <c r="E86" s="808"/>
      <c r="F86" s="808"/>
      <c r="G86" s="808"/>
      <c r="H86" s="808"/>
      <c r="I86" s="808"/>
      <c r="J86" s="808"/>
      <c r="K86" s="808"/>
      <c r="L86" s="808"/>
      <c r="M86" s="808"/>
      <c r="N86" s="808"/>
      <c r="O86" s="808"/>
      <c r="P86" s="808"/>
    </row>
    <row r="87" spans="1:22" ht="20.25" customHeight="1" thickBot="1" x14ac:dyDescent="0.3">
      <c r="A87" s="646"/>
      <c r="B87" s="567"/>
      <c r="C87" s="638"/>
      <c r="D87" s="651"/>
      <c r="E87" s="568"/>
      <c r="F87" s="567"/>
      <c r="G87" s="567"/>
      <c r="H87" s="567"/>
      <c r="I87" s="567"/>
      <c r="J87" s="567"/>
      <c r="K87" s="567"/>
      <c r="L87" s="567"/>
      <c r="M87" s="663"/>
      <c r="N87" s="567"/>
      <c r="O87" s="569"/>
      <c r="P87" s="567"/>
      <c r="Q87" s="569"/>
    </row>
    <row r="88" spans="1:22" s="153" customFormat="1" ht="51.75" customHeight="1" thickBot="1" x14ac:dyDescent="0.3">
      <c r="A88" s="458" t="s">
        <v>6</v>
      </c>
      <c r="B88" s="487" t="s">
        <v>7</v>
      </c>
      <c r="C88" s="457" t="s">
        <v>453</v>
      </c>
      <c r="D88" s="459" t="s">
        <v>171</v>
      </c>
      <c r="E88" s="484" t="s">
        <v>94</v>
      </c>
      <c r="F88" s="459" t="s">
        <v>170</v>
      </c>
      <c r="G88" s="459" t="s">
        <v>97</v>
      </c>
      <c r="H88" s="459" t="s">
        <v>354</v>
      </c>
      <c r="I88" s="459" t="s">
        <v>24</v>
      </c>
      <c r="J88" s="460" t="s">
        <v>332</v>
      </c>
      <c r="K88" s="459" t="s">
        <v>175</v>
      </c>
      <c r="L88" s="459" t="s">
        <v>172</v>
      </c>
      <c r="M88" s="484" t="s">
        <v>25</v>
      </c>
      <c r="N88" s="459" t="s">
        <v>43</v>
      </c>
      <c r="O88" s="484" t="s">
        <v>80</v>
      </c>
      <c r="P88" s="459" t="s">
        <v>257</v>
      </c>
      <c r="Q88" s="714" t="s">
        <v>28</v>
      </c>
    </row>
    <row r="89" spans="1:22" ht="45" customHeight="1" x14ac:dyDescent="0.25">
      <c r="A89" s="850" t="s">
        <v>374</v>
      </c>
      <c r="B89" s="559" t="s">
        <v>112</v>
      </c>
      <c r="C89" s="634" t="s">
        <v>38</v>
      </c>
      <c r="D89" s="22" t="s">
        <v>38</v>
      </c>
      <c r="E89" s="527">
        <v>400000</v>
      </c>
      <c r="F89" s="528">
        <v>400000</v>
      </c>
      <c r="G89" s="528">
        <v>0</v>
      </c>
      <c r="H89" s="528">
        <v>400000</v>
      </c>
      <c r="I89" s="528">
        <v>188234.44604198998</v>
      </c>
      <c r="J89" s="516">
        <v>0.47058611510497494</v>
      </c>
      <c r="K89" s="515">
        <v>26099.85222513997</v>
      </c>
      <c r="L89" s="527">
        <v>211765.55395801002</v>
      </c>
      <c r="M89" s="527">
        <v>162134.59381685001</v>
      </c>
      <c r="N89" s="529">
        <v>0.40533648454212501</v>
      </c>
      <c r="O89" s="527">
        <v>28091.435022450001</v>
      </c>
      <c r="P89" s="516">
        <v>7.0228587556125002E-2</v>
      </c>
      <c r="Q89" s="528">
        <v>27314.569694450001</v>
      </c>
    </row>
    <row r="90" spans="1:22" ht="27.75" customHeight="1" x14ac:dyDescent="0.25">
      <c r="A90" s="851"/>
      <c r="B90" s="770" t="s">
        <v>47</v>
      </c>
      <c r="C90" s="771"/>
      <c r="D90" s="312" t="s">
        <v>47</v>
      </c>
      <c r="E90" s="532">
        <v>400000</v>
      </c>
      <c r="F90" s="533">
        <v>400000</v>
      </c>
      <c r="G90" s="533">
        <v>0</v>
      </c>
      <c r="H90" s="533">
        <v>400000</v>
      </c>
      <c r="I90" s="533">
        <v>188234.44604198998</v>
      </c>
      <c r="J90" s="534">
        <v>0.47058611510497494</v>
      </c>
      <c r="K90" s="533">
        <v>26099.85222513997</v>
      </c>
      <c r="L90" s="532">
        <v>211765.55395801002</v>
      </c>
      <c r="M90" s="532">
        <v>162134.59381685001</v>
      </c>
      <c r="N90" s="534">
        <v>0.40533648454212501</v>
      </c>
      <c r="O90" s="532">
        <v>28091.435022450001</v>
      </c>
      <c r="P90" s="534">
        <v>7.0228587556125002E-2</v>
      </c>
      <c r="Q90" s="533">
        <v>27314.569694450001</v>
      </c>
    </row>
    <row r="91" spans="1:22" ht="42.75" customHeight="1" x14ac:dyDescent="0.25">
      <c r="A91" s="851"/>
      <c r="B91" s="560" t="s">
        <v>408</v>
      </c>
      <c r="C91" s="635" t="s">
        <v>150</v>
      </c>
      <c r="D91" s="463" t="s">
        <v>409</v>
      </c>
      <c r="E91" s="514">
        <v>50000</v>
      </c>
      <c r="F91" s="515">
        <v>50000</v>
      </c>
      <c r="G91" s="515">
        <v>0</v>
      </c>
      <c r="H91" s="515">
        <v>50000</v>
      </c>
      <c r="I91" s="515">
        <v>49490.69833367</v>
      </c>
      <c r="J91" s="516">
        <v>0.98981396667339994</v>
      </c>
      <c r="K91" s="515">
        <v>19357.552261000001</v>
      </c>
      <c r="L91" s="514">
        <v>509.30166633000044</v>
      </c>
      <c r="M91" s="514">
        <v>30133.146072669999</v>
      </c>
      <c r="N91" s="516">
        <v>0.60266292145339995</v>
      </c>
      <c r="O91" s="514">
        <v>466.92987699999998</v>
      </c>
      <c r="P91" s="516">
        <v>9.3385975400000001E-3</v>
      </c>
      <c r="Q91" s="515">
        <v>392.51522299999999</v>
      </c>
    </row>
    <row r="92" spans="1:22" ht="75" x14ac:dyDescent="0.25">
      <c r="A92" s="851"/>
      <c r="B92" s="561" t="s">
        <v>410</v>
      </c>
      <c r="C92" s="635" t="s">
        <v>478</v>
      </c>
      <c r="D92" s="463" t="s">
        <v>409</v>
      </c>
      <c r="E92" s="514">
        <v>77031.226735999997</v>
      </c>
      <c r="F92" s="515">
        <v>77031.226735999997</v>
      </c>
      <c r="G92" s="515">
        <v>0</v>
      </c>
      <c r="H92" s="515">
        <v>77031.226735999997</v>
      </c>
      <c r="I92" s="515">
        <v>77011.236736050007</v>
      </c>
      <c r="J92" s="516">
        <v>0.9997404948512828</v>
      </c>
      <c r="K92" s="570">
        <v>0</v>
      </c>
      <c r="L92" s="514">
        <v>19.989999949990306</v>
      </c>
      <c r="M92" s="514">
        <v>77011.236736050007</v>
      </c>
      <c r="N92" s="571">
        <v>0.9997404948512828</v>
      </c>
      <c r="O92" s="514">
        <v>0</v>
      </c>
      <c r="P92" s="516">
        <v>0</v>
      </c>
      <c r="Q92" s="515">
        <v>0</v>
      </c>
    </row>
    <row r="93" spans="1:22" ht="23.25" customHeight="1" thickBot="1" x14ac:dyDescent="0.3">
      <c r="A93" s="851"/>
      <c r="B93" s="777" t="s">
        <v>82</v>
      </c>
      <c r="C93" s="778"/>
      <c r="D93" s="711" t="s">
        <v>82</v>
      </c>
      <c r="E93" s="536">
        <v>127031.226736</v>
      </c>
      <c r="F93" s="537">
        <v>127031.226736</v>
      </c>
      <c r="G93" s="537">
        <v>0</v>
      </c>
      <c r="H93" s="537">
        <v>127031.226736</v>
      </c>
      <c r="I93" s="537">
        <v>126501.93506972</v>
      </c>
      <c r="J93" s="538">
        <v>0.99583337357372781</v>
      </c>
      <c r="K93" s="537">
        <v>19357.552261000001</v>
      </c>
      <c r="L93" s="536">
        <v>529.29166627999803</v>
      </c>
      <c r="M93" s="536">
        <v>107144.38280872001</v>
      </c>
      <c r="N93" s="538">
        <v>0.84344917042634404</v>
      </c>
      <c r="O93" s="536">
        <v>466.92987699999998</v>
      </c>
      <c r="P93" s="538">
        <v>3.6757094219863535E-3</v>
      </c>
      <c r="Q93" s="537">
        <v>392.51522299999999</v>
      </c>
    </row>
    <row r="94" spans="1:22" ht="40.5" customHeight="1" thickBot="1" x14ac:dyDescent="0.3">
      <c r="A94" s="852"/>
      <c r="B94" s="760" t="s">
        <v>70</v>
      </c>
      <c r="C94" s="761"/>
      <c r="D94" s="762"/>
      <c r="E94" s="540">
        <v>527031.22673600004</v>
      </c>
      <c r="F94" s="541">
        <v>527031.22673600004</v>
      </c>
      <c r="G94" s="541">
        <v>0</v>
      </c>
      <c r="H94" s="541">
        <v>527031.22673600004</v>
      </c>
      <c r="I94" s="541">
        <v>314736.38111170998</v>
      </c>
      <c r="J94" s="542">
        <v>0.59718734895639769</v>
      </c>
      <c r="K94" s="541">
        <v>45457.404486139974</v>
      </c>
      <c r="L94" s="540">
        <v>212294.84562429006</v>
      </c>
      <c r="M94" s="540">
        <v>269278.97662557004</v>
      </c>
      <c r="N94" s="542">
        <v>0.5109355251931913</v>
      </c>
      <c r="O94" s="540">
        <v>28558.36489945</v>
      </c>
      <c r="P94" s="542">
        <v>5.4187234931632293E-2</v>
      </c>
      <c r="Q94" s="705">
        <v>27707.08491745</v>
      </c>
      <c r="V94" s="572"/>
    </row>
    <row r="95" spans="1:22" ht="22.5" customHeight="1" thickBot="1" x14ac:dyDescent="0.3">
      <c r="A95" s="808" t="s">
        <v>495</v>
      </c>
      <c r="B95" s="808"/>
      <c r="C95" s="808"/>
      <c r="D95" s="808"/>
      <c r="E95" s="808"/>
      <c r="F95" s="808"/>
      <c r="G95" s="808"/>
      <c r="H95" s="808"/>
      <c r="I95" s="808"/>
      <c r="J95" s="808"/>
      <c r="K95" s="808"/>
      <c r="L95" s="808"/>
      <c r="M95" s="846"/>
      <c r="N95" s="808"/>
      <c r="O95" s="808"/>
      <c r="P95" s="808"/>
      <c r="Q95" s="706"/>
    </row>
    <row r="96" spans="1:22" s="153" customFormat="1" ht="68.25" customHeight="1" x14ac:dyDescent="0.25">
      <c r="A96" s="458" t="s">
        <v>90</v>
      </c>
      <c r="B96" s="487" t="s">
        <v>7</v>
      </c>
      <c r="C96" s="457" t="s">
        <v>453</v>
      </c>
      <c r="D96" s="459" t="s">
        <v>171</v>
      </c>
      <c r="E96" s="484" t="s">
        <v>94</v>
      </c>
      <c r="F96" s="459" t="s">
        <v>170</v>
      </c>
      <c r="G96" s="459" t="s">
        <v>97</v>
      </c>
      <c r="H96" s="459" t="s">
        <v>354</v>
      </c>
      <c r="I96" s="459" t="s">
        <v>24</v>
      </c>
      <c r="J96" s="460" t="s">
        <v>332</v>
      </c>
      <c r="K96" s="459" t="s">
        <v>175</v>
      </c>
      <c r="L96" s="459" t="s">
        <v>172</v>
      </c>
      <c r="M96" s="484" t="s">
        <v>25</v>
      </c>
      <c r="N96" s="459" t="s">
        <v>43</v>
      </c>
      <c r="O96" s="484" t="s">
        <v>80</v>
      </c>
      <c r="P96" s="484" t="s">
        <v>257</v>
      </c>
      <c r="Q96" s="484" t="s">
        <v>28</v>
      </c>
    </row>
    <row r="97" spans="1:17" ht="69.75" customHeight="1" x14ac:dyDescent="0.25">
      <c r="A97" s="843" t="s">
        <v>340</v>
      </c>
      <c r="B97" s="553" t="s">
        <v>448</v>
      </c>
      <c r="C97" s="633" t="s">
        <v>479</v>
      </c>
      <c r="D97" s="262" t="s">
        <v>429</v>
      </c>
      <c r="E97" s="527">
        <v>4500</v>
      </c>
      <c r="F97" s="528">
        <v>4500</v>
      </c>
      <c r="G97" s="528">
        <v>0</v>
      </c>
      <c r="H97" s="528">
        <v>4500</v>
      </c>
      <c r="I97" s="528">
        <v>3254.2701573000004</v>
      </c>
      <c r="J97" s="529">
        <v>0.72317114606666677</v>
      </c>
      <c r="K97" s="528">
        <v>648.12637800000039</v>
      </c>
      <c r="L97" s="527">
        <v>1245.7298426999996</v>
      </c>
      <c r="M97" s="527">
        <v>2606.1437793</v>
      </c>
      <c r="N97" s="554">
        <v>0.57914306206666666</v>
      </c>
      <c r="O97" s="527">
        <v>754.94006953999997</v>
      </c>
      <c r="P97" s="517">
        <v>0.16776445989777777</v>
      </c>
      <c r="Q97" s="528">
        <v>742.94007026999998</v>
      </c>
    </row>
    <row r="98" spans="1:17" ht="31.5" customHeight="1" thickBot="1" x14ac:dyDescent="0.3">
      <c r="A98" s="844"/>
      <c r="B98" s="779" t="s">
        <v>82</v>
      </c>
      <c r="C98" s="778"/>
      <c r="D98" s="711" t="s">
        <v>82</v>
      </c>
      <c r="E98" s="536">
        <v>4500</v>
      </c>
      <c r="F98" s="537">
        <v>4500</v>
      </c>
      <c r="G98" s="537">
        <v>0</v>
      </c>
      <c r="H98" s="537">
        <v>4500</v>
      </c>
      <c r="I98" s="537">
        <v>3254.2701573000004</v>
      </c>
      <c r="J98" s="538">
        <v>0.72317114606666677</v>
      </c>
      <c r="K98" s="537">
        <v>648.12637800000039</v>
      </c>
      <c r="L98" s="536">
        <v>1245.7298426999996</v>
      </c>
      <c r="M98" s="536">
        <v>2606.1437793</v>
      </c>
      <c r="N98" s="538">
        <v>0.57914306206666666</v>
      </c>
      <c r="O98" s="536">
        <v>754.94006953999997</v>
      </c>
      <c r="P98" s="538">
        <v>0.16776445989777777</v>
      </c>
      <c r="Q98" s="537">
        <v>742.94007026999998</v>
      </c>
    </row>
    <row r="99" spans="1:17" ht="40.5" customHeight="1" thickBot="1" x14ac:dyDescent="0.3">
      <c r="A99" s="860"/>
      <c r="B99" s="760" t="s">
        <v>70</v>
      </c>
      <c r="C99" s="761"/>
      <c r="D99" s="762"/>
      <c r="E99" s="540">
        <v>4500</v>
      </c>
      <c r="F99" s="541">
        <v>4500</v>
      </c>
      <c r="G99" s="541">
        <v>0</v>
      </c>
      <c r="H99" s="541">
        <v>4500</v>
      </c>
      <c r="I99" s="541">
        <v>3254.2701573000004</v>
      </c>
      <c r="J99" s="542">
        <v>0.72317114606666677</v>
      </c>
      <c r="K99" s="541">
        <v>648.12637800000039</v>
      </c>
      <c r="L99" s="540">
        <v>1245.7298426999996</v>
      </c>
      <c r="M99" s="540">
        <v>2606.1437793</v>
      </c>
      <c r="N99" s="542">
        <v>0.57914306206666666</v>
      </c>
      <c r="O99" s="540">
        <v>754.94006953999997</v>
      </c>
      <c r="P99" s="542">
        <v>0.16776445989777777</v>
      </c>
      <c r="Q99" s="705">
        <v>742.94007026999998</v>
      </c>
    </row>
    <row r="100" spans="1:17" ht="22.5" customHeight="1" thickBot="1" x14ac:dyDescent="0.3">
      <c r="A100" s="808" t="s">
        <v>495</v>
      </c>
      <c r="B100" s="808"/>
      <c r="C100" s="808"/>
      <c r="D100" s="808"/>
      <c r="E100" s="808"/>
      <c r="F100" s="808"/>
      <c r="G100" s="808"/>
      <c r="H100" s="808"/>
      <c r="I100" s="808"/>
      <c r="J100" s="808"/>
      <c r="K100" s="808"/>
      <c r="L100" s="808"/>
      <c r="M100" s="846"/>
      <c r="N100" s="808"/>
      <c r="O100" s="808"/>
      <c r="P100" s="808"/>
    </row>
    <row r="101" spans="1:17" s="153" customFormat="1" ht="68.25" customHeight="1" thickBot="1" x14ac:dyDescent="0.3">
      <c r="A101" s="715" t="s">
        <v>6</v>
      </c>
      <c r="B101" s="451" t="s">
        <v>7</v>
      </c>
      <c r="C101" s="716" t="s">
        <v>453</v>
      </c>
      <c r="D101" s="451" t="s">
        <v>171</v>
      </c>
      <c r="E101" s="717" t="s">
        <v>94</v>
      </c>
      <c r="F101" s="451" t="s">
        <v>170</v>
      </c>
      <c r="G101" s="451" t="s">
        <v>97</v>
      </c>
      <c r="H101" s="451" t="s">
        <v>358</v>
      </c>
      <c r="I101" s="451" t="s">
        <v>24</v>
      </c>
      <c r="J101" s="452" t="s">
        <v>332</v>
      </c>
      <c r="K101" s="451" t="s">
        <v>175</v>
      </c>
      <c r="L101" s="451" t="s">
        <v>172</v>
      </c>
      <c r="M101" s="717" t="s">
        <v>25</v>
      </c>
      <c r="N101" s="451" t="s">
        <v>43</v>
      </c>
      <c r="O101" s="717" t="s">
        <v>80</v>
      </c>
      <c r="P101" s="451" t="s">
        <v>257</v>
      </c>
      <c r="Q101" s="718" t="s">
        <v>28</v>
      </c>
    </row>
    <row r="102" spans="1:17" ht="45.75" customHeight="1" x14ac:dyDescent="0.25">
      <c r="A102" s="836" t="s">
        <v>301</v>
      </c>
      <c r="B102" s="526" t="s">
        <v>133</v>
      </c>
      <c r="C102" s="631" t="s">
        <v>134</v>
      </c>
      <c r="D102" s="22" t="s">
        <v>134</v>
      </c>
      <c r="E102" s="527">
        <v>1079.5</v>
      </c>
      <c r="F102" s="528">
        <v>1079.5</v>
      </c>
      <c r="G102" s="528">
        <v>0</v>
      </c>
      <c r="H102" s="528">
        <v>1079.5</v>
      </c>
      <c r="I102" s="528">
        <v>1079.5</v>
      </c>
      <c r="J102" s="529">
        <v>1</v>
      </c>
      <c r="K102" s="528">
        <v>1079.5</v>
      </c>
      <c r="L102" s="527">
        <v>0</v>
      </c>
      <c r="M102" s="527">
        <v>0</v>
      </c>
      <c r="N102" s="529">
        <v>0</v>
      </c>
      <c r="O102" s="527">
        <v>0</v>
      </c>
      <c r="P102" s="529">
        <v>0</v>
      </c>
      <c r="Q102" s="528">
        <v>0</v>
      </c>
    </row>
    <row r="103" spans="1:17" ht="63.75" customHeight="1" x14ac:dyDescent="0.25">
      <c r="A103" s="816"/>
      <c r="B103" s="513" t="s">
        <v>131</v>
      </c>
      <c r="C103" s="628" t="s">
        <v>277</v>
      </c>
      <c r="D103" s="21" t="s">
        <v>277</v>
      </c>
      <c r="E103" s="514">
        <v>79100</v>
      </c>
      <c r="F103" s="515">
        <v>79100</v>
      </c>
      <c r="G103" s="515">
        <v>0</v>
      </c>
      <c r="H103" s="515">
        <v>79100</v>
      </c>
      <c r="I103" s="515">
        <v>63520.730444000001</v>
      </c>
      <c r="J103" s="516">
        <v>0.80304336844500634</v>
      </c>
      <c r="K103" s="515">
        <v>2224.379749740001</v>
      </c>
      <c r="L103" s="514">
        <v>15579.269555999999</v>
      </c>
      <c r="M103" s="514">
        <v>61296.35069426</v>
      </c>
      <c r="N103" s="516">
        <v>0.77492225909304679</v>
      </c>
      <c r="O103" s="514">
        <v>4019.8311942600003</v>
      </c>
      <c r="P103" s="516">
        <v>5.0819610546902656E-2</v>
      </c>
      <c r="Q103" s="515">
        <v>3935.9405192600002</v>
      </c>
    </row>
    <row r="104" spans="1:17" ht="75" x14ac:dyDescent="0.25">
      <c r="A104" s="816"/>
      <c r="B104" s="513" t="s">
        <v>260</v>
      </c>
      <c r="C104" s="628" t="s">
        <v>262</v>
      </c>
      <c r="D104" s="21" t="s">
        <v>262</v>
      </c>
      <c r="E104" s="514">
        <v>2095.4</v>
      </c>
      <c r="F104" s="515">
        <v>2095.4</v>
      </c>
      <c r="G104" s="515">
        <v>0</v>
      </c>
      <c r="H104" s="515">
        <v>2095.4</v>
      </c>
      <c r="I104" s="515">
        <v>1139.4492829999999</v>
      </c>
      <c r="J104" s="516">
        <v>0.54378604705545475</v>
      </c>
      <c r="K104" s="515">
        <v>48.211250999999947</v>
      </c>
      <c r="L104" s="514">
        <v>955.95071700000017</v>
      </c>
      <c r="M104" s="514">
        <v>1091.238032</v>
      </c>
      <c r="N104" s="516">
        <v>0.52077790970697713</v>
      </c>
      <c r="O104" s="514">
        <v>120.958938</v>
      </c>
      <c r="P104" s="516">
        <v>5.7725941586331965E-2</v>
      </c>
      <c r="Q104" s="515">
        <v>120.958938</v>
      </c>
    </row>
    <row r="105" spans="1:17" ht="26.25" customHeight="1" x14ac:dyDescent="0.25">
      <c r="A105" s="816"/>
      <c r="B105" s="774" t="s">
        <v>47</v>
      </c>
      <c r="C105" s="771"/>
      <c r="D105" s="312" t="s">
        <v>47</v>
      </c>
      <c r="E105" s="532">
        <v>82274.899999999994</v>
      </c>
      <c r="F105" s="533">
        <v>82274.899999999994</v>
      </c>
      <c r="G105" s="533">
        <v>0</v>
      </c>
      <c r="H105" s="533">
        <v>82274.899999999994</v>
      </c>
      <c r="I105" s="533">
        <v>65739.679726999995</v>
      </c>
      <c r="J105" s="534">
        <v>0.79902472961984761</v>
      </c>
      <c r="K105" s="533">
        <v>3352.0910007400007</v>
      </c>
      <c r="L105" s="532">
        <v>16535.220272999999</v>
      </c>
      <c r="M105" s="532">
        <v>62387.588726260001</v>
      </c>
      <c r="N105" s="534">
        <v>0.75828215806108556</v>
      </c>
      <c r="O105" s="532">
        <v>4140.7901322600001</v>
      </c>
      <c r="P105" s="534">
        <v>5.0328716683459965E-2</v>
      </c>
      <c r="Q105" s="533">
        <v>4056.8994572600004</v>
      </c>
    </row>
    <row r="106" spans="1:17" ht="88.5" customHeight="1" x14ac:dyDescent="0.25">
      <c r="A106" s="816"/>
      <c r="B106" s="513" t="s">
        <v>432</v>
      </c>
      <c r="C106" s="628" t="s">
        <v>480</v>
      </c>
      <c r="D106" s="21" t="s">
        <v>433</v>
      </c>
      <c r="E106" s="514">
        <v>50000</v>
      </c>
      <c r="F106" s="515">
        <v>50000</v>
      </c>
      <c r="G106" s="515">
        <v>0</v>
      </c>
      <c r="H106" s="515">
        <v>50000</v>
      </c>
      <c r="I106" s="515">
        <v>32070</v>
      </c>
      <c r="J106" s="516">
        <v>0.64139999999999997</v>
      </c>
      <c r="K106" s="515">
        <v>6009.8920099999996</v>
      </c>
      <c r="L106" s="514">
        <v>17930</v>
      </c>
      <c r="M106" s="514">
        <v>26060.10799</v>
      </c>
      <c r="N106" s="516">
        <v>0.52120215979999995</v>
      </c>
      <c r="O106" s="514">
        <v>0</v>
      </c>
      <c r="P106" s="516">
        <v>0</v>
      </c>
      <c r="Q106" s="515">
        <v>0</v>
      </c>
    </row>
    <row r="107" spans="1:17" ht="78" customHeight="1" x14ac:dyDescent="0.25">
      <c r="A107" s="816"/>
      <c r="B107" s="513" t="s">
        <v>434</v>
      </c>
      <c r="C107" s="628" t="s">
        <v>481</v>
      </c>
      <c r="D107" s="21" t="s">
        <v>433</v>
      </c>
      <c r="E107" s="514">
        <v>2000</v>
      </c>
      <c r="F107" s="515">
        <v>2000</v>
      </c>
      <c r="G107" s="515">
        <v>0</v>
      </c>
      <c r="H107" s="515">
        <v>2000</v>
      </c>
      <c r="I107" s="515">
        <v>610</v>
      </c>
      <c r="J107" s="516">
        <v>0.30499999999999999</v>
      </c>
      <c r="K107" s="515">
        <v>610</v>
      </c>
      <c r="L107" s="514">
        <v>1390</v>
      </c>
      <c r="M107" s="514">
        <v>0</v>
      </c>
      <c r="N107" s="516">
        <v>0</v>
      </c>
      <c r="O107" s="514">
        <v>0</v>
      </c>
      <c r="P107" s="516">
        <v>0</v>
      </c>
      <c r="Q107" s="515">
        <v>0</v>
      </c>
    </row>
    <row r="108" spans="1:17" ht="23.25" customHeight="1" thickBot="1" x14ac:dyDescent="0.3">
      <c r="A108" s="816"/>
      <c r="B108" s="779" t="s">
        <v>82</v>
      </c>
      <c r="C108" s="778"/>
      <c r="D108" s="711" t="s">
        <v>82</v>
      </c>
      <c r="E108" s="536">
        <v>52000</v>
      </c>
      <c r="F108" s="537">
        <v>52000</v>
      </c>
      <c r="G108" s="537">
        <v>0</v>
      </c>
      <c r="H108" s="537">
        <v>52000</v>
      </c>
      <c r="I108" s="537">
        <v>32680</v>
      </c>
      <c r="J108" s="538">
        <v>0.62846153846153852</v>
      </c>
      <c r="K108" s="537">
        <v>6619.8920099999996</v>
      </c>
      <c r="L108" s="536">
        <v>19320</v>
      </c>
      <c r="M108" s="536">
        <v>26060.10799</v>
      </c>
      <c r="N108" s="538">
        <v>0.50115592288461541</v>
      </c>
      <c r="O108" s="536">
        <v>0</v>
      </c>
      <c r="P108" s="538">
        <v>0</v>
      </c>
      <c r="Q108" s="537">
        <v>0</v>
      </c>
    </row>
    <row r="109" spans="1:17" ht="42" customHeight="1" thickBot="1" x14ac:dyDescent="0.3">
      <c r="A109" s="796"/>
      <c r="B109" s="760" t="s">
        <v>70</v>
      </c>
      <c r="C109" s="761"/>
      <c r="D109" s="762"/>
      <c r="E109" s="540">
        <v>134274.9</v>
      </c>
      <c r="F109" s="541">
        <v>134274.9</v>
      </c>
      <c r="G109" s="541">
        <v>0</v>
      </c>
      <c r="H109" s="541">
        <v>134274.9</v>
      </c>
      <c r="I109" s="541">
        <v>98419.679726999995</v>
      </c>
      <c r="J109" s="542">
        <v>0.73297153620669242</v>
      </c>
      <c r="K109" s="541">
        <v>9971.9830107400012</v>
      </c>
      <c r="L109" s="540">
        <v>35855.220272999999</v>
      </c>
      <c r="M109" s="540">
        <v>88447.696716260005</v>
      </c>
      <c r="N109" s="542">
        <v>0.6587061075171905</v>
      </c>
      <c r="O109" s="540">
        <v>4140.7901322600001</v>
      </c>
      <c r="P109" s="542">
        <v>3.0838154653326871E-2</v>
      </c>
      <c r="Q109" s="705">
        <v>4056.8994572600004</v>
      </c>
    </row>
    <row r="110" spans="1:17" ht="18" customHeight="1" x14ac:dyDescent="0.25">
      <c r="A110" s="808" t="s">
        <v>495</v>
      </c>
      <c r="B110" s="808"/>
      <c r="C110" s="808"/>
      <c r="D110" s="808"/>
      <c r="E110" s="808"/>
      <c r="F110" s="808"/>
      <c r="G110" s="808"/>
      <c r="H110" s="808"/>
      <c r="I110" s="808"/>
      <c r="J110" s="808"/>
      <c r="K110" s="808"/>
      <c r="L110" s="808"/>
      <c r="M110" s="846"/>
      <c r="N110" s="808"/>
      <c r="O110" s="808"/>
      <c r="P110" s="808"/>
    </row>
    <row r="111" spans="1:17" ht="18" customHeight="1" thickBot="1" x14ac:dyDescent="0.3">
      <c r="A111" s="646"/>
      <c r="B111" s="567"/>
      <c r="C111" s="638"/>
      <c r="D111" s="651"/>
      <c r="E111" s="568"/>
      <c r="F111" s="567"/>
      <c r="G111" s="567"/>
      <c r="H111" s="567"/>
      <c r="I111" s="567"/>
      <c r="J111" s="567"/>
      <c r="K111" s="567"/>
      <c r="L111" s="567"/>
      <c r="M111" s="663"/>
      <c r="N111" s="567"/>
      <c r="O111" s="569"/>
      <c r="P111" s="567"/>
      <c r="Q111" s="569"/>
    </row>
    <row r="112" spans="1:17" s="153" customFormat="1" ht="68.25" customHeight="1" thickBot="1" x14ac:dyDescent="0.3">
      <c r="A112" s="458" t="s">
        <v>6</v>
      </c>
      <c r="B112" s="487" t="s">
        <v>7</v>
      </c>
      <c r="C112" s="457" t="s">
        <v>453</v>
      </c>
      <c r="D112" s="459" t="s">
        <v>171</v>
      </c>
      <c r="E112" s="484" t="s">
        <v>266</v>
      </c>
      <c r="F112" s="459" t="s">
        <v>267</v>
      </c>
      <c r="G112" s="459" t="s">
        <v>97</v>
      </c>
      <c r="H112" s="459" t="s">
        <v>354</v>
      </c>
      <c r="I112" s="459" t="s">
        <v>24</v>
      </c>
      <c r="J112" s="460" t="s">
        <v>332</v>
      </c>
      <c r="K112" s="459" t="s">
        <v>175</v>
      </c>
      <c r="L112" s="459" t="s">
        <v>172</v>
      </c>
      <c r="M112" s="484" t="s">
        <v>25</v>
      </c>
      <c r="N112" s="459" t="s">
        <v>43</v>
      </c>
      <c r="O112" s="484" t="s">
        <v>80</v>
      </c>
      <c r="P112" s="484" t="s">
        <v>257</v>
      </c>
      <c r="Q112" s="714" t="s">
        <v>28</v>
      </c>
    </row>
    <row r="113" spans="1:17" ht="35.25" customHeight="1" x14ac:dyDescent="0.25">
      <c r="A113" s="795" t="s">
        <v>293</v>
      </c>
      <c r="B113" s="544" t="s">
        <v>108</v>
      </c>
      <c r="C113" s="632" t="s">
        <v>306</v>
      </c>
      <c r="D113" s="278" t="s">
        <v>167</v>
      </c>
      <c r="E113" s="563">
        <v>697.60088500000006</v>
      </c>
      <c r="F113" s="547">
        <v>697.60088500000006</v>
      </c>
      <c r="G113" s="547">
        <v>0</v>
      </c>
      <c r="H113" s="573">
        <v>697.60088500000006</v>
      </c>
      <c r="I113" s="547">
        <v>658.20484800000008</v>
      </c>
      <c r="J113" s="564">
        <v>0.94352639475220856</v>
      </c>
      <c r="K113" s="547">
        <v>205.21540167000006</v>
      </c>
      <c r="L113" s="563">
        <v>39.396036999999978</v>
      </c>
      <c r="M113" s="563">
        <v>452.98944633000002</v>
      </c>
      <c r="N113" s="565">
        <v>0.64935331372178517</v>
      </c>
      <c r="O113" s="563">
        <v>67.96669399999999</v>
      </c>
      <c r="P113" s="517">
        <v>9.7429196925402389E-2</v>
      </c>
      <c r="Q113" s="515">
        <v>0</v>
      </c>
    </row>
    <row r="114" spans="1:17" ht="31.5" customHeight="1" x14ac:dyDescent="0.25">
      <c r="A114" s="816"/>
      <c r="B114" s="774" t="s">
        <v>492</v>
      </c>
      <c r="C114" s="771"/>
      <c r="D114" s="312" t="s">
        <v>167</v>
      </c>
      <c r="E114" s="532">
        <v>697.60088500000006</v>
      </c>
      <c r="F114" s="533">
        <v>697.60088500000006</v>
      </c>
      <c r="G114" s="533">
        <v>0</v>
      </c>
      <c r="H114" s="533">
        <v>697.60088500000006</v>
      </c>
      <c r="I114" s="533">
        <v>658.20484800000008</v>
      </c>
      <c r="J114" s="534">
        <v>0.94352639475220856</v>
      </c>
      <c r="K114" s="533">
        <v>205.21540167000006</v>
      </c>
      <c r="L114" s="532">
        <v>39.396036999999978</v>
      </c>
      <c r="M114" s="532">
        <v>452.98944633000002</v>
      </c>
      <c r="N114" s="534">
        <v>0.64935331372178517</v>
      </c>
      <c r="O114" s="532">
        <v>67.96669399999999</v>
      </c>
      <c r="P114" s="534">
        <v>9.7429196925402389E-2</v>
      </c>
      <c r="Q114" s="533">
        <v>0</v>
      </c>
    </row>
    <row r="115" spans="1:17" ht="77.25" customHeight="1" x14ac:dyDescent="0.25">
      <c r="A115" s="816"/>
      <c r="B115" s="513" t="s">
        <v>437</v>
      </c>
      <c r="C115" s="628" t="s">
        <v>482</v>
      </c>
      <c r="D115" s="21" t="s">
        <v>429</v>
      </c>
      <c r="E115" s="514">
        <v>539.83462299999997</v>
      </c>
      <c r="F115" s="515">
        <v>539.83462299999997</v>
      </c>
      <c r="G115" s="515">
        <v>0</v>
      </c>
      <c r="H115" s="515">
        <v>539.83462299999997</v>
      </c>
      <c r="I115" s="515">
        <v>506.63591200000002</v>
      </c>
      <c r="J115" s="516">
        <v>0.93850207158720911</v>
      </c>
      <c r="K115" s="515">
        <v>94.570217000000014</v>
      </c>
      <c r="L115" s="514">
        <v>33.198710999999946</v>
      </c>
      <c r="M115" s="514">
        <v>412.06569500000001</v>
      </c>
      <c r="N115" s="516">
        <v>0.7633183894542459</v>
      </c>
      <c r="O115" s="514">
        <v>143.46276399999999</v>
      </c>
      <c r="P115" s="516">
        <v>0.26575317307871155</v>
      </c>
      <c r="Q115" s="515">
        <v>134.33429899999999</v>
      </c>
    </row>
    <row r="116" spans="1:17" ht="73.5" customHeight="1" x14ac:dyDescent="0.25">
      <c r="A116" s="816"/>
      <c r="B116" s="513" t="s">
        <v>438</v>
      </c>
      <c r="C116" s="628" t="s">
        <v>482</v>
      </c>
      <c r="D116" s="21" t="s">
        <v>439</v>
      </c>
      <c r="E116" s="514">
        <v>539.83462199999997</v>
      </c>
      <c r="F116" s="515">
        <v>539.83462199999997</v>
      </c>
      <c r="G116" s="515">
        <v>0</v>
      </c>
      <c r="H116" s="515">
        <v>539.83462199999997</v>
      </c>
      <c r="I116" s="515">
        <v>419</v>
      </c>
      <c r="J116" s="516">
        <v>0.77616363034974079</v>
      </c>
      <c r="K116" s="515">
        <v>0</v>
      </c>
      <c r="L116" s="514">
        <v>120.83462199999997</v>
      </c>
      <c r="M116" s="514">
        <v>419</v>
      </c>
      <c r="N116" s="516">
        <v>0.77616363034974079</v>
      </c>
      <c r="O116" s="514">
        <v>64.650000000000006</v>
      </c>
      <c r="P116" s="516">
        <v>0.11975889905038364</v>
      </c>
      <c r="Q116" s="515">
        <v>64.650000000000006</v>
      </c>
    </row>
    <row r="117" spans="1:17" ht="90" x14ac:dyDescent="0.25">
      <c r="A117" s="816"/>
      <c r="B117" s="574" t="s">
        <v>441</v>
      </c>
      <c r="C117" s="639" t="s">
        <v>483</v>
      </c>
      <c r="D117" s="467" t="s">
        <v>442</v>
      </c>
      <c r="E117" s="514">
        <v>2517.0559669999998</v>
      </c>
      <c r="F117" s="515">
        <v>2517.0559669999998</v>
      </c>
      <c r="G117" s="515">
        <v>0</v>
      </c>
      <c r="H117" s="515">
        <v>2517.0559669999998</v>
      </c>
      <c r="I117" s="515">
        <v>1668.2658329999999</v>
      </c>
      <c r="J117" s="516">
        <v>0.6627845605627728</v>
      </c>
      <c r="K117" s="515">
        <v>928.27916599999992</v>
      </c>
      <c r="L117" s="514">
        <v>848.79013399999985</v>
      </c>
      <c r="M117" s="514">
        <v>739.98666700000001</v>
      </c>
      <c r="N117" s="516">
        <v>0.29398896039724015</v>
      </c>
      <c r="O117" s="514">
        <v>207.04666634</v>
      </c>
      <c r="P117" s="516">
        <v>8.2257474229614547E-2</v>
      </c>
      <c r="Q117" s="515">
        <v>194.24666633999999</v>
      </c>
    </row>
    <row r="118" spans="1:17" ht="90" x14ac:dyDescent="0.25">
      <c r="A118" s="816"/>
      <c r="B118" s="574" t="s">
        <v>443</v>
      </c>
      <c r="C118" s="639" t="s">
        <v>483</v>
      </c>
      <c r="D118" s="467" t="s">
        <v>444</v>
      </c>
      <c r="E118" s="514">
        <v>2517.0559669999998</v>
      </c>
      <c r="F118" s="515">
        <v>2517.0559669999998</v>
      </c>
      <c r="G118" s="515">
        <v>0</v>
      </c>
      <c r="H118" s="515">
        <v>2517.0559669999998</v>
      </c>
      <c r="I118" s="515">
        <v>2517.0559669999998</v>
      </c>
      <c r="J118" s="516">
        <v>1</v>
      </c>
      <c r="K118" s="515">
        <v>1192.6794999999997</v>
      </c>
      <c r="L118" s="514">
        <v>0</v>
      </c>
      <c r="M118" s="514">
        <v>1324.376467</v>
      </c>
      <c r="N118" s="516">
        <v>0.52616091352886485</v>
      </c>
      <c r="O118" s="514">
        <v>1207.5931330000001</v>
      </c>
      <c r="P118" s="516">
        <v>0.4797641168222781</v>
      </c>
      <c r="Q118" s="515">
        <v>1198.0931330000001</v>
      </c>
    </row>
    <row r="119" spans="1:17" ht="139.5" customHeight="1" x14ac:dyDescent="0.25">
      <c r="A119" s="816"/>
      <c r="B119" s="574" t="s">
        <v>445</v>
      </c>
      <c r="C119" s="639" t="s">
        <v>483</v>
      </c>
      <c r="D119" s="467" t="s">
        <v>446</v>
      </c>
      <c r="E119" s="514">
        <v>2517.0559669999998</v>
      </c>
      <c r="F119" s="515">
        <v>2517.0559669999998</v>
      </c>
      <c r="G119" s="515">
        <v>0</v>
      </c>
      <c r="H119" s="515">
        <v>2517.0559669999998</v>
      </c>
      <c r="I119" s="515">
        <v>2156.0940690000002</v>
      </c>
      <c r="J119" s="516">
        <v>0.85659361463058026</v>
      </c>
      <c r="K119" s="515">
        <v>1649.4314976000003</v>
      </c>
      <c r="L119" s="514">
        <v>360.96189799999956</v>
      </c>
      <c r="M119" s="514">
        <v>506.66257139999999</v>
      </c>
      <c r="N119" s="516">
        <v>0.20129173846057752</v>
      </c>
      <c r="O119" s="514">
        <v>160.97590440000002</v>
      </c>
      <c r="P119" s="516">
        <v>6.3954042544338882E-2</v>
      </c>
      <c r="Q119" s="515">
        <v>132.17590440000001</v>
      </c>
    </row>
    <row r="120" spans="1:17" ht="90" x14ac:dyDescent="0.25">
      <c r="A120" s="816"/>
      <c r="B120" s="574" t="s">
        <v>447</v>
      </c>
      <c r="C120" s="639" t="s">
        <v>483</v>
      </c>
      <c r="D120" s="467" t="s">
        <v>439</v>
      </c>
      <c r="E120" s="514">
        <v>2517.0559669999998</v>
      </c>
      <c r="F120" s="515">
        <v>2517.0559669999998</v>
      </c>
      <c r="G120" s="515">
        <v>0</v>
      </c>
      <c r="H120" s="515">
        <v>2517.0559669999998</v>
      </c>
      <c r="I120" s="515">
        <v>1879.3916670000001</v>
      </c>
      <c r="J120" s="516">
        <v>0.74666264542380767</v>
      </c>
      <c r="K120" s="515">
        <v>1471.2250000000001</v>
      </c>
      <c r="L120" s="514">
        <v>637.66429999999968</v>
      </c>
      <c r="M120" s="514">
        <v>408.16666700000002</v>
      </c>
      <c r="N120" s="516">
        <v>0.16216034619463829</v>
      </c>
      <c r="O120" s="514">
        <v>118</v>
      </c>
      <c r="P120" s="516">
        <v>4.6880165378539639E-2</v>
      </c>
      <c r="Q120" s="515">
        <v>93</v>
      </c>
    </row>
    <row r="121" spans="1:17" ht="71.25" customHeight="1" x14ac:dyDescent="0.25">
      <c r="A121" s="816"/>
      <c r="B121" s="574" t="s">
        <v>450</v>
      </c>
      <c r="C121" s="639" t="s">
        <v>484</v>
      </c>
      <c r="D121" s="467" t="s">
        <v>429</v>
      </c>
      <c r="E121" s="514">
        <v>2000</v>
      </c>
      <c r="F121" s="515">
        <v>2000</v>
      </c>
      <c r="G121" s="515">
        <v>0</v>
      </c>
      <c r="H121" s="515">
        <v>2000</v>
      </c>
      <c r="I121" s="515">
        <v>1756.7916419999999</v>
      </c>
      <c r="J121" s="516">
        <v>0.87839582099999991</v>
      </c>
      <c r="K121" s="515">
        <v>73.296070999999984</v>
      </c>
      <c r="L121" s="514">
        <v>243.20835800000009</v>
      </c>
      <c r="M121" s="514">
        <v>1683.4955709999999</v>
      </c>
      <c r="N121" s="516">
        <v>0.84174778549999996</v>
      </c>
      <c r="O121" s="514">
        <v>507.1240684</v>
      </c>
      <c r="P121" s="516">
        <v>0.25356203420000001</v>
      </c>
      <c r="Q121" s="515">
        <v>464.24634939999999</v>
      </c>
    </row>
    <row r="122" spans="1:17" ht="20.25" thickBot="1" x14ac:dyDescent="0.3">
      <c r="A122" s="816"/>
      <c r="B122" s="779" t="s">
        <v>82</v>
      </c>
      <c r="C122" s="778"/>
      <c r="D122" s="711" t="s">
        <v>82</v>
      </c>
      <c r="E122" s="536">
        <v>13147.893113</v>
      </c>
      <c r="F122" s="537">
        <v>13147.893113</v>
      </c>
      <c r="G122" s="537">
        <v>0</v>
      </c>
      <c r="H122" s="537">
        <v>13147.893113</v>
      </c>
      <c r="I122" s="537">
        <v>10903.23509</v>
      </c>
      <c r="J122" s="538">
        <v>0.82927621910915972</v>
      </c>
      <c r="K122" s="537">
        <v>5409.4814516000006</v>
      </c>
      <c r="L122" s="536">
        <v>2244.658022999999</v>
      </c>
      <c r="M122" s="536">
        <v>5493.7536383999995</v>
      </c>
      <c r="N122" s="538">
        <v>0.4178428886806238</v>
      </c>
      <c r="O122" s="536">
        <v>2408.8525361400002</v>
      </c>
      <c r="P122" s="538">
        <v>0.18321205652016165</v>
      </c>
      <c r="Q122" s="537">
        <v>2280.74635214</v>
      </c>
    </row>
    <row r="123" spans="1:17" ht="33.75" customHeight="1" thickBot="1" x14ac:dyDescent="0.3">
      <c r="A123" s="796"/>
      <c r="B123" s="760" t="s">
        <v>70</v>
      </c>
      <c r="C123" s="761"/>
      <c r="D123" s="762"/>
      <c r="E123" s="540">
        <v>13845.493998</v>
      </c>
      <c r="F123" s="541">
        <v>13845.493998</v>
      </c>
      <c r="G123" s="541">
        <v>0</v>
      </c>
      <c r="H123" s="541">
        <v>13845.493998</v>
      </c>
      <c r="I123" s="541">
        <v>11561.439938</v>
      </c>
      <c r="J123" s="542">
        <v>0.83503267847792684</v>
      </c>
      <c r="K123" s="541">
        <v>5614.6968532700002</v>
      </c>
      <c r="L123" s="540">
        <v>2284.0540600000004</v>
      </c>
      <c r="M123" s="540">
        <v>5946.7430847299993</v>
      </c>
      <c r="N123" s="542">
        <v>0.42950746904292575</v>
      </c>
      <c r="O123" s="540">
        <v>2476.8192301400004</v>
      </c>
      <c r="P123" s="542">
        <v>0.17888991396751755</v>
      </c>
      <c r="Q123" s="705">
        <v>2280.74635214</v>
      </c>
    </row>
    <row r="124" spans="1:17" ht="33.75" customHeight="1" thickBot="1" x14ac:dyDescent="0.3">
      <c r="A124" s="807" t="s">
        <v>495</v>
      </c>
      <c r="B124" s="800"/>
      <c r="C124" s="800"/>
      <c r="D124" s="800"/>
      <c r="E124" s="800"/>
      <c r="F124" s="800"/>
      <c r="G124" s="800"/>
      <c r="H124" s="800"/>
      <c r="I124" s="800"/>
      <c r="J124" s="800"/>
      <c r="K124" s="800"/>
      <c r="L124" s="800"/>
      <c r="M124" s="801"/>
      <c r="N124" s="800"/>
      <c r="O124" s="800"/>
      <c r="P124" s="808"/>
    </row>
    <row r="125" spans="1:17" s="153" customFormat="1" ht="52.5" customHeight="1" thickBot="1" x14ac:dyDescent="0.3">
      <c r="A125" s="458" t="s">
        <v>6</v>
      </c>
      <c r="B125" s="487" t="s">
        <v>7</v>
      </c>
      <c r="C125" s="457" t="s">
        <v>453</v>
      </c>
      <c r="D125" s="459" t="s">
        <v>171</v>
      </c>
      <c r="E125" s="484" t="s">
        <v>94</v>
      </c>
      <c r="F125" s="459" t="s">
        <v>170</v>
      </c>
      <c r="G125" s="459" t="s">
        <v>97</v>
      </c>
      <c r="H125" s="459" t="s">
        <v>354</v>
      </c>
      <c r="I125" s="459" t="s">
        <v>24</v>
      </c>
      <c r="J125" s="460" t="s">
        <v>332</v>
      </c>
      <c r="K125" s="459" t="s">
        <v>175</v>
      </c>
      <c r="L125" s="459" t="s">
        <v>172</v>
      </c>
      <c r="M125" s="484" t="s">
        <v>25</v>
      </c>
      <c r="N125" s="459" t="s">
        <v>43</v>
      </c>
      <c r="O125" s="484" t="s">
        <v>80</v>
      </c>
      <c r="P125" s="691" t="s">
        <v>257</v>
      </c>
      <c r="Q125" s="484" t="s">
        <v>28</v>
      </c>
    </row>
    <row r="126" spans="1:17" ht="53.25" customHeight="1" x14ac:dyDescent="0.25">
      <c r="A126" s="847" t="s">
        <v>294</v>
      </c>
      <c r="B126" s="559" t="s">
        <v>440</v>
      </c>
      <c r="C126" s="634" t="s">
        <v>485</v>
      </c>
      <c r="D126" s="462" t="s">
        <v>429</v>
      </c>
      <c r="E126" s="527">
        <v>2500</v>
      </c>
      <c r="F126" s="528">
        <v>2500</v>
      </c>
      <c r="G126" s="528">
        <v>0</v>
      </c>
      <c r="H126" s="528">
        <v>2500</v>
      </c>
      <c r="I126" s="528">
        <v>1794.2884931999999</v>
      </c>
      <c r="J126" s="516">
        <v>0.71771539728</v>
      </c>
      <c r="K126" s="515">
        <v>215.43606299999988</v>
      </c>
      <c r="L126" s="527">
        <v>705.71150680000005</v>
      </c>
      <c r="M126" s="527">
        <v>1578.8524302000001</v>
      </c>
      <c r="N126" s="529">
        <v>0.63154097208000004</v>
      </c>
      <c r="O126" s="527">
        <v>416.58768400000002</v>
      </c>
      <c r="P126" s="516">
        <v>0.16663507360000002</v>
      </c>
      <c r="Q126" s="719">
        <v>416.58768400000002</v>
      </c>
    </row>
    <row r="127" spans="1:17" ht="107.25" customHeight="1" x14ac:dyDescent="0.25">
      <c r="A127" s="848"/>
      <c r="B127" s="560" t="s">
        <v>449</v>
      </c>
      <c r="C127" s="635" t="s">
        <v>486</v>
      </c>
      <c r="D127" s="463" t="s">
        <v>429</v>
      </c>
      <c r="E127" s="527">
        <v>3500</v>
      </c>
      <c r="F127" s="528">
        <v>3500</v>
      </c>
      <c r="G127" s="528">
        <v>0</v>
      </c>
      <c r="H127" s="515">
        <v>3500</v>
      </c>
      <c r="I127" s="528">
        <v>3184.3051590100004</v>
      </c>
      <c r="J127" s="516">
        <v>0.90980147400285727</v>
      </c>
      <c r="K127" s="515">
        <v>71.000000010000349</v>
      </c>
      <c r="L127" s="514">
        <v>315.69484098999965</v>
      </c>
      <c r="M127" s="527">
        <v>3113.305159</v>
      </c>
      <c r="N127" s="516">
        <v>0.88951575971428576</v>
      </c>
      <c r="O127" s="527">
        <v>725.0370793300001</v>
      </c>
      <c r="P127" s="516">
        <v>0.20715345123714288</v>
      </c>
      <c r="Q127" s="719">
        <v>725.0370793300001</v>
      </c>
    </row>
    <row r="128" spans="1:17" ht="19.5" x14ac:dyDescent="0.25">
      <c r="A128" s="848"/>
      <c r="B128" s="770" t="s">
        <v>48</v>
      </c>
      <c r="C128" s="771"/>
      <c r="D128" s="312" t="s">
        <v>82</v>
      </c>
      <c r="E128" s="532">
        <v>6000</v>
      </c>
      <c r="F128" s="533">
        <v>6000</v>
      </c>
      <c r="G128" s="533">
        <v>0</v>
      </c>
      <c r="H128" s="533">
        <v>6000</v>
      </c>
      <c r="I128" s="533">
        <v>4978.5936522100001</v>
      </c>
      <c r="J128" s="534">
        <v>0.82976560870166671</v>
      </c>
      <c r="K128" s="533">
        <v>286.43606301000023</v>
      </c>
      <c r="L128" s="532">
        <v>1021.4063477899999</v>
      </c>
      <c r="M128" s="532">
        <v>4692.1575892000001</v>
      </c>
      <c r="N128" s="534">
        <v>0.78202626486666671</v>
      </c>
      <c r="O128" s="532">
        <v>1141.6247633300002</v>
      </c>
      <c r="P128" s="534">
        <v>0.19027079388833337</v>
      </c>
      <c r="Q128" s="720">
        <v>1141.6247633300002</v>
      </c>
    </row>
    <row r="129" spans="1:17" ht="39.75" thickBot="1" x14ac:dyDescent="0.3">
      <c r="A129" s="848"/>
      <c r="B129" s="772" t="s">
        <v>493</v>
      </c>
      <c r="C129" s="773"/>
      <c r="D129" s="344" t="s">
        <v>242</v>
      </c>
      <c r="E129" s="556">
        <v>152.953305</v>
      </c>
      <c r="F129" s="557">
        <v>152.953305</v>
      </c>
      <c r="G129" s="557">
        <v>0</v>
      </c>
      <c r="H129" s="557">
        <v>152.953305</v>
      </c>
      <c r="I129" s="557">
        <v>153</v>
      </c>
      <c r="J129" s="538">
        <v>1.0003052892515136</v>
      </c>
      <c r="K129" s="557">
        <v>90</v>
      </c>
      <c r="L129" s="556">
        <v>-4.6694999999999709E-2</v>
      </c>
      <c r="M129" s="556">
        <v>63</v>
      </c>
      <c r="N129" s="558">
        <v>0.4118904132212115</v>
      </c>
      <c r="O129" s="556">
        <v>42.466665999999996</v>
      </c>
      <c r="P129" s="538">
        <v>0.27764464455344717</v>
      </c>
      <c r="Q129" s="721">
        <v>0</v>
      </c>
    </row>
    <row r="130" spans="1:17" ht="34.5" customHeight="1" thickBot="1" x14ac:dyDescent="0.3">
      <c r="A130" s="859"/>
      <c r="B130" s="760" t="s">
        <v>70</v>
      </c>
      <c r="C130" s="761"/>
      <c r="D130" s="762"/>
      <c r="E130" s="540">
        <v>6152.953305</v>
      </c>
      <c r="F130" s="541">
        <v>6152.953305</v>
      </c>
      <c r="G130" s="541">
        <v>0</v>
      </c>
      <c r="H130" s="541">
        <v>6152.953305</v>
      </c>
      <c r="I130" s="541">
        <v>5131.5936522100001</v>
      </c>
      <c r="J130" s="542">
        <v>0.83400497254545636</v>
      </c>
      <c r="K130" s="541">
        <v>376.43606301000023</v>
      </c>
      <c r="L130" s="540">
        <v>1021.3596527899999</v>
      </c>
      <c r="M130" s="540">
        <v>4755.1575892000001</v>
      </c>
      <c r="N130" s="542">
        <v>0.77282523586451957</v>
      </c>
      <c r="O130" s="540">
        <v>1184.0914293300002</v>
      </c>
      <c r="P130" s="542">
        <v>0.19244277839192869</v>
      </c>
      <c r="Q130" s="722">
        <v>1141.6247633300002</v>
      </c>
    </row>
    <row r="131" spans="1:17" ht="18" customHeight="1" thickBot="1" x14ac:dyDescent="0.3">
      <c r="A131" s="799" t="s">
        <v>495</v>
      </c>
      <c r="B131" s="800"/>
      <c r="C131" s="800"/>
      <c r="D131" s="800"/>
      <c r="E131" s="800"/>
      <c r="F131" s="800"/>
      <c r="G131" s="800"/>
      <c r="H131" s="800"/>
      <c r="I131" s="800"/>
      <c r="J131" s="800"/>
      <c r="K131" s="800"/>
      <c r="L131" s="800"/>
      <c r="M131" s="801"/>
      <c r="N131" s="800"/>
      <c r="O131" s="800"/>
      <c r="P131" s="802"/>
    </row>
    <row r="132" spans="1:17" s="153" customFormat="1" ht="68.25" customHeight="1" thickBot="1" x14ac:dyDescent="0.3">
      <c r="A132" s="458" t="s">
        <v>6</v>
      </c>
      <c r="B132" s="487" t="s">
        <v>7</v>
      </c>
      <c r="C132" s="457" t="s">
        <v>453</v>
      </c>
      <c r="D132" s="459" t="s">
        <v>171</v>
      </c>
      <c r="E132" s="484" t="s">
        <v>94</v>
      </c>
      <c r="F132" s="459" t="s">
        <v>170</v>
      </c>
      <c r="G132" s="459" t="s">
        <v>97</v>
      </c>
      <c r="H132" s="459" t="s">
        <v>354</v>
      </c>
      <c r="I132" s="459" t="s">
        <v>24</v>
      </c>
      <c r="J132" s="460" t="s">
        <v>332</v>
      </c>
      <c r="K132" s="459" t="s">
        <v>175</v>
      </c>
      <c r="L132" s="459" t="s">
        <v>172</v>
      </c>
      <c r="M132" s="484" t="s">
        <v>25</v>
      </c>
      <c r="N132" s="459" t="s">
        <v>43</v>
      </c>
      <c r="O132" s="484" t="s">
        <v>80</v>
      </c>
      <c r="P132" s="488" t="s">
        <v>257</v>
      </c>
      <c r="Q132" s="714" t="s">
        <v>28</v>
      </c>
    </row>
    <row r="133" spans="1:17" ht="67.5" customHeight="1" x14ac:dyDescent="0.25">
      <c r="A133" s="795" t="s">
        <v>373</v>
      </c>
      <c r="B133" s="577" t="s">
        <v>132</v>
      </c>
      <c r="C133" s="640" t="s">
        <v>278</v>
      </c>
      <c r="D133" s="503" t="s">
        <v>278</v>
      </c>
      <c r="E133" s="563">
        <v>8061.6993309999998</v>
      </c>
      <c r="F133" s="547">
        <v>8061.6993309999998</v>
      </c>
      <c r="G133" s="547">
        <v>0</v>
      </c>
      <c r="H133" s="547">
        <v>8061.6993309999998</v>
      </c>
      <c r="I133" s="547">
        <v>7774.053062</v>
      </c>
      <c r="J133" s="564">
        <v>0.96431940001856664</v>
      </c>
      <c r="K133" s="547">
        <v>302.19342400000005</v>
      </c>
      <c r="L133" s="563">
        <v>287.64626899999985</v>
      </c>
      <c r="M133" s="563">
        <v>7471.8596379999999</v>
      </c>
      <c r="N133" s="564">
        <v>0.92683432254390041</v>
      </c>
      <c r="O133" s="563">
        <v>411.80601200000001</v>
      </c>
      <c r="P133" s="576">
        <v>5.1081787485730785E-2</v>
      </c>
      <c r="Q133" s="547">
        <v>404.30601200000001</v>
      </c>
    </row>
    <row r="134" spans="1:17" ht="26.25" customHeight="1" x14ac:dyDescent="0.25">
      <c r="A134" s="816"/>
      <c r="B134" s="774" t="s">
        <v>47</v>
      </c>
      <c r="C134" s="771"/>
      <c r="D134" s="312" t="s">
        <v>47</v>
      </c>
      <c r="E134" s="532">
        <v>8061.6993309999998</v>
      </c>
      <c r="F134" s="533">
        <v>8061.6993309999998</v>
      </c>
      <c r="G134" s="533">
        <v>0</v>
      </c>
      <c r="H134" s="533">
        <v>8061.6993309999998</v>
      </c>
      <c r="I134" s="533">
        <v>7774.053062</v>
      </c>
      <c r="J134" s="534">
        <v>0.96431940001856664</v>
      </c>
      <c r="K134" s="533">
        <v>302.19342400000005</v>
      </c>
      <c r="L134" s="532">
        <v>287.64626899999985</v>
      </c>
      <c r="M134" s="532">
        <v>7471.8596379999999</v>
      </c>
      <c r="N134" s="534">
        <v>0.92683432254390041</v>
      </c>
      <c r="O134" s="532">
        <v>411.80601200000001</v>
      </c>
      <c r="P134" s="535">
        <v>5.1081787485730785E-2</v>
      </c>
      <c r="Q134" s="533">
        <v>404.30601200000001</v>
      </c>
    </row>
    <row r="135" spans="1:17" ht="45" customHeight="1" x14ac:dyDescent="0.25">
      <c r="A135" s="816"/>
      <c r="B135" s="577" t="s">
        <v>430</v>
      </c>
      <c r="C135" s="640" t="s">
        <v>487</v>
      </c>
      <c r="D135" s="23" t="s">
        <v>431</v>
      </c>
      <c r="E135" s="514">
        <v>2612.773306</v>
      </c>
      <c r="F135" s="515">
        <v>2612.773306</v>
      </c>
      <c r="G135" s="515">
        <v>0</v>
      </c>
      <c r="H135" s="515">
        <v>2612.773306</v>
      </c>
      <c r="I135" s="515">
        <v>2612.773306</v>
      </c>
      <c r="J135" s="516">
        <v>1</v>
      </c>
      <c r="K135" s="515">
        <v>0</v>
      </c>
      <c r="L135" s="514">
        <v>0</v>
      </c>
      <c r="M135" s="514">
        <v>2612.773306</v>
      </c>
      <c r="N135" s="516">
        <v>1</v>
      </c>
      <c r="O135" s="514">
        <v>0</v>
      </c>
      <c r="P135" s="531">
        <v>0</v>
      </c>
      <c r="Q135" s="515">
        <v>0</v>
      </c>
    </row>
    <row r="136" spans="1:17" ht="20.25" thickBot="1" x14ac:dyDescent="0.3">
      <c r="A136" s="816"/>
      <c r="B136" s="803" t="s">
        <v>48</v>
      </c>
      <c r="C136" s="804"/>
      <c r="D136" s="312" t="s">
        <v>82</v>
      </c>
      <c r="E136" s="532">
        <v>2612.773306</v>
      </c>
      <c r="F136" s="533">
        <v>2612.773306</v>
      </c>
      <c r="G136" s="533">
        <v>0</v>
      </c>
      <c r="H136" s="533">
        <v>2612.773306</v>
      </c>
      <c r="I136" s="533">
        <v>2612.773306</v>
      </c>
      <c r="J136" s="534">
        <v>1</v>
      </c>
      <c r="K136" s="533">
        <v>0</v>
      </c>
      <c r="L136" s="532">
        <v>0</v>
      </c>
      <c r="M136" s="532">
        <v>2612.773306</v>
      </c>
      <c r="N136" s="534">
        <v>1</v>
      </c>
      <c r="O136" s="532">
        <v>0</v>
      </c>
      <c r="P136" s="535">
        <v>0</v>
      </c>
      <c r="Q136" s="533">
        <v>0</v>
      </c>
    </row>
    <row r="137" spans="1:17" ht="26.25" customHeight="1" thickBot="1" x14ac:dyDescent="0.3">
      <c r="A137" s="796"/>
      <c r="B137" s="760" t="s">
        <v>70</v>
      </c>
      <c r="C137" s="761"/>
      <c r="D137" s="762"/>
      <c r="E137" s="540">
        <v>10674.472636999999</v>
      </c>
      <c r="F137" s="541">
        <v>10674.472636999999</v>
      </c>
      <c r="G137" s="541">
        <v>0</v>
      </c>
      <c r="H137" s="541">
        <v>10674.472636999999</v>
      </c>
      <c r="I137" s="541">
        <v>10386.826368</v>
      </c>
      <c r="J137" s="542">
        <v>0.97305288244377008</v>
      </c>
      <c r="K137" s="541">
        <v>302.19342400000005</v>
      </c>
      <c r="L137" s="540">
        <v>287.64626899999894</v>
      </c>
      <c r="M137" s="540">
        <v>10084.632944000001</v>
      </c>
      <c r="N137" s="542">
        <v>0.94474296641545663</v>
      </c>
      <c r="O137" s="540">
        <v>411.80601200000001</v>
      </c>
      <c r="P137" s="543">
        <v>3.8578581444163575E-2</v>
      </c>
      <c r="Q137" s="541">
        <v>404.30601200000001</v>
      </c>
    </row>
    <row r="138" spans="1:17" ht="18" customHeight="1" thickBot="1" x14ac:dyDescent="0.3">
      <c r="A138" s="807" t="s">
        <v>495</v>
      </c>
      <c r="B138" s="807"/>
      <c r="C138" s="807"/>
      <c r="D138" s="807"/>
      <c r="E138" s="807"/>
      <c r="F138" s="807"/>
      <c r="G138" s="807"/>
      <c r="H138" s="807"/>
      <c r="I138" s="807"/>
      <c r="J138" s="807"/>
      <c r="K138" s="807"/>
      <c r="L138" s="807"/>
      <c r="M138" s="857"/>
      <c r="N138" s="807"/>
      <c r="O138" s="807"/>
      <c r="P138" s="807"/>
    </row>
    <row r="139" spans="1:17" s="153" customFormat="1" ht="68.25" customHeight="1" x14ac:dyDescent="0.25">
      <c r="A139" s="458" t="s">
        <v>6</v>
      </c>
      <c r="B139" s="487" t="s">
        <v>7</v>
      </c>
      <c r="C139" s="457" t="s">
        <v>453</v>
      </c>
      <c r="D139" s="459" t="s">
        <v>171</v>
      </c>
      <c r="E139" s="484" t="s">
        <v>94</v>
      </c>
      <c r="F139" s="459" t="s">
        <v>170</v>
      </c>
      <c r="G139" s="459" t="s">
        <v>97</v>
      </c>
      <c r="H139" s="459" t="s">
        <v>354</v>
      </c>
      <c r="I139" s="459" t="s">
        <v>24</v>
      </c>
      <c r="J139" s="460" t="s">
        <v>332</v>
      </c>
      <c r="K139" s="459" t="s">
        <v>175</v>
      </c>
      <c r="L139" s="459" t="s">
        <v>172</v>
      </c>
      <c r="M139" s="484" t="s">
        <v>25</v>
      </c>
      <c r="N139" s="459" t="s">
        <v>43</v>
      </c>
      <c r="O139" s="484" t="s">
        <v>80</v>
      </c>
      <c r="P139" s="488" t="s">
        <v>257</v>
      </c>
      <c r="Q139" s="484" t="s">
        <v>28</v>
      </c>
    </row>
    <row r="140" spans="1:17" ht="26.25" customHeight="1" x14ac:dyDescent="0.25">
      <c r="A140" s="816" t="s">
        <v>268</v>
      </c>
      <c r="B140" s="526" t="s">
        <v>342</v>
      </c>
      <c r="C140" s="631" t="s">
        <v>343</v>
      </c>
      <c r="D140" s="22" t="s">
        <v>343</v>
      </c>
      <c r="E140" s="527">
        <v>4500</v>
      </c>
      <c r="F140" s="528">
        <v>4500</v>
      </c>
      <c r="G140" s="528">
        <v>0</v>
      </c>
      <c r="H140" s="528">
        <v>4500</v>
      </c>
      <c r="I140" s="528">
        <v>6.1466326599999999</v>
      </c>
      <c r="J140" s="529">
        <v>1.3659183688888889E-3</v>
      </c>
      <c r="K140" s="528">
        <v>6.1466326599999999</v>
      </c>
      <c r="L140" s="527">
        <v>4493.8533673399997</v>
      </c>
      <c r="M140" s="527">
        <v>0</v>
      </c>
      <c r="N140" s="529">
        <v>0</v>
      </c>
      <c r="O140" s="527">
        <v>0</v>
      </c>
      <c r="P140" s="530">
        <v>0</v>
      </c>
      <c r="Q140" s="527">
        <v>0</v>
      </c>
    </row>
    <row r="141" spans="1:17" ht="30.75" customHeight="1" thickBot="1" x14ac:dyDescent="0.3">
      <c r="A141" s="816"/>
      <c r="B141" s="803" t="s">
        <v>343</v>
      </c>
      <c r="C141" s="804"/>
      <c r="D141" s="312" t="s">
        <v>47</v>
      </c>
      <c r="E141" s="532">
        <v>4500</v>
      </c>
      <c r="F141" s="533">
        <v>4500</v>
      </c>
      <c r="G141" s="533">
        <v>0</v>
      </c>
      <c r="H141" s="533">
        <v>4500</v>
      </c>
      <c r="I141" s="533">
        <v>6.1466326599999999</v>
      </c>
      <c r="J141" s="534">
        <v>1.3659183688888889E-3</v>
      </c>
      <c r="K141" s="533">
        <v>6.1466326599999999</v>
      </c>
      <c r="L141" s="532">
        <v>4493.8533673399997</v>
      </c>
      <c r="M141" s="532">
        <v>0</v>
      </c>
      <c r="N141" s="534">
        <v>0</v>
      </c>
      <c r="O141" s="532">
        <v>0</v>
      </c>
      <c r="P141" s="535">
        <v>0</v>
      </c>
      <c r="Q141" s="532">
        <v>0</v>
      </c>
    </row>
    <row r="142" spans="1:17" ht="27.75" customHeight="1" thickBot="1" x14ac:dyDescent="0.3">
      <c r="A142" s="796"/>
      <c r="B142" s="760" t="s">
        <v>70</v>
      </c>
      <c r="C142" s="762"/>
      <c r="D142" s="650" t="s">
        <v>268</v>
      </c>
      <c r="E142" s="540">
        <v>4500</v>
      </c>
      <c r="F142" s="541">
        <v>4500</v>
      </c>
      <c r="G142" s="541">
        <v>0</v>
      </c>
      <c r="H142" s="541">
        <v>4500</v>
      </c>
      <c r="I142" s="541">
        <v>6.1466326599999999</v>
      </c>
      <c r="J142" s="542">
        <v>1.3659183688888889E-3</v>
      </c>
      <c r="K142" s="541">
        <v>6.1466326599999999</v>
      </c>
      <c r="L142" s="540">
        <v>4493.8533673399997</v>
      </c>
      <c r="M142" s="540">
        <v>0</v>
      </c>
      <c r="N142" s="542">
        <v>0</v>
      </c>
      <c r="O142" s="540">
        <v>0</v>
      </c>
      <c r="P142" s="543">
        <v>0</v>
      </c>
      <c r="Q142" s="541">
        <v>0</v>
      </c>
    </row>
    <row r="143" spans="1:17" ht="18" customHeight="1" thickBot="1" x14ac:dyDescent="0.3">
      <c r="A143" s="807" t="s">
        <v>495</v>
      </c>
      <c r="B143" s="807"/>
      <c r="C143" s="807"/>
      <c r="D143" s="807"/>
      <c r="E143" s="807"/>
      <c r="F143" s="807"/>
      <c r="G143" s="807"/>
      <c r="H143" s="807"/>
      <c r="I143" s="807"/>
      <c r="J143" s="807"/>
      <c r="K143" s="807"/>
      <c r="L143" s="807"/>
      <c r="M143" s="857"/>
      <c r="N143" s="807"/>
      <c r="O143" s="807"/>
      <c r="P143" s="807"/>
    </row>
    <row r="144" spans="1:17" s="153" customFormat="1" ht="68.25" customHeight="1" x14ac:dyDescent="0.25">
      <c r="A144" s="458" t="s">
        <v>6</v>
      </c>
      <c r="B144" s="487" t="s">
        <v>7</v>
      </c>
      <c r="C144" s="457" t="s">
        <v>453</v>
      </c>
      <c r="D144" s="459" t="s">
        <v>171</v>
      </c>
      <c r="E144" s="484" t="s">
        <v>94</v>
      </c>
      <c r="F144" s="459" t="s">
        <v>170</v>
      </c>
      <c r="G144" s="459" t="s">
        <v>97</v>
      </c>
      <c r="H144" s="459" t="s">
        <v>358</v>
      </c>
      <c r="I144" s="459" t="s">
        <v>24</v>
      </c>
      <c r="J144" s="460" t="s">
        <v>332</v>
      </c>
      <c r="K144" s="459" t="s">
        <v>175</v>
      </c>
      <c r="L144" s="459" t="s">
        <v>172</v>
      </c>
      <c r="M144" s="484" t="s">
        <v>25</v>
      </c>
      <c r="N144" s="459" t="s">
        <v>43</v>
      </c>
      <c r="O144" s="484" t="s">
        <v>80</v>
      </c>
      <c r="P144" s="488" t="s">
        <v>257</v>
      </c>
      <c r="Q144" s="484" t="s">
        <v>28</v>
      </c>
    </row>
    <row r="145" spans="1:19" ht="62.25" customHeight="1" thickBot="1" x14ac:dyDescent="0.3">
      <c r="A145" s="811" t="s">
        <v>364</v>
      </c>
      <c r="B145" s="578" t="s">
        <v>231</v>
      </c>
      <c r="C145" s="633" t="s">
        <v>306</v>
      </c>
      <c r="D145" s="22" t="s">
        <v>173</v>
      </c>
      <c r="E145" s="527">
        <v>451</v>
      </c>
      <c r="F145" s="528">
        <v>451</v>
      </c>
      <c r="G145" s="528">
        <v>0</v>
      </c>
      <c r="H145" s="528">
        <v>451</v>
      </c>
      <c r="I145" s="528">
        <v>385.39938599999999</v>
      </c>
      <c r="J145" s="529">
        <v>0.8545440931263858</v>
      </c>
      <c r="K145" s="579">
        <v>0</v>
      </c>
      <c r="L145" s="527">
        <v>65.600614000000007</v>
      </c>
      <c r="M145" s="527">
        <v>385.39938599999999</v>
      </c>
      <c r="N145" s="529">
        <v>0.8545440931263858</v>
      </c>
      <c r="O145" s="527">
        <v>137.128108</v>
      </c>
      <c r="P145" s="580">
        <v>0.30405345454545452</v>
      </c>
      <c r="Q145" s="527">
        <v>0</v>
      </c>
    </row>
    <row r="146" spans="1:19" ht="39" customHeight="1" thickBot="1" x14ac:dyDescent="0.3">
      <c r="A146" s="813"/>
      <c r="B146" s="760" t="s">
        <v>70</v>
      </c>
      <c r="C146" s="761"/>
      <c r="D146" s="762"/>
      <c r="E146" s="540">
        <v>451</v>
      </c>
      <c r="F146" s="541">
        <v>451</v>
      </c>
      <c r="G146" s="541">
        <v>0</v>
      </c>
      <c r="H146" s="541">
        <v>451</v>
      </c>
      <c r="I146" s="541">
        <v>385.39938599999999</v>
      </c>
      <c r="J146" s="542">
        <v>0.8545440931263858</v>
      </c>
      <c r="K146" s="581">
        <v>0</v>
      </c>
      <c r="L146" s="540">
        <v>65.600614000000007</v>
      </c>
      <c r="M146" s="540">
        <v>385.39938599999999</v>
      </c>
      <c r="N146" s="542">
        <v>0.8545440931263858</v>
      </c>
      <c r="O146" s="540">
        <v>137.128108</v>
      </c>
      <c r="P146" s="575">
        <v>0.30405345454545452</v>
      </c>
      <c r="Q146" s="540">
        <v>0</v>
      </c>
    </row>
    <row r="147" spans="1:19" ht="18" customHeight="1" thickBot="1" x14ac:dyDescent="0.3">
      <c r="A147" s="814" t="s">
        <v>495</v>
      </c>
      <c r="B147" s="814"/>
      <c r="C147" s="814"/>
      <c r="D147" s="814"/>
      <c r="E147" s="814"/>
      <c r="F147" s="814"/>
      <c r="G147" s="814"/>
      <c r="H147" s="814"/>
      <c r="I147" s="814"/>
      <c r="J147" s="814"/>
      <c r="K147" s="814"/>
      <c r="L147" s="814"/>
      <c r="M147" s="815"/>
      <c r="N147" s="814"/>
      <c r="O147" s="814"/>
      <c r="P147" s="797"/>
    </row>
    <row r="148" spans="1:19" s="153" customFormat="1" ht="56.25" customHeight="1" x14ac:dyDescent="0.25">
      <c r="A148" s="458" t="s">
        <v>6</v>
      </c>
      <c r="B148" s="487" t="s">
        <v>7</v>
      </c>
      <c r="C148" s="457" t="s">
        <v>453</v>
      </c>
      <c r="D148" s="459" t="s">
        <v>171</v>
      </c>
      <c r="E148" s="484" t="s">
        <v>94</v>
      </c>
      <c r="F148" s="459" t="s">
        <v>170</v>
      </c>
      <c r="G148" s="459" t="s">
        <v>97</v>
      </c>
      <c r="H148" s="459" t="s">
        <v>358</v>
      </c>
      <c r="I148" s="459" t="s">
        <v>24</v>
      </c>
      <c r="J148" s="460" t="s">
        <v>332</v>
      </c>
      <c r="K148" s="459" t="s">
        <v>175</v>
      </c>
      <c r="L148" s="459" t="s">
        <v>172</v>
      </c>
      <c r="M148" s="484" t="s">
        <v>25</v>
      </c>
      <c r="N148" s="459" t="s">
        <v>43</v>
      </c>
      <c r="O148" s="484" t="s">
        <v>80</v>
      </c>
      <c r="P148" s="484" t="s">
        <v>257</v>
      </c>
      <c r="Q148" s="714" t="s">
        <v>28</v>
      </c>
    </row>
    <row r="149" spans="1:19" ht="40.5" customHeight="1" x14ac:dyDescent="0.25">
      <c r="A149" s="816" t="s">
        <v>457</v>
      </c>
      <c r="B149" s="518" t="s">
        <v>305</v>
      </c>
      <c r="C149" s="629" t="s">
        <v>306</v>
      </c>
      <c r="D149" s="21" t="s">
        <v>306</v>
      </c>
      <c r="E149" s="514">
        <v>5682.3574909999998</v>
      </c>
      <c r="F149" s="515">
        <v>5682.3574909999998</v>
      </c>
      <c r="G149" s="515">
        <v>0</v>
      </c>
      <c r="H149" s="515">
        <v>5682.3574909999998</v>
      </c>
      <c r="I149" s="515">
        <v>4797.8978295899988</v>
      </c>
      <c r="J149" s="516">
        <v>0.84434987365528269</v>
      </c>
      <c r="K149" s="515">
        <v>1621.0618645999989</v>
      </c>
      <c r="L149" s="514">
        <v>884.45966141000099</v>
      </c>
      <c r="M149" s="514">
        <v>3176.8359649899999</v>
      </c>
      <c r="N149" s="582">
        <v>0.55907006379335167</v>
      </c>
      <c r="O149" s="514">
        <v>1211.1147816299997</v>
      </c>
      <c r="P149" s="517">
        <v>0.21313597103811641</v>
      </c>
      <c r="Q149" s="515">
        <v>0</v>
      </c>
    </row>
    <row r="150" spans="1:19" ht="27.75" customHeight="1" x14ac:dyDescent="0.25">
      <c r="A150" s="816"/>
      <c r="B150" s="805" t="s">
        <v>492</v>
      </c>
      <c r="C150" s="806"/>
      <c r="D150" s="660" t="s">
        <v>167</v>
      </c>
      <c r="E150" s="520">
        <v>5682.3574909999998</v>
      </c>
      <c r="F150" s="521">
        <v>5682.3574909999998</v>
      </c>
      <c r="G150" s="521">
        <v>0</v>
      </c>
      <c r="H150" s="521">
        <v>5682.3574909999998</v>
      </c>
      <c r="I150" s="521">
        <v>4797.8978295899988</v>
      </c>
      <c r="J150" s="522">
        <v>0.84434987365528269</v>
      </c>
      <c r="K150" s="521">
        <v>1621.0618645999989</v>
      </c>
      <c r="L150" s="520">
        <v>884.45966141000099</v>
      </c>
      <c r="M150" s="520">
        <v>3176.8359649899999</v>
      </c>
      <c r="N150" s="583">
        <v>0.55907006379335167</v>
      </c>
      <c r="O150" s="520">
        <v>1211.1147816299997</v>
      </c>
      <c r="P150" s="522">
        <v>0.21313597103811641</v>
      </c>
      <c r="Q150" s="521">
        <v>0</v>
      </c>
      <c r="S150" s="157"/>
    </row>
    <row r="151" spans="1:19" ht="45" x14ac:dyDescent="0.25">
      <c r="A151" s="816"/>
      <c r="B151" s="518" t="s">
        <v>117</v>
      </c>
      <c r="C151" s="629" t="s">
        <v>276</v>
      </c>
      <c r="D151" s="259" t="s">
        <v>276</v>
      </c>
      <c r="E151" s="514">
        <v>1769.2</v>
      </c>
      <c r="F151" s="515">
        <v>1769.2</v>
      </c>
      <c r="G151" s="515">
        <v>0</v>
      </c>
      <c r="H151" s="515">
        <v>1769.2</v>
      </c>
      <c r="I151" s="515">
        <v>513.351091</v>
      </c>
      <c r="J151" s="516">
        <v>0.29016001073931719</v>
      </c>
      <c r="K151" s="515">
        <v>0</v>
      </c>
      <c r="L151" s="514">
        <v>1255.848909</v>
      </c>
      <c r="M151" s="514">
        <v>513.351091</v>
      </c>
      <c r="N151" s="582">
        <v>0.29016001073931719</v>
      </c>
      <c r="O151" s="514">
        <v>109.72687000000001</v>
      </c>
      <c r="P151" s="517">
        <v>6.2020613836762377E-2</v>
      </c>
      <c r="Q151" s="515">
        <v>109.72687000000001</v>
      </c>
    </row>
    <row r="152" spans="1:19" ht="45" x14ac:dyDescent="0.25">
      <c r="A152" s="816"/>
      <c r="B152" s="518" t="s">
        <v>121</v>
      </c>
      <c r="C152" s="629" t="s">
        <v>122</v>
      </c>
      <c r="D152" s="259" t="s">
        <v>122</v>
      </c>
      <c r="E152" s="514">
        <v>4802.1000000000004</v>
      </c>
      <c r="F152" s="515">
        <v>4802.1000000000004</v>
      </c>
      <c r="G152" s="515">
        <v>0</v>
      </c>
      <c r="H152" s="515">
        <v>4802.1000000000004</v>
      </c>
      <c r="I152" s="515">
        <v>4802.1000000000004</v>
      </c>
      <c r="J152" s="516">
        <v>1</v>
      </c>
      <c r="K152" s="515">
        <v>0</v>
      </c>
      <c r="L152" s="514">
        <v>0</v>
      </c>
      <c r="M152" s="514">
        <v>4802.1000000000004</v>
      </c>
      <c r="N152" s="582">
        <v>1</v>
      </c>
      <c r="O152" s="514">
        <v>2000.875</v>
      </c>
      <c r="P152" s="517">
        <v>0.41666666666666663</v>
      </c>
      <c r="Q152" s="515">
        <v>2000.875</v>
      </c>
    </row>
    <row r="153" spans="1:19" ht="45" x14ac:dyDescent="0.25">
      <c r="A153" s="816"/>
      <c r="B153" s="518" t="s">
        <v>123</v>
      </c>
      <c r="C153" s="629" t="s">
        <v>124</v>
      </c>
      <c r="D153" s="259" t="s">
        <v>124</v>
      </c>
      <c r="E153" s="514">
        <v>3412.3</v>
      </c>
      <c r="F153" s="515">
        <v>3412.3</v>
      </c>
      <c r="G153" s="515">
        <v>0</v>
      </c>
      <c r="H153" s="515">
        <v>3412.3</v>
      </c>
      <c r="I153" s="515">
        <v>3412.3</v>
      </c>
      <c r="J153" s="516">
        <v>1</v>
      </c>
      <c r="K153" s="515">
        <v>0</v>
      </c>
      <c r="L153" s="514">
        <v>0</v>
      </c>
      <c r="M153" s="514">
        <v>3412.3</v>
      </c>
      <c r="N153" s="582">
        <v>1</v>
      </c>
      <c r="O153" s="514">
        <v>1421.791665</v>
      </c>
      <c r="P153" s="517">
        <v>0.4166666661782375</v>
      </c>
      <c r="Q153" s="515">
        <v>1421.791665</v>
      </c>
    </row>
    <row r="154" spans="1:19" ht="45" x14ac:dyDescent="0.25">
      <c r="A154" s="816"/>
      <c r="B154" s="518" t="s">
        <v>125</v>
      </c>
      <c r="C154" s="629" t="s">
        <v>126</v>
      </c>
      <c r="D154" s="259" t="s">
        <v>126</v>
      </c>
      <c r="E154" s="514">
        <v>2656.2</v>
      </c>
      <c r="F154" s="515">
        <v>2656.2</v>
      </c>
      <c r="G154" s="515">
        <v>0</v>
      </c>
      <c r="H154" s="515">
        <v>2656.2</v>
      </c>
      <c r="I154" s="515">
        <v>2656.2</v>
      </c>
      <c r="J154" s="516">
        <v>1</v>
      </c>
      <c r="K154" s="515">
        <v>0</v>
      </c>
      <c r="L154" s="514">
        <v>0</v>
      </c>
      <c r="M154" s="514">
        <v>2656.2</v>
      </c>
      <c r="N154" s="582">
        <v>1</v>
      </c>
      <c r="O154" s="514">
        <v>1106.75</v>
      </c>
      <c r="P154" s="517">
        <v>0.41666666666666669</v>
      </c>
      <c r="Q154" s="515">
        <v>1106.75</v>
      </c>
    </row>
    <row r="155" spans="1:19" ht="30" customHeight="1" x14ac:dyDescent="0.25">
      <c r="A155" s="816"/>
      <c r="B155" s="518" t="s">
        <v>127</v>
      </c>
      <c r="C155" s="629" t="s">
        <v>128</v>
      </c>
      <c r="D155" s="259" t="s">
        <v>128</v>
      </c>
      <c r="E155" s="514">
        <v>3408.9</v>
      </c>
      <c r="F155" s="515">
        <v>3408.9</v>
      </c>
      <c r="G155" s="515">
        <v>0</v>
      </c>
      <c r="H155" s="515">
        <v>3408.9</v>
      </c>
      <c r="I155" s="515">
        <v>3408.9</v>
      </c>
      <c r="J155" s="516">
        <v>1</v>
      </c>
      <c r="K155" s="515">
        <v>0</v>
      </c>
      <c r="L155" s="514">
        <v>0</v>
      </c>
      <c r="M155" s="514">
        <v>3408.9</v>
      </c>
      <c r="N155" s="582">
        <v>1</v>
      </c>
      <c r="O155" s="514">
        <v>1420.375</v>
      </c>
      <c r="P155" s="517">
        <v>0.41666666666666663</v>
      </c>
      <c r="Q155" s="515">
        <v>1420.375</v>
      </c>
    </row>
    <row r="156" spans="1:19" ht="30" customHeight="1" x14ac:dyDescent="0.25">
      <c r="A156" s="816"/>
      <c r="B156" s="518" t="s">
        <v>129</v>
      </c>
      <c r="C156" s="629" t="s">
        <v>130</v>
      </c>
      <c r="D156" s="259" t="s">
        <v>130</v>
      </c>
      <c r="E156" s="514">
        <v>5394.2</v>
      </c>
      <c r="F156" s="515">
        <v>5394.2</v>
      </c>
      <c r="G156" s="515">
        <v>0</v>
      </c>
      <c r="H156" s="515">
        <v>5394.2</v>
      </c>
      <c r="I156" s="515">
        <v>5394.2</v>
      </c>
      <c r="J156" s="516">
        <v>1</v>
      </c>
      <c r="K156" s="515">
        <v>0</v>
      </c>
      <c r="L156" s="514">
        <v>0</v>
      </c>
      <c r="M156" s="514">
        <v>5394.2</v>
      </c>
      <c r="N156" s="582">
        <v>1</v>
      </c>
      <c r="O156" s="514">
        <v>2247.5833309999998</v>
      </c>
      <c r="P156" s="517">
        <v>0.41666666623410326</v>
      </c>
      <c r="Q156" s="515">
        <v>2247.5833309999998</v>
      </c>
    </row>
    <row r="157" spans="1:19" ht="24" customHeight="1" x14ac:dyDescent="0.25">
      <c r="A157" s="816"/>
      <c r="B157" s="774" t="s">
        <v>47</v>
      </c>
      <c r="C157" s="771"/>
      <c r="D157" s="312" t="s">
        <v>47</v>
      </c>
      <c r="E157" s="532">
        <v>21442.899999999998</v>
      </c>
      <c r="F157" s="533">
        <v>21442.899999999998</v>
      </c>
      <c r="G157" s="533">
        <v>0</v>
      </c>
      <c r="H157" s="533">
        <v>21442.899999999998</v>
      </c>
      <c r="I157" s="533">
        <v>20187.051091000001</v>
      </c>
      <c r="J157" s="534">
        <v>0.94143287946126708</v>
      </c>
      <c r="K157" s="533">
        <v>0</v>
      </c>
      <c r="L157" s="532">
        <v>1255.8489089999966</v>
      </c>
      <c r="M157" s="532">
        <v>20187.051091000001</v>
      </c>
      <c r="N157" s="584">
        <v>0.94143287946126708</v>
      </c>
      <c r="O157" s="532">
        <v>8307.1018660000009</v>
      </c>
      <c r="P157" s="534">
        <v>0.3874057084629412</v>
      </c>
      <c r="Q157" s="533">
        <v>8307.1018660000009</v>
      </c>
    </row>
    <row r="158" spans="1:19" ht="29.25" customHeight="1" x14ac:dyDescent="0.25">
      <c r="A158" s="816"/>
      <c r="B158" s="513" t="s">
        <v>144</v>
      </c>
      <c r="C158" s="628" t="s">
        <v>145</v>
      </c>
      <c r="D158" s="21" t="s">
        <v>145</v>
      </c>
      <c r="E158" s="514">
        <v>170.7</v>
      </c>
      <c r="F158" s="515">
        <v>170.7</v>
      </c>
      <c r="G158" s="515">
        <v>0</v>
      </c>
      <c r="H158" s="515">
        <v>170.7</v>
      </c>
      <c r="I158" s="515">
        <v>170.7</v>
      </c>
      <c r="J158" s="516">
        <v>1</v>
      </c>
      <c r="K158" s="515">
        <v>3.9107499999999789</v>
      </c>
      <c r="L158" s="514">
        <v>0</v>
      </c>
      <c r="M158" s="514">
        <v>166.78925000000001</v>
      </c>
      <c r="N158" s="582">
        <v>0.97708992384299953</v>
      </c>
      <c r="O158" s="514">
        <v>166.78925000000001</v>
      </c>
      <c r="P158" s="517">
        <v>0.97708992384299953</v>
      </c>
      <c r="Q158" s="515">
        <v>166.78925000000001</v>
      </c>
    </row>
    <row r="159" spans="1:19" ht="30.75" customHeight="1" x14ac:dyDescent="0.25">
      <c r="A159" s="816"/>
      <c r="B159" s="513" t="s">
        <v>146</v>
      </c>
      <c r="C159" s="628" t="s">
        <v>147</v>
      </c>
      <c r="D159" s="21" t="s">
        <v>147</v>
      </c>
      <c r="E159" s="514">
        <v>2780.8</v>
      </c>
      <c r="F159" s="515">
        <v>2780.8</v>
      </c>
      <c r="G159" s="515">
        <v>0</v>
      </c>
      <c r="H159" s="515">
        <v>2780.8</v>
      </c>
      <c r="I159" s="515">
        <v>0</v>
      </c>
      <c r="J159" s="516">
        <v>0</v>
      </c>
      <c r="K159" s="515">
        <v>0</v>
      </c>
      <c r="L159" s="514">
        <v>2780.8</v>
      </c>
      <c r="M159" s="514">
        <v>0</v>
      </c>
      <c r="N159" s="582">
        <v>0</v>
      </c>
      <c r="O159" s="514">
        <v>0</v>
      </c>
      <c r="P159" s="517">
        <v>0</v>
      </c>
      <c r="Q159" s="515">
        <v>0</v>
      </c>
    </row>
    <row r="160" spans="1:19" ht="24.75" customHeight="1" x14ac:dyDescent="0.25">
      <c r="A160" s="816"/>
      <c r="B160" s="774" t="s">
        <v>491</v>
      </c>
      <c r="C160" s="771"/>
      <c r="D160" s="312" t="s">
        <v>174</v>
      </c>
      <c r="E160" s="532">
        <v>2951.5</v>
      </c>
      <c r="F160" s="533">
        <v>2951.5</v>
      </c>
      <c r="G160" s="533">
        <v>0</v>
      </c>
      <c r="H160" s="533">
        <v>2951.5</v>
      </c>
      <c r="I160" s="533">
        <v>170.7</v>
      </c>
      <c r="J160" s="534">
        <v>5.7834999152973063E-2</v>
      </c>
      <c r="K160" s="533">
        <v>3.9107499999999789</v>
      </c>
      <c r="L160" s="532">
        <v>2780.8</v>
      </c>
      <c r="M160" s="532">
        <v>166.78925000000001</v>
      </c>
      <c r="N160" s="584">
        <v>5.650999491783839E-2</v>
      </c>
      <c r="O160" s="532">
        <v>166.78925000000001</v>
      </c>
      <c r="P160" s="534">
        <v>5.650999491783839E-2</v>
      </c>
      <c r="Q160" s="533">
        <v>166.78925000000001</v>
      </c>
    </row>
    <row r="161" spans="1:17" ht="60" x14ac:dyDescent="0.25">
      <c r="A161" s="816"/>
      <c r="B161" s="518" t="s">
        <v>436</v>
      </c>
      <c r="C161" s="629" t="s">
        <v>488</v>
      </c>
      <c r="D161" s="259" t="s">
        <v>429</v>
      </c>
      <c r="E161" s="585">
        <v>6362.7580779999998</v>
      </c>
      <c r="F161" s="515">
        <v>6362.7580779999998</v>
      </c>
      <c r="G161" s="586">
        <v>0</v>
      </c>
      <c r="H161" s="586">
        <v>6362.7580779999998</v>
      </c>
      <c r="I161" s="515">
        <v>4918.8960599600005</v>
      </c>
      <c r="J161" s="516">
        <v>0.7730760779618</v>
      </c>
      <c r="K161" s="515">
        <v>20.298551200000475</v>
      </c>
      <c r="L161" s="585">
        <v>1443.8620180399994</v>
      </c>
      <c r="M161" s="585">
        <v>4898.59750876</v>
      </c>
      <c r="N161" s="587">
        <v>0.76988586532898196</v>
      </c>
      <c r="O161" s="585">
        <v>55.935898999999999</v>
      </c>
      <c r="P161" s="692">
        <v>8.7911403064977571E-3</v>
      </c>
      <c r="Q161" s="586">
        <v>55.935898999999999</v>
      </c>
    </row>
    <row r="162" spans="1:17" ht="24" customHeight="1" thickBot="1" x14ac:dyDescent="0.3">
      <c r="A162" s="816"/>
      <c r="B162" s="779" t="s">
        <v>82</v>
      </c>
      <c r="C162" s="778"/>
      <c r="D162" s="711" t="s">
        <v>82</v>
      </c>
      <c r="E162" s="536">
        <v>6362.7580779999998</v>
      </c>
      <c r="F162" s="537">
        <v>6362.7580779999998</v>
      </c>
      <c r="G162" s="537">
        <v>0</v>
      </c>
      <c r="H162" s="537">
        <v>6362.7580779999998</v>
      </c>
      <c r="I162" s="537">
        <v>4918.8960599600005</v>
      </c>
      <c r="J162" s="538">
        <v>0.7730760779618</v>
      </c>
      <c r="K162" s="537">
        <v>20.298551200000475</v>
      </c>
      <c r="L162" s="536">
        <v>1443.8620180399994</v>
      </c>
      <c r="M162" s="536">
        <v>4898.59750876</v>
      </c>
      <c r="N162" s="723">
        <v>0.76988586532898196</v>
      </c>
      <c r="O162" s="536">
        <v>55.935898999999999</v>
      </c>
      <c r="P162" s="538">
        <v>8.7911403064977571E-3</v>
      </c>
      <c r="Q162" s="537">
        <v>55.935898999999999</v>
      </c>
    </row>
    <row r="163" spans="1:17" ht="32.25" customHeight="1" thickBot="1" x14ac:dyDescent="0.3">
      <c r="A163" s="796"/>
      <c r="B163" s="760" t="s">
        <v>70</v>
      </c>
      <c r="C163" s="761"/>
      <c r="D163" s="762"/>
      <c r="E163" s="540">
        <v>36439.515568999996</v>
      </c>
      <c r="F163" s="541">
        <v>36439.515568999996</v>
      </c>
      <c r="G163" s="541">
        <v>0</v>
      </c>
      <c r="H163" s="541">
        <v>36439.515568999996</v>
      </c>
      <c r="I163" s="541">
        <v>30074.544980549999</v>
      </c>
      <c r="J163" s="542">
        <v>0.82532779349391694</v>
      </c>
      <c r="K163" s="541">
        <v>1645.2711657999994</v>
      </c>
      <c r="L163" s="540">
        <v>6364.9705884499963</v>
      </c>
      <c r="M163" s="540">
        <v>28429.273814750006</v>
      </c>
      <c r="N163" s="588">
        <v>0.78017705150107697</v>
      </c>
      <c r="O163" s="540">
        <v>9740.9417966300007</v>
      </c>
      <c r="P163" s="542">
        <v>0.26731809258509637</v>
      </c>
      <c r="Q163" s="705">
        <v>8529.8270150000008</v>
      </c>
    </row>
    <row r="164" spans="1:17" ht="20.25" customHeight="1" thickBot="1" x14ac:dyDescent="0.3">
      <c r="A164" s="807" t="s">
        <v>495</v>
      </c>
      <c r="B164" s="800"/>
      <c r="C164" s="800"/>
      <c r="D164" s="800"/>
      <c r="E164" s="800"/>
      <c r="F164" s="800"/>
      <c r="G164" s="800"/>
      <c r="H164" s="800"/>
      <c r="I164" s="800"/>
      <c r="J164" s="800"/>
      <c r="K164" s="800"/>
      <c r="L164" s="800"/>
      <c r="M164" s="801"/>
      <c r="N164" s="800"/>
      <c r="O164" s="800"/>
      <c r="P164" s="800"/>
    </row>
    <row r="165" spans="1:17" s="153" customFormat="1" ht="68.25" customHeight="1" x14ac:dyDescent="0.25">
      <c r="A165" s="458" t="s">
        <v>6</v>
      </c>
      <c r="B165" s="487" t="s">
        <v>7</v>
      </c>
      <c r="C165" s="457" t="s">
        <v>453</v>
      </c>
      <c r="D165" s="459" t="s">
        <v>171</v>
      </c>
      <c r="E165" s="484" t="s">
        <v>94</v>
      </c>
      <c r="F165" s="459" t="s">
        <v>170</v>
      </c>
      <c r="G165" s="459" t="s">
        <v>97</v>
      </c>
      <c r="H165" s="459" t="s">
        <v>358</v>
      </c>
      <c r="I165" s="459" t="s">
        <v>24</v>
      </c>
      <c r="J165" s="460" t="s">
        <v>332</v>
      </c>
      <c r="K165" s="459" t="s">
        <v>175</v>
      </c>
      <c r="L165" s="459" t="s">
        <v>172</v>
      </c>
      <c r="M165" s="484" t="s">
        <v>25</v>
      </c>
      <c r="N165" s="459" t="s">
        <v>43</v>
      </c>
      <c r="O165" s="484" t="s">
        <v>80</v>
      </c>
      <c r="P165" s="488" t="s">
        <v>257</v>
      </c>
      <c r="Q165" s="714" t="s">
        <v>28</v>
      </c>
    </row>
    <row r="166" spans="1:17" ht="27" customHeight="1" x14ac:dyDescent="0.25">
      <c r="A166" s="811" t="s">
        <v>307</v>
      </c>
      <c r="B166" s="549" t="s">
        <v>100</v>
      </c>
      <c r="C166" s="633" t="s">
        <v>101</v>
      </c>
      <c r="D166" s="22" t="s">
        <v>101</v>
      </c>
      <c r="E166" s="527">
        <v>29724.9</v>
      </c>
      <c r="F166" s="528">
        <v>29724.9</v>
      </c>
      <c r="G166" s="528">
        <v>0</v>
      </c>
      <c r="H166" s="528">
        <v>29724.9</v>
      </c>
      <c r="I166" s="528">
        <v>25829.0659395</v>
      </c>
      <c r="J166" s="529">
        <v>0.8689370170967774</v>
      </c>
      <c r="K166" s="528">
        <v>15679.255355499999</v>
      </c>
      <c r="L166" s="527">
        <v>3895.8340605000012</v>
      </c>
      <c r="M166" s="527">
        <v>10149.810584000001</v>
      </c>
      <c r="N166" s="554">
        <v>0.34145819107885983</v>
      </c>
      <c r="O166" s="527">
        <v>9972.3330019999994</v>
      </c>
      <c r="P166" s="555">
        <v>0.33548752063085152</v>
      </c>
      <c r="Q166" s="528">
        <v>9940.8383379999996</v>
      </c>
    </row>
    <row r="167" spans="1:17" ht="27" customHeight="1" x14ac:dyDescent="0.25">
      <c r="A167" s="812"/>
      <c r="B167" s="519" t="s">
        <v>102</v>
      </c>
      <c r="C167" s="633" t="s">
        <v>103</v>
      </c>
      <c r="D167" s="259" t="s">
        <v>103</v>
      </c>
      <c r="E167" s="514">
        <v>10651.5</v>
      </c>
      <c r="F167" s="515">
        <v>10651.5</v>
      </c>
      <c r="G167" s="515">
        <v>0</v>
      </c>
      <c r="H167" s="515">
        <v>10651.5</v>
      </c>
      <c r="I167" s="515">
        <v>9166.5810154899991</v>
      </c>
      <c r="J167" s="516">
        <v>0.86059062249354545</v>
      </c>
      <c r="K167" s="515">
        <v>6179.5320234899991</v>
      </c>
      <c r="L167" s="514">
        <v>1484.9189845100009</v>
      </c>
      <c r="M167" s="514">
        <v>2987.048992</v>
      </c>
      <c r="N167" s="517">
        <v>0.28043458592686477</v>
      </c>
      <c r="O167" s="514">
        <v>2987.048992</v>
      </c>
      <c r="P167" s="566">
        <v>0.28043458592686477</v>
      </c>
      <c r="Q167" s="528">
        <v>2987.048992</v>
      </c>
    </row>
    <row r="168" spans="1:17" ht="47.25" customHeight="1" x14ac:dyDescent="0.25">
      <c r="A168" s="812"/>
      <c r="B168" s="519" t="s">
        <v>104</v>
      </c>
      <c r="C168" s="633" t="s">
        <v>105</v>
      </c>
      <c r="D168" s="259" t="s">
        <v>105</v>
      </c>
      <c r="E168" s="514">
        <v>4834.1000000000004</v>
      </c>
      <c r="F168" s="515">
        <v>4834.1000000000004</v>
      </c>
      <c r="G168" s="515">
        <v>0</v>
      </c>
      <c r="H168" s="515">
        <v>4834.1000000000004</v>
      </c>
      <c r="I168" s="515">
        <v>4362.0264017500003</v>
      </c>
      <c r="J168" s="516">
        <v>0.90234509045116984</v>
      </c>
      <c r="K168" s="515">
        <v>2922.4333677500003</v>
      </c>
      <c r="L168" s="514">
        <v>472.07359825000003</v>
      </c>
      <c r="M168" s="514">
        <v>1439.593034</v>
      </c>
      <c r="N168" s="517">
        <v>0.29779959744316414</v>
      </c>
      <c r="O168" s="514">
        <v>1419.1625750000001</v>
      </c>
      <c r="P168" s="566">
        <v>0.29357327630789598</v>
      </c>
      <c r="Q168" s="528">
        <v>1397.43607</v>
      </c>
    </row>
    <row r="169" spans="1:17" ht="39" customHeight="1" x14ac:dyDescent="0.25">
      <c r="A169" s="812"/>
      <c r="B169" s="774" t="s">
        <v>46</v>
      </c>
      <c r="C169" s="771"/>
      <c r="D169" s="468" t="s">
        <v>272</v>
      </c>
      <c r="E169" s="532">
        <v>45210.5</v>
      </c>
      <c r="F169" s="533">
        <v>45210.5</v>
      </c>
      <c r="G169" s="533">
        <v>0</v>
      </c>
      <c r="H169" s="533">
        <v>45210.5</v>
      </c>
      <c r="I169" s="589">
        <v>39357.673356740001</v>
      </c>
      <c r="J169" s="534">
        <v>0.87054275791552849</v>
      </c>
      <c r="K169" s="532">
        <v>24781.220746739997</v>
      </c>
      <c r="L169" s="533">
        <v>5852.8266432599994</v>
      </c>
      <c r="M169" s="532">
        <v>14576.45261</v>
      </c>
      <c r="N169" s="534">
        <v>0.32241299277822633</v>
      </c>
      <c r="O169" s="532">
        <v>14378.544569</v>
      </c>
      <c r="P169" s="535">
        <v>0.31803551318830803</v>
      </c>
      <c r="Q169" s="533">
        <v>14325.323399999999</v>
      </c>
    </row>
    <row r="170" spans="1:17" ht="24.75" customHeight="1" x14ac:dyDescent="0.25">
      <c r="A170" s="812"/>
      <c r="B170" s="519" t="s">
        <v>305</v>
      </c>
      <c r="C170" s="629" t="s">
        <v>306</v>
      </c>
      <c r="D170" s="21" t="s">
        <v>337</v>
      </c>
      <c r="E170" s="514">
        <v>1947.1416240000001</v>
      </c>
      <c r="F170" s="515">
        <v>1947.1416240000001</v>
      </c>
      <c r="G170" s="515">
        <v>0</v>
      </c>
      <c r="H170" s="515">
        <v>1947.1416240000001</v>
      </c>
      <c r="I170" s="515">
        <v>1937.1416240000001</v>
      </c>
      <c r="J170" s="516">
        <v>0.99486426674015782</v>
      </c>
      <c r="K170" s="515">
        <v>842.10780200000022</v>
      </c>
      <c r="L170" s="514">
        <v>10</v>
      </c>
      <c r="M170" s="514">
        <v>1095.0338219999999</v>
      </c>
      <c r="N170" s="516">
        <v>0.56238016202975472</v>
      </c>
      <c r="O170" s="514">
        <v>536.64519300000006</v>
      </c>
      <c r="P170" s="566">
        <v>0.27560665664245493</v>
      </c>
      <c r="Q170" s="515">
        <v>0</v>
      </c>
    </row>
    <row r="171" spans="1:17" ht="39.75" thickBot="1" x14ac:dyDescent="0.3">
      <c r="A171" s="812"/>
      <c r="B171" s="779" t="s">
        <v>492</v>
      </c>
      <c r="C171" s="778"/>
      <c r="D171" s="724" t="s">
        <v>167</v>
      </c>
      <c r="E171" s="536">
        <v>1947.1416240000001</v>
      </c>
      <c r="F171" s="537">
        <v>1947.1416240000001</v>
      </c>
      <c r="G171" s="537">
        <v>0</v>
      </c>
      <c r="H171" s="537">
        <v>1947.1416240000001</v>
      </c>
      <c r="I171" s="725">
        <v>1937.1416240000001</v>
      </c>
      <c r="J171" s="538">
        <v>0.99486426674015782</v>
      </c>
      <c r="K171" s="536">
        <v>842.10780200000022</v>
      </c>
      <c r="L171" s="537">
        <v>10</v>
      </c>
      <c r="M171" s="536">
        <v>1095.0338219999999</v>
      </c>
      <c r="N171" s="538">
        <v>0.56238016202975472</v>
      </c>
      <c r="O171" s="536">
        <v>536.64519300000006</v>
      </c>
      <c r="P171" s="726">
        <v>0.27560665664245493</v>
      </c>
      <c r="Q171" s="537">
        <v>0</v>
      </c>
    </row>
    <row r="172" spans="1:17" ht="27.75" customHeight="1" thickBot="1" x14ac:dyDescent="0.3">
      <c r="A172" s="813"/>
      <c r="B172" s="760" t="s">
        <v>70</v>
      </c>
      <c r="C172" s="761"/>
      <c r="D172" s="762"/>
      <c r="E172" s="540">
        <v>47157.641624000004</v>
      </c>
      <c r="F172" s="541">
        <v>47157.641624000004</v>
      </c>
      <c r="G172" s="541">
        <v>0</v>
      </c>
      <c r="H172" s="541">
        <v>47157.641624000004</v>
      </c>
      <c r="I172" s="541">
        <v>41294.814980740004</v>
      </c>
      <c r="J172" s="542">
        <v>0.8756759998728133</v>
      </c>
      <c r="K172" s="541">
        <v>25623.328548739995</v>
      </c>
      <c r="L172" s="540">
        <v>5862.8266432599994</v>
      </c>
      <c r="M172" s="540">
        <v>15671.486432</v>
      </c>
      <c r="N172" s="542">
        <v>0.33232125043387006</v>
      </c>
      <c r="O172" s="540">
        <v>14915.189762</v>
      </c>
      <c r="P172" s="543">
        <v>0.31628362336103744</v>
      </c>
      <c r="Q172" s="705">
        <v>14325.323399999999</v>
      </c>
    </row>
    <row r="173" spans="1:17" ht="23.25" customHeight="1" x14ac:dyDescent="0.25">
      <c r="A173" s="797" t="s">
        <v>495</v>
      </c>
      <c r="B173" s="797"/>
      <c r="C173" s="797"/>
      <c r="D173" s="797"/>
      <c r="E173" s="797"/>
      <c r="F173" s="797"/>
      <c r="G173" s="797"/>
      <c r="H173" s="797"/>
      <c r="I173" s="797"/>
      <c r="J173" s="797"/>
      <c r="K173" s="797"/>
      <c r="L173" s="797"/>
      <c r="M173" s="810"/>
      <c r="N173" s="797"/>
      <c r="O173" s="797"/>
      <c r="P173" s="797"/>
    </row>
    <row r="174" spans="1:17" ht="23.25" customHeight="1" thickBot="1" x14ac:dyDescent="0.3">
      <c r="A174" s="647"/>
      <c r="B174" s="594"/>
      <c r="C174" s="256"/>
      <c r="D174" s="652"/>
      <c r="E174" s="594"/>
      <c r="F174" s="594"/>
      <c r="G174" s="594"/>
      <c r="H174" s="594"/>
      <c r="I174" s="594"/>
      <c r="J174" s="594"/>
      <c r="K174" s="594"/>
      <c r="L174" s="594"/>
      <c r="M174" s="664"/>
      <c r="N174" s="594"/>
      <c r="O174" s="595"/>
      <c r="P174" s="594"/>
    </row>
    <row r="175" spans="1:17" s="153" customFormat="1" ht="68.25" customHeight="1" thickBot="1" x14ac:dyDescent="0.3">
      <c r="A175" s="458" t="s">
        <v>90</v>
      </c>
      <c r="B175" s="487" t="s">
        <v>7</v>
      </c>
      <c r="C175" s="457" t="s">
        <v>453</v>
      </c>
      <c r="D175" s="459" t="s">
        <v>171</v>
      </c>
      <c r="E175" s="484" t="s">
        <v>94</v>
      </c>
      <c r="F175" s="459" t="s">
        <v>170</v>
      </c>
      <c r="G175" s="459" t="s">
        <v>97</v>
      </c>
      <c r="H175" s="459" t="s">
        <v>354</v>
      </c>
      <c r="I175" s="459" t="s">
        <v>24</v>
      </c>
      <c r="J175" s="460" t="s">
        <v>332</v>
      </c>
      <c r="K175" s="459" t="s">
        <v>175</v>
      </c>
      <c r="L175" s="459" t="s">
        <v>172</v>
      </c>
      <c r="M175" s="484" t="s">
        <v>25</v>
      </c>
      <c r="N175" s="459" t="s">
        <v>43</v>
      </c>
      <c r="O175" s="484" t="s">
        <v>80</v>
      </c>
      <c r="P175" s="488" t="s">
        <v>257</v>
      </c>
      <c r="Q175" s="484" t="s">
        <v>28</v>
      </c>
    </row>
    <row r="176" spans="1:17" ht="60" x14ac:dyDescent="0.25">
      <c r="A176" s="792" t="s">
        <v>455</v>
      </c>
      <c r="B176" s="518" t="s">
        <v>413</v>
      </c>
      <c r="C176" s="629" t="s">
        <v>489</v>
      </c>
      <c r="D176" s="259" t="s">
        <v>414</v>
      </c>
      <c r="E176" s="514">
        <v>3003.0718310000002</v>
      </c>
      <c r="F176" s="514">
        <v>3003.0718310000002</v>
      </c>
      <c r="G176" s="514">
        <v>0</v>
      </c>
      <c r="H176" s="515">
        <v>3003.0718310000002</v>
      </c>
      <c r="I176" s="515">
        <v>2625.9111560000001</v>
      </c>
      <c r="J176" s="516">
        <v>0.8744083737502848</v>
      </c>
      <c r="K176" s="515">
        <v>2025.4567580000003</v>
      </c>
      <c r="L176" s="514">
        <v>377.16067500000008</v>
      </c>
      <c r="M176" s="514">
        <v>600.45439799999997</v>
      </c>
      <c r="N176" s="517">
        <v>0.19994673181029213</v>
      </c>
      <c r="O176" s="514">
        <v>189.1421555</v>
      </c>
      <c r="P176" s="517">
        <v>6.2982894231010486E-2</v>
      </c>
      <c r="Q176" s="515">
        <v>179.6421555</v>
      </c>
    </row>
    <row r="177" spans="1:17" ht="60" x14ac:dyDescent="0.25">
      <c r="A177" s="793"/>
      <c r="B177" s="518" t="s">
        <v>415</v>
      </c>
      <c r="C177" s="629" t="s">
        <v>489</v>
      </c>
      <c r="D177" s="259" t="s">
        <v>416</v>
      </c>
      <c r="E177" s="514">
        <v>2002.0478880000001</v>
      </c>
      <c r="F177" s="514">
        <v>2002.0478880000001</v>
      </c>
      <c r="G177" s="514">
        <v>0</v>
      </c>
      <c r="H177" s="515">
        <v>2002.0478880000001</v>
      </c>
      <c r="I177" s="515">
        <v>1825.0478880000001</v>
      </c>
      <c r="J177" s="516">
        <v>0.91159052635008697</v>
      </c>
      <c r="K177" s="515">
        <v>1503.2525869999999</v>
      </c>
      <c r="L177" s="514">
        <v>177</v>
      </c>
      <c r="M177" s="514">
        <v>321.79530099999999</v>
      </c>
      <c r="N177" s="517">
        <v>0.16073306883856117</v>
      </c>
      <c r="O177" s="514">
        <v>81.643018999999995</v>
      </c>
      <c r="P177" s="517">
        <v>4.0779753316270324E-2</v>
      </c>
      <c r="Q177" s="515">
        <v>81.643018999999995</v>
      </c>
    </row>
    <row r="178" spans="1:17" ht="60" x14ac:dyDescent="0.25">
      <c r="A178" s="793"/>
      <c r="B178" s="518" t="s">
        <v>417</v>
      </c>
      <c r="C178" s="629" t="s">
        <v>489</v>
      </c>
      <c r="D178" s="259" t="s">
        <v>418</v>
      </c>
      <c r="E178" s="514">
        <v>3003.0718320000001</v>
      </c>
      <c r="F178" s="514">
        <v>3003.0718320000001</v>
      </c>
      <c r="G178" s="514">
        <v>0</v>
      </c>
      <c r="H178" s="515">
        <v>3003.0718320000001</v>
      </c>
      <c r="I178" s="515">
        <v>3003.0718320000001</v>
      </c>
      <c r="J178" s="516">
        <v>1</v>
      </c>
      <c r="K178" s="515">
        <v>2602.2765680000002</v>
      </c>
      <c r="L178" s="514">
        <v>0</v>
      </c>
      <c r="M178" s="514">
        <v>400.79526399999997</v>
      </c>
      <c r="N178" s="517">
        <v>0.13346176396089615</v>
      </c>
      <c r="O178" s="514">
        <v>65.766352670000003</v>
      </c>
      <c r="P178" s="517">
        <v>2.1899693496908668E-2</v>
      </c>
      <c r="Q178" s="515">
        <v>54.766352670000003</v>
      </c>
    </row>
    <row r="179" spans="1:17" ht="60" x14ac:dyDescent="0.25">
      <c r="A179" s="793"/>
      <c r="B179" s="518" t="s">
        <v>419</v>
      </c>
      <c r="C179" s="629" t="s">
        <v>489</v>
      </c>
      <c r="D179" s="259" t="s">
        <v>420</v>
      </c>
      <c r="E179" s="514">
        <v>2002.0478880000001</v>
      </c>
      <c r="F179" s="514">
        <v>2002.0478880000001</v>
      </c>
      <c r="G179" s="514">
        <v>0</v>
      </c>
      <c r="H179" s="515">
        <v>2002.0478880000001</v>
      </c>
      <c r="I179" s="515">
        <v>2002.0478880000001</v>
      </c>
      <c r="J179" s="516">
        <v>1</v>
      </c>
      <c r="K179" s="515">
        <v>1755.16534</v>
      </c>
      <c r="L179" s="514">
        <v>0</v>
      </c>
      <c r="M179" s="514">
        <v>246.88254800000001</v>
      </c>
      <c r="N179" s="517">
        <v>0.12331500633914907</v>
      </c>
      <c r="O179" s="514">
        <v>29.8</v>
      </c>
      <c r="P179" s="517">
        <v>1.4884758840493829E-2</v>
      </c>
      <c r="Q179" s="515">
        <v>29.8</v>
      </c>
    </row>
    <row r="180" spans="1:17" ht="30" customHeight="1" thickBot="1" x14ac:dyDescent="0.3">
      <c r="A180" s="794"/>
      <c r="B180" s="763" t="s">
        <v>70</v>
      </c>
      <c r="C180" s="764"/>
      <c r="D180" s="765"/>
      <c r="E180" s="597">
        <v>10010.239439000001</v>
      </c>
      <c r="F180" s="597">
        <v>10010.239439000001</v>
      </c>
      <c r="G180" s="597">
        <v>0</v>
      </c>
      <c r="H180" s="597">
        <v>10010.239439000001</v>
      </c>
      <c r="I180" s="597">
        <v>9456.0787640000017</v>
      </c>
      <c r="J180" s="596">
        <v>0.94464061740211891</v>
      </c>
      <c r="K180" s="598">
        <v>7886.151253</v>
      </c>
      <c r="L180" s="597">
        <v>554.16067500000008</v>
      </c>
      <c r="M180" s="597">
        <v>1569.9275109999999</v>
      </c>
      <c r="N180" s="596">
        <v>0.15683216376259146</v>
      </c>
      <c r="O180" s="597">
        <v>366.35152717</v>
      </c>
      <c r="P180" s="596">
        <v>3.659767874709275E-2</v>
      </c>
      <c r="Q180" s="598">
        <v>345.85152717</v>
      </c>
    </row>
    <row r="181" spans="1:17" ht="23.25" customHeight="1" thickBot="1" x14ac:dyDescent="0.3">
      <c r="A181" s="797" t="s">
        <v>495</v>
      </c>
      <c r="B181" s="798"/>
      <c r="C181" s="256"/>
      <c r="D181" s="652"/>
      <c r="E181" s="594"/>
      <c r="F181" s="594"/>
      <c r="G181" s="594"/>
      <c r="H181" s="594"/>
      <c r="I181" s="594"/>
      <c r="J181" s="594"/>
      <c r="K181" s="594"/>
      <c r="L181" s="594"/>
      <c r="M181" s="664"/>
      <c r="N181" s="594"/>
      <c r="O181" s="595"/>
      <c r="P181" s="594"/>
    </row>
    <row r="182" spans="1:17" s="153" customFormat="1" ht="68.25" customHeight="1" thickBot="1" x14ac:dyDescent="0.3">
      <c r="A182" s="458" t="s">
        <v>90</v>
      </c>
      <c r="B182" s="487" t="s">
        <v>7</v>
      </c>
      <c r="C182" s="457" t="s">
        <v>453</v>
      </c>
      <c r="D182" s="459" t="s">
        <v>171</v>
      </c>
      <c r="E182" s="484" t="s">
        <v>94</v>
      </c>
      <c r="F182" s="459" t="s">
        <v>170</v>
      </c>
      <c r="G182" s="459" t="s">
        <v>97</v>
      </c>
      <c r="H182" s="459" t="s">
        <v>354</v>
      </c>
      <c r="I182" s="459" t="s">
        <v>24</v>
      </c>
      <c r="J182" s="460" t="s">
        <v>332</v>
      </c>
      <c r="K182" s="459" t="s">
        <v>175</v>
      </c>
      <c r="L182" s="459" t="s">
        <v>172</v>
      </c>
      <c r="M182" s="484" t="s">
        <v>25</v>
      </c>
      <c r="N182" s="459" t="s">
        <v>43</v>
      </c>
      <c r="O182" s="484" t="s">
        <v>80</v>
      </c>
      <c r="P182" s="488" t="s">
        <v>257</v>
      </c>
      <c r="Q182" s="714" t="s">
        <v>28</v>
      </c>
    </row>
    <row r="183" spans="1:17" ht="101.25" customHeight="1" x14ac:dyDescent="0.25">
      <c r="A183" s="795" t="s">
        <v>456</v>
      </c>
      <c r="B183" s="599" t="s">
        <v>403</v>
      </c>
      <c r="C183" s="641" t="s">
        <v>490</v>
      </c>
      <c r="D183" s="729" t="s">
        <v>452</v>
      </c>
      <c r="E183" s="600">
        <v>74000</v>
      </c>
      <c r="F183" s="600">
        <v>74000</v>
      </c>
      <c r="G183" s="600">
        <v>0</v>
      </c>
      <c r="H183" s="601">
        <v>74000</v>
      </c>
      <c r="I183" s="601">
        <v>16926.769436999999</v>
      </c>
      <c r="J183" s="602">
        <v>0.22874012752702702</v>
      </c>
      <c r="K183" s="601">
        <v>1704.0509649999985</v>
      </c>
      <c r="L183" s="600">
        <v>57073.230563000005</v>
      </c>
      <c r="M183" s="600">
        <v>15222.718472</v>
      </c>
      <c r="N183" s="603">
        <v>0.2057124117837838</v>
      </c>
      <c r="O183" s="600">
        <v>797.47741199999996</v>
      </c>
      <c r="P183" s="604">
        <v>1.0776721783783784E-2</v>
      </c>
      <c r="Q183" s="601">
        <v>771.64407900000003</v>
      </c>
    </row>
    <row r="184" spans="1:17" ht="37.5" customHeight="1" thickBot="1" x14ac:dyDescent="0.3">
      <c r="A184" s="796"/>
      <c r="B184" s="766" t="s">
        <v>70</v>
      </c>
      <c r="C184" s="767"/>
      <c r="D184" s="768"/>
      <c r="E184" s="590">
        <v>74000</v>
      </c>
      <c r="F184" s="591">
        <v>74000</v>
      </c>
      <c r="G184" s="591">
        <v>0</v>
      </c>
      <c r="H184" s="591">
        <v>74000</v>
      </c>
      <c r="I184" s="591">
        <v>16926.769436999999</v>
      </c>
      <c r="J184" s="592">
        <v>0.22874012752702702</v>
      </c>
      <c r="K184" s="591">
        <v>1704.0509649999985</v>
      </c>
      <c r="L184" s="590">
        <v>57073.230563000005</v>
      </c>
      <c r="M184" s="590">
        <v>15222.718472</v>
      </c>
      <c r="N184" s="592">
        <v>0.2057124117837838</v>
      </c>
      <c r="O184" s="590">
        <v>797.47741199999996</v>
      </c>
      <c r="P184" s="593">
        <v>1.0776721783783784E-2</v>
      </c>
      <c r="Q184" s="591">
        <v>771.64407900000003</v>
      </c>
    </row>
    <row r="185" spans="1:17" ht="23.25" customHeight="1" thickBot="1" x14ac:dyDescent="0.3">
      <c r="A185" s="797" t="s">
        <v>495</v>
      </c>
      <c r="B185" s="797"/>
      <c r="C185" s="256"/>
      <c r="D185" s="652"/>
      <c r="E185" s="594"/>
      <c r="F185" s="594"/>
      <c r="G185" s="594"/>
      <c r="H185" s="594"/>
      <c r="I185" s="594"/>
      <c r="J185" s="594"/>
      <c r="K185" s="594"/>
      <c r="L185" s="594"/>
      <c r="M185" s="664"/>
      <c r="N185" s="594"/>
      <c r="O185" s="595"/>
      <c r="P185" s="594"/>
    </row>
    <row r="186" spans="1:17" s="94" customFormat="1" ht="62.25" customHeight="1" thickBot="1" x14ac:dyDescent="0.25">
      <c r="A186" s="450" t="s">
        <v>90</v>
      </c>
      <c r="B186" s="696" t="s">
        <v>7</v>
      </c>
      <c r="C186" s="716" t="s">
        <v>453</v>
      </c>
      <c r="D186" s="451" t="s">
        <v>171</v>
      </c>
      <c r="E186" s="484" t="s">
        <v>94</v>
      </c>
      <c r="F186" s="459" t="s">
        <v>170</v>
      </c>
      <c r="G186" s="697" t="s">
        <v>97</v>
      </c>
      <c r="H186" s="697" t="s">
        <v>354</v>
      </c>
      <c r="I186" s="697" t="s">
        <v>24</v>
      </c>
      <c r="J186" s="698" t="s">
        <v>332</v>
      </c>
      <c r="K186" s="697" t="s">
        <v>175</v>
      </c>
      <c r="L186" s="697" t="s">
        <v>172</v>
      </c>
      <c r="M186" s="484" t="s">
        <v>25</v>
      </c>
      <c r="N186" s="697" t="s">
        <v>43</v>
      </c>
      <c r="O186" s="484" t="s">
        <v>80</v>
      </c>
      <c r="P186" s="727" t="s">
        <v>257</v>
      </c>
      <c r="Q186" s="697" t="s">
        <v>28</v>
      </c>
    </row>
    <row r="187" spans="1:17" ht="93" customHeight="1" x14ac:dyDescent="0.25">
      <c r="A187" s="795" t="s">
        <v>335</v>
      </c>
      <c r="B187" s="599" t="s">
        <v>330</v>
      </c>
      <c r="C187" s="641" t="s">
        <v>331</v>
      </c>
      <c r="D187" s="465" t="s">
        <v>331</v>
      </c>
      <c r="E187" s="600">
        <v>8629.4</v>
      </c>
      <c r="F187" s="601">
        <v>8629.4</v>
      </c>
      <c r="G187" s="601">
        <v>0</v>
      </c>
      <c r="H187" s="601">
        <v>8629.4</v>
      </c>
      <c r="I187" s="601">
        <v>8629.4</v>
      </c>
      <c r="J187" s="602">
        <v>1</v>
      </c>
      <c r="K187" s="601">
        <v>0</v>
      </c>
      <c r="L187" s="600">
        <v>0</v>
      </c>
      <c r="M187" s="600">
        <v>8629.4</v>
      </c>
      <c r="N187" s="603">
        <v>1</v>
      </c>
      <c r="O187" s="600">
        <v>8629.4</v>
      </c>
      <c r="P187" s="604">
        <v>1</v>
      </c>
      <c r="Q187" s="601">
        <v>8629.4</v>
      </c>
    </row>
    <row r="188" spans="1:17" ht="40.5" customHeight="1" thickBot="1" x14ac:dyDescent="0.3">
      <c r="A188" s="796"/>
      <c r="B188" s="766" t="s">
        <v>70</v>
      </c>
      <c r="C188" s="767"/>
      <c r="D188" s="768"/>
      <c r="E188" s="590">
        <v>8629.4</v>
      </c>
      <c r="F188" s="591">
        <v>8629.4</v>
      </c>
      <c r="G188" s="591">
        <v>0</v>
      </c>
      <c r="H188" s="591">
        <v>8629.4</v>
      </c>
      <c r="I188" s="591">
        <v>8629.4</v>
      </c>
      <c r="J188" s="592">
        <v>1</v>
      </c>
      <c r="K188" s="591">
        <v>0</v>
      </c>
      <c r="L188" s="590">
        <v>0</v>
      </c>
      <c r="M188" s="590">
        <v>8629.4</v>
      </c>
      <c r="N188" s="592">
        <v>1</v>
      </c>
      <c r="O188" s="590">
        <v>8629.4</v>
      </c>
      <c r="P188" s="593">
        <v>1</v>
      </c>
      <c r="Q188" s="591">
        <v>8629.4</v>
      </c>
    </row>
    <row r="189" spans="1:17" ht="18" customHeight="1" thickBot="1" x14ac:dyDescent="0.3">
      <c r="A189" s="807" t="s">
        <v>495</v>
      </c>
      <c r="B189" s="807"/>
      <c r="C189" s="807"/>
      <c r="D189" s="807"/>
      <c r="E189" s="807"/>
      <c r="F189" s="807"/>
      <c r="G189" s="807"/>
      <c r="H189" s="807"/>
      <c r="I189" s="807"/>
      <c r="J189" s="807"/>
      <c r="K189" s="807"/>
      <c r="L189" s="807"/>
      <c r="M189" s="857"/>
      <c r="N189" s="807"/>
      <c r="O189" s="807"/>
      <c r="P189" s="807"/>
    </row>
    <row r="190" spans="1:17" s="153" customFormat="1" ht="68.25" customHeight="1" thickBot="1" x14ac:dyDescent="0.3">
      <c r="A190" s="458" t="s">
        <v>90</v>
      </c>
      <c r="B190" s="487" t="s">
        <v>7</v>
      </c>
      <c r="C190" s="457" t="s">
        <v>453</v>
      </c>
      <c r="D190" s="459" t="s">
        <v>171</v>
      </c>
      <c r="E190" s="484" t="s">
        <v>94</v>
      </c>
      <c r="F190" s="459" t="s">
        <v>170</v>
      </c>
      <c r="G190" s="459" t="s">
        <v>97</v>
      </c>
      <c r="H190" s="459" t="s">
        <v>354</v>
      </c>
      <c r="I190" s="459" t="s">
        <v>24</v>
      </c>
      <c r="J190" s="460" t="s">
        <v>332</v>
      </c>
      <c r="K190" s="459" t="s">
        <v>175</v>
      </c>
      <c r="L190" s="459" t="s">
        <v>172</v>
      </c>
      <c r="M190" s="484" t="s">
        <v>25</v>
      </c>
      <c r="N190" s="459" t="s">
        <v>43</v>
      </c>
      <c r="O190" s="484" t="s">
        <v>80</v>
      </c>
      <c r="P190" s="488" t="s">
        <v>257</v>
      </c>
      <c r="Q190" s="714" t="s">
        <v>28</v>
      </c>
    </row>
    <row r="191" spans="1:17" ht="44.25" customHeight="1" thickBot="1" x14ac:dyDescent="0.3">
      <c r="A191" s="847" t="s">
        <v>295</v>
      </c>
      <c r="B191" s="605" t="s">
        <v>118</v>
      </c>
      <c r="C191" s="642" t="s">
        <v>188</v>
      </c>
      <c r="D191" s="466" t="s">
        <v>188</v>
      </c>
      <c r="E191" s="606">
        <v>8802.9</v>
      </c>
      <c r="F191" s="601">
        <v>8802.9</v>
      </c>
      <c r="G191" s="601">
        <v>8775.8605900000002</v>
      </c>
      <c r="H191" s="601">
        <v>27.039409999999407</v>
      </c>
      <c r="I191" s="601">
        <v>27.03941</v>
      </c>
      <c r="J191" s="602">
        <v>1.000000000000022</v>
      </c>
      <c r="K191" s="601">
        <v>27.03941</v>
      </c>
      <c r="L191" s="607">
        <v>-5.9330318435968366E-13</v>
      </c>
      <c r="M191" s="606">
        <v>0</v>
      </c>
      <c r="N191" s="602">
        <v>0</v>
      </c>
      <c r="O191" s="606">
        <v>0</v>
      </c>
      <c r="P191" s="608">
        <v>0</v>
      </c>
      <c r="Q191" s="606">
        <v>0</v>
      </c>
    </row>
    <row r="192" spans="1:17" ht="30" customHeight="1" thickBot="1" x14ac:dyDescent="0.3">
      <c r="A192" s="859"/>
      <c r="B192" s="760" t="s">
        <v>70</v>
      </c>
      <c r="C192" s="762"/>
      <c r="D192" s="650" t="s">
        <v>295</v>
      </c>
      <c r="E192" s="540">
        <v>8802.9</v>
      </c>
      <c r="F192" s="541">
        <v>8802.9</v>
      </c>
      <c r="G192" s="541">
        <v>8775.8605900000002</v>
      </c>
      <c r="H192" s="541">
        <v>27.039409999999407</v>
      </c>
      <c r="I192" s="541">
        <v>27.03941</v>
      </c>
      <c r="J192" s="542">
        <v>1.000000000000022</v>
      </c>
      <c r="K192" s="541">
        <v>27.03941</v>
      </c>
      <c r="L192" s="609">
        <v>-5.9330318435968366E-13</v>
      </c>
      <c r="M192" s="540">
        <v>0</v>
      </c>
      <c r="N192" s="542">
        <v>0</v>
      </c>
      <c r="O192" s="540">
        <v>0</v>
      </c>
      <c r="P192" s="543">
        <v>0</v>
      </c>
      <c r="Q192" s="540">
        <v>0</v>
      </c>
    </row>
    <row r="193" spans="1:17" ht="18" customHeight="1" x14ac:dyDescent="0.25">
      <c r="A193" s="861" t="s">
        <v>495</v>
      </c>
      <c r="B193" s="861"/>
      <c r="C193" s="861"/>
      <c r="D193" s="861"/>
      <c r="E193" s="861"/>
      <c r="F193" s="861"/>
      <c r="G193" s="861"/>
      <c r="H193" s="861"/>
      <c r="I193" s="861"/>
      <c r="J193" s="861"/>
      <c r="K193" s="861"/>
      <c r="L193" s="861"/>
      <c r="M193" s="862"/>
      <c r="N193" s="861"/>
      <c r="O193" s="861"/>
      <c r="P193" s="861"/>
    </row>
    <row r="194" spans="1:17" ht="18" customHeight="1" x14ac:dyDescent="0.25">
      <c r="A194" s="646"/>
      <c r="B194" s="567"/>
      <c r="C194" s="638"/>
      <c r="D194" s="651"/>
      <c r="E194" s="568"/>
      <c r="F194" s="567"/>
      <c r="G194" s="567"/>
      <c r="H194" s="610"/>
      <c r="I194" s="567"/>
      <c r="J194" s="611"/>
      <c r="K194" s="567"/>
      <c r="L194" s="567"/>
      <c r="M194" s="663"/>
      <c r="N194" s="612"/>
      <c r="O194" s="569"/>
      <c r="P194" s="612"/>
      <c r="Q194" s="569"/>
    </row>
    <row r="195" spans="1:17" ht="18" customHeight="1" thickBot="1" x14ac:dyDescent="0.3">
      <c r="A195" s="646"/>
      <c r="B195" s="567"/>
      <c r="C195" s="638"/>
      <c r="D195" s="651"/>
      <c r="E195" s="568"/>
      <c r="F195" s="567"/>
      <c r="G195" s="567"/>
      <c r="H195" s="610"/>
      <c r="I195" s="567"/>
      <c r="J195" s="611"/>
      <c r="K195" s="567"/>
      <c r="L195" s="567"/>
      <c r="M195" s="663"/>
      <c r="N195" s="612"/>
      <c r="O195" s="569"/>
      <c r="P195" s="612"/>
      <c r="Q195" s="569"/>
    </row>
    <row r="196" spans="1:17" ht="60.75" customHeight="1" thickBot="1" x14ac:dyDescent="0.3">
      <c r="A196" s="863" t="s">
        <v>91</v>
      </c>
      <c r="B196" s="864"/>
      <c r="C196" s="865"/>
      <c r="D196" s="653" t="s">
        <v>171</v>
      </c>
      <c r="E196" s="484" t="s">
        <v>94</v>
      </c>
      <c r="F196" s="459" t="s">
        <v>170</v>
      </c>
      <c r="G196" s="539" t="s">
        <v>97</v>
      </c>
      <c r="H196" s="459" t="s">
        <v>354</v>
      </c>
      <c r="I196" s="539" t="s">
        <v>24</v>
      </c>
      <c r="J196" s="542" t="s">
        <v>332</v>
      </c>
      <c r="K196" s="459" t="s">
        <v>175</v>
      </c>
      <c r="L196" s="459" t="s">
        <v>172</v>
      </c>
      <c r="M196" s="484" t="s">
        <v>25</v>
      </c>
      <c r="N196" s="459" t="s">
        <v>43</v>
      </c>
      <c r="O196" s="484" t="s">
        <v>80</v>
      </c>
      <c r="P196" s="459" t="s">
        <v>257</v>
      </c>
      <c r="Q196" s="484" t="s">
        <v>28</v>
      </c>
    </row>
    <row r="197" spans="1:17" ht="35.25" customHeight="1" x14ac:dyDescent="0.25">
      <c r="A197" s="866"/>
      <c r="B197" s="867"/>
      <c r="C197" s="868"/>
      <c r="D197" s="313" t="s">
        <v>82</v>
      </c>
      <c r="E197" s="613">
        <v>593383.75031400006</v>
      </c>
      <c r="F197" s="613">
        <v>593383.75031400006</v>
      </c>
      <c r="G197" s="613">
        <v>0</v>
      </c>
      <c r="H197" s="614">
        <v>593383.75031400006</v>
      </c>
      <c r="I197" s="614">
        <v>366457.20277051994</v>
      </c>
      <c r="J197" s="615">
        <v>0.61757202245023102</v>
      </c>
      <c r="K197" s="614">
        <v>132544.74720380999</v>
      </c>
      <c r="L197" s="613">
        <v>226926.54754348012</v>
      </c>
      <c r="M197" s="613">
        <v>233912.45556671001</v>
      </c>
      <c r="N197" s="615">
        <v>0</v>
      </c>
      <c r="O197" s="613">
        <v>10017.633715180002</v>
      </c>
      <c r="P197" s="616">
        <v>1.6882217805726876E-2</v>
      </c>
      <c r="Q197" s="613">
        <v>9507.4040559100013</v>
      </c>
    </row>
    <row r="198" spans="1:17" ht="34.5" customHeight="1" thickBot="1" x14ac:dyDescent="0.3">
      <c r="A198" s="866"/>
      <c r="B198" s="867"/>
      <c r="C198" s="868"/>
      <c r="D198" s="314" t="s">
        <v>49</v>
      </c>
      <c r="E198" s="617">
        <v>860004.55496791005</v>
      </c>
      <c r="F198" s="617">
        <v>867004.55496791005</v>
      </c>
      <c r="G198" s="617">
        <v>8775.8605900000002</v>
      </c>
      <c r="H198" s="618">
        <v>858228.69437791</v>
      </c>
      <c r="I198" s="618">
        <v>496339.67701808014</v>
      </c>
      <c r="J198" s="619">
        <v>0.57833032182389754</v>
      </c>
      <c r="K198" s="618">
        <v>116960.42654923996</v>
      </c>
      <c r="L198" s="617">
        <v>361889.01735982986</v>
      </c>
      <c r="M198" s="617">
        <v>379379.25046884012</v>
      </c>
      <c r="N198" s="619">
        <v>0.44204913323695672</v>
      </c>
      <c r="O198" s="617">
        <v>84951.81560604999</v>
      </c>
      <c r="P198" s="620">
        <v>9.898505627061048E-2</v>
      </c>
      <c r="Q198" s="617">
        <v>79143.459438419988</v>
      </c>
    </row>
    <row r="199" spans="1:17" ht="28.5" customHeight="1" thickBot="1" x14ac:dyDescent="0.3">
      <c r="A199" s="869"/>
      <c r="B199" s="870"/>
      <c r="C199" s="871"/>
      <c r="D199" s="654" t="s">
        <v>45</v>
      </c>
      <c r="E199" s="540">
        <v>1453388.3052819101</v>
      </c>
      <c r="F199" s="540">
        <v>1460388.3052819101</v>
      </c>
      <c r="G199" s="540">
        <v>8775.8605900000002</v>
      </c>
      <c r="H199" s="540">
        <v>1451612.4446919099</v>
      </c>
      <c r="I199" s="540">
        <v>862796.87978860014</v>
      </c>
      <c r="J199" s="542">
        <v>0.59437137160374787</v>
      </c>
      <c r="K199" s="541">
        <v>249505.17375304995</v>
      </c>
      <c r="L199" s="540">
        <v>588815.56490331003</v>
      </c>
      <c r="M199" s="540">
        <v>613291.7060355501</v>
      </c>
      <c r="N199" s="542">
        <v>0.42248997539127259</v>
      </c>
      <c r="O199" s="540">
        <v>94969.449321229986</v>
      </c>
      <c r="P199" s="543">
        <v>6.5423419087169851E-2</v>
      </c>
      <c r="Q199" s="540">
        <v>88650.863494329984</v>
      </c>
    </row>
    <row r="200" spans="1:17" ht="23.25" customHeight="1" x14ac:dyDescent="0.25">
      <c r="A200" s="797"/>
      <c r="B200" s="797"/>
      <c r="C200" s="797"/>
      <c r="D200" s="797"/>
      <c r="E200" s="797"/>
      <c r="F200" s="797"/>
      <c r="G200" s="797"/>
      <c r="H200" s="797"/>
      <c r="I200" s="797"/>
      <c r="J200" s="797"/>
      <c r="K200" s="797"/>
      <c r="L200" s="797"/>
      <c r="M200" s="797"/>
      <c r="N200" s="797"/>
      <c r="O200" s="797"/>
      <c r="P200" s="797"/>
    </row>
    <row r="201" spans="1:17" ht="23.25" customHeight="1" x14ac:dyDescent="0.25">
      <c r="A201" s="647"/>
      <c r="B201" s="594"/>
      <c r="C201" s="638"/>
      <c r="D201" s="652"/>
      <c r="E201" s="621"/>
      <c r="F201" s="622"/>
      <c r="G201" s="594"/>
      <c r="H201" s="622"/>
      <c r="I201" s="622"/>
      <c r="J201" s="594"/>
      <c r="K201" s="594"/>
      <c r="L201" s="594"/>
      <c r="M201" s="665"/>
      <c r="N201" s="594"/>
      <c r="O201" s="623"/>
      <c r="P201" s="594"/>
      <c r="Q201" s="623"/>
    </row>
    <row r="202" spans="1:17" ht="23.25" hidden="1" customHeight="1" x14ac:dyDescent="0.25">
      <c r="A202" s="647"/>
      <c r="B202" s="594"/>
      <c r="C202" s="638"/>
      <c r="D202" s="652"/>
      <c r="E202" s="621"/>
      <c r="F202" s="594"/>
      <c r="G202" s="594"/>
      <c r="H202" s="624"/>
      <c r="I202" s="594"/>
      <c r="J202" s="594"/>
      <c r="K202" s="594"/>
      <c r="L202" s="594"/>
      <c r="M202" s="664"/>
      <c r="N202" s="594"/>
      <c r="O202" s="623"/>
      <c r="P202" s="594"/>
      <c r="Q202" s="595"/>
    </row>
    <row r="203" spans="1:17" ht="39" hidden="1" x14ac:dyDescent="0.4">
      <c r="A203" s="658"/>
      <c r="B203" s="625"/>
      <c r="C203" s="643"/>
      <c r="D203" s="655" t="s">
        <v>334</v>
      </c>
      <c r="E203" s="485">
        <v>1453388.3052819101</v>
      </c>
      <c r="F203" s="485">
        <v>1460388.3052819101</v>
      </c>
      <c r="G203" s="485">
        <v>8775.8605900000002</v>
      </c>
      <c r="H203" s="485">
        <v>1451612.4446919102</v>
      </c>
      <c r="I203" s="485">
        <v>862769.84037860006</v>
      </c>
      <c r="J203" s="211">
        <v>0.59435274444875275</v>
      </c>
      <c r="K203" s="489">
        <v>249478.13434304995</v>
      </c>
      <c r="L203" s="489">
        <v>588842.60431331012</v>
      </c>
      <c r="M203" s="666">
        <v>613291.7060355501</v>
      </c>
      <c r="N203" s="491">
        <v>0.42248997539127253</v>
      </c>
      <c r="O203" s="489">
        <v>94969.449321229986</v>
      </c>
      <c r="P203" s="491">
        <v>6.5423419087169837E-2</v>
      </c>
      <c r="Q203" s="493">
        <v>90577.603734965087</v>
      </c>
    </row>
    <row r="204" spans="1:17" ht="19.5" hidden="1" x14ac:dyDescent="0.4">
      <c r="A204" s="658"/>
      <c r="B204" s="625"/>
      <c r="C204" s="643"/>
      <c r="D204" s="656" t="s">
        <v>269</v>
      </c>
      <c r="E204" s="486">
        <v>0</v>
      </c>
      <c r="F204" s="486">
        <v>0</v>
      </c>
      <c r="G204" s="486">
        <v>0</v>
      </c>
      <c r="H204" s="486">
        <v>0</v>
      </c>
      <c r="I204" s="486">
        <v>27.039410000084899</v>
      </c>
      <c r="J204" s="212">
        <v>1.8627154995121131E-5</v>
      </c>
      <c r="K204" s="490">
        <v>27.039409999997588</v>
      </c>
      <c r="L204" s="490">
        <v>-27.039410000084899</v>
      </c>
      <c r="M204" s="730">
        <v>0</v>
      </c>
      <c r="N204" s="492">
        <v>0</v>
      </c>
      <c r="O204" s="490">
        <v>0</v>
      </c>
      <c r="P204" s="492">
        <v>0</v>
      </c>
      <c r="Q204" s="494">
        <v>-1926.740240635103</v>
      </c>
    </row>
    <row r="205" spans="1:17" ht="19.5" x14ac:dyDescent="0.4">
      <c r="A205" s="659"/>
      <c r="B205" s="626"/>
      <c r="G205" s="203"/>
      <c r="H205" s="204"/>
      <c r="I205" s="204"/>
      <c r="J205" s="205"/>
      <c r="K205" s="204"/>
      <c r="L205" s="204"/>
      <c r="M205" s="667"/>
      <c r="N205" s="206"/>
      <c r="O205" s="507"/>
      <c r="P205" s="204"/>
      <c r="Q205" s="507"/>
    </row>
    <row r="206" spans="1:17" x14ac:dyDescent="0.25">
      <c r="F206" s="1"/>
      <c r="J206" s="194"/>
      <c r="M206" s="668"/>
      <c r="N206" s="157"/>
      <c r="O206" s="627"/>
      <c r="Q206" s="627"/>
    </row>
    <row r="207" spans="1:17" x14ac:dyDescent="0.25">
      <c r="C207" s="645"/>
      <c r="F207" s="572"/>
      <c r="I207" s="157"/>
      <c r="J207" s="194"/>
    </row>
    <row r="208" spans="1:17" x14ac:dyDescent="0.25">
      <c r="F208" s="572"/>
      <c r="H208" s="661"/>
      <c r="I208" s="157"/>
      <c r="J208" s="194"/>
      <c r="M208" s="668"/>
    </row>
    <row r="209" spans="6:10" x14ac:dyDescent="0.25">
      <c r="F209" s="91"/>
      <c r="G209" s="91"/>
      <c r="J209" s="194"/>
    </row>
    <row r="210" spans="6:10" x14ac:dyDescent="0.25">
      <c r="G210" s="91"/>
      <c r="J210" s="194"/>
    </row>
    <row r="211" spans="6:10" x14ac:dyDescent="0.25">
      <c r="J211" s="194"/>
    </row>
    <row r="212" spans="6:10" x14ac:dyDescent="0.25">
      <c r="J212" s="194"/>
    </row>
    <row r="213" spans="6:10" x14ac:dyDescent="0.25">
      <c r="J213" s="194"/>
    </row>
    <row r="214" spans="6:10" x14ac:dyDescent="0.25">
      <c r="J214" s="194"/>
    </row>
    <row r="215" spans="6:10" x14ac:dyDescent="0.25">
      <c r="J215" s="194"/>
    </row>
    <row r="216" spans="6:10" x14ac:dyDescent="0.25">
      <c r="J216" s="194"/>
    </row>
    <row r="217" spans="6:10" x14ac:dyDescent="0.25">
      <c r="J217" s="194"/>
    </row>
    <row r="218" spans="6:10" x14ac:dyDescent="0.25">
      <c r="J218" s="194"/>
    </row>
    <row r="219" spans="6:10" x14ac:dyDescent="0.25">
      <c r="J219" s="194"/>
    </row>
    <row r="220" spans="6:10" x14ac:dyDescent="0.25">
      <c r="J220" s="194"/>
    </row>
    <row r="221" spans="6:10" x14ac:dyDescent="0.25">
      <c r="J221" s="194"/>
    </row>
    <row r="222" spans="6:10" x14ac:dyDescent="0.25">
      <c r="J222" s="194"/>
    </row>
    <row r="223" spans="6:10" x14ac:dyDescent="0.25">
      <c r="J223" s="194"/>
    </row>
    <row r="224" spans="6:10" x14ac:dyDescent="0.25">
      <c r="J224" s="194"/>
    </row>
    <row r="225" spans="10:10" x14ac:dyDescent="0.25">
      <c r="J225" s="194"/>
    </row>
    <row r="226" spans="10:10" x14ac:dyDescent="0.25">
      <c r="J226" s="194"/>
    </row>
    <row r="227" spans="10:10" x14ac:dyDescent="0.25">
      <c r="J227" s="194"/>
    </row>
    <row r="228" spans="10:10" x14ac:dyDescent="0.25">
      <c r="J228" s="194"/>
    </row>
    <row r="229" spans="10:10" x14ac:dyDescent="0.25">
      <c r="J229" s="194"/>
    </row>
    <row r="230" spans="10:10" x14ac:dyDescent="0.25">
      <c r="J230" s="194"/>
    </row>
    <row r="231" spans="10:10" x14ac:dyDescent="0.25">
      <c r="J231" s="194"/>
    </row>
    <row r="232" spans="10:10" x14ac:dyDescent="0.25">
      <c r="J232" s="194"/>
    </row>
    <row r="233" spans="10:10" x14ac:dyDescent="0.25">
      <c r="J233" s="194"/>
    </row>
    <row r="234" spans="10:10" x14ac:dyDescent="0.25">
      <c r="J234" s="194"/>
    </row>
    <row r="235" spans="10:10" x14ac:dyDescent="0.25">
      <c r="J235" s="194"/>
    </row>
    <row r="236" spans="10:10" x14ac:dyDescent="0.25">
      <c r="J236" s="194"/>
    </row>
    <row r="237" spans="10:10" x14ac:dyDescent="0.25">
      <c r="J237" s="194"/>
    </row>
    <row r="238" spans="10:10" x14ac:dyDescent="0.25">
      <c r="J238" s="194"/>
    </row>
    <row r="239" spans="10:10" x14ac:dyDescent="0.25">
      <c r="J239" s="194"/>
    </row>
    <row r="240" spans="10:10" x14ac:dyDescent="0.25">
      <c r="J240" s="194"/>
    </row>
    <row r="241" spans="10:10" x14ac:dyDescent="0.25">
      <c r="J241" s="194"/>
    </row>
    <row r="242" spans="10:10" x14ac:dyDescent="0.25">
      <c r="J242" s="194"/>
    </row>
    <row r="243" spans="10:10" x14ac:dyDescent="0.25">
      <c r="J243" s="194"/>
    </row>
    <row r="244" spans="10:10" x14ac:dyDescent="0.25">
      <c r="J244" s="194"/>
    </row>
    <row r="245" spans="10:10" x14ac:dyDescent="0.25">
      <c r="J245" s="194"/>
    </row>
    <row r="246" spans="10:10" x14ac:dyDescent="0.25">
      <c r="J246" s="194"/>
    </row>
    <row r="247" spans="10:10" x14ac:dyDescent="0.25">
      <c r="J247" s="194"/>
    </row>
    <row r="248" spans="10:10" x14ac:dyDescent="0.25">
      <c r="J248" s="194"/>
    </row>
    <row r="249" spans="10:10" x14ac:dyDescent="0.25">
      <c r="J249" s="194"/>
    </row>
    <row r="250" spans="10:10" x14ac:dyDescent="0.25">
      <c r="J250" s="194"/>
    </row>
    <row r="251" spans="10:10" x14ac:dyDescent="0.25">
      <c r="J251" s="194"/>
    </row>
    <row r="252" spans="10:10" x14ac:dyDescent="0.25">
      <c r="J252" s="194"/>
    </row>
    <row r="253" spans="10:10" x14ac:dyDescent="0.25">
      <c r="J253" s="194"/>
    </row>
    <row r="254" spans="10:10" x14ac:dyDescent="0.25">
      <c r="J254" s="194"/>
    </row>
    <row r="255" spans="10:10" x14ac:dyDescent="0.25">
      <c r="J255" s="194"/>
    </row>
    <row r="256" spans="10:10" x14ac:dyDescent="0.25">
      <c r="J256" s="194"/>
    </row>
    <row r="257" spans="10:10" x14ac:dyDescent="0.25">
      <c r="J257" s="194"/>
    </row>
    <row r="258" spans="10:10" x14ac:dyDescent="0.25">
      <c r="J258" s="194"/>
    </row>
    <row r="259" spans="10:10" x14ac:dyDescent="0.25">
      <c r="J259" s="194"/>
    </row>
    <row r="260" spans="10:10" x14ac:dyDescent="0.25">
      <c r="J260" s="194"/>
    </row>
    <row r="261" spans="10:10" x14ac:dyDescent="0.25">
      <c r="J261" s="194"/>
    </row>
    <row r="262" spans="10:10" x14ac:dyDescent="0.25">
      <c r="J262" s="194"/>
    </row>
    <row r="263" spans="10:10" x14ac:dyDescent="0.25">
      <c r="J263" s="194"/>
    </row>
    <row r="264" spans="10:10" x14ac:dyDescent="0.25">
      <c r="J264" s="194"/>
    </row>
    <row r="265" spans="10:10" x14ac:dyDescent="0.25">
      <c r="J265" s="194"/>
    </row>
    <row r="266" spans="10:10" x14ac:dyDescent="0.25">
      <c r="J266" s="194"/>
    </row>
    <row r="267" spans="10:10" x14ac:dyDescent="0.25">
      <c r="J267" s="194"/>
    </row>
    <row r="268" spans="10:10" x14ac:dyDescent="0.25">
      <c r="J268" s="194"/>
    </row>
    <row r="269" spans="10:10" x14ac:dyDescent="0.25">
      <c r="J269" s="194"/>
    </row>
    <row r="270" spans="10:10" x14ac:dyDescent="0.25">
      <c r="J270" s="194"/>
    </row>
    <row r="271" spans="10:10" x14ac:dyDescent="0.25">
      <c r="J271" s="194"/>
    </row>
    <row r="272" spans="10:10" x14ac:dyDescent="0.25">
      <c r="J272" s="194"/>
    </row>
    <row r="273" spans="10:10" x14ac:dyDescent="0.25">
      <c r="J273" s="194"/>
    </row>
    <row r="274" spans="10:10" x14ac:dyDescent="0.25">
      <c r="J274" s="194"/>
    </row>
    <row r="275" spans="10:10" x14ac:dyDescent="0.25">
      <c r="J275" s="194"/>
    </row>
    <row r="276" spans="10:10" x14ac:dyDescent="0.25">
      <c r="J276" s="194"/>
    </row>
    <row r="277" spans="10:10" x14ac:dyDescent="0.25">
      <c r="J277" s="194"/>
    </row>
    <row r="278" spans="10:10" x14ac:dyDescent="0.25">
      <c r="J278" s="194"/>
    </row>
    <row r="279" spans="10:10" x14ac:dyDescent="0.25">
      <c r="J279" s="194"/>
    </row>
    <row r="280" spans="10:10" x14ac:dyDescent="0.25">
      <c r="J280" s="194"/>
    </row>
    <row r="281" spans="10:10" x14ac:dyDescent="0.25">
      <c r="J281" s="194"/>
    </row>
    <row r="282" spans="10:10" x14ac:dyDescent="0.25">
      <c r="J282" s="194"/>
    </row>
    <row r="283" spans="10:10" x14ac:dyDescent="0.25">
      <c r="J283" s="194"/>
    </row>
    <row r="284" spans="10:10" x14ac:dyDescent="0.25">
      <c r="J284" s="194"/>
    </row>
    <row r="285" spans="10:10" x14ac:dyDescent="0.25">
      <c r="J285" s="194"/>
    </row>
    <row r="286" spans="10:10" x14ac:dyDescent="0.25">
      <c r="J286" s="194"/>
    </row>
    <row r="287" spans="10:10" x14ac:dyDescent="0.25">
      <c r="J287" s="194"/>
    </row>
    <row r="288" spans="10:10" x14ac:dyDescent="0.25">
      <c r="J288" s="194"/>
    </row>
  </sheetData>
  <mergeCells count="107">
    <mergeCell ref="A200:P200"/>
    <mergeCell ref="A67:A74"/>
    <mergeCell ref="A191:A192"/>
    <mergeCell ref="A187:A188"/>
    <mergeCell ref="A189:P189"/>
    <mergeCell ref="A97:A99"/>
    <mergeCell ref="A100:P100"/>
    <mergeCell ref="A193:P193"/>
    <mergeCell ref="A75:P75"/>
    <mergeCell ref="A95:P95"/>
    <mergeCell ref="A133:A137"/>
    <mergeCell ref="A126:A130"/>
    <mergeCell ref="B192:C192"/>
    <mergeCell ref="A196:C199"/>
    <mergeCell ref="B142:C142"/>
    <mergeCell ref="A145:A146"/>
    <mergeCell ref="A143:P143"/>
    <mergeCell ref="A185:B185"/>
    <mergeCell ref="B171:C171"/>
    <mergeCell ref="B114:C114"/>
    <mergeCell ref="B122:C122"/>
    <mergeCell ref="A113:A123"/>
    <mergeCell ref="B108:C108"/>
    <mergeCell ref="B137:D137"/>
    <mergeCell ref="A2:Q2"/>
    <mergeCell ref="A4:Q4"/>
    <mergeCell ref="A5:Q5"/>
    <mergeCell ref="A164:P164"/>
    <mergeCell ref="A102:A109"/>
    <mergeCell ref="A7:A14"/>
    <mergeCell ref="A17:A29"/>
    <mergeCell ref="A32:A42"/>
    <mergeCell ref="A43:P43"/>
    <mergeCell ref="A15:P15"/>
    <mergeCell ref="A30:P30"/>
    <mergeCell ref="A77:A85"/>
    <mergeCell ref="A110:P110"/>
    <mergeCell ref="A60:A64"/>
    <mergeCell ref="A89:A94"/>
    <mergeCell ref="A58:P58"/>
    <mergeCell ref="A65:P65"/>
    <mergeCell ref="A86:P86"/>
    <mergeCell ref="B63:C63"/>
    <mergeCell ref="B68:C68"/>
    <mergeCell ref="B73:C73"/>
    <mergeCell ref="A45:A57"/>
    <mergeCell ref="A138:P138"/>
    <mergeCell ref="A140:A142"/>
    <mergeCell ref="B14:D14"/>
    <mergeCell ref="B56:C56"/>
    <mergeCell ref="B61:C61"/>
    <mergeCell ref="B34:D34"/>
    <mergeCell ref="B41:D41"/>
    <mergeCell ref="B48:C48"/>
    <mergeCell ref="B50:C50"/>
    <mergeCell ref="B52:C52"/>
    <mergeCell ref="B21:D21"/>
    <mergeCell ref="B26:D26"/>
    <mergeCell ref="B27:D27"/>
    <mergeCell ref="B28:D28"/>
    <mergeCell ref="B29:D29"/>
    <mergeCell ref="B9:D9"/>
    <mergeCell ref="B12:D12"/>
    <mergeCell ref="B11:D11"/>
    <mergeCell ref="B13:D13"/>
    <mergeCell ref="A176:A180"/>
    <mergeCell ref="A183:A184"/>
    <mergeCell ref="A181:B181"/>
    <mergeCell ref="A131:P131"/>
    <mergeCell ref="B163:D163"/>
    <mergeCell ref="B134:C134"/>
    <mergeCell ref="B136:C136"/>
    <mergeCell ref="B141:C141"/>
    <mergeCell ref="B150:C150"/>
    <mergeCell ref="B157:C157"/>
    <mergeCell ref="B160:C160"/>
    <mergeCell ref="B162:C162"/>
    <mergeCell ref="B169:C169"/>
    <mergeCell ref="A124:P124"/>
    <mergeCell ref="B54:C54"/>
    <mergeCell ref="A173:P173"/>
    <mergeCell ref="A166:A172"/>
    <mergeCell ref="A147:P147"/>
    <mergeCell ref="A149:A163"/>
    <mergeCell ref="B130:D130"/>
    <mergeCell ref="B146:D146"/>
    <mergeCell ref="B172:D172"/>
    <mergeCell ref="B180:D180"/>
    <mergeCell ref="B184:D184"/>
    <mergeCell ref="B188:D188"/>
    <mergeCell ref="B42:D42"/>
    <mergeCell ref="B57:D57"/>
    <mergeCell ref="B64:D64"/>
    <mergeCell ref="B74:D74"/>
    <mergeCell ref="B85:D85"/>
    <mergeCell ref="B94:D94"/>
    <mergeCell ref="B99:D99"/>
    <mergeCell ref="B109:D109"/>
    <mergeCell ref="B123:D123"/>
    <mergeCell ref="B128:C128"/>
    <mergeCell ref="B129:C129"/>
    <mergeCell ref="B80:C80"/>
    <mergeCell ref="B84:C84"/>
    <mergeCell ref="B90:C90"/>
    <mergeCell ref="B93:C93"/>
    <mergeCell ref="B105:C105"/>
    <mergeCell ref="B98:C98"/>
  </mergeCells>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4" max="15" man="1"/>
    <brk id="29" max="15" man="1"/>
    <brk id="42" max="15" man="1"/>
    <brk id="57" max="15" man="1"/>
    <brk id="75" max="15" man="1"/>
    <brk id="95" max="15" man="1"/>
    <brk id="110" max="15" man="1"/>
    <brk id="138" max="15" man="1"/>
    <brk id="164"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T82"/>
  <sheetViews>
    <sheetView zoomScale="60" zoomScaleNormal="60" workbookViewId="0">
      <selection activeCell="Y14" sqref="Y14"/>
    </sheetView>
  </sheetViews>
  <sheetFormatPr baseColWidth="10" defaultColWidth="9.140625" defaultRowHeight="15" x14ac:dyDescent="0.25"/>
  <cols>
    <col min="1" max="1" width="46.42578125" customWidth="1"/>
    <col min="2" max="2" width="24.5703125" customWidth="1"/>
    <col min="3" max="3" width="22.28515625" customWidth="1"/>
    <col min="4" max="4" width="19.85546875" customWidth="1"/>
    <col min="5" max="5" width="21.140625" customWidth="1"/>
    <col min="6" max="6" width="21.5703125" hidden="1" customWidth="1"/>
    <col min="7" max="7" width="16.85546875" style="153" hidden="1" customWidth="1"/>
    <col min="8" max="8" width="20.28515625" style="153" hidden="1" customWidth="1"/>
    <col min="9" max="9" width="19.140625" customWidth="1"/>
    <col min="10" max="10" width="15.140625" customWidth="1"/>
    <col min="11" max="11" width="17.85546875" customWidth="1"/>
    <col min="12" max="12" width="11" customWidth="1"/>
    <col min="13" max="13" width="11.42578125" customWidth="1"/>
    <col min="14" max="14" width="16.85546875" hidden="1" customWidth="1"/>
    <col min="15" max="15" width="18.28515625" customWidth="1"/>
    <col min="16" max="16" width="12.85546875" bestFit="1" customWidth="1"/>
    <col min="17" max="17" width="19.42578125" customWidth="1"/>
    <col min="18" max="18" width="12.28515625" customWidth="1"/>
    <col min="19" max="19" width="12.140625" customWidth="1"/>
    <col min="20" max="20" width="22" hidden="1" customWidth="1"/>
    <col min="21" max="53" width="9.140625" customWidth="1"/>
  </cols>
  <sheetData>
    <row r="1" spans="1:20" ht="30.75" x14ac:dyDescent="0.25">
      <c r="A1" s="873" t="s">
        <v>333</v>
      </c>
      <c r="B1" s="874"/>
      <c r="C1" s="874"/>
      <c r="D1" s="874"/>
      <c r="E1" s="874"/>
      <c r="F1" s="874"/>
      <c r="G1" s="874"/>
      <c r="H1" s="874"/>
      <c r="I1" s="874"/>
      <c r="J1" s="874"/>
      <c r="K1" s="874"/>
      <c r="L1" s="874"/>
      <c r="M1" s="874"/>
      <c r="N1" s="874"/>
      <c r="O1" s="874"/>
      <c r="P1" s="874"/>
      <c r="Q1" s="874"/>
      <c r="R1" s="874"/>
      <c r="S1" s="874"/>
      <c r="T1" s="874"/>
    </row>
    <row r="2" spans="1:20" ht="10.5" customHeight="1" x14ac:dyDescent="0.25">
      <c r="A2" s="883"/>
      <c r="B2" s="883"/>
      <c r="C2" s="883"/>
      <c r="D2" s="883"/>
      <c r="E2" s="883"/>
      <c r="F2" s="883"/>
      <c r="G2" s="883"/>
      <c r="H2" s="883"/>
      <c r="I2" s="883"/>
      <c r="J2" s="883"/>
      <c r="K2" s="883"/>
      <c r="L2" s="883"/>
      <c r="M2" s="883"/>
      <c r="N2" s="883"/>
      <c r="O2" s="883"/>
      <c r="P2" s="883"/>
      <c r="Q2" s="883"/>
      <c r="R2" s="883"/>
      <c r="S2" s="883"/>
      <c r="T2" s="883"/>
    </row>
    <row r="3" spans="1:20" ht="17.25" customHeight="1" x14ac:dyDescent="0.25">
      <c r="A3" s="883"/>
      <c r="B3" s="883"/>
      <c r="C3" s="883"/>
      <c r="D3" s="883"/>
      <c r="E3" s="883"/>
      <c r="F3" s="883"/>
      <c r="G3" s="883"/>
      <c r="H3" s="883"/>
      <c r="I3" s="883"/>
      <c r="J3" s="883"/>
      <c r="K3" s="883"/>
      <c r="L3" s="883"/>
      <c r="M3" s="883"/>
      <c r="N3" s="883"/>
      <c r="O3" s="883"/>
      <c r="P3" s="883"/>
      <c r="Q3" s="883"/>
      <c r="R3" s="883"/>
      <c r="S3" s="883"/>
      <c r="T3" s="883"/>
    </row>
    <row r="4" spans="1:20" ht="30.75" x14ac:dyDescent="0.25">
      <c r="A4" s="873" t="s">
        <v>494</v>
      </c>
      <c r="B4" s="874"/>
      <c r="C4" s="874"/>
      <c r="D4" s="874"/>
      <c r="E4" s="874"/>
      <c r="F4" s="874"/>
      <c r="G4" s="874"/>
      <c r="H4" s="874"/>
      <c r="I4" s="874"/>
      <c r="J4" s="874"/>
      <c r="K4" s="874"/>
      <c r="L4" s="874"/>
      <c r="M4" s="874"/>
      <c r="N4" s="874"/>
      <c r="O4" s="874"/>
      <c r="P4" s="874"/>
      <c r="Q4" s="874"/>
      <c r="R4" s="874"/>
      <c r="S4" s="874"/>
      <c r="T4" s="874"/>
    </row>
    <row r="5" spans="1:20" ht="17.25" customHeight="1" x14ac:dyDescent="0.3">
      <c r="A5" s="884" t="s">
        <v>361</v>
      </c>
      <c r="B5" s="885"/>
      <c r="C5" s="885"/>
      <c r="D5" s="885"/>
      <c r="E5" s="885"/>
      <c r="F5" s="885"/>
      <c r="G5" s="885"/>
      <c r="H5" s="885"/>
      <c r="I5" s="885"/>
      <c r="J5" s="885"/>
      <c r="K5" s="885"/>
      <c r="L5" s="885"/>
      <c r="M5" s="885"/>
      <c r="N5" s="885"/>
      <c r="O5" s="885"/>
      <c r="P5" s="885"/>
      <c r="Q5" s="885"/>
      <c r="R5" s="885"/>
      <c r="S5" s="885"/>
      <c r="T5" s="885"/>
    </row>
    <row r="6" spans="1:20" ht="46.5" customHeight="1" x14ac:dyDescent="0.25">
      <c r="A6" s="895" t="s">
        <v>366</v>
      </c>
      <c r="B6" s="895"/>
      <c r="C6" s="895"/>
      <c r="D6" s="895"/>
      <c r="E6" s="895"/>
      <c r="F6" s="895"/>
      <c r="G6" s="895"/>
      <c r="H6" s="895"/>
      <c r="I6" s="895"/>
      <c r="J6" s="895"/>
      <c r="K6" s="895"/>
      <c r="L6" s="895"/>
      <c r="M6" s="895"/>
      <c r="N6" s="895"/>
      <c r="O6" s="895"/>
      <c r="P6" s="895"/>
      <c r="Q6" s="895"/>
      <c r="R6" s="895"/>
      <c r="S6" s="895"/>
      <c r="T6" s="895"/>
    </row>
    <row r="7" spans="1:20" ht="63" customHeight="1" x14ac:dyDescent="0.25">
      <c r="A7" s="323" t="s">
        <v>64</v>
      </c>
      <c r="B7" s="323" t="s">
        <v>94</v>
      </c>
      <c r="C7" s="323" t="s">
        <v>170</v>
      </c>
      <c r="D7" s="323" t="s">
        <v>97</v>
      </c>
      <c r="E7" s="323" t="s">
        <v>359</v>
      </c>
      <c r="F7" s="323" t="s">
        <v>24</v>
      </c>
      <c r="G7" s="323" t="s">
        <v>332</v>
      </c>
      <c r="H7" s="323" t="s">
        <v>42</v>
      </c>
      <c r="I7" s="323" t="s">
        <v>25</v>
      </c>
      <c r="J7" s="323" t="s">
        <v>232</v>
      </c>
      <c r="K7" s="324" t="s">
        <v>357</v>
      </c>
      <c r="L7" s="872" t="s">
        <v>176</v>
      </c>
      <c r="M7" s="872"/>
      <c r="N7" s="323" t="s">
        <v>175</v>
      </c>
      <c r="O7" s="323" t="s">
        <v>80</v>
      </c>
      <c r="P7" s="323" t="s">
        <v>233</v>
      </c>
      <c r="Q7" s="324" t="s">
        <v>177</v>
      </c>
      <c r="R7" s="893" t="s">
        <v>178</v>
      </c>
      <c r="S7" s="894"/>
      <c r="T7" s="323" t="s">
        <v>28</v>
      </c>
    </row>
    <row r="8" spans="1:20" s="76" customFormat="1" ht="63.75" customHeight="1" x14ac:dyDescent="0.3">
      <c r="A8" s="321" t="s">
        <v>296</v>
      </c>
      <c r="B8" s="249">
        <v>79753.796608999997</v>
      </c>
      <c r="C8" s="249">
        <v>79753.796608999997</v>
      </c>
      <c r="D8" s="249">
        <v>0</v>
      </c>
      <c r="E8" s="249">
        <v>79753.796608999997</v>
      </c>
      <c r="F8" s="249">
        <v>65200.490911700006</v>
      </c>
      <c r="G8" s="55">
        <v>0.81752209529724518</v>
      </c>
      <c r="H8" s="249">
        <v>14553.305697299991</v>
      </c>
      <c r="I8" s="249">
        <v>16082.22219</v>
      </c>
      <c r="J8" s="51">
        <v>0.2016483587464119</v>
      </c>
      <c r="K8" s="741">
        <v>0.52</v>
      </c>
      <c r="L8" s="52" t="s">
        <v>89</v>
      </c>
      <c r="M8" s="733">
        <v>0.38778530528156135</v>
      </c>
      <c r="N8" s="50">
        <v>49118.268721700006</v>
      </c>
      <c r="O8" s="50">
        <v>1778.6532839999998</v>
      </c>
      <c r="P8" s="688">
        <v>2.2301800787240311E-2</v>
      </c>
      <c r="Q8" s="57">
        <v>0.1</v>
      </c>
      <c r="R8" s="54" t="s">
        <v>89</v>
      </c>
      <c r="S8" s="322">
        <v>0.22301800787240311</v>
      </c>
      <c r="T8" s="249">
        <v>1716.6351649999999</v>
      </c>
    </row>
    <row r="9" spans="1:20" s="76" customFormat="1" ht="54.75" customHeight="1" x14ac:dyDescent="0.3">
      <c r="A9" s="321" t="s">
        <v>297</v>
      </c>
      <c r="B9" s="249">
        <v>234877.55766200001</v>
      </c>
      <c r="C9" s="249">
        <v>234877.55766200001</v>
      </c>
      <c r="D9" s="249">
        <v>0</v>
      </c>
      <c r="E9" s="249">
        <v>234877.55766200001</v>
      </c>
      <c r="F9" s="249">
        <v>76971.685406999997</v>
      </c>
      <c r="G9" s="55">
        <v>0.32770983389467084</v>
      </c>
      <c r="H9" s="249">
        <v>157905.87225499999</v>
      </c>
      <c r="I9" s="249">
        <v>59532.35664102</v>
      </c>
      <c r="J9" s="51">
        <v>0.25346123841550627</v>
      </c>
      <c r="K9" s="741">
        <v>0.52</v>
      </c>
      <c r="L9" s="52" t="s">
        <v>89</v>
      </c>
      <c r="M9" s="733">
        <v>0.48742545849135821</v>
      </c>
      <c r="N9" s="50">
        <v>17439.328765979997</v>
      </c>
      <c r="O9" s="50">
        <v>3695.3234166699999</v>
      </c>
      <c r="P9" s="688">
        <v>1.5732977869208544E-2</v>
      </c>
      <c r="Q9" s="57">
        <v>0.1</v>
      </c>
      <c r="R9" s="54" t="s">
        <v>89</v>
      </c>
      <c r="S9" s="322">
        <v>0.15732977869208542</v>
      </c>
      <c r="T9" s="249">
        <v>2682.1717726699999</v>
      </c>
    </row>
    <row r="10" spans="1:20" s="76" customFormat="1" ht="34.5" customHeight="1" x14ac:dyDescent="0.3">
      <c r="A10" s="321" t="s">
        <v>298</v>
      </c>
      <c r="B10" s="249">
        <v>92408.660040000002</v>
      </c>
      <c r="C10" s="249">
        <v>92408.660040000002</v>
      </c>
      <c r="D10" s="249">
        <v>0</v>
      </c>
      <c r="E10" s="249">
        <v>92408.660040000002</v>
      </c>
      <c r="F10" s="249">
        <v>38624.844901329998</v>
      </c>
      <c r="G10" s="55">
        <v>0.41797862759411131</v>
      </c>
      <c r="H10" s="249">
        <v>53783.815138670005</v>
      </c>
      <c r="I10" s="249">
        <v>35085.103507929998</v>
      </c>
      <c r="J10" s="51">
        <v>0.3796733281571561</v>
      </c>
      <c r="K10" s="741">
        <v>0.52</v>
      </c>
      <c r="L10" s="52" t="s">
        <v>29</v>
      </c>
      <c r="M10" s="740">
        <v>0.73014101568683865</v>
      </c>
      <c r="N10" s="50">
        <v>3539.7413933999997</v>
      </c>
      <c r="O10" s="50">
        <v>3661.4805019999999</v>
      </c>
      <c r="P10" s="688">
        <v>3.9622698786186183E-2</v>
      </c>
      <c r="Q10" s="57">
        <v>0.1</v>
      </c>
      <c r="R10" s="54" t="s">
        <v>89</v>
      </c>
      <c r="S10" s="322">
        <v>0.39622698786186183</v>
      </c>
      <c r="T10" s="249">
        <v>3120.5969679999998</v>
      </c>
    </row>
    <row r="11" spans="1:20" s="76" customFormat="1" ht="42" customHeight="1" x14ac:dyDescent="0.3">
      <c r="A11" s="321" t="s">
        <v>270</v>
      </c>
      <c r="B11" s="249">
        <v>72451.799999999988</v>
      </c>
      <c r="C11" s="249">
        <v>72451.799999999988</v>
      </c>
      <c r="D11" s="249">
        <v>0</v>
      </c>
      <c r="E11" s="249">
        <v>72451.799999999988</v>
      </c>
      <c r="F11" s="249">
        <v>51413.041016379997</v>
      </c>
      <c r="G11" s="55">
        <v>0.70961716639724626</v>
      </c>
      <c r="H11" s="249">
        <v>21038.758983619991</v>
      </c>
      <c r="I11" s="249">
        <v>27678.91488488</v>
      </c>
      <c r="J11" s="55">
        <v>0.38203212183658658</v>
      </c>
      <c r="K11" s="741">
        <v>0.52</v>
      </c>
      <c r="L11" s="56" t="s">
        <v>29</v>
      </c>
      <c r="M11" s="740">
        <v>0.73467715737805106</v>
      </c>
      <c r="N11" s="50">
        <v>23734.126131499997</v>
      </c>
      <c r="O11" s="50">
        <v>8737.9160600399991</v>
      </c>
      <c r="P11" s="689">
        <v>0.12060316044653135</v>
      </c>
      <c r="Q11" s="57">
        <v>0.1</v>
      </c>
      <c r="R11" s="54" t="s">
        <v>87</v>
      </c>
      <c r="S11" s="437">
        <v>1.2060316044653134</v>
      </c>
      <c r="T11" s="249">
        <v>7809.1477810399992</v>
      </c>
    </row>
    <row r="12" spans="1:20" s="76" customFormat="1" ht="42" customHeight="1" x14ac:dyDescent="0.3">
      <c r="A12" s="321" t="s">
        <v>300</v>
      </c>
      <c r="B12" s="249">
        <v>4532.0460000000003</v>
      </c>
      <c r="C12" s="249">
        <v>4532.0460000000003</v>
      </c>
      <c r="D12" s="249">
        <v>0</v>
      </c>
      <c r="E12" s="249">
        <v>4532.0460000000003</v>
      </c>
      <c r="F12" s="249">
        <v>4158.98711</v>
      </c>
      <c r="G12" s="55">
        <v>0.91768422253436965</v>
      </c>
      <c r="H12" s="249">
        <v>373.05889000000025</v>
      </c>
      <c r="I12" s="249">
        <v>1829.499382</v>
      </c>
      <c r="J12" s="55">
        <v>0.40368067358539605</v>
      </c>
      <c r="K12" s="741">
        <v>0.52</v>
      </c>
      <c r="L12" s="56" t="s">
        <v>29</v>
      </c>
      <c r="M12" s="734">
        <v>0.77630898766422318</v>
      </c>
      <c r="N12" s="50">
        <v>2329.4877280000001</v>
      </c>
      <c r="O12" s="50">
        <v>554.94262000000003</v>
      </c>
      <c r="P12" s="689">
        <v>0.12244858503201424</v>
      </c>
      <c r="Q12" s="57">
        <v>0.1</v>
      </c>
      <c r="R12" s="54" t="s">
        <v>87</v>
      </c>
      <c r="S12" s="437">
        <v>1.2244858503201423</v>
      </c>
      <c r="T12" s="249">
        <v>554.94262000000003</v>
      </c>
    </row>
    <row r="13" spans="1:20" s="76" customFormat="1" ht="54" customHeight="1" x14ac:dyDescent="0.3">
      <c r="A13" s="321" t="s">
        <v>460</v>
      </c>
      <c r="B13" s="249">
        <v>74000</v>
      </c>
      <c r="C13" s="249">
        <v>74000</v>
      </c>
      <c r="D13" s="249">
        <v>0</v>
      </c>
      <c r="E13" s="249">
        <v>74000</v>
      </c>
      <c r="F13" s="249">
        <v>16926.769436999999</v>
      </c>
      <c r="G13" s="55">
        <v>0.22874012752702702</v>
      </c>
      <c r="H13" s="249">
        <v>57073.230563000005</v>
      </c>
      <c r="I13" s="249">
        <v>15222.718472</v>
      </c>
      <c r="J13" s="55">
        <v>0.2057124117837838</v>
      </c>
      <c r="K13" s="741">
        <v>0.52</v>
      </c>
      <c r="L13" s="56" t="s">
        <v>89</v>
      </c>
      <c r="M13" s="733">
        <v>0.3956007918918919</v>
      </c>
      <c r="N13" s="50">
        <v>1704.0509649999985</v>
      </c>
      <c r="O13" s="50">
        <v>797.47741199999996</v>
      </c>
      <c r="P13" s="689">
        <v>1.0776721783783784E-2</v>
      </c>
      <c r="Q13" s="57">
        <v>0.1</v>
      </c>
      <c r="R13" s="54" t="s">
        <v>89</v>
      </c>
      <c r="S13" s="322">
        <v>0.10776721783783784</v>
      </c>
      <c r="T13" s="249">
        <v>771.64407900000003</v>
      </c>
    </row>
    <row r="14" spans="1:20" s="76" customFormat="1" ht="42" customHeight="1" x14ac:dyDescent="0.3">
      <c r="A14" s="306" t="s">
        <v>240</v>
      </c>
      <c r="B14" s="308">
        <v>558023.86031099991</v>
      </c>
      <c r="C14" s="308">
        <v>558023.86031099991</v>
      </c>
      <c r="D14" s="310">
        <v>0</v>
      </c>
      <c r="E14" s="308">
        <v>558023.86031099991</v>
      </c>
      <c r="F14" s="308">
        <v>253295.81878341004</v>
      </c>
      <c r="G14" s="311">
        <v>0.4539157494846946</v>
      </c>
      <c r="H14" s="308">
        <v>304728.0415275899</v>
      </c>
      <c r="I14" s="308">
        <v>155430.81507783002</v>
      </c>
      <c r="J14" s="315">
        <v>0.27853793741221877</v>
      </c>
      <c r="K14" s="315">
        <v>0.52</v>
      </c>
      <c r="L14" s="325" t="s">
        <v>89</v>
      </c>
      <c r="M14" s="733">
        <v>0.53564987963888222</v>
      </c>
      <c r="N14" s="308">
        <v>97865.00370558002</v>
      </c>
      <c r="O14" s="309">
        <v>19225.793294709998</v>
      </c>
      <c r="P14" s="325">
        <v>3.4453353453372061E-2</v>
      </c>
      <c r="Q14" s="315">
        <v>0.1</v>
      </c>
      <c r="R14" s="315" t="s">
        <v>89</v>
      </c>
      <c r="S14" s="322">
        <v>0.3445335345337206</v>
      </c>
      <c r="T14" s="355">
        <v>16655.138385709997</v>
      </c>
    </row>
    <row r="15" spans="1:20" s="76" customFormat="1" ht="87" x14ac:dyDescent="0.3">
      <c r="A15" s="304" t="s">
        <v>296</v>
      </c>
      <c r="B15" s="249">
        <v>25.854268019999999</v>
      </c>
      <c r="C15" s="249">
        <v>25.854268019999999</v>
      </c>
      <c r="D15" s="250">
        <v>0</v>
      </c>
      <c r="E15" s="250">
        <v>25.854268019999999</v>
      </c>
      <c r="F15" s="250">
        <v>25.854268019999999</v>
      </c>
      <c r="G15" s="55">
        <v>1</v>
      </c>
      <c r="H15" s="250">
        <v>0</v>
      </c>
      <c r="I15" s="249">
        <v>25.854268019999999</v>
      </c>
      <c r="J15" s="55">
        <v>1</v>
      </c>
      <c r="K15" s="741">
        <v>0.52</v>
      </c>
      <c r="L15" s="56" t="s">
        <v>87</v>
      </c>
      <c r="M15" s="291">
        <v>1.9230769230769229</v>
      </c>
      <c r="N15" s="50">
        <v>25.854268019999999</v>
      </c>
      <c r="O15" s="50">
        <v>0</v>
      </c>
      <c r="P15" s="689">
        <v>0</v>
      </c>
      <c r="Q15" s="319">
        <v>0.1</v>
      </c>
      <c r="R15" s="320" t="s">
        <v>89</v>
      </c>
      <c r="S15" s="731">
        <v>0</v>
      </c>
      <c r="T15" s="249">
        <v>0</v>
      </c>
    </row>
    <row r="16" spans="1:20" s="76" customFormat="1" ht="40.5" customHeight="1" thickBot="1" x14ac:dyDescent="0.35">
      <c r="A16" s="304" t="s">
        <v>297</v>
      </c>
      <c r="B16" s="249">
        <v>1283.0473948899999</v>
      </c>
      <c r="C16" s="249">
        <v>1283.0473948899999</v>
      </c>
      <c r="D16" s="250">
        <v>0</v>
      </c>
      <c r="E16" s="249">
        <v>1283.0473948899999</v>
      </c>
      <c r="F16" s="249">
        <v>1203</v>
      </c>
      <c r="G16" s="55">
        <v>0.93761150585020858</v>
      </c>
      <c r="H16" s="249">
        <v>80.04739488999985</v>
      </c>
      <c r="I16" s="249">
        <v>1063.0807268900001</v>
      </c>
      <c r="J16" s="55">
        <v>0.82855920297561703</v>
      </c>
      <c r="K16" s="741">
        <v>0.52</v>
      </c>
      <c r="L16" s="56" t="s">
        <v>87</v>
      </c>
      <c r="M16" s="291">
        <v>1.5933830826454174</v>
      </c>
      <c r="N16" s="50">
        <v>1063.0807268900001</v>
      </c>
      <c r="O16" s="50">
        <v>20.683333000000001</v>
      </c>
      <c r="P16" s="689">
        <v>1.6120474646825696E-2</v>
      </c>
      <c r="Q16" s="276">
        <v>0.1</v>
      </c>
      <c r="R16" s="244" t="s">
        <v>89</v>
      </c>
      <c r="S16" s="744">
        <v>0.16120474646825694</v>
      </c>
      <c r="T16" s="249">
        <v>0</v>
      </c>
    </row>
    <row r="17" spans="1:20" s="77" customFormat="1" ht="45.75" customHeight="1" thickBot="1" x14ac:dyDescent="0.4">
      <c r="A17" s="326" t="s">
        <v>336</v>
      </c>
      <c r="B17" s="327">
        <v>1308.9016629099999</v>
      </c>
      <c r="C17" s="327">
        <v>1308.9016629099999</v>
      </c>
      <c r="D17" s="327">
        <v>0</v>
      </c>
      <c r="E17" s="327">
        <v>1308.9016629099999</v>
      </c>
      <c r="F17" s="327">
        <v>1228.8542680200001</v>
      </c>
      <c r="G17" s="328">
        <v>0.93884384353822625</v>
      </c>
      <c r="H17" s="327">
        <v>80.04739488999985</v>
      </c>
      <c r="I17" s="327">
        <v>1088.9349949100001</v>
      </c>
      <c r="J17" s="329">
        <v>0.83194561193316729</v>
      </c>
      <c r="K17" s="330">
        <v>0.52</v>
      </c>
      <c r="L17" s="331" t="s">
        <v>87</v>
      </c>
      <c r="M17" s="735">
        <v>1.5998954075637832</v>
      </c>
      <c r="N17" s="332">
        <v>1088.9349949100001</v>
      </c>
      <c r="O17" s="332">
        <v>20.683333000000001</v>
      </c>
      <c r="P17" s="331">
        <v>1.5802052656894047E-2</v>
      </c>
      <c r="Q17" s="330">
        <v>0.1</v>
      </c>
      <c r="R17" s="330" t="s">
        <v>89</v>
      </c>
      <c r="S17" s="745">
        <v>0.15802052656894044</v>
      </c>
      <c r="T17" s="355">
        <v>0</v>
      </c>
    </row>
    <row r="18" spans="1:20" s="77" customFormat="1" ht="34.5" customHeight="1" thickBot="1" x14ac:dyDescent="0.4">
      <c r="A18" s="318" t="s">
        <v>70</v>
      </c>
      <c r="B18" s="333">
        <v>559332.76197390992</v>
      </c>
      <c r="C18" s="334">
        <v>559332.76197390992</v>
      </c>
      <c r="D18" s="333">
        <v>0</v>
      </c>
      <c r="E18" s="335">
        <v>559332.76197390992</v>
      </c>
      <c r="F18" s="334">
        <v>254524.67305143003</v>
      </c>
      <c r="G18" s="336">
        <v>0.45505053584417487</v>
      </c>
      <c r="H18" s="335">
        <v>304808.08892247989</v>
      </c>
      <c r="I18" s="335">
        <v>156519.75007274002</v>
      </c>
      <c r="J18" s="337">
        <v>0.27983297370312249</v>
      </c>
      <c r="K18" s="337">
        <v>0.52</v>
      </c>
      <c r="L18" s="338" t="s">
        <v>89</v>
      </c>
      <c r="M18" s="435">
        <v>0.53814033404446626</v>
      </c>
      <c r="N18" s="335">
        <v>97865.00370558002</v>
      </c>
      <c r="O18" s="339">
        <v>19246.476627709999</v>
      </c>
      <c r="P18" s="338">
        <v>3.4409707308737533E-2</v>
      </c>
      <c r="Q18" s="337">
        <v>0.1</v>
      </c>
      <c r="R18" s="337" t="s">
        <v>89</v>
      </c>
      <c r="S18" s="296">
        <v>0.3440970730873753</v>
      </c>
      <c r="T18" s="356">
        <v>16655.138385709997</v>
      </c>
    </row>
    <row r="19" spans="1:20" ht="25.5" customHeight="1" x14ac:dyDescent="0.35">
      <c r="A19" s="49" t="s">
        <v>495</v>
      </c>
      <c r="B19" s="49"/>
      <c r="C19" s="292"/>
      <c r="D19" s="292"/>
      <c r="E19" s="158"/>
      <c r="F19" s="158"/>
      <c r="G19" s="149"/>
      <c r="H19" s="149"/>
      <c r="I19" s="49"/>
      <c r="J19" s="49"/>
      <c r="K19" s="49"/>
      <c r="L19" s="49"/>
      <c r="M19" s="49"/>
      <c r="N19" s="49"/>
      <c r="O19" s="49"/>
      <c r="P19" s="49"/>
      <c r="Q19" s="49"/>
      <c r="R19" s="49"/>
      <c r="S19" s="49"/>
      <c r="T19" s="49"/>
    </row>
    <row r="20" spans="1:20" ht="21" customHeight="1" x14ac:dyDescent="0.35">
      <c r="A20" s="246" t="s">
        <v>361</v>
      </c>
      <c r="B20" s="49"/>
      <c r="C20" s="49"/>
      <c r="D20" s="49"/>
      <c r="E20" s="158"/>
      <c r="F20" s="49"/>
      <c r="G20" s="149"/>
      <c r="H20" s="149"/>
      <c r="I20" s="49"/>
      <c r="J20" s="49"/>
      <c r="K20" s="49"/>
      <c r="L20" s="49"/>
      <c r="M20" s="49"/>
      <c r="N20" s="49"/>
      <c r="O20" s="49"/>
      <c r="P20" s="49"/>
      <c r="Q20" s="49"/>
      <c r="R20" s="49"/>
      <c r="S20" s="49"/>
      <c r="T20" s="49"/>
    </row>
    <row r="21" spans="1:20" ht="30.75" customHeight="1" x14ac:dyDescent="0.25">
      <c r="A21" s="896" t="s">
        <v>367</v>
      </c>
      <c r="B21" s="897"/>
      <c r="C21" s="897"/>
      <c r="D21" s="897"/>
      <c r="E21" s="897"/>
      <c r="F21" s="897"/>
      <c r="G21" s="897"/>
      <c r="H21" s="897"/>
      <c r="I21" s="897"/>
      <c r="J21" s="897"/>
      <c r="K21" s="897"/>
      <c r="L21" s="897"/>
      <c r="M21" s="897"/>
      <c r="N21" s="897"/>
      <c r="O21" s="897"/>
      <c r="P21" s="897"/>
      <c r="Q21" s="897"/>
      <c r="R21" s="897"/>
      <c r="S21" s="897"/>
      <c r="T21" s="897"/>
    </row>
    <row r="22" spans="1:20" ht="57.75" customHeight="1" x14ac:dyDescent="0.25">
      <c r="A22" s="323" t="s">
        <v>64</v>
      </c>
      <c r="B22" s="323" t="s">
        <v>94</v>
      </c>
      <c r="C22" s="323" t="s">
        <v>170</v>
      </c>
      <c r="D22" s="323" t="s">
        <v>97</v>
      </c>
      <c r="E22" s="323" t="s">
        <v>359</v>
      </c>
      <c r="F22" s="323" t="s">
        <v>24</v>
      </c>
      <c r="G22" s="323" t="s">
        <v>332</v>
      </c>
      <c r="H22" s="323" t="s">
        <v>42</v>
      </c>
      <c r="I22" s="323" t="s">
        <v>25</v>
      </c>
      <c r="J22" s="323" t="s">
        <v>232</v>
      </c>
      <c r="K22" s="324" t="s">
        <v>357</v>
      </c>
      <c r="L22" s="872" t="s">
        <v>176</v>
      </c>
      <c r="M22" s="872"/>
      <c r="N22" s="323" t="s">
        <v>175</v>
      </c>
      <c r="O22" s="323" t="s">
        <v>80</v>
      </c>
      <c r="P22" s="323" t="s">
        <v>233</v>
      </c>
      <c r="Q22" s="323" t="s">
        <v>177</v>
      </c>
      <c r="R22" s="881" t="s">
        <v>178</v>
      </c>
      <c r="S22" s="882"/>
      <c r="T22" s="323" t="s">
        <v>28</v>
      </c>
    </row>
    <row r="23" spans="1:20" ht="42.75" customHeight="1" x14ac:dyDescent="0.25">
      <c r="A23" s="304" t="s">
        <v>379</v>
      </c>
      <c r="B23" s="50">
        <v>527031.22673600004</v>
      </c>
      <c r="C23" s="50">
        <v>527031.22673600004</v>
      </c>
      <c r="D23" s="50">
        <v>0</v>
      </c>
      <c r="E23" s="50">
        <v>527031.22673600004</v>
      </c>
      <c r="F23" s="50">
        <v>314736.38111170998</v>
      </c>
      <c r="G23" s="55">
        <v>0.59718734895639769</v>
      </c>
      <c r="H23" s="50">
        <v>212294.84562429006</v>
      </c>
      <c r="I23" s="50">
        <v>269278.97662557004</v>
      </c>
      <c r="J23" s="55">
        <v>0.5109355251931913</v>
      </c>
      <c r="K23" s="52">
        <v>0.52</v>
      </c>
      <c r="L23" s="56" t="s">
        <v>29</v>
      </c>
      <c r="M23" s="742">
        <v>0.98256831767921404</v>
      </c>
      <c r="N23" s="50">
        <v>45457.404486139945</v>
      </c>
      <c r="O23" s="50">
        <v>28558.36489945</v>
      </c>
      <c r="P23" s="690">
        <v>5.4187234931632293E-2</v>
      </c>
      <c r="Q23" s="57">
        <v>0.1</v>
      </c>
      <c r="R23" s="57" t="s">
        <v>89</v>
      </c>
      <c r="S23" s="322">
        <v>0.54187234931632289</v>
      </c>
      <c r="T23" s="249">
        <v>27707.08491745</v>
      </c>
    </row>
    <row r="24" spans="1:20" ht="59.25" customHeight="1" x14ac:dyDescent="0.25">
      <c r="A24" s="304" t="s">
        <v>299</v>
      </c>
      <c r="B24" s="50">
        <v>134274.9</v>
      </c>
      <c r="C24" s="50">
        <v>134274.9</v>
      </c>
      <c r="D24" s="50">
        <v>0</v>
      </c>
      <c r="E24" s="50">
        <v>134274.9</v>
      </c>
      <c r="F24" s="50">
        <v>98419.679726999995</v>
      </c>
      <c r="G24" s="55">
        <v>0.73297153620669242</v>
      </c>
      <c r="H24" s="50">
        <v>35855.220272999999</v>
      </c>
      <c r="I24" s="50">
        <v>88447.696716260005</v>
      </c>
      <c r="J24" s="55">
        <v>0.6587061075171905</v>
      </c>
      <c r="K24" s="52">
        <v>0.52</v>
      </c>
      <c r="L24" s="56" t="s">
        <v>87</v>
      </c>
      <c r="M24" s="732">
        <v>1.2667425144561355</v>
      </c>
      <c r="N24" s="50">
        <v>9971.9830107399903</v>
      </c>
      <c r="O24" s="50">
        <v>4140.7901322600001</v>
      </c>
      <c r="P24" s="690">
        <v>3.0838154653326871E-2</v>
      </c>
      <c r="Q24" s="57">
        <v>0.1</v>
      </c>
      <c r="R24" s="57" t="s">
        <v>89</v>
      </c>
      <c r="S24" s="322">
        <v>0.30838154653326871</v>
      </c>
      <c r="T24" s="249">
        <v>4056.8994572600004</v>
      </c>
    </row>
    <row r="25" spans="1:20" s="76" customFormat="1" ht="63.75" customHeight="1" x14ac:dyDescent="0.3">
      <c r="A25" s="304" t="s">
        <v>377</v>
      </c>
      <c r="B25" s="50">
        <v>42800</v>
      </c>
      <c r="C25" s="50">
        <v>42800</v>
      </c>
      <c r="D25" s="50">
        <v>0</v>
      </c>
      <c r="E25" s="50">
        <v>42800</v>
      </c>
      <c r="F25" s="50">
        <v>39565.630164999995</v>
      </c>
      <c r="G25" s="55">
        <v>0.92443061133177562</v>
      </c>
      <c r="H25" s="50">
        <v>3234.369835000005</v>
      </c>
      <c r="I25" s="50">
        <v>9162.1718959999998</v>
      </c>
      <c r="J25" s="55">
        <v>0.2140694368224299</v>
      </c>
      <c r="K25" s="52">
        <v>0.52</v>
      </c>
      <c r="L25" s="56" t="s">
        <v>89</v>
      </c>
      <c r="M25" s="736">
        <v>0.41167199388928827</v>
      </c>
      <c r="N25" s="50">
        <v>30403.458268999995</v>
      </c>
      <c r="O25" s="50">
        <v>1860.6035509999999</v>
      </c>
      <c r="P25" s="689">
        <v>4.3472045584112148E-2</v>
      </c>
      <c r="Q25" s="57">
        <v>0.1</v>
      </c>
      <c r="R25" s="57" t="s">
        <v>89</v>
      </c>
      <c r="S25" s="322">
        <v>0.43472045584112146</v>
      </c>
      <c r="T25" s="249">
        <v>1675.5650559999999</v>
      </c>
    </row>
    <row r="26" spans="1:20" s="76" customFormat="1" ht="99.75" customHeight="1" x14ac:dyDescent="0.3">
      <c r="A26" s="304" t="s">
        <v>378</v>
      </c>
      <c r="B26" s="50">
        <v>38785.800000000003</v>
      </c>
      <c r="C26" s="50">
        <v>45785.8</v>
      </c>
      <c r="D26" s="50">
        <v>0</v>
      </c>
      <c r="E26" s="50">
        <v>45785.8</v>
      </c>
      <c r="F26" s="50">
        <v>35342.961464</v>
      </c>
      <c r="G26" s="55">
        <v>0.77191971012846772</v>
      </c>
      <c r="H26" s="50">
        <v>10442.838536000003</v>
      </c>
      <c r="I26" s="50">
        <v>11804.946184</v>
      </c>
      <c r="J26" s="55">
        <v>0.2578298551952789</v>
      </c>
      <c r="K26" s="52">
        <v>0.52</v>
      </c>
      <c r="L26" s="56" t="s">
        <v>89</v>
      </c>
      <c r="M26" s="736">
        <v>0.49582664460630554</v>
      </c>
      <c r="N26" s="50">
        <v>23538.01528</v>
      </c>
      <c r="O26" s="50">
        <v>2546.5461760000003</v>
      </c>
      <c r="P26" s="689">
        <v>5.561868911321851E-2</v>
      </c>
      <c r="Q26" s="57">
        <v>0.1</v>
      </c>
      <c r="R26" s="57" t="s">
        <v>89</v>
      </c>
      <c r="S26" s="322">
        <v>0.55618689113218511</v>
      </c>
      <c r="T26" s="249">
        <v>2156.1565380000002</v>
      </c>
    </row>
    <row r="27" spans="1:20" s="76" customFormat="1" ht="42" customHeight="1" x14ac:dyDescent="0.3">
      <c r="A27" s="304" t="s">
        <v>341</v>
      </c>
      <c r="B27" s="50">
        <v>4500</v>
      </c>
      <c r="C27" s="50">
        <v>4500</v>
      </c>
      <c r="D27" s="50">
        <v>0</v>
      </c>
      <c r="E27" s="50">
        <v>4500</v>
      </c>
      <c r="F27" s="50">
        <v>3254.2701573000004</v>
      </c>
      <c r="G27" s="55">
        <v>0.72317114606666677</v>
      </c>
      <c r="H27" s="50">
        <v>1245.7298426999996</v>
      </c>
      <c r="I27" s="50">
        <v>2606.1437793</v>
      </c>
      <c r="J27" s="55">
        <v>0.57914306206666666</v>
      </c>
      <c r="K27" s="52">
        <v>0.52</v>
      </c>
      <c r="L27" s="56" t="s">
        <v>87</v>
      </c>
      <c r="M27" s="732">
        <v>1.1137366578205128</v>
      </c>
      <c r="N27" s="50">
        <v>648.12637800000039</v>
      </c>
      <c r="O27" s="50">
        <v>754.94006953999997</v>
      </c>
      <c r="P27" s="689">
        <v>0.16776445989777777</v>
      </c>
      <c r="Q27" s="57">
        <v>0.1</v>
      </c>
      <c r="R27" s="54" t="s">
        <v>87</v>
      </c>
      <c r="S27" s="437">
        <v>1.6776445989777777</v>
      </c>
      <c r="T27" s="249">
        <v>742.94007026999998</v>
      </c>
    </row>
    <row r="28" spans="1:20" s="76" customFormat="1" ht="42" customHeight="1" x14ac:dyDescent="0.3">
      <c r="A28" s="318" t="s">
        <v>70</v>
      </c>
      <c r="B28" s="335">
        <v>747391.92673600011</v>
      </c>
      <c r="C28" s="335">
        <v>754391.92673600011</v>
      </c>
      <c r="D28" s="335">
        <v>0</v>
      </c>
      <c r="E28" s="335">
        <v>754391.92673600011</v>
      </c>
      <c r="F28" s="335">
        <v>491318.92262500996</v>
      </c>
      <c r="G28" s="336">
        <v>0.65127807604037002</v>
      </c>
      <c r="H28" s="335">
        <v>263073.00411099015</v>
      </c>
      <c r="I28" s="335">
        <v>381299.93520112999</v>
      </c>
      <c r="J28" s="337">
        <v>0.50544010571651588</v>
      </c>
      <c r="K28" s="337">
        <v>0.52</v>
      </c>
      <c r="L28" s="338" t="s">
        <v>29</v>
      </c>
      <c r="M28" s="743">
        <v>0.97200020330099202</v>
      </c>
      <c r="N28" s="335">
        <v>110018.98742387992</v>
      </c>
      <c r="O28" s="339">
        <v>37861.244828249997</v>
      </c>
      <c r="P28" s="338">
        <v>5.018776512105963E-2</v>
      </c>
      <c r="Q28" s="337">
        <v>0.1</v>
      </c>
      <c r="R28" s="337" t="s">
        <v>89</v>
      </c>
      <c r="S28" s="322">
        <v>0.50187765121059624</v>
      </c>
      <c r="T28" s="356">
        <v>36338.646038980005</v>
      </c>
    </row>
    <row r="29" spans="1:20" ht="30.75" customHeight="1" x14ac:dyDescent="0.25">
      <c r="A29" s="880" t="s">
        <v>495</v>
      </c>
      <c r="B29" s="880"/>
      <c r="C29" s="880"/>
      <c r="D29" s="880"/>
      <c r="E29" s="880"/>
      <c r="F29" s="880"/>
      <c r="G29" s="880"/>
      <c r="H29" s="880"/>
      <c r="I29" s="880"/>
      <c r="J29" s="880"/>
      <c r="K29" s="880"/>
      <c r="L29" s="880"/>
      <c r="M29" s="880"/>
      <c r="N29" s="880"/>
      <c r="O29" s="880"/>
      <c r="P29" s="880"/>
      <c r="Q29" s="245"/>
      <c r="R29" s="245"/>
      <c r="S29" s="245"/>
    </row>
    <row r="30" spans="1:20" ht="27" customHeight="1" x14ac:dyDescent="0.35">
      <c r="A30" s="246" t="s">
        <v>361</v>
      </c>
      <c r="B30" s="49"/>
      <c r="C30" s="49"/>
      <c r="D30" s="49"/>
      <c r="E30" s="247"/>
      <c r="F30" s="49"/>
      <c r="G30" s="149"/>
      <c r="H30" s="149"/>
      <c r="I30" s="292"/>
      <c r="J30" s="49"/>
      <c r="K30" s="49"/>
      <c r="L30" s="49"/>
      <c r="M30" s="49"/>
      <c r="N30" s="49"/>
      <c r="O30" s="292"/>
      <c r="P30" s="49"/>
      <c r="Q30" s="49"/>
      <c r="R30" s="49"/>
      <c r="S30" s="49"/>
      <c r="T30" s="49"/>
    </row>
    <row r="31" spans="1:20" ht="30" customHeight="1" x14ac:dyDescent="0.25">
      <c r="A31" s="890" t="s">
        <v>380</v>
      </c>
      <c r="B31" s="891"/>
      <c r="C31" s="891"/>
      <c r="D31" s="891"/>
      <c r="E31" s="891"/>
      <c r="F31" s="891"/>
      <c r="G31" s="891"/>
      <c r="H31" s="891"/>
      <c r="I31" s="891"/>
      <c r="J31" s="891"/>
      <c r="K31" s="891"/>
      <c r="L31" s="891"/>
      <c r="M31" s="891"/>
      <c r="N31" s="891"/>
      <c r="O31" s="891"/>
      <c r="P31" s="891"/>
      <c r="Q31" s="891"/>
      <c r="R31" s="891"/>
      <c r="S31" s="891"/>
      <c r="T31" s="892"/>
    </row>
    <row r="32" spans="1:20" ht="68.25" customHeight="1" x14ac:dyDescent="0.25">
      <c r="A32" s="323" t="s">
        <v>64</v>
      </c>
      <c r="B32" s="323" t="s">
        <v>94</v>
      </c>
      <c r="C32" s="323" t="s">
        <v>170</v>
      </c>
      <c r="D32" s="323" t="s">
        <v>97</v>
      </c>
      <c r="E32" s="323" t="s">
        <v>359</v>
      </c>
      <c r="F32" s="323" t="s">
        <v>24</v>
      </c>
      <c r="G32" s="323" t="s">
        <v>332</v>
      </c>
      <c r="H32" s="323" t="s">
        <v>42</v>
      </c>
      <c r="I32" s="323" t="s">
        <v>25</v>
      </c>
      <c r="J32" s="323" t="s">
        <v>232</v>
      </c>
      <c r="K32" s="324" t="s">
        <v>357</v>
      </c>
      <c r="L32" s="872" t="s">
        <v>176</v>
      </c>
      <c r="M32" s="872"/>
      <c r="N32" s="323" t="s">
        <v>175</v>
      </c>
      <c r="O32" s="323" t="s">
        <v>80</v>
      </c>
      <c r="P32" s="323" t="s">
        <v>233</v>
      </c>
      <c r="Q32" s="323" t="s">
        <v>177</v>
      </c>
      <c r="R32" s="881" t="s">
        <v>178</v>
      </c>
      <c r="S32" s="882"/>
      <c r="T32" s="323" t="s">
        <v>28</v>
      </c>
    </row>
    <row r="33" spans="1:20" s="76" customFormat="1" ht="39.75" customHeight="1" x14ac:dyDescent="0.3">
      <c r="A33" s="304" t="s">
        <v>303</v>
      </c>
      <c r="B33" s="50">
        <v>13845.493998</v>
      </c>
      <c r="C33" s="50">
        <v>13845.493998</v>
      </c>
      <c r="D33" s="50">
        <v>0</v>
      </c>
      <c r="E33" s="50">
        <v>13845.493998</v>
      </c>
      <c r="F33" s="50">
        <v>11561.439938</v>
      </c>
      <c r="G33" s="55">
        <v>0.83503267847792684</v>
      </c>
      <c r="H33" s="50">
        <v>2284.0540600000004</v>
      </c>
      <c r="I33" s="50">
        <v>5946.7430847299993</v>
      </c>
      <c r="J33" s="55">
        <v>0.42950746904292575</v>
      </c>
      <c r="K33" s="52">
        <v>0.52</v>
      </c>
      <c r="L33" s="56" t="s">
        <v>29</v>
      </c>
      <c r="M33" s="738">
        <v>0.82597590200562643</v>
      </c>
      <c r="N33" s="53">
        <v>5614.6968532700002</v>
      </c>
      <c r="O33" s="50">
        <v>2476.8192301400004</v>
      </c>
      <c r="P33" s="689">
        <v>0.17888991396751755</v>
      </c>
      <c r="Q33" s="469">
        <v>0.1</v>
      </c>
      <c r="R33" s="320" t="s">
        <v>87</v>
      </c>
      <c r="S33" s="470">
        <v>1.7888991396751754</v>
      </c>
      <c r="T33" s="249">
        <v>2280.74635214</v>
      </c>
    </row>
    <row r="34" spans="1:20" s="76" customFormat="1" ht="39.75" customHeight="1" x14ac:dyDescent="0.3">
      <c r="A34" s="304" t="s">
        <v>461</v>
      </c>
      <c r="B34" s="50">
        <v>10010.239439000001</v>
      </c>
      <c r="C34" s="50">
        <v>10010.239439000001</v>
      </c>
      <c r="D34" s="50">
        <v>0</v>
      </c>
      <c r="E34" s="50">
        <v>10010.239439000001</v>
      </c>
      <c r="F34" s="50">
        <v>9456.0787640000017</v>
      </c>
      <c r="G34" s="55">
        <v>0.94464061740211891</v>
      </c>
      <c r="H34" s="50">
        <v>554.16067499999917</v>
      </c>
      <c r="I34" s="50">
        <v>1569.9275109999999</v>
      </c>
      <c r="J34" s="55">
        <v>0.15683216376259146</v>
      </c>
      <c r="K34" s="52">
        <v>0.52</v>
      </c>
      <c r="L34" s="56" t="s">
        <v>89</v>
      </c>
      <c r="M34" s="737">
        <v>0.3016003149280605</v>
      </c>
      <c r="N34" s="53">
        <v>7886.1512530000018</v>
      </c>
      <c r="O34" s="50">
        <v>366.35152717</v>
      </c>
      <c r="P34" s="689">
        <v>3.659767874709275E-2</v>
      </c>
      <c r="Q34" s="469">
        <v>0.1</v>
      </c>
      <c r="R34" s="320" t="s">
        <v>89</v>
      </c>
      <c r="S34" s="746">
        <v>0.36597678747092749</v>
      </c>
      <c r="T34" s="249">
        <v>345.85152717</v>
      </c>
    </row>
    <row r="35" spans="1:20" s="76" customFormat="1" ht="21.75" x14ac:dyDescent="0.3">
      <c r="A35" s="304" t="s">
        <v>63</v>
      </c>
      <c r="B35" s="50">
        <v>6152.953305</v>
      </c>
      <c r="C35" s="50">
        <v>6152.953305</v>
      </c>
      <c r="D35" s="50">
        <v>0</v>
      </c>
      <c r="E35" s="50">
        <v>6152.953305</v>
      </c>
      <c r="F35" s="50">
        <v>5131.5936522100001</v>
      </c>
      <c r="G35" s="55">
        <v>0.83400497254545636</v>
      </c>
      <c r="H35" s="50">
        <v>1021.3596527899999</v>
      </c>
      <c r="I35" s="50">
        <v>4755.1575892000001</v>
      </c>
      <c r="J35" s="55">
        <v>0.77282523586451957</v>
      </c>
      <c r="K35" s="84">
        <v>0.52</v>
      </c>
      <c r="L35" s="84" t="s">
        <v>87</v>
      </c>
      <c r="M35" s="291">
        <v>1.4862023766625376</v>
      </c>
      <c r="N35" s="53">
        <v>376.43606301</v>
      </c>
      <c r="O35" s="50">
        <v>1184.0914293300002</v>
      </c>
      <c r="P35" s="689">
        <v>0.19244277839192869</v>
      </c>
      <c r="Q35" s="340">
        <v>0.1</v>
      </c>
      <c r="R35" s="57" t="s">
        <v>87</v>
      </c>
      <c r="S35" s="470">
        <v>1.9244277839192869</v>
      </c>
      <c r="T35" s="249">
        <v>1141.6247633300002</v>
      </c>
    </row>
    <row r="36" spans="1:20" s="76" customFormat="1" ht="43.5" x14ac:dyDescent="0.3">
      <c r="A36" s="304" t="s">
        <v>372</v>
      </c>
      <c r="B36" s="50">
        <v>10674.472636999999</v>
      </c>
      <c r="C36" s="50">
        <v>10674.472636999999</v>
      </c>
      <c r="D36" s="50">
        <v>0</v>
      </c>
      <c r="E36" s="50">
        <v>10674.472636999999</v>
      </c>
      <c r="F36" s="50">
        <v>10386.826368</v>
      </c>
      <c r="G36" s="55">
        <v>0.97305288244377008</v>
      </c>
      <c r="H36" s="50">
        <v>287.64626899999894</v>
      </c>
      <c r="I36" s="50">
        <v>10084.632944000001</v>
      </c>
      <c r="J36" s="55">
        <v>0.94474296641545663</v>
      </c>
      <c r="K36" s="52">
        <v>0.52</v>
      </c>
      <c r="L36" s="56" t="s">
        <v>87</v>
      </c>
      <c r="M36" s="291">
        <v>1.8168133969528011</v>
      </c>
      <c r="N36" s="53">
        <v>302.19342399999914</v>
      </c>
      <c r="O36" s="50">
        <v>411.80601200000001</v>
      </c>
      <c r="P36" s="689">
        <v>3.8578581444163575E-2</v>
      </c>
      <c r="Q36" s="340">
        <v>0.1</v>
      </c>
      <c r="R36" s="56" t="s">
        <v>89</v>
      </c>
      <c r="S36" s="322">
        <v>0.38578581444163573</v>
      </c>
      <c r="T36" s="249">
        <v>404.30601200000001</v>
      </c>
    </row>
    <row r="37" spans="1:20" s="76" customFormat="1" ht="21.75" x14ac:dyDescent="0.3">
      <c r="A37" s="304" t="s">
        <v>304</v>
      </c>
      <c r="B37" s="50">
        <v>4500</v>
      </c>
      <c r="C37" s="50">
        <v>4500</v>
      </c>
      <c r="D37" s="50">
        <v>0</v>
      </c>
      <c r="E37" s="50">
        <v>4500</v>
      </c>
      <c r="F37" s="50">
        <v>6.1466326599999999</v>
      </c>
      <c r="G37" s="55">
        <v>1.3659183688888889E-3</v>
      </c>
      <c r="H37" s="50">
        <v>4493.8533673399997</v>
      </c>
      <c r="I37" s="50">
        <v>0</v>
      </c>
      <c r="J37" s="55">
        <v>0</v>
      </c>
      <c r="K37" s="876" t="s">
        <v>67</v>
      </c>
      <c r="L37" s="876" t="s">
        <v>352</v>
      </c>
      <c r="M37" s="876"/>
      <c r="N37" s="53">
        <v>6.1466326599999999</v>
      </c>
      <c r="O37" s="50">
        <v>0</v>
      </c>
      <c r="P37" s="689">
        <v>0</v>
      </c>
      <c r="Q37" s="877" t="s">
        <v>67</v>
      </c>
      <c r="R37" s="878">
        <v>2.8627749123745497E-2</v>
      </c>
      <c r="S37" s="878">
        <v>2.8627749123745497E-2</v>
      </c>
      <c r="T37" s="249">
        <v>0</v>
      </c>
    </row>
    <row r="38" spans="1:20" s="77" customFormat="1" ht="24.75" x14ac:dyDescent="0.35">
      <c r="A38" s="306" t="s">
        <v>61</v>
      </c>
      <c r="B38" s="307">
        <v>45183.159379000004</v>
      </c>
      <c r="C38" s="308">
        <v>45183.159379000004</v>
      </c>
      <c r="D38" s="309">
        <v>0</v>
      </c>
      <c r="E38" s="308">
        <v>45183.159379000004</v>
      </c>
      <c r="F38" s="308">
        <v>36542.085354870003</v>
      </c>
      <c r="G38" s="311">
        <v>0.8087545416723082</v>
      </c>
      <c r="H38" s="308">
        <v>8641.0740241300009</v>
      </c>
      <c r="I38" s="308">
        <v>22356.461128930001</v>
      </c>
      <c r="J38" s="315">
        <v>0.49479632314779481</v>
      </c>
      <c r="K38" s="315">
        <v>0.52</v>
      </c>
      <c r="L38" s="305" t="s">
        <v>29</v>
      </c>
      <c r="M38" s="739">
        <v>0.95153139066883619</v>
      </c>
      <c r="N38" s="341">
        <v>14185.624225940001</v>
      </c>
      <c r="O38" s="309">
        <v>4439.0681986400004</v>
      </c>
      <c r="P38" s="325">
        <v>9.8246077955831651E-2</v>
      </c>
      <c r="Q38" s="315">
        <v>0.1</v>
      </c>
      <c r="R38" s="56" t="s">
        <v>29</v>
      </c>
      <c r="S38" s="747">
        <v>0.98246077955831645</v>
      </c>
      <c r="T38" s="355">
        <v>4172.5286546400002</v>
      </c>
    </row>
    <row r="39" spans="1:20" ht="15" customHeight="1" x14ac:dyDescent="0.25">
      <c r="A39" s="880" t="s">
        <v>495</v>
      </c>
      <c r="B39" s="880"/>
      <c r="C39" s="880"/>
      <c r="D39" s="880"/>
      <c r="E39" s="880"/>
      <c r="F39" s="880"/>
      <c r="G39" s="880"/>
      <c r="H39" s="880"/>
      <c r="I39" s="880"/>
      <c r="J39" s="880"/>
      <c r="K39" s="880"/>
      <c r="L39" s="880"/>
      <c r="M39" s="880"/>
      <c r="N39" s="880"/>
      <c r="O39" s="880"/>
      <c r="P39" s="880"/>
      <c r="Q39" s="256"/>
      <c r="R39" s="256"/>
      <c r="S39" s="256"/>
    </row>
    <row r="40" spans="1:20" ht="27" customHeight="1" x14ac:dyDescent="0.35">
      <c r="A40" s="246" t="s">
        <v>361</v>
      </c>
      <c r="B40" s="49"/>
      <c r="C40" s="49"/>
      <c r="D40" s="49"/>
      <c r="E40" s="247"/>
      <c r="F40" s="49"/>
      <c r="G40" s="149"/>
      <c r="H40" s="149"/>
      <c r="I40" s="49"/>
      <c r="J40" s="49"/>
      <c r="K40" s="49"/>
      <c r="L40" s="49"/>
      <c r="M40" s="49"/>
      <c r="N40" s="49"/>
      <c r="O40" s="49"/>
      <c r="P40" s="49"/>
      <c r="Q40" s="49"/>
      <c r="R40" s="49"/>
      <c r="S40" s="49"/>
      <c r="T40" s="49"/>
    </row>
    <row r="41" spans="1:20" ht="25.5" customHeight="1" x14ac:dyDescent="0.25">
      <c r="A41" s="890" t="s">
        <v>259</v>
      </c>
      <c r="B41" s="891"/>
      <c r="C41" s="891"/>
      <c r="D41" s="891"/>
      <c r="E41" s="891"/>
      <c r="F41" s="891"/>
      <c r="G41" s="891"/>
      <c r="H41" s="891"/>
      <c r="I41" s="891"/>
      <c r="J41" s="891"/>
      <c r="K41" s="891"/>
      <c r="L41" s="891"/>
      <c r="M41" s="891"/>
      <c r="N41" s="891"/>
      <c r="O41" s="891"/>
      <c r="P41" s="891"/>
      <c r="Q41" s="891"/>
      <c r="R41" s="891"/>
      <c r="S41" s="891"/>
      <c r="T41" s="892"/>
    </row>
    <row r="42" spans="1:20" ht="63" customHeight="1" x14ac:dyDescent="0.25">
      <c r="A42" s="323" t="s">
        <v>64</v>
      </c>
      <c r="B42" s="323" t="s">
        <v>94</v>
      </c>
      <c r="C42" s="323" t="s">
        <v>170</v>
      </c>
      <c r="D42" s="323" t="s">
        <v>97</v>
      </c>
      <c r="E42" s="323" t="s">
        <v>359</v>
      </c>
      <c r="F42" s="323" t="s">
        <v>24</v>
      </c>
      <c r="G42" s="323" t="s">
        <v>332</v>
      </c>
      <c r="H42" s="323" t="s">
        <v>42</v>
      </c>
      <c r="I42" s="323" t="s">
        <v>25</v>
      </c>
      <c r="J42" s="323" t="s">
        <v>232</v>
      </c>
      <c r="K42" s="324" t="s">
        <v>357</v>
      </c>
      <c r="L42" s="872" t="s">
        <v>176</v>
      </c>
      <c r="M42" s="872"/>
      <c r="N42" s="323" t="s">
        <v>175</v>
      </c>
      <c r="O42" s="323" t="s">
        <v>80</v>
      </c>
      <c r="P42" s="323" t="s">
        <v>233</v>
      </c>
      <c r="Q42" s="323" t="s">
        <v>177</v>
      </c>
      <c r="R42" s="872" t="s">
        <v>178</v>
      </c>
      <c r="S42" s="872"/>
      <c r="T42" s="323" t="s">
        <v>28</v>
      </c>
    </row>
    <row r="43" spans="1:20" s="76" customFormat="1" ht="28.5" customHeight="1" x14ac:dyDescent="0.3">
      <c r="A43" s="304" t="s">
        <v>62</v>
      </c>
      <c r="B43" s="50">
        <v>451</v>
      </c>
      <c r="C43" s="50">
        <v>451</v>
      </c>
      <c r="D43" s="50">
        <v>0</v>
      </c>
      <c r="E43" s="50">
        <v>451</v>
      </c>
      <c r="F43" s="50">
        <v>385.39938599999999</v>
      </c>
      <c r="G43" s="55">
        <v>0.8545440931263858</v>
      </c>
      <c r="H43" s="50">
        <v>65.600614000000007</v>
      </c>
      <c r="I43" s="50">
        <v>385.39938599999999</v>
      </c>
      <c r="J43" s="55">
        <v>0.8545440931263858</v>
      </c>
      <c r="K43" s="876" t="s">
        <v>67</v>
      </c>
      <c r="L43" s="876"/>
      <c r="M43" s="876"/>
      <c r="N43" s="50">
        <v>0</v>
      </c>
      <c r="O43" s="342">
        <v>137.128108</v>
      </c>
      <c r="P43" s="689">
        <v>0.30405345454545452</v>
      </c>
      <c r="Q43" s="876" t="s">
        <v>67</v>
      </c>
      <c r="R43" s="876"/>
      <c r="S43" s="876"/>
      <c r="T43" s="249">
        <v>0</v>
      </c>
    </row>
    <row r="44" spans="1:20" s="76" customFormat="1" ht="43.5" x14ac:dyDescent="0.3">
      <c r="A44" s="304" t="s">
        <v>302</v>
      </c>
      <c r="B44" s="50">
        <v>36439.515568999996</v>
      </c>
      <c r="C44" s="50">
        <v>36439.515568999996</v>
      </c>
      <c r="D44" s="50">
        <v>0</v>
      </c>
      <c r="E44" s="50">
        <v>36439.515568999996</v>
      </c>
      <c r="F44" s="50">
        <v>30074.544980549999</v>
      </c>
      <c r="G44" s="55">
        <v>0.82532779349391694</v>
      </c>
      <c r="H44" s="50">
        <v>6364.9705884499963</v>
      </c>
      <c r="I44" s="50">
        <v>28429.273814750006</v>
      </c>
      <c r="J44" s="55">
        <v>0.78017705150107697</v>
      </c>
      <c r="K44" s="876" t="s">
        <v>67</v>
      </c>
      <c r="L44" s="876" t="s">
        <v>67</v>
      </c>
      <c r="M44" s="876" t="s">
        <v>67</v>
      </c>
      <c r="N44" s="50">
        <v>1645.2711657999935</v>
      </c>
      <c r="O44" s="342">
        <v>9740.9417966300007</v>
      </c>
      <c r="P44" s="689">
        <v>0.26731809258509637</v>
      </c>
      <c r="Q44" s="886" t="s">
        <v>67</v>
      </c>
      <c r="R44" s="886"/>
      <c r="S44" s="886"/>
      <c r="T44" s="249">
        <v>8529.8270150000008</v>
      </c>
    </row>
    <row r="45" spans="1:20" s="76" customFormat="1" ht="40.5" customHeight="1" x14ac:dyDescent="0.3">
      <c r="A45" s="304" t="s">
        <v>258</v>
      </c>
      <c r="B45" s="50">
        <v>47157.641624000004</v>
      </c>
      <c r="C45" s="50">
        <v>47157.641624000004</v>
      </c>
      <c r="D45" s="50">
        <v>0</v>
      </c>
      <c r="E45" s="50">
        <v>47157.641624000004</v>
      </c>
      <c r="F45" s="50">
        <v>41294.814980740004</v>
      </c>
      <c r="G45" s="55">
        <v>0.8756759998728133</v>
      </c>
      <c r="H45" s="50">
        <v>5862.8266432599994</v>
      </c>
      <c r="I45" s="50">
        <v>15671.486432</v>
      </c>
      <c r="J45" s="55">
        <v>0.33232125043387006</v>
      </c>
      <c r="K45" s="876" t="s">
        <v>67</v>
      </c>
      <c r="L45" s="876" t="s">
        <v>67</v>
      </c>
      <c r="M45" s="876" t="s">
        <v>67</v>
      </c>
      <c r="N45" s="50">
        <v>25623.328548740006</v>
      </c>
      <c r="O45" s="342">
        <v>14915.189762</v>
      </c>
      <c r="P45" s="689">
        <v>0.31628362336103744</v>
      </c>
      <c r="Q45" s="887" t="s">
        <v>67</v>
      </c>
      <c r="R45" s="888"/>
      <c r="S45" s="889"/>
      <c r="T45" s="249">
        <v>14325.323399999999</v>
      </c>
    </row>
    <row r="46" spans="1:20" s="77" customFormat="1" ht="24.75" x14ac:dyDescent="0.35">
      <c r="A46" s="306" t="s">
        <v>61</v>
      </c>
      <c r="B46" s="307">
        <v>84048.157192999992</v>
      </c>
      <c r="C46" s="308">
        <v>84048.157192999992</v>
      </c>
      <c r="D46" s="309">
        <v>0</v>
      </c>
      <c r="E46" s="308">
        <v>84048.157192999992</v>
      </c>
      <c r="F46" s="308">
        <v>71754.759347290004</v>
      </c>
      <c r="G46" s="311">
        <v>0.85373388000071637</v>
      </c>
      <c r="H46" s="308">
        <v>12293.397845709987</v>
      </c>
      <c r="I46" s="308">
        <v>44486.159632750008</v>
      </c>
      <c r="J46" s="315">
        <v>0.52929369445419638</v>
      </c>
      <c r="K46" s="875" t="s">
        <v>67</v>
      </c>
      <c r="L46" s="875"/>
      <c r="M46" s="875"/>
      <c r="N46" s="308">
        <v>27268.59971454</v>
      </c>
      <c r="O46" s="343">
        <v>24793.259666630001</v>
      </c>
      <c r="P46" s="325">
        <v>0.29498873615631072</v>
      </c>
      <c r="Q46" s="875" t="s">
        <v>67</v>
      </c>
      <c r="R46" s="875"/>
      <c r="S46" s="875"/>
      <c r="T46" s="355">
        <v>22855.150415</v>
      </c>
    </row>
    <row r="47" spans="1:20" ht="21" customHeight="1" x14ac:dyDescent="0.25">
      <c r="A47" s="880" t="s">
        <v>495</v>
      </c>
      <c r="B47" s="880"/>
      <c r="C47" s="880"/>
      <c r="D47" s="880"/>
      <c r="E47" s="880"/>
      <c r="F47" s="880"/>
      <c r="G47" s="880"/>
      <c r="H47" s="880"/>
      <c r="I47" s="880"/>
      <c r="J47" s="880"/>
      <c r="K47" s="880"/>
      <c r="L47" s="880"/>
      <c r="M47" s="880"/>
      <c r="N47" s="880"/>
      <c r="O47" s="880"/>
      <c r="P47" s="880"/>
      <c r="Q47" s="245"/>
      <c r="R47" s="245"/>
      <c r="S47" s="245"/>
    </row>
    <row r="48" spans="1:20" ht="18" customHeight="1" x14ac:dyDescent="0.35">
      <c r="B48" s="69"/>
      <c r="C48" s="69"/>
      <c r="D48" s="69"/>
      <c r="E48" s="248"/>
      <c r="F48" s="69"/>
      <c r="G48" s="150"/>
      <c r="H48" s="150"/>
      <c r="I48" s="69"/>
      <c r="J48" s="69"/>
      <c r="K48" s="69"/>
      <c r="L48" s="69"/>
      <c r="M48" s="69"/>
      <c r="N48" s="69"/>
      <c r="O48" s="69"/>
      <c r="P48" s="69"/>
      <c r="Q48" s="69"/>
      <c r="R48" s="69"/>
      <c r="S48" s="69"/>
      <c r="T48" s="69"/>
    </row>
    <row r="49" spans="1:20" ht="17.25" x14ac:dyDescent="0.35">
      <c r="A49" s="277" t="s">
        <v>361</v>
      </c>
      <c r="B49" s="69"/>
      <c r="C49" s="69"/>
      <c r="D49" s="69"/>
      <c r="E49" s="69"/>
      <c r="F49" s="25"/>
      <c r="G49" s="150"/>
      <c r="H49" s="150"/>
      <c r="I49" s="25"/>
      <c r="J49" s="25"/>
      <c r="K49" s="25"/>
      <c r="L49" s="25"/>
      <c r="M49" s="25"/>
      <c r="N49" s="25"/>
      <c r="O49" s="25"/>
      <c r="P49" s="25"/>
      <c r="Q49" s="25"/>
      <c r="R49" s="25"/>
      <c r="S49" s="25"/>
      <c r="T49" s="25"/>
    </row>
    <row r="50" spans="1:20" ht="25.5" customHeight="1" x14ac:dyDescent="0.25">
      <c r="A50" s="890" t="s">
        <v>344</v>
      </c>
      <c r="B50" s="891"/>
      <c r="C50" s="891"/>
      <c r="D50" s="891"/>
      <c r="E50" s="891"/>
      <c r="F50" s="891"/>
      <c r="G50" s="891"/>
      <c r="H50" s="891"/>
      <c r="I50" s="891"/>
      <c r="J50" s="891"/>
      <c r="K50" s="891"/>
      <c r="L50" s="891"/>
      <c r="M50" s="891"/>
      <c r="N50" s="891"/>
      <c r="O50" s="891"/>
      <c r="P50" s="891"/>
      <c r="Q50" s="891"/>
      <c r="R50" s="891"/>
      <c r="S50" s="891"/>
      <c r="T50" s="892"/>
    </row>
    <row r="51" spans="1:20" ht="63.75" customHeight="1" x14ac:dyDescent="0.25">
      <c r="A51" s="323" t="s">
        <v>64</v>
      </c>
      <c r="B51" s="323" t="s">
        <v>94</v>
      </c>
      <c r="C51" s="323" t="s">
        <v>170</v>
      </c>
      <c r="D51" s="323" t="s">
        <v>97</v>
      </c>
      <c r="E51" s="323" t="s">
        <v>359</v>
      </c>
      <c r="F51" s="323" t="s">
        <v>24</v>
      </c>
      <c r="G51" s="323" t="s">
        <v>332</v>
      </c>
      <c r="H51" s="323" t="s">
        <v>42</v>
      </c>
      <c r="I51" s="323" t="s">
        <v>25</v>
      </c>
      <c r="J51" s="323" t="s">
        <v>232</v>
      </c>
      <c r="K51" s="324" t="s">
        <v>357</v>
      </c>
      <c r="L51" s="872" t="s">
        <v>176</v>
      </c>
      <c r="M51" s="872"/>
      <c r="N51" s="323" t="s">
        <v>175</v>
      </c>
      <c r="O51" s="323" t="s">
        <v>80</v>
      </c>
      <c r="P51" s="323" t="s">
        <v>233</v>
      </c>
      <c r="Q51" s="324" t="s">
        <v>177</v>
      </c>
      <c r="R51" s="872" t="s">
        <v>178</v>
      </c>
      <c r="S51" s="872"/>
      <c r="T51" s="323" t="s">
        <v>28</v>
      </c>
    </row>
    <row r="52" spans="1:20" s="75" customFormat="1" ht="84" customHeight="1" x14ac:dyDescent="0.25">
      <c r="A52" s="304" t="s">
        <v>353</v>
      </c>
      <c r="B52" s="257">
        <v>8629.4</v>
      </c>
      <c r="C52" s="257">
        <v>8629.4</v>
      </c>
      <c r="D52" s="293">
        <v>0</v>
      </c>
      <c r="E52" s="50">
        <v>8629.4</v>
      </c>
      <c r="F52" s="50">
        <v>8629.4</v>
      </c>
      <c r="G52" s="55">
        <v>1</v>
      </c>
      <c r="H52" s="258">
        <v>0</v>
      </c>
      <c r="I52" s="50">
        <v>8629.4</v>
      </c>
      <c r="J52" s="55">
        <v>1</v>
      </c>
      <c r="K52" s="879" t="s">
        <v>67</v>
      </c>
      <c r="L52" s="879"/>
      <c r="M52" s="879"/>
      <c r="N52" s="50">
        <v>0</v>
      </c>
      <c r="O52" s="50">
        <v>8629.4</v>
      </c>
      <c r="P52" s="55">
        <v>1</v>
      </c>
      <c r="Q52" s="879" t="s">
        <v>67</v>
      </c>
      <c r="R52" s="879"/>
      <c r="S52" s="879"/>
      <c r="T52" s="249">
        <v>8629.4</v>
      </c>
    </row>
    <row r="53" spans="1:20" s="75" customFormat="1" ht="60" customHeight="1" x14ac:dyDescent="0.25">
      <c r="A53" s="304" t="s">
        <v>40</v>
      </c>
      <c r="B53" s="257">
        <v>8802.9</v>
      </c>
      <c r="C53" s="257">
        <v>8802.9</v>
      </c>
      <c r="D53" s="257">
        <v>8775.8605900000002</v>
      </c>
      <c r="E53" s="50">
        <v>27.039409999999407</v>
      </c>
      <c r="F53" s="50">
        <v>27.03941</v>
      </c>
      <c r="G53" s="55">
        <v>1.000000000000022</v>
      </c>
      <c r="H53" s="258">
        <v>-5.9330318435968366E-13</v>
      </c>
      <c r="I53" s="50">
        <v>0</v>
      </c>
      <c r="J53" s="55">
        <v>0</v>
      </c>
      <c r="K53" s="879" t="s">
        <v>67</v>
      </c>
      <c r="L53" s="879"/>
      <c r="M53" s="879"/>
      <c r="N53" s="50">
        <v>27.03941</v>
      </c>
      <c r="O53" s="50">
        <v>0</v>
      </c>
      <c r="P53" s="55">
        <v>0</v>
      </c>
      <c r="Q53" s="879" t="s">
        <v>67</v>
      </c>
      <c r="R53" s="879"/>
      <c r="S53" s="879"/>
      <c r="T53" s="249">
        <v>0</v>
      </c>
    </row>
    <row r="54" spans="1:20" ht="24.75" x14ac:dyDescent="0.25">
      <c r="A54" s="306" t="s">
        <v>61</v>
      </c>
      <c r="B54" s="307">
        <v>17432.3</v>
      </c>
      <c r="C54" s="308">
        <v>17432.3</v>
      </c>
      <c r="D54" s="308">
        <v>8775.8605900000002</v>
      </c>
      <c r="E54" s="309">
        <v>8656.439409999999</v>
      </c>
      <c r="F54" s="310">
        <v>8656.439409999999</v>
      </c>
      <c r="G54" s="311">
        <v>1</v>
      </c>
      <c r="H54" s="310">
        <v>-5.9330318435968366E-13</v>
      </c>
      <c r="I54" s="310">
        <v>8629.4</v>
      </c>
      <c r="J54" s="315">
        <v>0.99687638199503092</v>
      </c>
      <c r="K54" s="875" t="s">
        <v>67</v>
      </c>
      <c r="L54" s="875"/>
      <c r="M54" s="875"/>
      <c r="N54" s="310">
        <v>27.03941</v>
      </c>
      <c r="O54" s="309">
        <v>8629.4</v>
      </c>
      <c r="P54" s="315">
        <v>0.49502360560568598</v>
      </c>
      <c r="Q54" s="875" t="s">
        <v>67</v>
      </c>
      <c r="R54" s="875"/>
      <c r="S54" s="875"/>
      <c r="T54" s="355">
        <v>8629.4</v>
      </c>
    </row>
    <row r="55" spans="1:20" ht="17.25" x14ac:dyDescent="0.35">
      <c r="A55" s="49" t="s">
        <v>495</v>
      </c>
      <c r="B55" s="49"/>
      <c r="C55" s="49"/>
      <c r="D55" s="49"/>
      <c r="E55" s="49"/>
      <c r="F55" s="49"/>
      <c r="G55" s="149"/>
      <c r="H55" s="149"/>
      <c r="I55" s="49"/>
      <c r="J55" s="49"/>
      <c r="K55" s="49"/>
      <c r="L55" s="49"/>
      <c r="M55" s="49"/>
      <c r="N55" s="49"/>
      <c r="O55" s="49"/>
      <c r="P55" s="49"/>
      <c r="Q55" s="49"/>
      <c r="R55" s="49"/>
      <c r="S55" s="49"/>
      <c r="T55" s="49"/>
    </row>
    <row r="56" spans="1:20" ht="24.75" hidden="1" customHeight="1" x14ac:dyDescent="0.35">
      <c r="A56" s="49"/>
      <c r="B56" s="49"/>
      <c r="C56" s="49"/>
      <c r="D56" s="49"/>
      <c r="E56" s="49"/>
      <c r="F56" s="49"/>
      <c r="G56" s="149"/>
      <c r="H56" s="149"/>
      <c r="I56" s="158"/>
      <c r="J56" s="49"/>
      <c r="K56" s="49"/>
      <c r="L56" s="49"/>
      <c r="M56" s="49"/>
      <c r="N56" s="49"/>
      <c r="O56" s="49"/>
      <c r="P56" s="49"/>
      <c r="Q56" s="49"/>
      <c r="R56" s="49"/>
      <c r="S56" s="49"/>
      <c r="T56" s="49"/>
    </row>
    <row r="57" spans="1:20" ht="25.5" hidden="1" customHeight="1" x14ac:dyDescent="0.35">
      <c r="A57" s="49"/>
      <c r="B57" s="49"/>
      <c r="C57" s="49"/>
      <c r="D57" s="49"/>
      <c r="E57" s="49"/>
      <c r="F57" s="49"/>
      <c r="G57" s="149"/>
      <c r="H57" s="149"/>
      <c r="I57" s="49"/>
      <c r="J57" s="49"/>
      <c r="K57" s="49"/>
      <c r="L57" s="49"/>
      <c r="M57" s="49"/>
      <c r="N57" s="49"/>
      <c r="O57" s="49"/>
      <c r="P57" s="49"/>
      <c r="Q57" s="49"/>
      <c r="R57" s="49"/>
      <c r="S57" s="49"/>
      <c r="T57" s="49"/>
    </row>
    <row r="58" spans="1:20" ht="18" hidden="1" customHeight="1" x14ac:dyDescent="0.25">
      <c r="A58" s="16" t="s">
        <v>96</v>
      </c>
      <c r="B58" s="17">
        <v>1453388.3052819101</v>
      </c>
      <c r="C58" s="17">
        <v>1460388.3052819101</v>
      </c>
      <c r="D58" s="17">
        <v>8775.8605900000002</v>
      </c>
      <c r="E58" s="17">
        <v>1451612.4446919102</v>
      </c>
      <c r="F58" s="17">
        <v>862796.87978860002</v>
      </c>
      <c r="G58" s="17"/>
      <c r="H58" s="17">
        <v>588815.56490330992</v>
      </c>
      <c r="I58" s="17">
        <v>613291.70603554999</v>
      </c>
      <c r="J58" s="17"/>
      <c r="K58" s="17"/>
      <c r="L58" s="17"/>
      <c r="M58" s="17"/>
      <c r="N58" s="17">
        <v>0</v>
      </c>
      <c r="O58" s="17">
        <v>94969.44932123</v>
      </c>
      <c r="Q58" s="17"/>
      <c r="R58" s="17"/>
      <c r="S58" s="17"/>
    </row>
    <row r="59" spans="1:20" s="425" customFormat="1" ht="21" hidden="1" customHeight="1" x14ac:dyDescent="0.25">
      <c r="A59" s="427" t="s">
        <v>255</v>
      </c>
      <c r="B59" s="428">
        <v>1453388.3052819101</v>
      </c>
      <c r="C59" s="428">
        <v>1460388.3052819101</v>
      </c>
      <c r="D59" s="428">
        <v>8775.8605900000002</v>
      </c>
      <c r="E59" s="428">
        <v>1451612.4446919102</v>
      </c>
      <c r="F59" s="429">
        <v>862769.84037860006</v>
      </c>
      <c r="G59" s="430"/>
      <c r="H59" s="428">
        <v>588842.60431331012</v>
      </c>
      <c r="I59" s="428">
        <v>613291.7060355501</v>
      </c>
      <c r="J59" s="431"/>
      <c r="K59" s="432"/>
      <c r="L59" s="427"/>
      <c r="M59" s="427"/>
      <c r="N59" s="428"/>
      <c r="O59" s="428">
        <v>94969.449321229986</v>
      </c>
      <c r="P59" s="428"/>
      <c r="Q59" s="433"/>
      <c r="R59" s="434"/>
      <c r="S59" s="434"/>
      <c r="T59" s="428"/>
    </row>
    <row r="60" spans="1:20" ht="15" hidden="1" customHeight="1" x14ac:dyDescent="0.25">
      <c r="A60" s="219" t="s">
        <v>51</v>
      </c>
      <c r="B60" s="196">
        <v>0</v>
      </c>
      <c r="C60" s="196">
        <v>0</v>
      </c>
      <c r="D60" s="196">
        <v>0</v>
      </c>
      <c r="E60" s="196">
        <v>0</v>
      </c>
      <c r="F60" s="426">
        <v>27.039409999968484</v>
      </c>
      <c r="G60" s="197"/>
      <c r="H60" s="196">
        <v>-27.039410000201315</v>
      </c>
      <c r="I60" s="220">
        <v>0</v>
      </c>
      <c r="J60" s="220"/>
      <c r="K60" s="196"/>
      <c r="L60" s="196"/>
      <c r="M60" s="196"/>
      <c r="N60" s="196"/>
      <c r="O60" s="220">
        <v>0</v>
      </c>
      <c r="P60" s="221"/>
      <c r="Q60" s="155"/>
      <c r="R60" s="155"/>
      <c r="S60" s="155"/>
      <c r="T60" s="221"/>
    </row>
    <row r="61" spans="1:20" ht="64.5" customHeight="1" x14ac:dyDescent="0.25">
      <c r="A61" s="27"/>
      <c r="B61" s="28"/>
      <c r="C61" s="28"/>
      <c r="D61" s="28"/>
      <c r="E61" s="28"/>
      <c r="F61" s="28"/>
      <c r="G61" s="152"/>
      <c r="H61" s="152"/>
      <c r="I61" s="28"/>
      <c r="J61" s="31"/>
      <c r="K61" s="32"/>
      <c r="L61" s="29"/>
      <c r="M61" s="29"/>
      <c r="N61" s="28"/>
      <c r="O61" s="28"/>
      <c r="P61" s="33"/>
      <c r="Q61" s="29"/>
      <c r="R61" s="29"/>
      <c r="S61" s="29"/>
      <c r="T61" s="33"/>
    </row>
    <row r="62" spans="1:20" ht="64.5" customHeight="1" x14ac:dyDescent="0.25">
      <c r="A62" s="30"/>
      <c r="B62" s="34"/>
      <c r="C62" s="34"/>
      <c r="D62" s="34"/>
      <c r="E62" s="17"/>
      <c r="F62" s="17"/>
      <c r="G62" s="290"/>
      <c r="H62" s="34"/>
      <c r="I62" s="34"/>
      <c r="J62" s="35"/>
      <c r="K62" s="68"/>
      <c r="L62" s="68"/>
      <c r="M62" s="68"/>
      <c r="N62" s="34"/>
      <c r="O62" s="34"/>
      <c r="P62" s="33"/>
      <c r="Q62" s="68"/>
      <c r="R62" s="68"/>
      <c r="S62" s="68"/>
      <c r="T62" s="33"/>
    </row>
    <row r="63" spans="1:20" ht="64.5" customHeight="1" x14ac:dyDescent="0.3">
      <c r="B63" s="19"/>
      <c r="F63" s="91"/>
      <c r="K63" s="18"/>
    </row>
    <row r="64" spans="1:20" ht="64.5" customHeight="1" x14ac:dyDescent="0.3">
      <c r="B64" s="20"/>
      <c r="C64" s="20"/>
      <c r="E64" s="20"/>
    </row>
    <row r="65" spans="1:20" ht="64.5" customHeight="1" x14ac:dyDescent="0.25"/>
    <row r="68" spans="1:20" ht="17.25" x14ac:dyDescent="0.35">
      <c r="A68" s="69"/>
      <c r="B68" s="69"/>
      <c r="C68" s="69"/>
      <c r="D68" s="69"/>
      <c r="E68" s="69"/>
      <c r="F68" s="69"/>
      <c r="G68" s="150"/>
      <c r="H68" s="150"/>
      <c r="I68" s="69"/>
      <c r="J68" s="69"/>
      <c r="K68" s="69"/>
      <c r="L68" s="69"/>
      <c r="M68" s="69"/>
      <c r="N68" s="69"/>
      <c r="O68" s="69"/>
      <c r="P68" s="69"/>
      <c r="Q68" s="36"/>
      <c r="R68" s="37"/>
      <c r="S68" s="37"/>
      <c r="T68" s="69"/>
    </row>
    <row r="69" spans="1:20" ht="24.75" x14ac:dyDescent="0.3">
      <c r="A69" s="38"/>
      <c r="B69" s="37"/>
      <c r="C69" s="37"/>
      <c r="D69" s="38"/>
      <c r="E69" s="39"/>
      <c r="F69" s="39"/>
      <c r="G69" s="151"/>
      <c r="H69" s="151"/>
      <c r="I69" s="39"/>
      <c r="J69" s="40"/>
      <c r="K69" s="40"/>
      <c r="L69" s="40"/>
      <c r="M69" s="40"/>
      <c r="N69" s="40"/>
      <c r="O69" s="40"/>
      <c r="P69" s="41"/>
      <c r="Q69" s="36"/>
      <c r="R69" s="37"/>
      <c r="S69" s="37"/>
      <c r="T69" s="41"/>
    </row>
    <row r="70" spans="1:20" ht="24.75" x14ac:dyDescent="0.3">
      <c r="A70" s="38"/>
      <c r="B70" s="37"/>
      <c r="C70" s="37"/>
      <c r="D70" s="38"/>
      <c r="E70" s="42"/>
      <c r="F70" s="42"/>
      <c r="G70" s="152"/>
      <c r="H70" s="152"/>
      <c r="I70" s="42"/>
      <c r="J70" s="43"/>
      <c r="K70" s="43"/>
      <c r="L70" s="43"/>
      <c r="M70" s="43"/>
      <c r="N70" s="43"/>
      <c r="O70" s="43"/>
      <c r="P70" s="31"/>
      <c r="Q70" s="36"/>
      <c r="R70" s="37"/>
      <c r="S70" s="37"/>
      <c r="T70" s="31"/>
    </row>
    <row r="71" spans="1:20" ht="24.75" x14ac:dyDescent="0.3">
      <c r="A71" s="38"/>
      <c r="B71" s="37"/>
      <c r="C71" s="37"/>
      <c r="D71" s="38"/>
      <c r="E71" s="44"/>
      <c r="F71" s="44"/>
      <c r="G71" s="154"/>
      <c r="H71" s="154"/>
      <c r="I71" s="44"/>
      <c r="J71" s="45"/>
      <c r="K71" s="45"/>
      <c r="L71" s="45"/>
      <c r="M71" s="45"/>
      <c r="N71" s="45"/>
      <c r="O71" s="45"/>
      <c r="P71" s="33"/>
      <c r="Q71" s="36"/>
      <c r="R71" s="37"/>
      <c r="S71" s="37"/>
      <c r="T71" s="33"/>
    </row>
    <row r="72" spans="1:20" ht="24.75" x14ac:dyDescent="0.3">
      <c r="A72" s="38"/>
      <c r="B72" s="37"/>
      <c r="C72" s="37"/>
      <c r="D72" s="38"/>
      <c r="E72" s="39"/>
      <c r="F72" s="39"/>
      <c r="G72" s="151"/>
      <c r="H72" s="151"/>
      <c r="I72" s="39"/>
      <c r="J72" s="40"/>
      <c r="K72" s="40"/>
      <c r="L72" s="40"/>
      <c r="M72" s="40"/>
      <c r="N72" s="40"/>
      <c r="O72" s="40"/>
      <c r="P72" s="41"/>
      <c r="Q72" s="36"/>
      <c r="R72" s="37"/>
      <c r="S72" s="37"/>
      <c r="T72" s="41"/>
    </row>
    <row r="73" spans="1:20" ht="24.75" x14ac:dyDescent="0.3">
      <c r="A73" s="38"/>
      <c r="B73" s="37"/>
      <c r="C73" s="37"/>
      <c r="D73" s="38"/>
      <c r="E73" s="42"/>
      <c r="F73" s="42"/>
      <c r="G73" s="152"/>
      <c r="H73" s="152"/>
      <c r="I73" s="42"/>
      <c r="J73" s="43"/>
      <c r="K73" s="43"/>
      <c r="L73" s="43"/>
      <c r="M73" s="43"/>
      <c r="N73" s="43"/>
      <c r="O73" s="43"/>
      <c r="P73" s="31"/>
      <c r="Q73" s="36"/>
      <c r="R73" s="37"/>
      <c r="S73" s="37"/>
      <c r="T73" s="31"/>
    </row>
    <row r="74" spans="1:20" ht="24.75" x14ac:dyDescent="0.3">
      <c r="A74" s="38"/>
      <c r="B74" s="37"/>
      <c r="C74" s="37"/>
      <c r="D74" s="38"/>
      <c r="E74" s="42"/>
      <c r="F74" s="42"/>
      <c r="G74" s="152"/>
      <c r="H74" s="152"/>
      <c r="I74" s="42"/>
      <c r="J74" s="43"/>
      <c r="K74" s="43"/>
      <c r="L74" s="43"/>
      <c r="M74" s="43"/>
      <c r="N74" s="43"/>
      <c r="O74" s="43"/>
      <c r="P74" s="31"/>
      <c r="Q74" s="36"/>
      <c r="R74" s="37"/>
      <c r="S74" s="37"/>
      <c r="T74" s="31"/>
    </row>
    <row r="75" spans="1:20" ht="24.75" x14ac:dyDescent="0.3">
      <c r="A75" s="38"/>
      <c r="B75" s="37"/>
      <c r="C75" s="37"/>
      <c r="D75" s="38"/>
      <c r="E75" s="42"/>
      <c r="F75" s="42"/>
      <c r="G75" s="152"/>
      <c r="H75" s="152"/>
      <c r="I75" s="42"/>
      <c r="J75" s="43"/>
      <c r="K75" s="43"/>
      <c r="L75" s="43"/>
      <c r="M75" s="43"/>
      <c r="N75" s="43"/>
      <c r="O75" s="43"/>
      <c r="P75" s="31"/>
      <c r="Q75" s="36"/>
      <c r="R75" s="37"/>
      <c r="S75" s="37"/>
      <c r="T75" s="31"/>
    </row>
    <row r="76" spans="1:20" ht="24.75" x14ac:dyDescent="0.3">
      <c r="A76" s="38"/>
      <c r="B76" s="37"/>
      <c r="C76" s="37"/>
      <c r="D76" s="38"/>
      <c r="E76" s="42"/>
      <c r="F76" s="42"/>
      <c r="G76" s="152"/>
      <c r="H76" s="152"/>
      <c r="I76" s="42"/>
      <c r="J76" s="43"/>
      <c r="K76" s="43"/>
      <c r="L76" s="43"/>
      <c r="M76" s="43"/>
      <c r="N76" s="43"/>
      <c r="O76" s="43"/>
      <c r="P76" s="31"/>
      <c r="Q76" s="36"/>
      <c r="R76" s="37"/>
      <c r="S76" s="37"/>
      <c r="T76" s="31"/>
    </row>
    <row r="77" spans="1:20" ht="24.75" x14ac:dyDescent="0.3">
      <c r="A77" s="38"/>
      <c r="B77" s="37"/>
      <c r="C77" s="37"/>
      <c r="D77" s="38"/>
      <c r="E77" s="42"/>
      <c r="F77" s="42"/>
      <c r="G77" s="152"/>
      <c r="H77" s="152"/>
      <c r="I77" s="42"/>
      <c r="J77" s="43"/>
      <c r="K77" s="43"/>
      <c r="L77" s="43"/>
      <c r="M77" s="43"/>
      <c r="N77" s="43"/>
      <c r="O77" s="43"/>
      <c r="P77" s="31"/>
      <c r="Q77" s="36"/>
      <c r="R77" s="37"/>
      <c r="S77" s="37"/>
      <c r="T77" s="31"/>
    </row>
    <row r="78" spans="1:20" ht="24.75" x14ac:dyDescent="0.3">
      <c r="A78" s="38"/>
      <c r="B78" s="37"/>
      <c r="C78" s="37"/>
      <c r="D78" s="38"/>
      <c r="E78" s="44"/>
      <c r="F78" s="44"/>
      <c r="G78" s="154"/>
      <c r="H78" s="154"/>
      <c r="I78" s="44"/>
      <c r="J78" s="45"/>
      <c r="K78" s="45"/>
      <c r="L78" s="45"/>
      <c r="M78" s="45"/>
      <c r="N78" s="45"/>
      <c r="O78" s="45"/>
      <c r="P78" s="33"/>
      <c r="Q78" s="36"/>
      <c r="R78" s="37"/>
      <c r="S78" s="37"/>
      <c r="T78" s="33"/>
    </row>
    <row r="79" spans="1:20" ht="24.75" x14ac:dyDescent="0.3">
      <c r="A79" s="38"/>
      <c r="B79" s="37"/>
      <c r="C79" s="37"/>
      <c r="D79" s="38"/>
      <c r="E79" s="42"/>
      <c r="F79" s="42"/>
      <c r="G79" s="152"/>
      <c r="H79" s="152"/>
      <c r="I79" s="42"/>
      <c r="J79" s="43"/>
      <c r="K79" s="43"/>
      <c r="L79" s="43"/>
      <c r="M79" s="43"/>
      <c r="N79" s="43"/>
      <c r="O79" s="43"/>
      <c r="P79" s="31"/>
      <c r="Q79" s="36"/>
      <c r="R79" s="37"/>
      <c r="S79" s="37"/>
      <c r="T79" s="31"/>
    </row>
    <row r="80" spans="1:20" ht="24.75" x14ac:dyDescent="0.3">
      <c r="A80" s="38"/>
      <c r="B80" s="37"/>
      <c r="C80" s="37"/>
      <c r="D80" s="38"/>
      <c r="E80" s="42"/>
      <c r="F80" s="42"/>
      <c r="G80" s="152"/>
      <c r="H80" s="152"/>
      <c r="I80" s="42"/>
      <c r="J80" s="43"/>
      <c r="K80" s="43"/>
      <c r="L80" s="43"/>
      <c r="M80" s="43"/>
      <c r="N80" s="43"/>
      <c r="O80" s="43"/>
      <c r="P80" s="31"/>
      <c r="Q80" s="36"/>
      <c r="R80" s="37"/>
      <c r="S80" s="37"/>
      <c r="T80" s="31"/>
    </row>
    <row r="81" spans="1:20" ht="24.75" x14ac:dyDescent="0.3">
      <c r="A81" s="38"/>
      <c r="B81" s="37"/>
      <c r="C81" s="37"/>
      <c r="D81" s="38"/>
      <c r="E81" s="39"/>
      <c r="F81" s="39"/>
      <c r="G81" s="151"/>
      <c r="H81" s="151"/>
      <c r="I81" s="39"/>
      <c r="J81" s="40"/>
      <c r="K81" s="40"/>
      <c r="L81" s="40"/>
      <c r="M81" s="40"/>
      <c r="N81" s="40"/>
      <c r="O81" s="40"/>
      <c r="P81" s="41"/>
      <c r="Q81" s="36"/>
      <c r="R81" s="37"/>
      <c r="S81" s="37"/>
      <c r="T81" s="41"/>
    </row>
    <row r="82" spans="1:20" ht="24.75" x14ac:dyDescent="0.3">
      <c r="A82" s="38"/>
      <c r="B82" s="37"/>
      <c r="C82" s="37"/>
      <c r="D82" s="38"/>
      <c r="E82" s="42"/>
      <c r="F82" s="42"/>
      <c r="G82" s="152"/>
      <c r="H82" s="152"/>
      <c r="I82" s="42"/>
      <c r="J82" s="43"/>
      <c r="K82" s="43"/>
      <c r="L82" s="43"/>
      <c r="M82" s="43"/>
      <c r="N82" s="43"/>
      <c r="O82" s="43"/>
      <c r="P82" s="31"/>
      <c r="Q82" s="36"/>
      <c r="R82" s="37"/>
      <c r="S82" s="37"/>
      <c r="T82" s="31"/>
    </row>
  </sheetData>
  <mergeCells count="38">
    <mergeCell ref="A4:T4"/>
    <mergeCell ref="A2:T3"/>
    <mergeCell ref="A5:T5"/>
    <mergeCell ref="R51:S51"/>
    <mergeCell ref="K43:M43"/>
    <mergeCell ref="Q46:S46"/>
    <mergeCell ref="Q44:S44"/>
    <mergeCell ref="Q45:S45"/>
    <mergeCell ref="A50:T50"/>
    <mergeCell ref="A31:T31"/>
    <mergeCell ref="A41:T41"/>
    <mergeCell ref="L7:M7"/>
    <mergeCell ref="A29:P29"/>
    <mergeCell ref="R7:S7"/>
    <mergeCell ref="A6:T6"/>
    <mergeCell ref="A21:T21"/>
    <mergeCell ref="R42:S42"/>
    <mergeCell ref="L22:M22"/>
    <mergeCell ref="L32:M32"/>
    <mergeCell ref="R22:S22"/>
    <mergeCell ref="R32:S32"/>
    <mergeCell ref="A39:P39"/>
    <mergeCell ref="L51:M51"/>
    <mergeCell ref="A1:T1"/>
    <mergeCell ref="K54:M54"/>
    <mergeCell ref="Q54:S54"/>
    <mergeCell ref="K37:M37"/>
    <mergeCell ref="Q37:S37"/>
    <mergeCell ref="K52:M52"/>
    <mergeCell ref="K53:M53"/>
    <mergeCell ref="Q52:S52"/>
    <mergeCell ref="Q53:S53"/>
    <mergeCell ref="K44:M44"/>
    <mergeCell ref="K45:M45"/>
    <mergeCell ref="K46:M46"/>
    <mergeCell ref="Q43:S43"/>
    <mergeCell ref="L42:M42"/>
    <mergeCell ref="A47:P47"/>
  </mergeCells>
  <conditionalFormatting sqref="M8:M18">
    <cfRule type="cellIs" dxfId="26" priority="28" operator="greaterThan">
      <formula>0.99</formula>
    </cfRule>
    <cfRule type="cellIs" dxfId="25" priority="29" operator="lessThan">
      <formula>0.7</formula>
    </cfRule>
    <cfRule type="cellIs" dxfId="24" priority="30" operator="between">
      <formula>0.7</formula>
      <formula>0.99</formula>
    </cfRule>
  </conditionalFormatting>
  <conditionalFormatting sqref="M23:M28">
    <cfRule type="cellIs" dxfId="23" priority="70" operator="greaterThan">
      <formula>0.99</formula>
    </cfRule>
    <cfRule type="cellIs" dxfId="22" priority="71" operator="lessThan">
      <formula>0.7</formula>
    </cfRule>
    <cfRule type="cellIs" dxfId="21" priority="72" operator="between">
      <formula>0.7</formula>
      <formula>0.99</formula>
    </cfRule>
  </conditionalFormatting>
  <conditionalFormatting sqref="M33:M36">
    <cfRule type="cellIs" dxfId="20" priority="10" operator="greaterThan">
      <formula>0.99</formula>
    </cfRule>
    <cfRule type="cellIs" dxfId="19" priority="11" operator="lessThan">
      <formula>0.7</formula>
    </cfRule>
    <cfRule type="cellIs" dxfId="18" priority="12" operator="between">
      <formula>0.7</formula>
      <formula>0.99</formula>
    </cfRule>
  </conditionalFormatting>
  <conditionalFormatting sqref="M38">
    <cfRule type="cellIs" dxfId="17" priority="1" operator="greaterThan">
      <formula>0.99</formula>
    </cfRule>
    <cfRule type="cellIs" dxfId="16" priority="2" operator="lessThan">
      <formula>0.7</formula>
    </cfRule>
    <cfRule type="cellIs" dxfId="15" priority="3" operator="between">
      <formula>0.7</formula>
      <formula>0.99</formula>
    </cfRule>
  </conditionalFormatting>
  <conditionalFormatting sqref="S8:S14">
    <cfRule type="cellIs" dxfId="14" priority="19" stopIfTrue="1" operator="greaterThan">
      <formula>0.99</formula>
    </cfRule>
    <cfRule type="cellIs" dxfId="13" priority="20" stopIfTrue="1" operator="lessThan">
      <formula>0.7</formula>
    </cfRule>
    <cfRule type="cellIs" dxfId="12" priority="21" stopIfTrue="1" operator="between">
      <formula>0.7</formula>
      <formula>0.99</formula>
    </cfRule>
  </conditionalFormatting>
  <conditionalFormatting sqref="S15:S18">
    <cfRule type="cellIs" dxfId="11" priority="31" operator="greaterThan">
      <formula>0.99</formula>
    </cfRule>
    <cfRule type="cellIs" dxfId="10" priority="32" operator="lessThan">
      <formula>0.7</formula>
    </cfRule>
    <cfRule type="cellIs" dxfId="9" priority="33" operator="between">
      <formula>0.7</formula>
      <formula>0.99</formula>
    </cfRule>
  </conditionalFormatting>
  <conditionalFormatting sqref="S23:S28">
    <cfRule type="cellIs" dxfId="8" priority="7" operator="greaterThan">
      <formula>0.99</formula>
    </cfRule>
    <cfRule type="cellIs" dxfId="7" priority="8" operator="lessThan">
      <formula>0.7</formula>
    </cfRule>
    <cfRule type="cellIs" dxfId="6" priority="9" operator="between">
      <formula>0.7</formula>
      <formula>0.99</formula>
    </cfRule>
  </conditionalFormatting>
  <conditionalFormatting sqref="S33:S36">
    <cfRule type="cellIs" dxfId="5" priority="94" operator="greaterThan">
      <formula>0.99</formula>
    </cfRule>
    <cfRule type="cellIs" dxfId="4" priority="95" operator="lessThan">
      <formula>0.7</formula>
    </cfRule>
    <cfRule type="cellIs" dxfId="3" priority="96" operator="between">
      <formula>0.7</formula>
      <formula>0.99</formula>
    </cfRule>
  </conditionalFormatting>
  <conditionalFormatting sqref="S38">
    <cfRule type="cellIs" dxfId="2" priority="4" operator="greaterThan">
      <formula>0.99</formula>
    </cfRule>
    <cfRule type="cellIs" dxfId="1" priority="5" operator="lessThan">
      <formula>0.7</formula>
    </cfRule>
    <cfRule type="cellIs" dxfId="0" priority="6"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19" max="19" man="1"/>
    <brk id="29" max="1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898"/>
      <c r="B1" s="898"/>
      <c r="C1" s="898"/>
      <c r="D1" s="898"/>
      <c r="E1" s="898"/>
      <c r="F1" s="898"/>
      <c r="G1" s="898"/>
      <c r="H1" s="898"/>
      <c r="I1" s="898"/>
      <c r="J1" s="898"/>
      <c r="K1" s="898"/>
      <c r="L1" s="898"/>
      <c r="M1" s="898"/>
      <c r="N1" s="898"/>
      <c r="O1" s="898"/>
    </row>
    <row r="2" spans="1:17" ht="29.25" customHeight="1" x14ac:dyDescent="0.25">
      <c r="A2" s="905" t="str">
        <f>+'POR DIRECCIONES'!A4:P4</f>
        <v>31 de MAYO de 2024</v>
      </c>
      <c r="B2" s="906"/>
      <c r="C2" s="906"/>
      <c r="D2" s="906"/>
      <c r="E2" s="906"/>
      <c r="F2" s="906"/>
      <c r="G2" s="906"/>
      <c r="H2" s="906"/>
      <c r="I2" s="906"/>
      <c r="J2" s="906"/>
      <c r="K2" s="906"/>
      <c r="L2" s="907"/>
    </row>
    <row r="3" spans="1:17" ht="15" customHeight="1" x14ac:dyDescent="0.25">
      <c r="A3" s="908" t="s">
        <v>387</v>
      </c>
      <c r="B3" s="909"/>
      <c r="C3" s="909"/>
      <c r="D3" s="909"/>
      <c r="E3" s="909"/>
      <c r="F3" s="909"/>
      <c r="G3" s="909"/>
      <c r="H3" s="909"/>
      <c r="I3" s="909"/>
      <c r="J3" s="909"/>
      <c r="K3" s="909"/>
      <c r="L3" s="910"/>
    </row>
    <row r="4" spans="1:17" ht="15" customHeight="1" x14ac:dyDescent="0.25">
      <c r="A4" s="911"/>
      <c r="B4" s="912"/>
      <c r="C4" s="912"/>
      <c r="D4" s="912"/>
      <c r="E4" s="912"/>
      <c r="F4" s="912"/>
      <c r="G4" s="912"/>
      <c r="H4" s="912"/>
      <c r="I4" s="912"/>
      <c r="J4" s="912"/>
      <c r="K4" s="912"/>
      <c r="L4" s="913"/>
    </row>
    <row r="5" spans="1:17" ht="39" customHeight="1" x14ac:dyDescent="0.25">
      <c r="A5" s="316"/>
      <c r="J5" s="153"/>
      <c r="K5" s="153"/>
      <c r="L5" s="317"/>
    </row>
    <row r="6" spans="1:17" ht="45.75" customHeight="1" x14ac:dyDescent="0.25">
      <c r="A6" s="899" t="s">
        <v>282</v>
      </c>
      <c r="B6" s="900"/>
      <c r="C6" s="900"/>
      <c r="D6" s="900"/>
      <c r="E6" s="900"/>
      <c r="F6" s="900"/>
      <c r="G6" s="900"/>
      <c r="H6" s="900"/>
      <c r="I6" s="900"/>
      <c r="J6" s="900"/>
      <c r="K6" s="900"/>
      <c r="L6" s="901"/>
      <c r="Q6" s="73"/>
    </row>
    <row r="7" spans="1:17" ht="23.25" customHeight="1" x14ac:dyDescent="0.25">
      <c r="A7" s="899" t="s">
        <v>283</v>
      </c>
      <c r="B7" s="900"/>
      <c r="C7" s="900"/>
      <c r="D7" s="900"/>
      <c r="E7" s="900"/>
      <c r="F7" s="900"/>
      <c r="G7" s="900"/>
      <c r="H7" s="900"/>
      <c r="I7" s="900"/>
      <c r="J7" s="900"/>
      <c r="K7" s="900"/>
      <c r="L7" s="901"/>
      <c r="Q7" s="73"/>
    </row>
    <row r="8" spans="1:17" ht="129" customHeight="1" x14ac:dyDescent="0.25">
      <c r="A8" s="899" t="s">
        <v>284</v>
      </c>
      <c r="B8" s="900"/>
      <c r="C8" s="900"/>
      <c r="D8" s="900"/>
      <c r="E8" s="900"/>
      <c r="F8" s="900"/>
      <c r="G8" s="900"/>
      <c r="H8" s="900"/>
      <c r="I8" s="900"/>
      <c r="J8" s="900"/>
      <c r="K8" s="900"/>
      <c r="L8" s="901"/>
    </row>
    <row r="9" spans="1:17" ht="125.25" customHeight="1" x14ac:dyDescent="0.25">
      <c r="A9" s="899" t="s">
        <v>285</v>
      </c>
      <c r="B9" s="900"/>
      <c r="C9" s="900"/>
      <c r="D9" s="900"/>
      <c r="E9" s="900"/>
      <c r="F9" s="900"/>
      <c r="G9" s="900"/>
      <c r="H9" s="900"/>
      <c r="I9" s="900"/>
      <c r="J9" s="900"/>
      <c r="K9" s="900"/>
      <c r="L9" s="901"/>
    </row>
    <row r="10" spans="1:17" ht="69.75" customHeight="1" x14ac:dyDescent="0.25">
      <c r="A10" s="899" t="s">
        <v>286</v>
      </c>
      <c r="B10" s="900"/>
      <c r="C10" s="900"/>
      <c r="D10" s="900"/>
      <c r="E10" s="900"/>
      <c r="F10" s="900"/>
      <c r="G10" s="900"/>
      <c r="H10" s="900"/>
      <c r="I10" s="900"/>
      <c r="J10" s="900"/>
      <c r="K10" s="900"/>
      <c r="L10" s="901"/>
    </row>
    <row r="11" spans="1:17" ht="42" customHeight="1" x14ac:dyDescent="0.25">
      <c r="A11" s="899" t="s">
        <v>388</v>
      </c>
      <c r="B11" s="900"/>
      <c r="C11" s="900"/>
      <c r="D11" s="900"/>
      <c r="E11" s="900"/>
      <c r="F11" s="900"/>
      <c r="G11" s="900"/>
      <c r="H11" s="900"/>
      <c r="I11" s="900"/>
      <c r="J11" s="900"/>
      <c r="K11" s="900"/>
      <c r="L11" s="901"/>
    </row>
    <row r="12" spans="1:17" ht="71.25" customHeight="1" x14ac:dyDescent="0.25">
      <c r="A12" s="899" t="s">
        <v>287</v>
      </c>
      <c r="B12" s="900"/>
      <c r="C12" s="900"/>
      <c r="D12" s="900"/>
      <c r="E12" s="900"/>
      <c r="F12" s="900"/>
      <c r="G12" s="900"/>
      <c r="H12" s="900"/>
      <c r="I12" s="900"/>
      <c r="J12" s="900"/>
      <c r="K12" s="900"/>
      <c r="L12" s="901"/>
    </row>
    <row r="13" spans="1:17" ht="69" customHeight="1" x14ac:dyDescent="0.25">
      <c r="A13" s="902" t="s">
        <v>288</v>
      </c>
      <c r="B13" s="903"/>
      <c r="C13" s="903"/>
      <c r="D13" s="903"/>
      <c r="E13" s="903"/>
      <c r="F13" s="903"/>
      <c r="G13" s="903"/>
      <c r="H13" s="903"/>
      <c r="I13" s="903"/>
      <c r="J13" s="903"/>
      <c r="K13" s="903"/>
      <c r="L13" s="904"/>
    </row>
    <row r="14" spans="1:17" hidden="1" x14ac:dyDescent="0.25">
      <c r="A14" t="s">
        <v>389</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157"/>
      <c r="F40" s="157"/>
      <c r="G40" s="157"/>
      <c r="H40" s="157"/>
    </row>
    <row r="41" spans="5:8" x14ac:dyDescent="0.25">
      <c r="E41" s="157"/>
      <c r="F41" s="157"/>
      <c r="G41" s="157"/>
      <c r="H41" s="157"/>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tabColor theme="3" tint="0.59999389629810485"/>
  </sheetPr>
  <dimension ref="A2:P100"/>
  <sheetViews>
    <sheetView workbookViewId="0">
      <selection activeCell="C19" sqref="C19"/>
    </sheetView>
  </sheetViews>
  <sheetFormatPr baseColWidth="10" defaultColWidth="11.42578125" defaultRowHeight="14.25" x14ac:dyDescent="0.2"/>
  <cols>
    <col min="1" max="1" width="21.140625" style="8" customWidth="1"/>
    <col min="2" max="2" width="11.140625" style="8" customWidth="1"/>
    <col min="3" max="3" width="16" style="8" customWidth="1"/>
    <col min="4" max="4" width="10.140625" style="8" customWidth="1"/>
    <col min="5" max="5" width="12.7109375" style="8" customWidth="1"/>
    <col min="6" max="7" width="11.5703125" style="8" customWidth="1"/>
    <col min="8" max="8" width="16.42578125" style="8" customWidth="1"/>
    <col min="9" max="9" width="11.5703125" style="8" customWidth="1"/>
    <col min="10" max="10" width="16.28515625" style="8" customWidth="1"/>
    <col min="11" max="11" width="16.42578125" style="8" customWidth="1"/>
    <col min="12" max="13" width="11.5703125" style="8" customWidth="1"/>
    <col min="14" max="14" width="17.28515625" style="8" customWidth="1"/>
    <col min="15" max="15" width="5.7109375" style="8" bestFit="1" customWidth="1"/>
    <col min="16" max="27" width="5.28515625" style="8" bestFit="1" customWidth="1"/>
    <col min="28" max="16384" width="11.42578125" style="8"/>
  </cols>
  <sheetData>
    <row r="2" spans="1:10" ht="15" customHeight="1" thickBot="1" x14ac:dyDescent="0.3">
      <c r="C2" s="12"/>
      <c r="D2" s="914" t="s">
        <v>99</v>
      </c>
      <c r="E2" s="914"/>
      <c r="F2" s="914" t="s">
        <v>237</v>
      </c>
      <c r="G2" s="914"/>
      <c r="H2" s="915" t="s">
        <v>247</v>
      </c>
      <c r="I2" s="916"/>
      <c r="J2" s="916"/>
    </row>
    <row r="3" spans="1:10" ht="25.5" customHeight="1" thickBot="1" x14ac:dyDescent="0.3">
      <c r="A3" s="200" t="s">
        <v>238</v>
      </c>
      <c r="D3" s="86" t="s">
        <v>236</v>
      </c>
      <c r="E3" s="10" t="s">
        <v>235</v>
      </c>
      <c r="F3" s="86" t="s">
        <v>236</v>
      </c>
      <c r="G3" s="10" t="s">
        <v>235</v>
      </c>
    </row>
    <row r="4" spans="1:10" x14ac:dyDescent="0.2">
      <c r="B4" s="9" t="s">
        <v>219</v>
      </c>
      <c r="C4" s="199">
        <v>861993</v>
      </c>
      <c r="D4" s="198">
        <v>0</v>
      </c>
      <c r="E4" s="11">
        <v>0.1</v>
      </c>
      <c r="F4" s="198">
        <v>0</v>
      </c>
      <c r="G4" s="11">
        <v>0</v>
      </c>
      <c r="J4" s="13"/>
    </row>
    <row r="5" spans="1:10" x14ac:dyDescent="0.2">
      <c r="B5" s="9" t="s">
        <v>234</v>
      </c>
      <c r="C5" s="199">
        <v>863051.66122291004</v>
      </c>
      <c r="D5" s="198">
        <v>0.2</v>
      </c>
      <c r="E5" s="11">
        <v>0.5</v>
      </c>
      <c r="F5" s="198">
        <v>0.2</v>
      </c>
      <c r="G5" s="11">
        <v>1.0639230827073756E-2</v>
      </c>
      <c r="J5" s="13"/>
    </row>
    <row r="6" spans="1:10" x14ac:dyDescent="0.2">
      <c r="B6" s="9"/>
      <c r="C6" s="199"/>
      <c r="D6" s="198"/>
      <c r="E6" s="11"/>
      <c r="F6" s="198"/>
      <c r="G6" s="11"/>
      <c r="J6" s="13"/>
    </row>
    <row r="7" spans="1:10" x14ac:dyDescent="0.2">
      <c r="B7" s="9"/>
      <c r="C7" s="199"/>
      <c r="D7" s="198"/>
      <c r="E7" s="11"/>
      <c r="F7" s="198"/>
      <c r="G7" s="11"/>
    </row>
    <row r="8" spans="1:10" x14ac:dyDescent="0.2">
      <c r="B8" s="9"/>
      <c r="C8" s="199"/>
      <c r="D8" s="198"/>
      <c r="E8" s="148"/>
      <c r="F8" s="198"/>
      <c r="G8" s="148"/>
      <c r="H8" s="14"/>
    </row>
    <row r="9" spans="1:10" x14ac:dyDescent="0.2">
      <c r="B9" s="9"/>
      <c r="C9" s="199"/>
      <c r="D9" s="198"/>
      <c r="E9" s="11"/>
      <c r="F9" s="198"/>
      <c r="G9" s="11"/>
      <c r="H9" s="14"/>
    </row>
    <row r="10" spans="1:10" x14ac:dyDescent="0.2">
      <c r="B10" s="9"/>
      <c r="C10" s="199"/>
      <c r="D10" s="198"/>
      <c r="E10" s="11"/>
      <c r="F10" s="198"/>
      <c r="G10" s="11"/>
    </row>
    <row r="11" spans="1:10" x14ac:dyDescent="0.2">
      <c r="B11" s="9"/>
      <c r="C11" s="199"/>
      <c r="D11" s="198"/>
      <c r="E11" s="11"/>
      <c r="F11" s="198"/>
      <c r="G11" s="11"/>
    </row>
    <row r="12" spans="1:10" x14ac:dyDescent="0.2">
      <c r="B12" s="9"/>
      <c r="C12" s="199"/>
      <c r="D12" s="198"/>
      <c r="E12" s="11"/>
      <c r="F12" s="198"/>
      <c r="G12" s="11"/>
      <c r="J12" s="92"/>
    </row>
    <row r="13" spans="1:10" x14ac:dyDescent="0.2">
      <c r="B13" s="9"/>
      <c r="C13" s="199"/>
      <c r="D13" s="198"/>
      <c r="E13" s="11"/>
      <c r="F13" s="198"/>
      <c r="G13" s="11"/>
      <c r="H13" s="14"/>
    </row>
    <row r="14" spans="1:10" ht="12" customHeight="1" x14ac:dyDescent="0.2">
      <c r="B14" s="9"/>
      <c r="C14" s="199"/>
      <c r="D14" s="198"/>
      <c r="E14" s="11"/>
      <c r="F14" s="198"/>
      <c r="G14" s="11"/>
    </row>
    <row r="15" spans="1:10" ht="15" x14ac:dyDescent="0.2">
      <c r="B15" s="9"/>
      <c r="C15" s="199"/>
      <c r="D15" s="198"/>
      <c r="E15" s="11"/>
      <c r="F15" s="198"/>
      <c r="G15" s="170"/>
    </row>
    <row r="16" spans="1:10" x14ac:dyDescent="0.2">
      <c r="C16" s="14"/>
      <c r="J16" s="87" t="s">
        <v>237</v>
      </c>
    </row>
    <row r="17" spans="1:16" ht="15.75" customHeight="1" x14ac:dyDescent="0.2"/>
    <row r="18" spans="1:16" ht="15.75" customHeight="1" x14ac:dyDescent="0.2">
      <c r="J18" s="424" t="s">
        <v>237</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12"/>
      <c r="D27" s="914" t="s">
        <v>99</v>
      </c>
      <c r="E27" s="914"/>
      <c r="F27" s="914" t="s">
        <v>237</v>
      </c>
      <c r="G27" s="914"/>
    </row>
    <row r="28" spans="1:16" ht="15.75" thickBot="1" x14ac:dyDescent="0.3">
      <c r="A28" s="200" t="s">
        <v>369</v>
      </c>
      <c r="D28" s="86" t="s">
        <v>236</v>
      </c>
      <c r="E28" s="10" t="s">
        <v>235</v>
      </c>
      <c r="F28" s="86" t="s">
        <v>236</v>
      </c>
      <c r="G28" s="10" t="s">
        <v>235</v>
      </c>
    </row>
    <row r="29" spans="1:16" ht="15" x14ac:dyDescent="0.25">
      <c r="B29" s="9" t="s">
        <v>219</v>
      </c>
      <c r="C29" s="199">
        <v>208122</v>
      </c>
      <c r="D29" s="198">
        <v>0.38</v>
      </c>
      <c r="E29" s="11">
        <v>0.03</v>
      </c>
      <c r="F29" s="198">
        <v>0</v>
      </c>
      <c r="G29" s="11">
        <v>0</v>
      </c>
      <c r="H29" s="240" t="s">
        <v>368</v>
      </c>
      <c r="I29" s="241"/>
      <c r="J29" s="241"/>
      <c r="K29" s="241"/>
      <c r="L29" s="241"/>
      <c r="M29" s="241"/>
      <c r="N29" s="241"/>
      <c r="O29" s="241"/>
      <c r="P29" s="241"/>
    </row>
    <row r="30" spans="1:16" ht="15" x14ac:dyDescent="0.25">
      <c r="B30" s="9" t="s">
        <v>381</v>
      </c>
      <c r="C30" s="199">
        <v>209181.18628291003</v>
      </c>
      <c r="D30" s="198">
        <v>0.5</v>
      </c>
      <c r="E30" s="11">
        <v>0.09</v>
      </c>
      <c r="F30" s="198">
        <v>0.02</v>
      </c>
      <c r="G30" s="11">
        <v>1.3554658003028977E-2</v>
      </c>
      <c r="H30" s="240"/>
      <c r="I30" s="241"/>
      <c r="J30" s="241"/>
      <c r="K30" s="241"/>
      <c r="L30" s="241"/>
      <c r="M30" s="241"/>
      <c r="N30" s="241"/>
      <c r="O30" s="241"/>
      <c r="P30" s="241"/>
    </row>
    <row r="31" spans="1:16" ht="15" x14ac:dyDescent="0.25">
      <c r="B31" s="9"/>
      <c r="C31" s="199"/>
      <c r="D31" s="198"/>
      <c r="E31" s="11"/>
      <c r="F31" s="198"/>
      <c r="G31" s="11"/>
      <c r="H31" s="240"/>
      <c r="I31" s="241"/>
      <c r="J31" s="241"/>
      <c r="K31" s="241"/>
      <c r="L31" s="241"/>
      <c r="M31" s="241"/>
      <c r="N31" s="241"/>
      <c r="O31" s="241"/>
      <c r="P31" s="241"/>
    </row>
    <row r="32" spans="1:16" x14ac:dyDescent="0.2">
      <c r="B32" s="9"/>
      <c r="C32" s="199"/>
      <c r="D32" s="198"/>
      <c r="E32" s="11"/>
      <c r="F32" s="198"/>
      <c r="G32" s="11"/>
    </row>
    <row r="33" spans="2:9" x14ac:dyDescent="0.2">
      <c r="B33" s="9"/>
      <c r="C33" s="199"/>
      <c r="D33" s="198"/>
      <c r="E33" s="11"/>
      <c r="F33" s="198"/>
      <c r="G33" s="11"/>
    </row>
    <row r="34" spans="2:9" x14ac:dyDescent="0.2">
      <c r="B34" s="9"/>
      <c r="C34" s="199"/>
      <c r="D34" s="198"/>
      <c r="E34" s="11"/>
      <c r="F34" s="198"/>
      <c r="G34" s="11"/>
      <c r="I34" s="87"/>
    </row>
    <row r="35" spans="2:9" x14ac:dyDescent="0.2">
      <c r="B35" s="9"/>
      <c r="C35" s="199"/>
      <c r="D35" s="198"/>
      <c r="E35" s="11"/>
      <c r="F35" s="198"/>
      <c r="G35" s="11"/>
    </row>
    <row r="36" spans="2:9" x14ac:dyDescent="0.2">
      <c r="B36" s="9"/>
      <c r="C36" s="199"/>
      <c r="D36" s="198"/>
      <c r="E36" s="11"/>
      <c r="F36" s="198"/>
      <c r="G36" s="11"/>
      <c r="I36" s="14"/>
    </row>
    <row r="37" spans="2:9" x14ac:dyDescent="0.2">
      <c r="B37" s="9"/>
      <c r="C37" s="199"/>
      <c r="D37" s="198"/>
      <c r="E37" s="11"/>
      <c r="F37" s="198"/>
      <c r="G37" s="11"/>
      <c r="H37" s="14"/>
      <c r="I37" s="14"/>
    </row>
    <row r="38" spans="2:9" x14ac:dyDescent="0.2">
      <c r="B38" s="9"/>
      <c r="C38" s="199"/>
      <c r="D38" s="198"/>
      <c r="E38" s="11"/>
      <c r="F38" s="198"/>
      <c r="G38" s="11"/>
    </row>
    <row r="39" spans="2:9" x14ac:dyDescent="0.2">
      <c r="B39" s="9"/>
      <c r="C39" s="199"/>
      <c r="D39" s="198"/>
      <c r="E39" s="11"/>
      <c r="F39" s="198"/>
      <c r="G39" s="11"/>
    </row>
    <row r="40" spans="2:9" x14ac:dyDescent="0.2">
      <c r="B40" s="9"/>
      <c r="C40" s="199"/>
      <c r="D40" s="198"/>
      <c r="E40" s="11"/>
      <c r="F40" s="198"/>
      <c r="G40" s="11"/>
    </row>
    <row r="41" spans="2:9" x14ac:dyDescent="0.2">
      <c r="B41" s="9"/>
      <c r="C41" s="199"/>
      <c r="D41" s="198"/>
      <c r="E41" s="11"/>
      <c r="F41" s="198"/>
      <c r="G41" s="11"/>
    </row>
    <row r="42" spans="2:9" x14ac:dyDescent="0.2">
      <c r="B42" s="9"/>
      <c r="C42" s="199"/>
      <c r="D42" s="198"/>
      <c r="E42" s="11"/>
      <c r="F42" s="198"/>
      <c r="G42" s="11"/>
    </row>
    <row r="43" spans="2:9" ht="15.75" customHeight="1" x14ac:dyDescent="0.2">
      <c r="B43" s="9"/>
      <c r="C43" s="199"/>
      <c r="D43" s="198"/>
      <c r="E43" s="170"/>
      <c r="F43" s="198"/>
      <c r="G43" s="170"/>
    </row>
    <row r="44" spans="2:9" ht="5.25" customHeight="1" x14ac:dyDescent="0.2"/>
    <row r="45" spans="2:9" x14ac:dyDescent="0.2">
      <c r="C45" s="14"/>
    </row>
    <row r="58" spans="1:12" ht="15" customHeight="1" thickBot="1" x14ac:dyDescent="0.25">
      <c r="C58" s="12"/>
      <c r="D58" s="914" t="s">
        <v>99</v>
      </c>
      <c r="E58" s="914"/>
      <c r="F58" s="914" t="s">
        <v>237</v>
      </c>
      <c r="G58" s="914"/>
    </row>
    <row r="59" spans="1:12" ht="15.75" thickBot="1" x14ac:dyDescent="0.3">
      <c r="A59" s="200" t="s">
        <v>370</v>
      </c>
      <c r="D59" s="86" t="s">
        <v>236</v>
      </c>
      <c r="E59" s="10" t="s">
        <v>235</v>
      </c>
      <c r="F59" s="86" t="s">
        <v>236</v>
      </c>
      <c r="G59" s="10" t="s">
        <v>235</v>
      </c>
    </row>
    <row r="60" spans="1:12" ht="15" x14ac:dyDescent="0.25">
      <c r="B60" s="9" t="s">
        <v>219</v>
      </c>
      <c r="C60" s="199">
        <v>537791</v>
      </c>
      <c r="D60" s="198">
        <v>0.38</v>
      </c>
      <c r="E60" s="11">
        <f>+'[3]CONSOLIDADO '!J21</f>
        <v>0.9249200078204346</v>
      </c>
      <c r="F60" s="198">
        <v>0</v>
      </c>
      <c r="G60" s="11">
        <f>+'[3]ALERTAS DIRECCIONES'!P27</f>
        <v>0.48251737703203379</v>
      </c>
      <c r="H60" s="240" t="s">
        <v>367</v>
      </c>
      <c r="I60" s="241"/>
      <c r="J60" s="241"/>
      <c r="K60" s="241"/>
      <c r="L60" s="87"/>
    </row>
    <row r="61" spans="1:12" ht="15" x14ac:dyDescent="0.25">
      <c r="B61" s="9" t="s">
        <v>381</v>
      </c>
      <c r="C61" s="199">
        <v>537791</v>
      </c>
      <c r="D61" s="198">
        <v>0.5</v>
      </c>
      <c r="E61" s="11">
        <v>0.53554127002633001</v>
      </c>
      <c r="F61" s="198">
        <v>0.02</v>
      </c>
      <c r="G61" s="295">
        <v>4.4816979959852307E-3</v>
      </c>
      <c r="H61" s="240"/>
      <c r="I61" s="241"/>
      <c r="J61" s="241"/>
      <c r="K61" s="241"/>
      <c r="L61" s="87"/>
    </row>
    <row r="62" spans="1:12" ht="15" x14ac:dyDescent="0.25">
      <c r="B62" s="9" t="s">
        <v>384</v>
      </c>
      <c r="C62" s="199"/>
      <c r="D62" s="198"/>
      <c r="E62" s="11"/>
      <c r="F62" s="198"/>
      <c r="G62" s="295"/>
      <c r="H62" s="240"/>
      <c r="I62" s="241"/>
      <c r="J62" s="241"/>
      <c r="K62" s="241"/>
      <c r="L62" s="87"/>
    </row>
    <row r="63" spans="1:12" x14ac:dyDescent="0.2">
      <c r="B63" s="9" t="s">
        <v>385</v>
      </c>
      <c r="C63" s="199"/>
      <c r="D63" s="198"/>
      <c r="E63" s="11"/>
      <c r="F63" s="198"/>
      <c r="G63" s="11"/>
      <c r="H63" s="14"/>
    </row>
    <row r="64" spans="1:12" x14ac:dyDescent="0.2">
      <c r="B64" s="9" t="s">
        <v>386</v>
      </c>
      <c r="C64" s="199"/>
      <c r="D64" s="198"/>
      <c r="E64" s="11"/>
      <c r="F64" s="198"/>
      <c r="G64" s="11"/>
    </row>
    <row r="65" spans="1:7" x14ac:dyDescent="0.2">
      <c r="B65" s="9" t="s">
        <v>243</v>
      </c>
      <c r="C65" s="199"/>
      <c r="D65" s="198"/>
      <c r="E65" s="11"/>
      <c r="F65" s="198"/>
      <c r="G65" s="11"/>
    </row>
    <row r="66" spans="1:7" x14ac:dyDescent="0.2">
      <c r="A66" s="14"/>
      <c r="B66" s="9" t="s">
        <v>245</v>
      </c>
      <c r="C66" s="199"/>
      <c r="D66" s="198"/>
      <c r="E66" s="11"/>
      <c r="F66" s="198"/>
      <c r="G66" s="11"/>
    </row>
    <row r="67" spans="1:7" x14ac:dyDescent="0.2">
      <c r="B67" s="9" t="s">
        <v>390</v>
      </c>
      <c r="C67" s="199"/>
      <c r="D67" s="198"/>
      <c r="E67" s="11"/>
      <c r="F67" s="198"/>
      <c r="G67" s="11"/>
    </row>
    <row r="68" spans="1:7" x14ac:dyDescent="0.2">
      <c r="B68" s="9" t="s">
        <v>391</v>
      </c>
      <c r="C68" s="199"/>
      <c r="D68" s="198"/>
      <c r="E68" s="11"/>
      <c r="F68" s="198"/>
      <c r="G68" s="11"/>
    </row>
    <row r="69" spans="1:7" x14ac:dyDescent="0.2">
      <c r="B69" s="9" t="s">
        <v>253</v>
      </c>
      <c r="C69" s="199"/>
      <c r="D69" s="198"/>
      <c r="E69" s="11"/>
      <c r="F69" s="198"/>
      <c r="G69" s="11"/>
    </row>
    <row r="70" spans="1:7" x14ac:dyDescent="0.2">
      <c r="B70" s="9" t="s">
        <v>254</v>
      </c>
      <c r="C70" s="199"/>
      <c r="D70" s="198"/>
      <c r="E70" s="11"/>
      <c r="F70" s="198"/>
      <c r="G70" s="11"/>
    </row>
    <row r="71" spans="1:7" x14ac:dyDescent="0.2">
      <c r="B71" s="9" t="s">
        <v>371</v>
      </c>
      <c r="C71" s="199"/>
      <c r="D71" s="198"/>
      <c r="E71" s="11"/>
      <c r="F71" s="198"/>
      <c r="G71" s="11"/>
    </row>
    <row r="72" spans="1:7" x14ac:dyDescent="0.2">
      <c r="B72" s="9"/>
      <c r="C72" s="199"/>
      <c r="D72" s="198"/>
      <c r="E72" s="11"/>
      <c r="F72" s="198"/>
      <c r="G72" s="11"/>
    </row>
    <row r="73" spans="1:7" x14ac:dyDescent="0.2">
      <c r="B73" s="9"/>
      <c r="C73" s="199"/>
      <c r="D73" s="198"/>
      <c r="E73" s="11"/>
      <c r="F73" s="198"/>
      <c r="G73" s="11"/>
    </row>
    <row r="74" spans="1:7" ht="15" x14ac:dyDescent="0.2">
      <c r="B74" s="9"/>
      <c r="C74" s="199"/>
      <c r="D74" s="198"/>
      <c r="E74" s="170"/>
      <c r="F74" s="198"/>
      <c r="G74" s="170"/>
    </row>
    <row r="77" spans="1:7" ht="15" x14ac:dyDescent="0.25">
      <c r="C77" s="243"/>
    </row>
    <row r="92" spans="2:14" x14ac:dyDescent="0.2">
      <c r="C92" s="8" t="s">
        <v>73</v>
      </c>
    </row>
    <row r="94" spans="2:14" ht="20.25" customHeight="1" x14ac:dyDescent="0.2">
      <c r="B94" s="357" t="s">
        <v>308</v>
      </c>
      <c r="C94" s="358" t="s">
        <v>348</v>
      </c>
      <c r="D94" s="358" t="s">
        <v>349</v>
      </c>
      <c r="E94" s="358"/>
      <c r="F94" s="358"/>
      <c r="G94" s="358"/>
      <c r="H94" s="358"/>
      <c r="I94" s="358"/>
      <c r="J94" s="358"/>
      <c r="K94" s="358"/>
      <c r="L94" s="358"/>
      <c r="M94" s="358"/>
      <c r="N94" s="436" t="s">
        <v>371</v>
      </c>
    </row>
    <row r="95" spans="2:14" ht="15.75" customHeight="1" x14ac:dyDescent="0.2">
      <c r="B95" s="359" t="s">
        <v>179</v>
      </c>
      <c r="C95" s="242">
        <v>0.38</v>
      </c>
      <c r="D95" s="242">
        <v>0.5</v>
      </c>
      <c r="E95" s="242"/>
      <c r="F95" s="242"/>
      <c r="G95" s="242"/>
      <c r="H95" s="242"/>
      <c r="I95" s="242"/>
      <c r="J95" s="242"/>
      <c r="K95" s="242"/>
      <c r="L95" s="242"/>
      <c r="M95" s="242"/>
      <c r="N95" s="74"/>
    </row>
    <row r="96" spans="2:14" ht="15.75" customHeight="1" x14ac:dyDescent="0.2">
      <c r="B96" s="680"/>
      <c r="C96" s="280"/>
      <c r="D96" s="280"/>
      <c r="E96" s="280"/>
      <c r="F96" s="281"/>
      <c r="G96" s="281"/>
      <c r="H96" s="281"/>
      <c r="I96" s="281"/>
      <c r="J96" s="281"/>
      <c r="K96" s="281"/>
      <c r="L96" s="281"/>
      <c r="M96" s="281"/>
    </row>
    <row r="97" spans="2:14" x14ac:dyDescent="0.2">
      <c r="C97" s="8" t="s">
        <v>362</v>
      </c>
    </row>
    <row r="99" spans="2:14" ht="15" x14ac:dyDescent="0.2">
      <c r="B99" s="357" t="s">
        <v>308</v>
      </c>
      <c r="C99" s="358" t="s">
        <v>348</v>
      </c>
      <c r="D99" s="358" t="s">
        <v>349</v>
      </c>
      <c r="E99" s="358" t="s">
        <v>345</v>
      </c>
      <c r="F99" s="358" t="s">
        <v>346</v>
      </c>
      <c r="G99" s="358" t="s">
        <v>248</v>
      </c>
      <c r="H99" s="358" t="s">
        <v>249</v>
      </c>
      <c r="I99" s="358" t="s">
        <v>250</v>
      </c>
      <c r="J99" s="358" t="s">
        <v>251</v>
      </c>
      <c r="K99" s="358" t="s">
        <v>252</v>
      </c>
      <c r="L99" s="358" t="s">
        <v>253</v>
      </c>
      <c r="M99" s="358" t="s">
        <v>254</v>
      </c>
      <c r="N99" s="436" t="s">
        <v>371</v>
      </c>
    </row>
    <row r="100" spans="2:14" ht="15" x14ac:dyDescent="0.2">
      <c r="B100" s="359" t="s">
        <v>179</v>
      </c>
      <c r="C100" s="242">
        <v>0</v>
      </c>
      <c r="D100" s="242">
        <v>0.02</v>
      </c>
      <c r="E100" s="242"/>
      <c r="F100" s="242"/>
      <c r="G100" s="242"/>
      <c r="H100" s="242"/>
      <c r="I100" s="242"/>
      <c r="J100" s="242"/>
      <c r="K100" s="242"/>
      <c r="L100" s="242"/>
      <c r="M100" s="242"/>
      <c r="N100" s="74"/>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workbookViewId="0">
      <selection activeCell="F8" sqref="F8"/>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70"/>
      <c r="B3" s="70"/>
      <c r="C3" s="70"/>
      <c r="D3" s="70"/>
      <c r="E3" s="70"/>
      <c r="F3" s="70"/>
      <c r="G3" s="70"/>
      <c r="H3" s="70"/>
      <c r="I3" s="70"/>
      <c r="J3" s="70"/>
      <c r="K3" s="70"/>
      <c r="L3" s="70"/>
    </row>
    <row r="4" spans="1:12" ht="42" customHeight="1" thickBot="1" x14ac:dyDescent="0.3">
      <c r="A4" s="917" t="s">
        <v>71</v>
      </c>
      <c r="B4" s="918"/>
      <c r="C4" s="918"/>
      <c r="D4" s="918"/>
      <c r="E4" s="918"/>
      <c r="F4" s="918"/>
      <c r="G4" s="918"/>
      <c r="H4" s="918"/>
      <c r="I4" s="918"/>
      <c r="J4" s="918"/>
      <c r="K4" s="918"/>
      <c r="L4" s="918"/>
    </row>
    <row r="5" spans="1:12" ht="24.75" customHeight="1" thickBot="1" x14ac:dyDescent="0.3">
      <c r="A5" s="922" t="s">
        <v>60</v>
      </c>
      <c r="B5" s="922"/>
      <c r="C5" s="46"/>
      <c r="D5" s="46"/>
      <c r="E5" s="46"/>
      <c r="F5" s="46"/>
      <c r="G5" s="46"/>
      <c r="H5" s="46"/>
      <c r="I5" s="46"/>
      <c r="J5" s="46"/>
      <c r="K5" s="46"/>
      <c r="L5" s="46"/>
    </row>
    <row r="6" spans="1:12" ht="48" customHeight="1" thickBot="1" x14ac:dyDescent="0.3">
      <c r="A6" s="677" t="s">
        <v>72</v>
      </c>
      <c r="B6" s="678" t="s">
        <v>19</v>
      </c>
      <c r="C6" s="678" t="s">
        <v>93</v>
      </c>
      <c r="D6" s="678" t="s">
        <v>41</v>
      </c>
      <c r="E6" s="678" t="s">
        <v>24</v>
      </c>
      <c r="F6" s="678" t="s">
        <v>332</v>
      </c>
      <c r="G6" s="678" t="s">
        <v>172</v>
      </c>
      <c r="H6" s="678" t="s">
        <v>73</v>
      </c>
      <c r="I6" s="678" t="s">
        <v>74</v>
      </c>
      <c r="J6" s="678" t="s">
        <v>75</v>
      </c>
      <c r="K6" s="678" t="s">
        <v>26</v>
      </c>
      <c r="L6" s="679" t="s">
        <v>44</v>
      </c>
    </row>
    <row r="7" spans="1:12" ht="87" customHeight="1" x14ac:dyDescent="0.25">
      <c r="A7" s="266" t="s">
        <v>76</v>
      </c>
      <c r="B7" s="919" t="s">
        <v>71</v>
      </c>
      <c r="C7" s="269">
        <v>8061.6993309999998</v>
      </c>
      <c r="D7" s="269">
        <v>8061.6993309999998</v>
      </c>
      <c r="E7" s="269">
        <v>7774.053062</v>
      </c>
      <c r="F7" s="287">
        <v>0.96431940001856664</v>
      </c>
      <c r="G7" s="273">
        <v>287.64626899999985</v>
      </c>
      <c r="H7" s="269">
        <v>7471.8596379999999</v>
      </c>
      <c r="I7" s="267">
        <v>0.92683432254390041</v>
      </c>
      <c r="J7" s="269">
        <v>589.8396929999999</v>
      </c>
      <c r="K7" s="269">
        <v>411.80601200000001</v>
      </c>
      <c r="L7" s="268">
        <v>5.1081787485730785E-2</v>
      </c>
    </row>
    <row r="8" spans="1:12" ht="107.25" customHeight="1" x14ac:dyDescent="0.25">
      <c r="A8" s="260" t="s">
        <v>77</v>
      </c>
      <c r="B8" s="920"/>
      <c r="C8" s="270">
        <v>7094.796609</v>
      </c>
      <c r="D8" s="270">
        <v>7094.796609</v>
      </c>
      <c r="E8" s="271">
        <v>6868.046609</v>
      </c>
      <c r="F8" s="288">
        <v>0.96803995766244244</v>
      </c>
      <c r="G8" s="274">
        <v>226.75</v>
      </c>
      <c r="H8" s="270">
        <v>637.12502800000004</v>
      </c>
      <c r="I8" s="72">
        <v>8.9801732609471066E-2</v>
      </c>
      <c r="J8" s="270">
        <v>6457.6715809999996</v>
      </c>
      <c r="K8" s="270">
        <v>15.156914</v>
      </c>
      <c r="L8" s="261">
        <v>2.1363422851012979E-3</v>
      </c>
    </row>
    <row r="9" spans="1:12" ht="48" customHeight="1" x14ac:dyDescent="0.25">
      <c r="A9" s="260" t="s">
        <v>86</v>
      </c>
      <c r="B9" s="920"/>
      <c r="C9" s="270">
        <v>10263.157662</v>
      </c>
      <c r="D9" s="270">
        <v>10263.157662</v>
      </c>
      <c r="E9" s="270">
        <v>1800</v>
      </c>
      <c r="F9" s="288">
        <v>0.17538461936179892</v>
      </c>
      <c r="G9" s="274">
        <v>8463.1576619999996</v>
      </c>
      <c r="H9" s="270">
        <v>799.99999432000004</v>
      </c>
      <c r="I9" s="72">
        <v>7.7948719162919164E-2</v>
      </c>
      <c r="J9" s="270">
        <v>9463.1576676799996</v>
      </c>
      <c r="K9" s="270">
        <v>0</v>
      </c>
      <c r="L9" s="261">
        <v>0</v>
      </c>
    </row>
    <row r="10" spans="1:12" ht="45" customHeight="1" thickBot="1" x14ac:dyDescent="0.3">
      <c r="A10" s="263" t="s">
        <v>78</v>
      </c>
      <c r="B10" s="921"/>
      <c r="C10" s="272">
        <v>6544.5463980000004</v>
      </c>
      <c r="D10" s="272">
        <v>6544.5463980000004</v>
      </c>
      <c r="E10" s="272">
        <v>2829.3421960000001</v>
      </c>
      <c r="F10" s="289">
        <v>0.432320595490719</v>
      </c>
      <c r="G10" s="275">
        <v>3715.2042020000004</v>
      </c>
      <c r="H10" s="272">
        <v>2531.3290395999998</v>
      </c>
      <c r="I10" s="264">
        <v>0.3867844898117872</v>
      </c>
      <c r="J10" s="272">
        <v>4013.2173584000006</v>
      </c>
      <c r="K10" s="272">
        <v>460.155258</v>
      </c>
      <c r="L10" s="265">
        <v>7.031125306722899E-2</v>
      </c>
    </row>
    <row r="11" spans="1:12" ht="31.5" customHeight="1" thickBot="1" x14ac:dyDescent="0.3">
      <c r="A11" s="670" t="s">
        <v>61</v>
      </c>
      <c r="B11" s="671"/>
      <c r="C11" s="672">
        <v>31964.199999999997</v>
      </c>
      <c r="D11" s="672">
        <v>31964.199999999997</v>
      </c>
      <c r="E11" s="672">
        <v>19271.441867000001</v>
      </c>
      <c r="F11" s="673">
        <v>0.60290706061781629</v>
      </c>
      <c r="G11" s="674">
        <v>12692.758132999996</v>
      </c>
      <c r="H11" s="672">
        <v>11440.31369992</v>
      </c>
      <c r="I11" s="675">
        <v>0.35791021517572785</v>
      </c>
      <c r="J11" s="672">
        <v>20523.886300079997</v>
      </c>
      <c r="K11" s="672">
        <v>887.11818400000004</v>
      </c>
      <c r="L11" s="676">
        <v>2.7753492469700481E-2</v>
      </c>
    </row>
    <row r="12" spans="1:12" x14ac:dyDescent="0.25">
      <c r="A12" t="s">
        <v>495</v>
      </c>
    </row>
    <row r="13" spans="1:12" x14ac:dyDescent="0.25">
      <c r="H13" s="1"/>
    </row>
    <row r="15" spans="1:12" x14ac:dyDescent="0.25">
      <c r="H15" s="1"/>
      <c r="J15" s="91"/>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DATOS SIIF</vt:lpstr>
      <vt:lpstr>DATOS SENT</vt:lpstr>
      <vt:lpstr>CONSOLIDADO SECTOR INTERIOR</vt:lpstr>
      <vt:lpstr>CONSOLIDADO </vt:lpstr>
      <vt:lpstr>POR DIRECCIONES</vt:lpstr>
      <vt:lpstr>ALERTAS DIRECCIONES</vt:lpstr>
      <vt:lpstr>GLOSARIO</vt:lpstr>
      <vt:lpstr>GRAFICAS DE TENDENCIA </vt:lpstr>
      <vt:lpstr>CUADRO SENTENCIA</vt:lpstr>
      <vt:lpstr>Comparativo Sector</vt:lpstr>
      <vt:lpstr>NASA KIWE</vt:lpstr>
      <vt:lpstr>UNP</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2024-01-09T16:14:27Z</cp:lastPrinted>
  <dcterms:created xsi:type="dcterms:W3CDTF">2015-10-22T11:50:38Z</dcterms:created>
  <dcterms:modified xsi:type="dcterms:W3CDTF">2024-06-13T13:37:10Z</dcterms:modified>
</cp:coreProperties>
</file>