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mintsrv-11x\OAP\GPGP\VIGENCIA 2024\1. EJECUCION PRESUPUESTAL\3. EJECUCIONES WEB\"/>
    </mc:Choice>
  </mc:AlternateContent>
  <xr:revisionPtr revIDLastSave="0" documentId="13_ncr:1_{73AADACA-5063-4BEC-B1A8-C88CD021EB4D}" xr6:coauthVersionLast="36" xr6:coauthVersionMax="36" xr10:uidLastSave="{00000000-0000-0000-0000-000000000000}"/>
  <bookViews>
    <workbookView xWindow="0" yWindow="0" windowWidth="28800" windowHeight="12075" firstSheet="4" activeTab="9" xr2:uid="{3579BC60-0AE8-4B9F-9E55-3DE07AACC97B}"/>
  </bookViews>
  <sheets>
    <sheet name="DATOS SIIF" sheetId="549" state="hidden" r:id="rId1"/>
    <sheet name="30 de junio de 2024" sheetId="294" state="hidden" r:id="rId2"/>
    <sheet name="DATOS SENT" sheetId="551" state="hidden" r:id="rId3"/>
    <sheet name="CONSOLIDADO SECTOR INTERIOR" sheetId="83" state="hidden" r:id="rId4"/>
    <sheet name="CONSOLIDADO " sheetId="66" r:id="rId5"/>
    <sheet name="POR DIRECCIONES" sheetId="129" r:id="rId6"/>
    <sheet name="ALERTAS DIRECCIONES" sheetId="6" r:id="rId7"/>
    <sheet name="GLOSARIO" sheetId="987" state="hidden" r:id="rId8"/>
    <sheet name="GRAFICAS DE TENDENCIA " sheetId="1079" state="hidden" r:id="rId9"/>
    <sheet name="CUADRO SENTENCIA" sheetId="60" r:id="rId10"/>
    <sheet name="Comparativo Sector" sheetId="1073" state="hidden" r:id="rId11"/>
    <sheet name="NASA KIWE" sheetId="72" state="hidden" r:id="rId12"/>
    <sheet name="UNP" sheetId="77" state="hidden" r:id="rId13"/>
    <sheet name="BOMBEROS" sheetId="76" state="hidden" r:id="rId14"/>
    <sheet name="DER AUTOR" sheetId="73" state="hidden" r:id="rId15"/>
  </sheets>
  <externalReferences>
    <externalReference r:id="rId16"/>
    <externalReference r:id="rId17"/>
    <externalReference r:id="rId18"/>
  </externalReferences>
  <definedNames>
    <definedName name="_xlnm._FilterDatabase" localSheetId="1" hidden="1">'30 de junio de 2024'!$A$4:$T$86</definedName>
    <definedName name="_xlnm._FilterDatabase" localSheetId="6" hidden="1">'ALERTAS DIRECCIONES'!#REF!</definedName>
    <definedName name="_xlnm._FilterDatabase" localSheetId="2" hidden="1">'DATOS SENT'!$A$4:$AA$48</definedName>
    <definedName name="_xlnm._FilterDatabase" localSheetId="0" hidden="1">'DATOS SIIF'!$A$4:$BV$4</definedName>
    <definedName name="_xlnm._FilterDatabase" localSheetId="5" hidden="1">'POR DIRECCIONES'!$A$6:$V$86</definedName>
    <definedName name="año">[1]Listas!$M$2:$M$8</definedName>
    <definedName name="_xlnm.Print_Area" localSheetId="1">'30 de junio de 2024'!$A$1:$O$209</definedName>
    <definedName name="_xlnm.Print_Area" localSheetId="6">'ALERTAS DIRECCIONES'!$A$1:$T$55</definedName>
    <definedName name="_xlnm.Print_Area" localSheetId="4">'CONSOLIDADO '!$A$3:$N$20</definedName>
    <definedName name="_xlnm.Print_Area" localSheetId="7">GLOSARIO!$A$2:$L$13</definedName>
    <definedName name="_xlnm.Print_Area" localSheetId="5">'POR DIRECCIONES'!$A$2:$Q$200</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6">'ALERTAS DIRECCIONES'!$A$1:$S$55</definedName>
    <definedName name="Print_Area" localSheetId="4">'CONSOLIDADO '!$A$3:$N$20</definedName>
    <definedName name="Print_Area" localSheetId="7">GLOSARIO!$A$1:$M$27</definedName>
    <definedName name="Print_Area" localSheetId="5">'POR DIRECCIONES'!$A$2:$P$200</definedName>
    <definedName name="Print_Titles" localSheetId="6">'ALERTAS DIRECCIONES'!$1:$4</definedName>
    <definedName name="Print_Titles" localSheetId="4">'CONSOLIDADO '!$3:$20</definedName>
    <definedName name="Print_Titles" localSheetId="5">'POR DIRECCIONES'!$2:$5</definedName>
    <definedName name="Sumar?">[1]Listas!$F$2:$F$3</definedName>
    <definedName name="Tipo_gasto">[1]Listas!$D$2:$D$3</definedName>
    <definedName name="_xlnm.Print_Titles" localSheetId="6">'ALERTAS DIRECCIONES'!$1:$4</definedName>
    <definedName name="_xlnm.Print_Titles" localSheetId="5">'POR DIRECCIONES'!$2:$5</definedName>
  </definedNames>
  <calcPr calcId="191029"/>
</workbook>
</file>

<file path=xl/calcChain.xml><?xml version="1.0" encoding="utf-8"?>
<calcChain xmlns="http://schemas.openxmlformats.org/spreadsheetml/2006/main">
  <c r="B181" i="294" l="1"/>
  <c r="B180" i="294"/>
  <c r="J180" i="294"/>
  <c r="A116" i="549"/>
  <c r="B116" i="549"/>
  <c r="C116" i="549"/>
  <c r="D116" i="549"/>
  <c r="E116" i="549"/>
  <c r="F116" i="549"/>
  <c r="G116" i="549"/>
  <c r="H116" i="549"/>
  <c r="I116" i="549"/>
  <c r="J116" i="549"/>
  <c r="K116" i="549"/>
  <c r="L116" i="549"/>
  <c r="M116" i="549"/>
  <c r="N116" i="549"/>
  <c r="O116" i="549"/>
  <c r="P116" i="549"/>
  <c r="D180" i="294" s="1"/>
  <c r="Q116" i="549"/>
  <c r="E180" i="294" s="1"/>
  <c r="S116" i="549"/>
  <c r="G180" i="294" s="1"/>
  <c r="T116" i="549"/>
  <c r="H180" i="294" s="1"/>
  <c r="U116" i="549"/>
  <c r="I180" i="294" s="1"/>
  <c r="V116" i="549"/>
  <c r="W116" i="549"/>
  <c r="K180" i="294" s="1"/>
  <c r="X116" i="549"/>
  <c r="Y116" i="549"/>
  <c r="Z116" i="549"/>
  <c r="AA116" i="549"/>
  <c r="AB116" i="549"/>
  <c r="R116" i="549"/>
  <c r="F180" i="294" s="1"/>
  <c r="M180" i="294" l="1"/>
  <c r="O180" i="294"/>
  <c r="N180" i="294"/>
  <c r="J7" i="1073" l="1"/>
  <c r="B3" i="1073"/>
  <c r="B1" i="1073"/>
  <c r="G60" i="1079"/>
  <c r="E60" i="1079"/>
  <c r="A2" i="987"/>
  <c r="E17" i="83"/>
  <c r="L11" i="83"/>
  <c r="J11" i="83"/>
  <c r="G11" i="83"/>
  <c r="E11" i="83"/>
  <c r="D11" i="83"/>
  <c r="C11" i="83"/>
  <c r="L10" i="83"/>
  <c r="J10" i="83"/>
  <c r="K10" i="83" s="1"/>
  <c r="I10" i="83"/>
  <c r="G10" i="83"/>
  <c r="F10" i="83"/>
  <c r="E10" i="83"/>
  <c r="D10" i="83"/>
  <c r="C10" i="83"/>
  <c r="B8" i="83"/>
  <c r="B182" i="294"/>
  <c r="D168" i="294"/>
  <c r="N95" i="294"/>
  <c r="N96" i="294" s="1"/>
  <c r="C10" i="294"/>
  <c r="C11" i="294" s="1"/>
  <c r="C6" i="294"/>
  <c r="C7" i="294" s="1"/>
  <c r="L16" i="83"/>
  <c r="L17" i="83" s="1"/>
  <c r="H7" i="1073"/>
  <c r="AA46" i="551"/>
  <c r="Z46" i="551"/>
  <c r="Y46" i="551"/>
  <c r="X46" i="551"/>
  <c r="W46" i="551"/>
  <c r="V46" i="551"/>
  <c r="U46" i="551"/>
  <c r="T46" i="551"/>
  <c r="S46" i="551"/>
  <c r="R46" i="551"/>
  <c r="Q46" i="551"/>
  <c r="AA45"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S19" i="551"/>
  <c r="R19" i="551"/>
  <c r="Q19" i="551"/>
  <c r="B3" i="551"/>
  <c r="AA50" i="551"/>
  <c r="Z50" i="551"/>
  <c r="Y50" i="551"/>
  <c r="X50" i="551"/>
  <c r="W50" i="551"/>
  <c r="V50" i="551"/>
  <c r="U50" i="551"/>
  <c r="T50" i="551"/>
  <c r="S50" i="551"/>
  <c r="R50" i="551"/>
  <c r="Q50" i="551"/>
  <c r="AB127" i="549"/>
  <c r="P168" i="294" s="1"/>
  <c r="P169" i="294" s="1"/>
  <c r="AA127" i="549"/>
  <c r="Z127" i="549"/>
  <c r="K168" i="294" s="1"/>
  <c r="Y127" i="549"/>
  <c r="J168" i="294" s="1"/>
  <c r="X127" i="549"/>
  <c r="W127" i="549"/>
  <c r="L168" i="294" s="1"/>
  <c r="L169" i="294" s="1"/>
  <c r="V127" i="549"/>
  <c r="H168" i="294" s="1"/>
  <c r="H169" i="294" s="1"/>
  <c r="U127" i="549"/>
  <c r="G168" i="294" s="1"/>
  <c r="T127" i="549"/>
  <c r="S127" i="549"/>
  <c r="R127" i="549"/>
  <c r="F168" i="294" s="1"/>
  <c r="F169" i="294" s="1"/>
  <c r="Q127" i="549"/>
  <c r="E168" i="294" s="1"/>
  <c r="O127" i="549"/>
  <c r="N127" i="549"/>
  <c r="M127" i="549"/>
  <c r="L127" i="549"/>
  <c r="K127" i="549"/>
  <c r="J127" i="549"/>
  <c r="I127" i="549"/>
  <c r="H127" i="549"/>
  <c r="G127" i="549"/>
  <c r="F127" i="549"/>
  <c r="E127" i="549"/>
  <c r="D127" i="549"/>
  <c r="C127" i="549"/>
  <c r="B168" i="294" s="1"/>
  <c r="B127" i="549"/>
  <c r="A127" i="549"/>
  <c r="AB126" i="549"/>
  <c r="P166" i="294" s="1"/>
  <c r="AA126" i="549"/>
  <c r="Z126" i="549"/>
  <c r="K166" i="294" s="1"/>
  <c r="Y126" i="549"/>
  <c r="J166" i="294" s="1"/>
  <c r="X126" i="549"/>
  <c r="W126" i="549"/>
  <c r="L166" i="294" s="1"/>
  <c r="V126" i="549"/>
  <c r="H166" i="294" s="1"/>
  <c r="U126" i="549"/>
  <c r="G166" i="294" s="1"/>
  <c r="T126" i="549"/>
  <c r="S126" i="549"/>
  <c r="R126" i="549"/>
  <c r="F166" i="294" s="1"/>
  <c r="Q126" i="549"/>
  <c r="E166" i="294" s="1"/>
  <c r="O126" i="549"/>
  <c r="N126" i="549"/>
  <c r="M126" i="549"/>
  <c r="L126" i="549"/>
  <c r="K126" i="549"/>
  <c r="J126" i="549"/>
  <c r="I126" i="549"/>
  <c r="H126" i="549"/>
  <c r="G126" i="549"/>
  <c r="F126" i="549"/>
  <c r="E126" i="549"/>
  <c r="D126" i="549"/>
  <c r="C126" i="549"/>
  <c r="B166" i="294" s="1"/>
  <c r="B126" i="549"/>
  <c r="A126" i="549"/>
  <c r="AB125" i="549"/>
  <c r="P165" i="294" s="1"/>
  <c r="AA125" i="549"/>
  <c r="Z125" i="549"/>
  <c r="K165" i="294" s="1"/>
  <c r="Y125" i="549"/>
  <c r="J165" i="294" s="1"/>
  <c r="X125" i="549"/>
  <c r="O165" i="294" s="1"/>
  <c r="W125" i="549"/>
  <c r="L165" i="294" s="1"/>
  <c r="V125" i="549"/>
  <c r="H165" i="294" s="1"/>
  <c r="U125" i="549"/>
  <c r="G165" i="294" s="1"/>
  <c r="T125" i="549"/>
  <c r="S125" i="549"/>
  <c r="R125" i="549"/>
  <c r="F165" i="294" s="1"/>
  <c r="Q125" i="549"/>
  <c r="P125" i="549" s="1"/>
  <c r="D165" i="294" s="1"/>
  <c r="E165" i="294" s="1"/>
  <c r="O125" i="549"/>
  <c r="N125" i="549"/>
  <c r="M125" i="549"/>
  <c r="L125" i="549"/>
  <c r="K125" i="549"/>
  <c r="J125" i="549"/>
  <c r="I125" i="549"/>
  <c r="H125" i="549"/>
  <c r="G125" i="549"/>
  <c r="F125" i="549"/>
  <c r="E125" i="549"/>
  <c r="D125" i="549"/>
  <c r="C125" i="549"/>
  <c r="B165" i="294" s="1"/>
  <c r="B125" i="549"/>
  <c r="A125" i="549"/>
  <c r="AB124" i="549"/>
  <c r="P163" i="294" s="1"/>
  <c r="AA124" i="549"/>
  <c r="Z124" i="549"/>
  <c r="K163" i="294" s="1"/>
  <c r="Y124" i="549"/>
  <c r="J163" i="294" s="1"/>
  <c r="X124" i="549"/>
  <c r="W124" i="549"/>
  <c r="L163" i="294" s="1"/>
  <c r="L164" i="294" s="1"/>
  <c r="F7" i="72" s="1"/>
  <c r="V124" i="549"/>
  <c r="H163" i="294" s="1"/>
  <c r="H164" i="294" s="1"/>
  <c r="D7" i="72" s="1"/>
  <c r="U124" i="549"/>
  <c r="G163" i="294" s="1"/>
  <c r="T124" i="549"/>
  <c r="S124" i="549"/>
  <c r="R124" i="549"/>
  <c r="F163" i="294" s="1"/>
  <c r="F164" i="294" s="1"/>
  <c r="B7" i="72" s="1"/>
  <c r="Q124" i="549"/>
  <c r="E163" i="294" s="1"/>
  <c r="O124" i="549"/>
  <c r="N124" i="549"/>
  <c r="M124" i="549"/>
  <c r="L124" i="549"/>
  <c r="K124" i="549"/>
  <c r="J124" i="549"/>
  <c r="I124" i="549"/>
  <c r="H124" i="549"/>
  <c r="G124" i="549"/>
  <c r="F124" i="549"/>
  <c r="E124" i="549"/>
  <c r="D124" i="549"/>
  <c r="C124" i="549"/>
  <c r="B124" i="549"/>
  <c r="A124" i="549"/>
  <c r="AB123" i="549"/>
  <c r="P161" i="294" s="1"/>
  <c r="P162" i="294" s="1"/>
  <c r="AA123" i="549"/>
  <c r="Z123" i="549"/>
  <c r="K161" i="294" s="1"/>
  <c r="Y123" i="549"/>
  <c r="J161" i="294" s="1"/>
  <c r="X123" i="549"/>
  <c r="O161" i="294" s="1"/>
  <c r="W123" i="549"/>
  <c r="L161" i="294" s="1"/>
  <c r="L162" i="294" s="1"/>
  <c r="F6" i="72" s="1"/>
  <c r="V123" i="549"/>
  <c r="H161" i="294" s="1"/>
  <c r="H162" i="294" s="1"/>
  <c r="D6" i="72" s="1"/>
  <c r="U123" i="549"/>
  <c r="G161" i="294" s="1"/>
  <c r="T123" i="549"/>
  <c r="S123" i="549"/>
  <c r="R123" i="549"/>
  <c r="F161" i="294" s="1"/>
  <c r="F162" i="294" s="1"/>
  <c r="B6" i="72" s="1"/>
  <c r="Q123" i="549"/>
  <c r="P123" i="549" s="1"/>
  <c r="O123" i="549"/>
  <c r="N123" i="549"/>
  <c r="M123" i="549"/>
  <c r="L123" i="549"/>
  <c r="K123" i="549"/>
  <c r="J123" i="549"/>
  <c r="I123" i="549"/>
  <c r="H123" i="549"/>
  <c r="G123" i="549"/>
  <c r="F123" i="549"/>
  <c r="E123" i="549"/>
  <c r="D123" i="549"/>
  <c r="C123" i="549"/>
  <c r="B161" i="294" s="1"/>
  <c r="B123" i="549"/>
  <c r="A123" i="549"/>
  <c r="AB122" i="549"/>
  <c r="P159" i="294" s="1"/>
  <c r="AA122" i="549"/>
  <c r="Z122" i="549"/>
  <c r="K159" i="294" s="1"/>
  <c r="Y122" i="549"/>
  <c r="J159" i="294" s="1"/>
  <c r="X122" i="549"/>
  <c r="O159" i="294" s="1"/>
  <c r="W122" i="549"/>
  <c r="L159" i="294" s="1"/>
  <c r="V122" i="549"/>
  <c r="U122" i="549"/>
  <c r="G159" i="294" s="1"/>
  <c r="T122" i="549"/>
  <c r="S122" i="549"/>
  <c r="R122" i="549"/>
  <c r="F159" i="294" s="1"/>
  <c r="Q122" i="549"/>
  <c r="P122" i="549" s="1"/>
  <c r="O122" i="549"/>
  <c r="N122" i="549"/>
  <c r="M122" i="549"/>
  <c r="L122" i="549"/>
  <c r="K122" i="549"/>
  <c r="J122" i="549"/>
  <c r="I122" i="549"/>
  <c r="H122" i="549"/>
  <c r="G122" i="549"/>
  <c r="F122" i="549"/>
  <c r="E122" i="549"/>
  <c r="D122" i="549"/>
  <c r="C122" i="549"/>
  <c r="B159" i="294" s="1"/>
  <c r="B122" i="549"/>
  <c r="A122" i="549"/>
  <c r="AB121" i="549"/>
  <c r="P158" i="294" s="1"/>
  <c r="AA121" i="549"/>
  <c r="Z121" i="549"/>
  <c r="K158" i="294" s="1"/>
  <c r="Y121" i="549"/>
  <c r="J158" i="294" s="1"/>
  <c r="X121" i="549"/>
  <c r="O158" i="294" s="1"/>
  <c r="W121" i="549"/>
  <c r="L158" i="294" s="1"/>
  <c r="V121" i="549"/>
  <c r="U121" i="549"/>
  <c r="G158" i="294" s="1"/>
  <c r="T121" i="549"/>
  <c r="S121" i="549"/>
  <c r="R121" i="549"/>
  <c r="F158" i="294" s="1"/>
  <c r="Q121" i="549"/>
  <c r="D158" i="294" s="1"/>
  <c r="O121" i="549"/>
  <c r="N121" i="549"/>
  <c r="M121" i="549"/>
  <c r="L121" i="549"/>
  <c r="K121" i="549"/>
  <c r="J121" i="549"/>
  <c r="I121" i="549"/>
  <c r="H121" i="549"/>
  <c r="G121" i="549"/>
  <c r="F121" i="549"/>
  <c r="E121" i="549"/>
  <c r="D121" i="549"/>
  <c r="C121" i="549"/>
  <c r="B158" i="294" s="1"/>
  <c r="B121" i="549"/>
  <c r="A121" i="549"/>
  <c r="AB120" i="549"/>
  <c r="P157" i="294" s="1"/>
  <c r="AA120" i="549"/>
  <c r="Z120" i="549"/>
  <c r="K157" i="294" s="1"/>
  <c r="Y120" i="549"/>
  <c r="J157" i="294" s="1"/>
  <c r="X120" i="549"/>
  <c r="O157" i="294" s="1"/>
  <c r="W120" i="549"/>
  <c r="L157" i="294" s="1"/>
  <c r="V120" i="549"/>
  <c r="H159" i="294" s="1"/>
  <c r="U120" i="549"/>
  <c r="G157" i="294" s="1"/>
  <c r="T120" i="549"/>
  <c r="S120" i="549"/>
  <c r="R120" i="549"/>
  <c r="F157" i="294" s="1"/>
  <c r="Q120" i="549"/>
  <c r="E157" i="294" s="1"/>
  <c r="O120" i="549"/>
  <c r="N120" i="549"/>
  <c r="M120" i="549"/>
  <c r="L120" i="549"/>
  <c r="K120" i="549"/>
  <c r="J120" i="549"/>
  <c r="I120" i="549"/>
  <c r="H120" i="549"/>
  <c r="G120" i="549"/>
  <c r="F120" i="549"/>
  <c r="E120" i="549"/>
  <c r="D120" i="549"/>
  <c r="C120" i="549"/>
  <c r="B157" i="294" s="1"/>
  <c r="B120" i="549"/>
  <c r="A120" i="549"/>
  <c r="AB119" i="549"/>
  <c r="P184" i="294" s="1"/>
  <c r="P185" i="294" s="1"/>
  <c r="J17" i="1073" s="1"/>
  <c r="AA119" i="549"/>
  <c r="Z119" i="549"/>
  <c r="K184" i="294" s="1"/>
  <c r="Y119" i="549"/>
  <c r="J184" i="294" s="1"/>
  <c r="X119" i="549"/>
  <c r="W119" i="549"/>
  <c r="L184" i="294" s="1"/>
  <c r="L185" i="294" s="1"/>
  <c r="V119" i="549"/>
  <c r="H184" i="294" s="1"/>
  <c r="H185" i="294" s="1"/>
  <c r="D10" i="76" s="1"/>
  <c r="U119" i="549"/>
  <c r="G184" i="294" s="1"/>
  <c r="G185" i="294" s="1"/>
  <c r="T119" i="549"/>
  <c r="S119" i="549"/>
  <c r="R119" i="549"/>
  <c r="F184" i="294" s="1"/>
  <c r="F185" i="294" s="1"/>
  <c r="Q119" i="549"/>
  <c r="E184" i="294" s="1"/>
  <c r="P119" i="549"/>
  <c r="D184" i="294" s="1"/>
  <c r="O119" i="549"/>
  <c r="N119" i="549"/>
  <c r="M119" i="549"/>
  <c r="L119" i="549"/>
  <c r="K119" i="549"/>
  <c r="J119" i="549"/>
  <c r="I119" i="549"/>
  <c r="H119" i="549"/>
  <c r="G119" i="549"/>
  <c r="F119" i="549"/>
  <c r="E119" i="549"/>
  <c r="D119" i="549"/>
  <c r="C119" i="549"/>
  <c r="B119" i="549"/>
  <c r="A119" i="549"/>
  <c r="AB118" i="549"/>
  <c r="P182" i="294" s="1"/>
  <c r="AA118" i="549"/>
  <c r="Z118" i="549"/>
  <c r="K182" i="294" s="1"/>
  <c r="Y118" i="549"/>
  <c r="J182" i="294" s="1"/>
  <c r="X118" i="549"/>
  <c r="W118" i="549"/>
  <c r="L182" i="294" s="1"/>
  <c r="V118" i="549"/>
  <c r="U118" i="549"/>
  <c r="G182" i="294" s="1"/>
  <c r="T118" i="549"/>
  <c r="S118" i="549"/>
  <c r="R118" i="549"/>
  <c r="F182" i="294" s="1"/>
  <c r="Q118" i="549"/>
  <c r="E182" i="294" s="1"/>
  <c r="P118" i="549"/>
  <c r="D182" i="294" s="1"/>
  <c r="O118" i="549"/>
  <c r="N118" i="549"/>
  <c r="M118" i="549"/>
  <c r="L118" i="549"/>
  <c r="K118" i="549"/>
  <c r="J118" i="549"/>
  <c r="I118" i="549"/>
  <c r="H118" i="549"/>
  <c r="G118" i="549"/>
  <c r="F118" i="549"/>
  <c r="E118" i="549"/>
  <c r="D118" i="549"/>
  <c r="C118" i="549"/>
  <c r="B118" i="549"/>
  <c r="A118" i="549"/>
  <c r="AB117" i="549"/>
  <c r="P181" i="294" s="1"/>
  <c r="AA117" i="549"/>
  <c r="Z117" i="549"/>
  <c r="K181" i="294" s="1"/>
  <c r="Y117" i="549"/>
  <c r="J181" i="294" s="1"/>
  <c r="X117" i="549"/>
  <c r="W117" i="549"/>
  <c r="L181" i="294" s="1"/>
  <c r="L183" i="294" s="1"/>
  <c r="V117" i="549"/>
  <c r="H181" i="294" s="1"/>
  <c r="U117" i="549"/>
  <c r="G181" i="294" s="1"/>
  <c r="T117" i="549"/>
  <c r="S117" i="549"/>
  <c r="R117" i="549"/>
  <c r="F181" i="294" s="1"/>
  <c r="Q117" i="549"/>
  <c r="E181" i="294" s="1"/>
  <c r="P117" i="549"/>
  <c r="D181" i="294" s="1"/>
  <c r="O117" i="549"/>
  <c r="N117" i="549"/>
  <c r="M117" i="549"/>
  <c r="L117" i="549"/>
  <c r="K117" i="549"/>
  <c r="J117" i="549"/>
  <c r="I117" i="549"/>
  <c r="H117" i="549"/>
  <c r="G117" i="549"/>
  <c r="F117" i="549"/>
  <c r="E117" i="549"/>
  <c r="D117" i="549"/>
  <c r="C117" i="549"/>
  <c r="B117" i="549"/>
  <c r="A117" i="549"/>
  <c r="AB115" i="549"/>
  <c r="P178" i="294" s="1"/>
  <c r="P179" i="294" s="1"/>
  <c r="AA115" i="549"/>
  <c r="Z115" i="549"/>
  <c r="K178" i="294" s="1"/>
  <c r="K179" i="294" s="1"/>
  <c r="Y115" i="549"/>
  <c r="J178" i="294" s="1"/>
  <c r="J179" i="294" s="1"/>
  <c r="X115" i="549"/>
  <c r="W115" i="549"/>
  <c r="L178" i="294" s="1"/>
  <c r="L179" i="294" s="1"/>
  <c r="F6" i="76" s="1"/>
  <c r="V115" i="549"/>
  <c r="H178" i="294" s="1"/>
  <c r="H179" i="294" s="1"/>
  <c r="D6" i="76" s="1"/>
  <c r="U115" i="549"/>
  <c r="G178" i="294" s="1"/>
  <c r="T115" i="549"/>
  <c r="S115" i="549"/>
  <c r="R115" i="549"/>
  <c r="F178" i="294" s="1"/>
  <c r="F179" i="294" s="1"/>
  <c r="B6" i="76" s="1"/>
  <c r="Q115" i="549"/>
  <c r="E178" i="294" s="1"/>
  <c r="P115" i="549"/>
  <c r="D178" i="294" s="1"/>
  <c r="O115" i="549"/>
  <c r="N115" i="549"/>
  <c r="M115" i="549"/>
  <c r="L115" i="549"/>
  <c r="K115" i="549"/>
  <c r="J115" i="549"/>
  <c r="I115" i="549"/>
  <c r="H115" i="549"/>
  <c r="G115" i="549"/>
  <c r="F115" i="549"/>
  <c r="E115" i="549"/>
  <c r="D115" i="549"/>
  <c r="C115" i="549"/>
  <c r="B178" i="294" s="1"/>
  <c r="B115" i="549"/>
  <c r="A115" i="549"/>
  <c r="AB114" i="549"/>
  <c r="P176" i="294" s="1"/>
  <c r="AA114" i="549"/>
  <c r="Z114" i="549"/>
  <c r="K176" i="294" s="1"/>
  <c r="Y114" i="549"/>
  <c r="J176" i="294" s="1"/>
  <c r="X114" i="549"/>
  <c r="W114" i="549"/>
  <c r="L176" i="294" s="1"/>
  <c r="V114" i="549"/>
  <c r="U114" i="549"/>
  <c r="G176" i="294" s="1"/>
  <c r="T114" i="549"/>
  <c r="H176" i="294" s="1"/>
  <c r="S114" i="549"/>
  <c r="R114" i="549"/>
  <c r="F176" i="294" s="1"/>
  <c r="Q114" i="549"/>
  <c r="E176" i="294" s="1"/>
  <c r="P114" i="549"/>
  <c r="D176" i="294" s="1"/>
  <c r="O114" i="549"/>
  <c r="N114" i="549"/>
  <c r="M114" i="549"/>
  <c r="L114" i="549"/>
  <c r="K114" i="549"/>
  <c r="J114" i="549"/>
  <c r="I114" i="549"/>
  <c r="H114" i="549"/>
  <c r="G114" i="549"/>
  <c r="F114" i="549"/>
  <c r="E114" i="549"/>
  <c r="D114" i="549"/>
  <c r="C114" i="549"/>
  <c r="B176" i="294" s="1"/>
  <c r="B114" i="549"/>
  <c r="A114" i="549"/>
  <c r="AB113" i="549"/>
  <c r="P175" i="294" s="1"/>
  <c r="AA113" i="549"/>
  <c r="Z113" i="549"/>
  <c r="K175" i="294" s="1"/>
  <c r="Y113" i="549"/>
  <c r="J175" i="294" s="1"/>
  <c r="X113" i="549"/>
  <c r="W113" i="549"/>
  <c r="L175" i="294" s="1"/>
  <c r="V113" i="549"/>
  <c r="U113" i="549"/>
  <c r="G175" i="294" s="1"/>
  <c r="T113" i="549"/>
  <c r="H175" i="294" s="1"/>
  <c r="S113" i="549"/>
  <c r="R113" i="549"/>
  <c r="F175" i="294" s="1"/>
  <c r="Q113" i="549"/>
  <c r="E175" i="294" s="1"/>
  <c r="P113" i="549"/>
  <c r="D175" i="294" s="1"/>
  <c r="O113" i="549"/>
  <c r="N113" i="549"/>
  <c r="M113" i="549"/>
  <c r="L113" i="549"/>
  <c r="K113" i="549"/>
  <c r="J113" i="549"/>
  <c r="I113" i="549"/>
  <c r="H113" i="549"/>
  <c r="G113" i="549"/>
  <c r="F113" i="549"/>
  <c r="E113" i="549"/>
  <c r="D113" i="549"/>
  <c r="C113" i="549"/>
  <c r="B175" i="294" s="1"/>
  <c r="B113" i="549"/>
  <c r="A113" i="549"/>
  <c r="AB112" i="549"/>
  <c r="P174" i="294" s="1"/>
  <c r="AA112" i="549"/>
  <c r="Z112" i="549"/>
  <c r="K174" i="294" s="1"/>
  <c r="Y112" i="549"/>
  <c r="J174" i="294" s="1"/>
  <c r="X112" i="549"/>
  <c r="W112" i="549"/>
  <c r="L174" i="294" s="1"/>
  <c r="V112" i="549"/>
  <c r="U112" i="549"/>
  <c r="G174" i="294" s="1"/>
  <c r="T112" i="549"/>
  <c r="H174" i="294" s="1"/>
  <c r="S112" i="549"/>
  <c r="R112" i="549"/>
  <c r="F174" i="294" s="1"/>
  <c r="Q112" i="549"/>
  <c r="E174" i="294" s="1"/>
  <c r="P112" i="549"/>
  <c r="D174" i="294" s="1"/>
  <c r="O112" i="549"/>
  <c r="N112" i="549"/>
  <c r="M112" i="549"/>
  <c r="L112" i="549"/>
  <c r="K112" i="549"/>
  <c r="J112" i="549"/>
  <c r="I112" i="549"/>
  <c r="H112" i="549"/>
  <c r="G112" i="549"/>
  <c r="F112" i="549"/>
  <c r="E112" i="549"/>
  <c r="D112" i="549"/>
  <c r="C112" i="549"/>
  <c r="B174" i="294" s="1"/>
  <c r="B112" i="549"/>
  <c r="A112" i="549"/>
  <c r="AB111" i="549"/>
  <c r="P151" i="294" s="1"/>
  <c r="AA111" i="549"/>
  <c r="Z111" i="549"/>
  <c r="K151" i="294" s="1"/>
  <c r="Y111" i="549"/>
  <c r="J151" i="294" s="1"/>
  <c r="X111" i="549"/>
  <c r="W111" i="549"/>
  <c r="L151" i="294" s="1"/>
  <c r="V111" i="549"/>
  <c r="H151" i="294" s="1"/>
  <c r="H152" i="294" s="1"/>
  <c r="U111" i="549"/>
  <c r="G151" i="294" s="1"/>
  <c r="G152" i="294" s="1"/>
  <c r="T111" i="549"/>
  <c r="S111" i="549"/>
  <c r="R111" i="549"/>
  <c r="F151" i="294" s="1"/>
  <c r="F152" i="294" s="1"/>
  <c r="Q111" i="549"/>
  <c r="E151" i="294" s="1"/>
  <c r="P111" i="549"/>
  <c r="D151" i="294" s="1"/>
  <c r="O111" i="549"/>
  <c r="N111" i="549"/>
  <c r="M111" i="549"/>
  <c r="H111" i="549"/>
  <c r="G111" i="549"/>
  <c r="F111" i="549"/>
  <c r="E111" i="549"/>
  <c r="D111" i="549"/>
  <c r="C111" i="549"/>
  <c r="B151" i="294" s="1"/>
  <c r="B111" i="549"/>
  <c r="A111" i="549"/>
  <c r="AB110" i="549"/>
  <c r="P149" i="294" s="1"/>
  <c r="P150" i="294" s="1"/>
  <c r="J10" i="1073" s="1"/>
  <c r="AA110" i="549"/>
  <c r="Z110" i="549"/>
  <c r="K149" i="294" s="1"/>
  <c r="Y110" i="549"/>
  <c r="J149" i="294" s="1"/>
  <c r="X110" i="549"/>
  <c r="W110" i="549"/>
  <c r="L149" i="294" s="1"/>
  <c r="L150" i="294" s="1"/>
  <c r="F10" i="77" s="1"/>
  <c r="V110" i="549"/>
  <c r="H149" i="294" s="1"/>
  <c r="H150" i="294" s="1"/>
  <c r="D10" i="77" s="1"/>
  <c r="U110" i="549"/>
  <c r="G149" i="294" s="1"/>
  <c r="T110" i="549"/>
  <c r="S110" i="549"/>
  <c r="R110" i="549"/>
  <c r="F149" i="294" s="1"/>
  <c r="F150" i="294" s="1"/>
  <c r="Q110" i="549"/>
  <c r="E149" i="294" s="1"/>
  <c r="P110" i="549"/>
  <c r="D149" i="294" s="1"/>
  <c r="O110" i="549"/>
  <c r="N110" i="549"/>
  <c r="M110" i="549"/>
  <c r="H110" i="549"/>
  <c r="G110" i="549"/>
  <c r="F110" i="549"/>
  <c r="E110" i="549"/>
  <c r="D110" i="549"/>
  <c r="C110" i="549"/>
  <c r="B149" i="294" s="1"/>
  <c r="B110" i="549"/>
  <c r="A110" i="549"/>
  <c r="AB109" i="549"/>
  <c r="P147" i="294" s="1"/>
  <c r="AA109" i="549"/>
  <c r="Z109" i="549"/>
  <c r="K147" i="294" s="1"/>
  <c r="Y109" i="549"/>
  <c r="J147" i="294" s="1"/>
  <c r="X109" i="549"/>
  <c r="W109" i="549"/>
  <c r="L147" i="294" s="1"/>
  <c r="V109" i="549"/>
  <c r="H147" i="294" s="1"/>
  <c r="U109" i="549"/>
  <c r="G147" i="294" s="1"/>
  <c r="T109" i="549"/>
  <c r="S109" i="549"/>
  <c r="R109" i="549"/>
  <c r="F147" i="294" s="1"/>
  <c r="Q109" i="549"/>
  <c r="E147" i="294" s="1"/>
  <c r="P109" i="549"/>
  <c r="D147" i="294" s="1"/>
  <c r="O109" i="549"/>
  <c r="N109" i="549"/>
  <c r="M109" i="549"/>
  <c r="H109" i="549"/>
  <c r="G109" i="549"/>
  <c r="F109" i="549"/>
  <c r="E109" i="549"/>
  <c r="D109" i="549"/>
  <c r="C109" i="549"/>
  <c r="B147" i="294" s="1"/>
  <c r="B109" i="549"/>
  <c r="A109" i="549"/>
  <c r="AB108" i="549"/>
  <c r="P146" i="294" s="1"/>
  <c r="AA108" i="549"/>
  <c r="Z108" i="549"/>
  <c r="K146" i="294" s="1"/>
  <c r="Y108" i="549"/>
  <c r="J146" i="294" s="1"/>
  <c r="X108" i="549"/>
  <c r="W108" i="549"/>
  <c r="L146" i="294" s="1"/>
  <c r="V108" i="549"/>
  <c r="H146" i="294" s="1"/>
  <c r="U108" i="549"/>
  <c r="G146" i="294" s="1"/>
  <c r="T108" i="549"/>
  <c r="S108" i="549"/>
  <c r="R108" i="549"/>
  <c r="F146" i="294" s="1"/>
  <c r="Q108" i="549"/>
  <c r="E146" i="294" s="1"/>
  <c r="P108" i="549"/>
  <c r="D146" i="294" s="1"/>
  <c r="O108" i="549"/>
  <c r="N108" i="549"/>
  <c r="M108" i="549"/>
  <c r="H108" i="549"/>
  <c r="G108" i="549"/>
  <c r="F108" i="549"/>
  <c r="E108" i="549"/>
  <c r="D108" i="549"/>
  <c r="C108" i="549"/>
  <c r="B146" i="294" s="1"/>
  <c r="B108" i="549"/>
  <c r="A108" i="549"/>
  <c r="AB107" i="549"/>
  <c r="P145" i="294" s="1"/>
  <c r="AA107" i="549"/>
  <c r="Z107" i="549"/>
  <c r="K145" i="294" s="1"/>
  <c r="Y107" i="549"/>
  <c r="J145" i="294" s="1"/>
  <c r="X107" i="549"/>
  <c r="W107" i="549"/>
  <c r="L145" i="294" s="1"/>
  <c r="V107" i="549"/>
  <c r="H145" i="294" s="1"/>
  <c r="U107" i="549"/>
  <c r="G145" i="294" s="1"/>
  <c r="T107" i="549"/>
  <c r="S107" i="549"/>
  <c r="R107" i="549"/>
  <c r="F145" i="294" s="1"/>
  <c r="Q107" i="549"/>
  <c r="E145" i="294" s="1"/>
  <c r="P107" i="549"/>
  <c r="D145" i="294" s="1"/>
  <c r="O107" i="549"/>
  <c r="N107" i="549"/>
  <c r="M107" i="549"/>
  <c r="H107" i="549"/>
  <c r="G107" i="549"/>
  <c r="F107" i="549"/>
  <c r="E107" i="549"/>
  <c r="D107" i="549"/>
  <c r="C107" i="549"/>
  <c r="B145" i="294" s="1"/>
  <c r="B107" i="549"/>
  <c r="A107" i="549"/>
  <c r="AB106" i="549"/>
  <c r="P144" i="294" s="1"/>
  <c r="P148" i="294" s="1"/>
  <c r="AA106" i="549"/>
  <c r="Z106" i="549"/>
  <c r="K144" i="294" s="1"/>
  <c r="Y106" i="549"/>
  <c r="J144" i="294" s="1"/>
  <c r="X106" i="549"/>
  <c r="W106" i="549"/>
  <c r="L144" i="294" s="1"/>
  <c r="L148" i="294" s="1"/>
  <c r="F9" i="77" s="1"/>
  <c r="V106" i="549"/>
  <c r="H144" i="294" s="1"/>
  <c r="H148" i="294" s="1"/>
  <c r="D9" i="77" s="1"/>
  <c r="U106" i="549"/>
  <c r="G144" i="294" s="1"/>
  <c r="T106" i="549"/>
  <c r="S106" i="549"/>
  <c r="R106" i="549"/>
  <c r="F144" i="294" s="1"/>
  <c r="F148" i="294" s="1"/>
  <c r="B9" i="77" s="1"/>
  <c r="Q106" i="549"/>
  <c r="E144" i="294" s="1"/>
  <c r="O106" i="549"/>
  <c r="N106" i="549"/>
  <c r="M106" i="549"/>
  <c r="H106" i="549"/>
  <c r="G106" i="549"/>
  <c r="F106" i="549"/>
  <c r="E106" i="549"/>
  <c r="D106" i="549"/>
  <c r="C106" i="549"/>
  <c r="B144" i="294" s="1"/>
  <c r="B106" i="549"/>
  <c r="A106" i="549"/>
  <c r="AB105" i="549"/>
  <c r="P142" i="294" s="1"/>
  <c r="P143" i="294" s="1"/>
  <c r="P204" i="294" s="1"/>
  <c r="AA105" i="549"/>
  <c r="Z105" i="549"/>
  <c r="K142" i="294" s="1"/>
  <c r="Y105" i="549"/>
  <c r="J142" i="294" s="1"/>
  <c r="J143" i="294" s="1"/>
  <c r="X105" i="549"/>
  <c r="W105" i="549"/>
  <c r="L142" i="294" s="1"/>
  <c r="L143" i="294" s="1"/>
  <c r="V105" i="549"/>
  <c r="H142" i="294" s="1"/>
  <c r="H143" i="294" s="1"/>
  <c r="U105" i="549"/>
  <c r="G142" i="294" s="1"/>
  <c r="T105" i="549"/>
  <c r="S105" i="549"/>
  <c r="R105" i="549"/>
  <c r="F142" i="294" s="1"/>
  <c r="F143" i="294" s="1"/>
  <c r="Q105" i="549"/>
  <c r="E142" i="294" s="1"/>
  <c r="O105" i="549"/>
  <c r="N105" i="549"/>
  <c r="M105" i="549"/>
  <c r="H105" i="549"/>
  <c r="G105" i="549"/>
  <c r="F105" i="549"/>
  <c r="E105" i="549"/>
  <c r="D105" i="549"/>
  <c r="C105" i="549"/>
  <c r="B142" i="294" s="1"/>
  <c r="B105" i="549"/>
  <c r="A105" i="549"/>
  <c r="AB104" i="549"/>
  <c r="P140" i="294" s="1"/>
  <c r="AA104" i="549"/>
  <c r="Z104" i="549"/>
  <c r="K140" i="294" s="1"/>
  <c r="Y104" i="549"/>
  <c r="J140" i="294" s="1"/>
  <c r="X104" i="549"/>
  <c r="W104" i="549"/>
  <c r="L140" i="294" s="1"/>
  <c r="V104" i="549"/>
  <c r="H140" i="294" s="1"/>
  <c r="U104" i="549"/>
  <c r="G140" i="294" s="1"/>
  <c r="T104" i="549"/>
  <c r="S104" i="549"/>
  <c r="R104" i="549"/>
  <c r="F140" i="294" s="1"/>
  <c r="Q104" i="549"/>
  <c r="E140" i="294" s="1"/>
  <c r="O104" i="549"/>
  <c r="N104" i="549"/>
  <c r="M104" i="549"/>
  <c r="H104" i="549"/>
  <c r="G104" i="549"/>
  <c r="F104" i="549"/>
  <c r="E104" i="549"/>
  <c r="D104" i="549"/>
  <c r="C104" i="549"/>
  <c r="B140" i="294" s="1"/>
  <c r="B104" i="549"/>
  <c r="A104" i="549"/>
  <c r="AB103" i="549"/>
  <c r="P139" i="294" s="1"/>
  <c r="AA103" i="549"/>
  <c r="Z103" i="549"/>
  <c r="K139" i="294" s="1"/>
  <c r="Y103" i="549"/>
  <c r="J139" i="294" s="1"/>
  <c r="X103" i="549"/>
  <c r="W103" i="549"/>
  <c r="L139" i="294" s="1"/>
  <c r="V103" i="549"/>
  <c r="H139" i="294" s="1"/>
  <c r="U103" i="549"/>
  <c r="G139" i="294" s="1"/>
  <c r="T103" i="549"/>
  <c r="S103" i="549"/>
  <c r="R103" i="549"/>
  <c r="F139" i="294" s="1"/>
  <c r="Q103" i="549"/>
  <c r="E139" i="294" s="1"/>
  <c r="O103" i="549"/>
  <c r="N103" i="549"/>
  <c r="M103" i="549"/>
  <c r="H103" i="549"/>
  <c r="G103" i="549"/>
  <c r="F103" i="549"/>
  <c r="E103" i="549"/>
  <c r="D103" i="549"/>
  <c r="C103" i="549"/>
  <c r="B139" i="294" s="1"/>
  <c r="B103" i="549"/>
  <c r="A103" i="549"/>
  <c r="AB102" i="549"/>
  <c r="P138" i="294" s="1"/>
  <c r="AA102" i="549"/>
  <c r="Z102" i="549"/>
  <c r="K138" i="294" s="1"/>
  <c r="Y102" i="549"/>
  <c r="J138" i="294" s="1"/>
  <c r="X102" i="549"/>
  <c r="W102" i="549"/>
  <c r="L138" i="294" s="1"/>
  <c r="V102" i="549"/>
  <c r="H138" i="294" s="1"/>
  <c r="U102" i="549"/>
  <c r="G138" i="294" s="1"/>
  <c r="T102" i="549"/>
  <c r="S102" i="549"/>
  <c r="R102" i="549"/>
  <c r="F138" i="294" s="1"/>
  <c r="Q102" i="549"/>
  <c r="E138" i="294" s="1"/>
  <c r="O102" i="549"/>
  <c r="N102" i="549"/>
  <c r="M102" i="549"/>
  <c r="H102" i="549"/>
  <c r="G102" i="549"/>
  <c r="F102" i="549"/>
  <c r="E102" i="549"/>
  <c r="D102" i="549"/>
  <c r="C102" i="549"/>
  <c r="B138" i="294" s="1"/>
  <c r="B102" i="549"/>
  <c r="A102" i="549"/>
  <c r="AB101" i="549"/>
  <c r="P137" i="294" s="1"/>
  <c r="AA101" i="549"/>
  <c r="Z101" i="549"/>
  <c r="K137" i="294" s="1"/>
  <c r="Y101" i="549"/>
  <c r="J137" i="294" s="1"/>
  <c r="X101" i="549"/>
  <c r="W101" i="549"/>
  <c r="L137" i="294" s="1"/>
  <c r="V101" i="549"/>
  <c r="H137" i="294" s="1"/>
  <c r="U101" i="549"/>
  <c r="G137" i="294" s="1"/>
  <c r="T101" i="549"/>
  <c r="S101" i="549"/>
  <c r="R101" i="549"/>
  <c r="F137" i="294" s="1"/>
  <c r="Q101" i="549"/>
  <c r="E137" i="294" s="1"/>
  <c r="O101" i="549"/>
  <c r="N101" i="549"/>
  <c r="M101" i="549"/>
  <c r="H101" i="549"/>
  <c r="G101" i="549"/>
  <c r="F101" i="549"/>
  <c r="E101" i="549"/>
  <c r="D101" i="549"/>
  <c r="C101" i="549"/>
  <c r="B137" i="294" s="1"/>
  <c r="B101" i="549"/>
  <c r="A101" i="549"/>
  <c r="AB100" i="549"/>
  <c r="P136" i="294" s="1"/>
  <c r="AA100" i="549"/>
  <c r="Z100" i="549"/>
  <c r="K136" i="294" s="1"/>
  <c r="Y100" i="549"/>
  <c r="J136" i="294" s="1"/>
  <c r="J141" i="294" s="1"/>
  <c r="X100" i="549"/>
  <c r="W100" i="549"/>
  <c r="L136" i="294" s="1"/>
  <c r="V100" i="549"/>
  <c r="H136" i="294" s="1"/>
  <c r="U100" i="549"/>
  <c r="G136" i="294" s="1"/>
  <c r="T100" i="549"/>
  <c r="S100" i="549"/>
  <c r="R100" i="549"/>
  <c r="F136" i="294" s="1"/>
  <c r="Q100" i="549"/>
  <c r="E136" i="294" s="1"/>
  <c r="O100" i="549"/>
  <c r="N100" i="549"/>
  <c r="M100" i="549"/>
  <c r="H100" i="549"/>
  <c r="G100" i="549"/>
  <c r="F100" i="549"/>
  <c r="E100" i="549"/>
  <c r="D100" i="549"/>
  <c r="C100" i="549"/>
  <c r="B136" i="294" s="1"/>
  <c r="B100" i="549"/>
  <c r="A100" i="549"/>
  <c r="AB99" i="549"/>
  <c r="P134" i="294" s="1"/>
  <c r="P135" i="294" s="1"/>
  <c r="AA99" i="549"/>
  <c r="Z99" i="549"/>
  <c r="K134" i="294" s="1"/>
  <c r="K135" i="294" s="1"/>
  <c r="Y99" i="549"/>
  <c r="J134" i="294" s="1"/>
  <c r="X99" i="549"/>
  <c r="W99" i="549"/>
  <c r="L134" i="294" s="1"/>
  <c r="L135" i="294" s="1"/>
  <c r="F6" i="77" s="1"/>
  <c r="V99" i="549"/>
  <c r="H134" i="294" s="1"/>
  <c r="H135" i="294" s="1"/>
  <c r="D6" i="77" s="1"/>
  <c r="U99" i="549"/>
  <c r="G134" i="294" s="1"/>
  <c r="T99" i="549"/>
  <c r="S99" i="549"/>
  <c r="R99" i="549"/>
  <c r="F134" i="294" s="1"/>
  <c r="F135" i="294" s="1"/>
  <c r="B6" i="77" s="1"/>
  <c r="Q99" i="549"/>
  <c r="E134" i="294" s="1"/>
  <c r="O99" i="549"/>
  <c r="N99" i="549"/>
  <c r="M99" i="549"/>
  <c r="H99" i="549"/>
  <c r="G99" i="549"/>
  <c r="F99" i="549"/>
  <c r="E99" i="549"/>
  <c r="D99" i="549"/>
  <c r="C99" i="549"/>
  <c r="B134" i="294" s="1"/>
  <c r="B99" i="549"/>
  <c r="A99" i="549"/>
  <c r="AB98" i="549"/>
  <c r="P132" i="294" s="1"/>
  <c r="AA98" i="549"/>
  <c r="Z98" i="549"/>
  <c r="K132" i="294" s="1"/>
  <c r="Y98" i="549"/>
  <c r="J132" i="294" s="1"/>
  <c r="X98" i="549"/>
  <c r="W98" i="549"/>
  <c r="L132" i="294" s="1"/>
  <c r="V98" i="549"/>
  <c r="H132" i="294" s="1"/>
  <c r="U98" i="549"/>
  <c r="G132" i="294" s="1"/>
  <c r="T98" i="549"/>
  <c r="S98" i="549"/>
  <c r="R98" i="549"/>
  <c r="F132" i="294" s="1"/>
  <c r="Q98" i="549"/>
  <c r="E132" i="294" s="1"/>
  <c r="O98" i="549"/>
  <c r="N98" i="549"/>
  <c r="M98" i="549"/>
  <c r="H98" i="549"/>
  <c r="G98" i="549"/>
  <c r="F98" i="549"/>
  <c r="E98" i="549"/>
  <c r="D98" i="549"/>
  <c r="C98" i="549"/>
  <c r="B132" i="294" s="1"/>
  <c r="B98" i="549"/>
  <c r="A98" i="549"/>
  <c r="AB97" i="549"/>
  <c r="P131" i="294" s="1"/>
  <c r="AA97" i="549"/>
  <c r="Z97" i="549"/>
  <c r="K131" i="294" s="1"/>
  <c r="Y97" i="549"/>
  <c r="J131" i="294" s="1"/>
  <c r="X97" i="549"/>
  <c r="W97" i="549"/>
  <c r="L131" i="294" s="1"/>
  <c r="V97" i="549"/>
  <c r="H131" i="294" s="1"/>
  <c r="U97" i="549"/>
  <c r="G131" i="294" s="1"/>
  <c r="T97" i="549"/>
  <c r="S97" i="549"/>
  <c r="R97" i="549"/>
  <c r="F131" i="294" s="1"/>
  <c r="Q97" i="549"/>
  <c r="E131" i="294" s="1"/>
  <c r="O97" i="549"/>
  <c r="N97" i="549"/>
  <c r="M97" i="549"/>
  <c r="H97" i="549"/>
  <c r="G97" i="549"/>
  <c r="F97" i="549"/>
  <c r="E97" i="549"/>
  <c r="D97" i="549"/>
  <c r="C97" i="549"/>
  <c r="B131" i="294" s="1"/>
  <c r="B97" i="549"/>
  <c r="A97" i="549"/>
  <c r="AB96" i="549"/>
  <c r="P130" i="294" s="1"/>
  <c r="AA96" i="549"/>
  <c r="Z96" i="549"/>
  <c r="K130" i="294" s="1"/>
  <c r="Y96" i="549"/>
  <c r="J130" i="294" s="1"/>
  <c r="X96" i="549"/>
  <c r="W96" i="549"/>
  <c r="L130" i="294" s="1"/>
  <c r="V96" i="549"/>
  <c r="H130" i="294" s="1"/>
  <c r="U96" i="549"/>
  <c r="G130" i="294" s="1"/>
  <c r="T96" i="549"/>
  <c r="S96" i="549"/>
  <c r="R96" i="549"/>
  <c r="F130" i="294" s="1"/>
  <c r="Q96" i="549"/>
  <c r="E130" i="294" s="1"/>
  <c r="O96" i="549"/>
  <c r="N96" i="549"/>
  <c r="M96" i="549"/>
  <c r="H96" i="549"/>
  <c r="G96" i="549"/>
  <c r="F96" i="549"/>
  <c r="E96" i="549"/>
  <c r="D96" i="549"/>
  <c r="C96" i="549"/>
  <c r="B130" i="294" s="1"/>
  <c r="B96" i="549"/>
  <c r="A96" i="549"/>
  <c r="AB95" i="549"/>
  <c r="P124" i="294" s="1"/>
  <c r="AA95" i="549"/>
  <c r="Z95" i="549"/>
  <c r="K124" i="294" s="1"/>
  <c r="Y95" i="549"/>
  <c r="J124" i="294" s="1"/>
  <c r="X95" i="549"/>
  <c r="W95" i="549"/>
  <c r="L124" i="294" s="1"/>
  <c r="L125" i="294" s="1"/>
  <c r="V95" i="549"/>
  <c r="H124" i="294" s="1"/>
  <c r="H125" i="294" s="1"/>
  <c r="U95" i="549"/>
  <c r="G124" i="294" s="1"/>
  <c r="G125" i="294" s="1"/>
  <c r="T95" i="549"/>
  <c r="S95" i="549"/>
  <c r="R95" i="549"/>
  <c r="F124" i="294" s="1"/>
  <c r="F125" i="294" s="1"/>
  <c r="Q95" i="549"/>
  <c r="E124" i="294" s="1"/>
  <c r="P95" i="549"/>
  <c r="D124" i="294" s="1"/>
  <c r="O95" i="549"/>
  <c r="N95" i="549"/>
  <c r="M95" i="549"/>
  <c r="H95" i="549"/>
  <c r="G95" i="549"/>
  <c r="F95" i="549"/>
  <c r="E95" i="549"/>
  <c r="D95" i="549"/>
  <c r="C95" i="549"/>
  <c r="B124" i="294" s="1"/>
  <c r="B95" i="549"/>
  <c r="A95" i="549"/>
  <c r="AB94" i="549"/>
  <c r="P122" i="294" s="1"/>
  <c r="AA94" i="549"/>
  <c r="Z94" i="549"/>
  <c r="K122" i="294" s="1"/>
  <c r="Y94" i="549"/>
  <c r="J122" i="294" s="1"/>
  <c r="X94" i="549"/>
  <c r="W94" i="549"/>
  <c r="L122" i="294" s="1"/>
  <c r="V94" i="549"/>
  <c r="H122" i="294" s="1"/>
  <c r="U94" i="549"/>
  <c r="G122" i="294" s="1"/>
  <c r="T94" i="549"/>
  <c r="S94" i="549"/>
  <c r="R94" i="549"/>
  <c r="F122" i="294" s="1"/>
  <c r="Q94" i="549"/>
  <c r="E122" i="294" s="1"/>
  <c r="O94" i="549"/>
  <c r="N94" i="549"/>
  <c r="M94" i="549"/>
  <c r="H94" i="549"/>
  <c r="G94" i="549"/>
  <c r="F94" i="549"/>
  <c r="E94" i="549"/>
  <c r="D94" i="549"/>
  <c r="C94" i="549"/>
  <c r="B122" i="294" s="1"/>
  <c r="B94" i="549"/>
  <c r="A94" i="549"/>
  <c r="AB93" i="549"/>
  <c r="P121" i="294" s="1"/>
  <c r="AA93" i="549"/>
  <c r="Z93" i="549"/>
  <c r="K121" i="294" s="1"/>
  <c r="Y93" i="549"/>
  <c r="J121" i="294" s="1"/>
  <c r="X93" i="549"/>
  <c r="W93" i="549"/>
  <c r="L121" i="294" s="1"/>
  <c r="V93" i="549"/>
  <c r="H121" i="294" s="1"/>
  <c r="U93" i="549"/>
  <c r="G121" i="294" s="1"/>
  <c r="T93" i="549"/>
  <c r="S93" i="549"/>
  <c r="R93" i="549"/>
  <c r="F121" i="294" s="1"/>
  <c r="Q93" i="549"/>
  <c r="E121" i="294" s="1"/>
  <c r="O93" i="549"/>
  <c r="N93" i="549"/>
  <c r="M93" i="549"/>
  <c r="H93" i="549"/>
  <c r="G93" i="549"/>
  <c r="F93" i="549"/>
  <c r="E93" i="549"/>
  <c r="D93" i="549"/>
  <c r="C93" i="549"/>
  <c r="B121" i="294" s="1"/>
  <c r="B93" i="549"/>
  <c r="A93" i="549"/>
  <c r="AB92" i="549"/>
  <c r="P119" i="294" s="1"/>
  <c r="AA92" i="549"/>
  <c r="Z92" i="549"/>
  <c r="K119" i="294" s="1"/>
  <c r="Y92" i="549"/>
  <c r="J119" i="294" s="1"/>
  <c r="X92" i="549"/>
  <c r="W92" i="549"/>
  <c r="L119" i="294" s="1"/>
  <c r="V92" i="549"/>
  <c r="H119" i="294" s="1"/>
  <c r="U92" i="549"/>
  <c r="G119" i="294" s="1"/>
  <c r="T92" i="549"/>
  <c r="S92" i="549"/>
  <c r="R92" i="549"/>
  <c r="F119" i="294" s="1"/>
  <c r="Q92" i="549"/>
  <c r="E119" i="294" s="1"/>
  <c r="O92" i="549"/>
  <c r="N92" i="549"/>
  <c r="M92" i="549"/>
  <c r="H92" i="549"/>
  <c r="G92" i="549"/>
  <c r="F92" i="549"/>
  <c r="E92" i="549"/>
  <c r="D92" i="549"/>
  <c r="C92" i="549"/>
  <c r="B119" i="294" s="1"/>
  <c r="B92" i="549"/>
  <c r="A92" i="549"/>
  <c r="AB91" i="549"/>
  <c r="P118" i="294" s="1"/>
  <c r="AA91" i="549"/>
  <c r="Z91" i="549"/>
  <c r="K118" i="294" s="1"/>
  <c r="Y91" i="549"/>
  <c r="J118" i="294" s="1"/>
  <c r="X91" i="549"/>
  <c r="W91" i="549"/>
  <c r="L118" i="294" s="1"/>
  <c r="V91" i="549"/>
  <c r="H118" i="294" s="1"/>
  <c r="U91" i="549"/>
  <c r="G118" i="294" s="1"/>
  <c r="T91" i="549"/>
  <c r="S91" i="549"/>
  <c r="R91" i="549"/>
  <c r="F118" i="294" s="1"/>
  <c r="Q91" i="549"/>
  <c r="E118" i="294" s="1"/>
  <c r="O91" i="549"/>
  <c r="N91" i="549"/>
  <c r="M91" i="549"/>
  <c r="H91" i="549"/>
  <c r="G91" i="549"/>
  <c r="F91" i="549"/>
  <c r="E91" i="549"/>
  <c r="D91" i="549"/>
  <c r="C91" i="549"/>
  <c r="B118" i="294" s="1"/>
  <c r="B91" i="549"/>
  <c r="A91" i="549"/>
  <c r="AB90" i="549"/>
  <c r="P117" i="294" s="1"/>
  <c r="P120" i="294" s="1"/>
  <c r="AA90" i="549"/>
  <c r="Z90" i="549"/>
  <c r="K117" i="294" s="1"/>
  <c r="Y90" i="549"/>
  <c r="J117" i="294" s="1"/>
  <c r="X90" i="549"/>
  <c r="W90" i="549"/>
  <c r="L117" i="294" s="1"/>
  <c r="L120" i="294" s="1"/>
  <c r="F8" i="73" s="1"/>
  <c r="V90" i="549"/>
  <c r="H117" i="294" s="1"/>
  <c r="U90" i="549"/>
  <c r="G117" i="294" s="1"/>
  <c r="T90" i="549"/>
  <c r="S90" i="549"/>
  <c r="R90" i="549"/>
  <c r="F117" i="294" s="1"/>
  <c r="F120" i="294" s="1"/>
  <c r="B8" i="73" s="1"/>
  <c r="Q90" i="549"/>
  <c r="E117" i="294" s="1"/>
  <c r="O90" i="549"/>
  <c r="N90" i="549"/>
  <c r="M90" i="549"/>
  <c r="H90" i="549"/>
  <c r="G90" i="549"/>
  <c r="F90" i="549"/>
  <c r="E90" i="549"/>
  <c r="D90" i="549"/>
  <c r="C90" i="549"/>
  <c r="B117" i="294" s="1"/>
  <c r="B90" i="549"/>
  <c r="A90" i="549"/>
  <c r="AB89" i="549"/>
  <c r="P115" i="294" s="1"/>
  <c r="P116" i="294" s="1"/>
  <c r="AA89" i="549"/>
  <c r="Z89" i="549"/>
  <c r="K115" i="294" s="1"/>
  <c r="Y89" i="549"/>
  <c r="J115" i="294" s="1"/>
  <c r="J116" i="294" s="1"/>
  <c r="X89" i="549"/>
  <c r="W89" i="549"/>
  <c r="L115" i="294" s="1"/>
  <c r="L116" i="294" s="1"/>
  <c r="F7" i="73" s="1"/>
  <c r="V89" i="549"/>
  <c r="H115" i="294" s="1"/>
  <c r="H116" i="294" s="1"/>
  <c r="D7" i="73" s="1"/>
  <c r="U89" i="549"/>
  <c r="G115" i="294" s="1"/>
  <c r="T89" i="549"/>
  <c r="S89" i="549"/>
  <c r="R89" i="549"/>
  <c r="F115" i="294" s="1"/>
  <c r="F116" i="294" s="1"/>
  <c r="B7" i="73" s="1"/>
  <c r="Q89" i="549"/>
  <c r="E115" i="294" s="1"/>
  <c r="O89" i="549"/>
  <c r="N89" i="549"/>
  <c r="M89" i="549"/>
  <c r="H89" i="549"/>
  <c r="G89" i="549"/>
  <c r="F89" i="549"/>
  <c r="E89" i="549"/>
  <c r="D89" i="549"/>
  <c r="C89" i="549"/>
  <c r="B89" i="549"/>
  <c r="A89" i="549"/>
  <c r="AB88" i="549"/>
  <c r="P113" i="294" s="1"/>
  <c r="AA88" i="549"/>
  <c r="Z88" i="549"/>
  <c r="K113" i="294" s="1"/>
  <c r="Y88" i="549"/>
  <c r="J113" i="294" s="1"/>
  <c r="X88" i="549"/>
  <c r="W88" i="549"/>
  <c r="L113" i="294" s="1"/>
  <c r="V88" i="549"/>
  <c r="H113" i="294" s="1"/>
  <c r="U88" i="549"/>
  <c r="G113" i="294" s="1"/>
  <c r="T88" i="549"/>
  <c r="S88" i="549"/>
  <c r="R88" i="549"/>
  <c r="F113" i="294" s="1"/>
  <c r="Q88" i="549"/>
  <c r="E113" i="294" s="1"/>
  <c r="O88" i="549"/>
  <c r="N88" i="549"/>
  <c r="M88" i="549"/>
  <c r="H88" i="549"/>
  <c r="G88" i="549"/>
  <c r="F88" i="549"/>
  <c r="E88" i="549"/>
  <c r="D88" i="549"/>
  <c r="C88" i="549"/>
  <c r="B113" i="294" s="1"/>
  <c r="B88" i="549"/>
  <c r="A88" i="549"/>
  <c r="AB87" i="549"/>
  <c r="P112" i="294" s="1"/>
  <c r="AA87" i="549"/>
  <c r="Z87" i="549"/>
  <c r="K112" i="294" s="1"/>
  <c r="Y87" i="549"/>
  <c r="J112" i="294" s="1"/>
  <c r="X87" i="549"/>
  <c r="W87" i="549"/>
  <c r="L112" i="294" s="1"/>
  <c r="V87" i="549"/>
  <c r="H112" i="294" s="1"/>
  <c r="U87" i="549"/>
  <c r="G112" i="294" s="1"/>
  <c r="T87" i="549"/>
  <c r="S87" i="549"/>
  <c r="R87" i="549"/>
  <c r="F112" i="294" s="1"/>
  <c r="Q87" i="549"/>
  <c r="E112" i="294" s="1"/>
  <c r="O87" i="549"/>
  <c r="N87" i="549"/>
  <c r="M87" i="549"/>
  <c r="H87" i="549"/>
  <c r="G87" i="549"/>
  <c r="F87" i="549"/>
  <c r="E87" i="549"/>
  <c r="D87" i="549"/>
  <c r="C87" i="549"/>
  <c r="B112" i="294" s="1"/>
  <c r="B87" i="549"/>
  <c r="A87" i="549"/>
  <c r="AB86" i="549"/>
  <c r="P111" i="294" s="1"/>
  <c r="AA86" i="549"/>
  <c r="Z86" i="549"/>
  <c r="K111" i="294" s="1"/>
  <c r="Y86" i="549"/>
  <c r="J111" i="294" s="1"/>
  <c r="X86" i="549"/>
  <c r="W86" i="549"/>
  <c r="L111" i="294" s="1"/>
  <c r="V86" i="549"/>
  <c r="H111" i="294" s="1"/>
  <c r="U86" i="549"/>
  <c r="G111" i="294" s="1"/>
  <c r="T86" i="549"/>
  <c r="S86" i="549"/>
  <c r="R86" i="549"/>
  <c r="F111" i="294" s="1"/>
  <c r="Q86" i="549"/>
  <c r="E111" i="294" s="1"/>
  <c r="P86" i="549"/>
  <c r="D111" i="294" s="1"/>
  <c r="O86" i="549"/>
  <c r="N86" i="549"/>
  <c r="M86" i="549"/>
  <c r="H86" i="549"/>
  <c r="G86" i="549"/>
  <c r="F86" i="549"/>
  <c r="E86" i="549"/>
  <c r="D86" i="549"/>
  <c r="C86" i="549"/>
  <c r="B111" i="294" s="1"/>
  <c r="B86" i="549"/>
  <c r="A86" i="549"/>
  <c r="AB85" i="549"/>
  <c r="P110" i="294" s="1"/>
  <c r="AA85" i="549"/>
  <c r="Z85" i="549"/>
  <c r="K110" i="294" s="1"/>
  <c r="Y85" i="549"/>
  <c r="J110" i="294" s="1"/>
  <c r="X85" i="549"/>
  <c r="W85" i="549"/>
  <c r="L110" i="294" s="1"/>
  <c r="V85" i="549"/>
  <c r="H110" i="294" s="1"/>
  <c r="U85" i="549"/>
  <c r="G110" i="294" s="1"/>
  <c r="T85" i="549"/>
  <c r="S85" i="549"/>
  <c r="R85" i="549"/>
  <c r="F110" i="294" s="1"/>
  <c r="Q85" i="549"/>
  <c r="E110" i="294" s="1"/>
  <c r="O85" i="549"/>
  <c r="N85" i="549"/>
  <c r="M85" i="549"/>
  <c r="H85" i="549"/>
  <c r="G85" i="549"/>
  <c r="F85" i="549"/>
  <c r="E85" i="549"/>
  <c r="D85" i="549"/>
  <c r="C85" i="549"/>
  <c r="B110" i="294" s="1"/>
  <c r="B85" i="549"/>
  <c r="A85" i="549"/>
  <c r="AB84" i="549"/>
  <c r="P109" i="294" s="1"/>
  <c r="AA84" i="549"/>
  <c r="Z84" i="549"/>
  <c r="K109" i="294" s="1"/>
  <c r="Y84" i="549"/>
  <c r="J109" i="294" s="1"/>
  <c r="X84" i="549"/>
  <c r="W84" i="549"/>
  <c r="L109" i="294" s="1"/>
  <c r="V84" i="549"/>
  <c r="H109" i="294" s="1"/>
  <c r="U84" i="549"/>
  <c r="G109" i="294" s="1"/>
  <c r="T84" i="549"/>
  <c r="S84" i="549"/>
  <c r="R84" i="549"/>
  <c r="F109" i="294" s="1"/>
  <c r="Q84" i="549"/>
  <c r="E109" i="294" s="1"/>
  <c r="P84" i="549"/>
  <c r="D109" i="294" s="1"/>
  <c r="O84" i="549"/>
  <c r="N84" i="549"/>
  <c r="M84" i="549"/>
  <c r="H84" i="549"/>
  <c r="G84" i="549"/>
  <c r="F84" i="549"/>
  <c r="E84" i="549"/>
  <c r="D84" i="549"/>
  <c r="C84" i="549"/>
  <c r="B109" i="294" s="1"/>
  <c r="B84" i="549"/>
  <c r="A84" i="549"/>
  <c r="AB83" i="549"/>
  <c r="P108" i="294" s="1"/>
  <c r="AA83" i="549"/>
  <c r="Z83" i="549"/>
  <c r="K108" i="294" s="1"/>
  <c r="Y83" i="549"/>
  <c r="J108" i="294" s="1"/>
  <c r="X83" i="549"/>
  <c r="W83" i="549"/>
  <c r="L108" i="294" s="1"/>
  <c r="V83" i="549"/>
  <c r="H108" i="294" s="1"/>
  <c r="U83" i="549"/>
  <c r="G108" i="294" s="1"/>
  <c r="T83" i="549"/>
  <c r="S83" i="549"/>
  <c r="R83" i="549"/>
  <c r="F108" i="294" s="1"/>
  <c r="Q83" i="549"/>
  <c r="E108" i="294" s="1"/>
  <c r="P83" i="549"/>
  <c r="D108" i="294" s="1"/>
  <c r="O83" i="549"/>
  <c r="N83" i="549"/>
  <c r="M83" i="549"/>
  <c r="H83" i="549"/>
  <c r="G83" i="549"/>
  <c r="F83" i="549"/>
  <c r="E83" i="549"/>
  <c r="D83" i="549"/>
  <c r="C83" i="549"/>
  <c r="B108" i="294" s="1"/>
  <c r="B83" i="549"/>
  <c r="A83" i="549"/>
  <c r="AB82" i="549"/>
  <c r="P96" i="294" s="1"/>
  <c r="AA82" i="549"/>
  <c r="Z82" i="549"/>
  <c r="K96" i="294" s="1"/>
  <c r="Y82" i="549"/>
  <c r="J96" i="294" s="1"/>
  <c r="X82" i="549"/>
  <c r="W82" i="549"/>
  <c r="L96" i="294" s="1"/>
  <c r="L97" i="294" s="1"/>
  <c r="V82" i="549"/>
  <c r="H96" i="294" s="1"/>
  <c r="U82" i="549"/>
  <c r="G96" i="294" s="1"/>
  <c r="T82" i="549"/>
  <c r="S82" i="549"/>
  <c r="R82" i="549"/>
  <c r="F96" i="294" s="1"/>
  <c r="Q82" i="549"/>
  <c r="E96" i="294" s="1"/>
  <c r="P82" i="549"/>
  <c r="D96" i="294" s="1"/>
  <c r="O82" i="549"/>
  <c r="N82" i="549"/>
  <c r="M82" i="549"/>
  <c r="H82" i="549"/>
  <c r="G82" i="549"/>
  <c r="F82" i="549"/>
  <c r="E82" i="549"/>
  <c r="D82" i="549"/>
  <c r="C82" i="549"/>
  <c r="B96" i="294" s="1"/>
  <c r="B82" i="549"/>
  <c r="A82" i="549"/>
  <c r="AB81" i="549"/>
  <c r="P94" i="294" s="1"/>
  <c r="AA81" i="549"/>
  <c r="Z81" i="549"/>
  <c r="K94" i="294" s="1"/>
  <c r="Y81" i="549"/>
  <c r="J94" i="294" s="1"/>
  <c r="X81" i="549"/>
  <c r="W81" i="549"/>
  <c r="L94" i="294" s="1"/>
  <c r="L95" i="294" s="1"/>
  <c r="V81" i="549"/>
  <c r="H94" i="294" s="1"/>
  <c r="U81" i="549"/>
  <c r="G94" i="294" s="1"/>
  <c r="T81" i="549"/>
  <c r="S81" i="549"/>
  <c r="R81" i="549"/>
  <c r="F94" i="294" s="1"/>
  <c r="Q81" i="549"/>
  <c r="E94" i="294" s="1"/>
  <c r="P81" i="549"/>
  <c r="D94" i="294" s="1"/>
  <c r="O81" i="549"/>
  <c r="N81" i="549"/>
  <c r="M81" i="549"/>
  <c r="G81" i="549"/>
  <c r="F81" i="549"/>
  <c r="E81" i="549"/>
  <c r="D81" i="549"/>
  <c r="C81" i="549"/>
  <c r="B94" i="294" s="1"/>
  <c r="B81" i="549"/>
  <c r="A81" i="549"/>
  <c r="AB80" i="549"/>
  <c r="P92" i="294" s="1"/>
  <c r="AA80" i="549"/>
  <c r="Z80" i="549"/>
  <c r="K92" i="294" s="1"/>
  <c r="Y80" i="549"/>
  <c r="J92" i="294" s="1"/>
  <c r="X80" i="549"/>
  <c r="W80" i="549"/>
  <c r="L92" i="294" s="1"/>
  <c r="V80" i="549"/>
  <c r="H92" i="294" s="1"/>
  <c r="U80" i="549"/>
  <c r="G92" i="294" s="1"/>
  <c r="T80" i="549"/>
  <c r="S80" i="549"/>
  <c r="R80" i="549"/>
  <c r="F92" i="294" s="1"/>
  <c r="Q80" i="549"/>
  <c r="E92" i="294" s="1"/>
  <c r="P80" i="549"/>
  <c r="D92" i="294" s="1"/>
  <c r="O80" i="549"/>
  <c r="N80" i="549"/>
  <c r="M80" i="549"/>
  <c r="H80" i="549"/>
  <c r="G80" i="549"/>
  <c r="F80" i="549"/>
  <c r="E80" i="549"/>
  <c r="D80" i="549"/>
  <c r="C80" i="549"/>
  <c r="B92" i="294" s="1"/>
  <c r="B80" i="549"/>
  <c r="A80" i="549"/>
  <c r="AB79" i="549"/>
  <c r="P91" i="294" s="1"/>
  <c r="AA79" i="549"/>
  <c r="Z79" i="549"/>
  <c r="K91" i="294" s="1"/>
  <c r="Y79" i="549"/>
  <c r="J91" i="294" s="1"/>
  <c r="X79" i="549"/>
  <c r="W79" i="549"/>
  <c r="L91" i="294" s="1"/>
  <c r="L93" i="294" s="1"/>
  <c r="V79" i="549"/>
  <c r="H91" i="294" s="1"/>
  <c r="U79" i="549"/>
  <c r="G91" i="294" s="1"/>
  <c r="T79" i="549"/>
  <c r="S79" i="549"/>
  <c r="R79" i="549"/>
  <c r="F91" i="294" s="1"/>
  <c r="Q79" i="549"/>
  <c r="E91" i="294" s="1"/>
  <c r="P79" i="549"/>
  <c r="D91" i="294" s="1"/>
  <c r="O79" i="549"/>
  <c r="N79" i="549"/>
  <c r="M79" i="549"/>
  <c r="H79" i="549"/>
  <c r="G79" i="549"/>
  <c r="F79" i="549"/>
  <c r="E79" i="549"/>
  <c r="D79" i="549"/>
  <c r="C79" i="549"/>
  <c r="B91" i="294" s="1"/>
  <c r="B79" i="549"/>
  <c r="A79" i="549"/>
  <c r="AB78" i="549"/>
  <c r="P89" i="294" s="1"/>
  <c r="AA78" i="549"/>
  <c r="Z78" i="549"/>
  <c r="K89" i="294" s="1"/>
  <c r="Y78" i="549"/>
  <c r="J89" i="294" s="1"/>
  <c r="X78" i="549"/>
  <c r="W78" i="549"/>
  <c r="L89" i="294" s="1"/>
  <c r="L90" i="294" s="1"/>
  <c r="V78" i="549"/>
  <c r="H89" i="294" s="1"/>
  <c r="H90" i="294" s="1"/>
  <c r="U78" i="549"/>
  <c r="G89" i="294" s="1"/>
  <c r="T78" i="549"/>
  <c r="S78" i="549"/>
  <c r="R78" i="549"/>
  <c r="F89" i="294" s="1"/>
  <c r="Q78" i="549"/>
  <c r="E89" i="294" s="1"/>
  <c r="P78" i="549"/>
  <c r="D89" i="294" s="1"/>
  <c r="O78" i="549"/>
  <c r="N78" i="549"/>
  <c r="M78" i="549"/>
  <c r="G78" i="549"/>
  <c r="F78" i="549"/>
  <c r="E78" i="549"/>
  <c r="D78" i="549"/>
  <c r="C78" i="549"/>
  <c r="B89" i="294" s="1"/>
  <c r="B78" i="549"/>
  <c r="A78" i="549"/>
  <c r="AB77" i="549"/>
  <c r="P11" i="294" s="1"/>
  <c r="AA77" i="549"/>
  <c r="Z77" i="549"/>
  <c r="K11" i="294" s="1"/>
  <c r="Y77" i="549"/>
  <c r="J11" i="294" s="1"/>
  <c r="X77" i="549"/>
  <c r="W77" i="549"/>
  <c r="L11" i="294" s="1"/>
  <c r="V77" i="549"/>
  <c r="H11" i="294" s="1"/>
  <c r="U77" i="549"/>
  <c r="G11" i="294" s="1"/>
  <c r="T77" i="549"/>
  <c r="S77" i="549"/>
  <c r="R77" i="549"/>
  <c r="F11" i="294" s="1"/>
  <c r="Q77" i="549"/>
  <c r="E11" i="294" s="1"/>
  <c r="P77" i="549"/>
  <c r="D11" i="294" s="1"/>
  <c r="O77" i="549"/>
  <c r="N77" i="549"/>
  <c r="M77" i="549"/>
  <c r="G77" i="549"/>
  <c r="F77" i="549"/>
  <c r="E77" i="549"/>
  <c r="D77" i="549"/>
  <c r="C77" i="549"/>
  <c r="B11" i="294" s="1"/>
  <c r="B77" i="549"/>
  <c r="A77" i="549"/>
  <c r="AB76" i="549"/>
  <c r="P10" i="294" s="1"/>
  <c r="AA76" i="549"/>
  <c r="Z76" i="549"/>
  <c r="K10" i="294" s="1"/>
  <c r="Y76" i="549"/>
  <c r="J10" i="294" s="1"/>
  <c r="X76" i="549"/>
  <c r="W76" i="549"/>
  <c r="L10" i="294" s="1"/>
  <c r="V76" i="549"/>
  <c r="H10" i="294" s="1"/>
  <c r="U76" i="549"/>
  <c r="G10" i="294" s="1"/>
  <c r="T76" i="549"/>
  <c r="S76" i="549"/>
  <c r="R76" i="549"/>
  <c r="F10" i="294" s="1"/>
  <c r="Q76" i="549"/>
  <c r="E10" i="294" s="1"/>
  <c r="P76" i="549"/>
  <c r="D10" i="294" s="1"/>
  <c r="O76" i="549"/>
  <c r="N76" i="549"/>
  <c r="M76" i="549"/>
  <c r="G76" i="549"/>
  <c r="F76" i="549"/>
  <c r="E76" i="549"/>
  <c r="D76" i="549"/>
  <c r="C76" i="549"/>
  <c r="B10" i="294" s="1"/>
  <c r="B76" i="549"/>
  <c r="A76" i="549"/>
  <c r="AB75" i="549"/>
  <c r="P9" i="294" s="1"/>
  <c r="AA75" i="549"/>
  <c r="Z75" i="549"/>
  <c r="K9" i="294" s="1"/>
  <c r="Y75" i="549"/>
  <c r="J9" i="294" s="1"/>
  <c r="X75" i="549"/>
  <c r="W75" i="549"/>
  <c r="L9" i="294" s="1"/>
  <c r="V75" i="549"/>
  <c r="H9" i="294" s="1"/>
  <c r="U75" i="549"/>
  <c r="G9" i="294" s="1"/>
  <c r="T75" i="549"/>
  <c r="S75" i="549"/>
  <c r="R75" i="549"/>
  <c r="F9" i="294" s="1"/>
  <c r="Q75" i="549"/>
  <c r="E9" i="294" s="1"/>
  <c r="P75" i="549"/>
  <c r="D9" i="294" s="1"/>
  <c r="O75" i="549"/>
  <c r="N75" i="549"/>
  <c r="M75" i="549"/>
  <c r="G75" i="549"/>
  <c r="F75" i="549"/>
  <c r="E75" i="549"/>
  <c r="D75" i="549"/>
  <c r="C75" i="549"/>
  <c r="B9" i="294" s="1"/>
  <c r="B75" i="549"/>
  <c r="A75" i="549"/>
  <c r="AB74" i="549"/>
  <c r="P83" i="294" s="1"/>
  <c r="AA74" i="549"/>
  <c r="Z74" i="549"/>
  <c r="K83" i="294" s="1"/>
  <c r="Y74" i="549"/>
  <c r="J83" i="294" s="1"/>
  <c r="X74" i="549"/>
  <c r="W74" i="549"/>
  <c r="L83" i="294" s="1"/>
  <c r="V74" i="549"/>
  <c r="H83" i="294" s="1"/>
  <c r="U74" i="549"/>
  <c r="G83" i="294" s="1"/>
  <c r="T74" i="549"/>
  <c r="S74" i="549"/>
  <c r="R74" i="549"/>
  <c r="F83" i="294" s="1"/>
  <c r="Q74" i="549"/>
  <c r="E83" i="294" s="1"/>
  <c r="P74" i="549"/>
  <c r="D83" i="294" s="1"/>
  <c r="O74" i="549"/>
  <c r="N74" i="549"/>
  <c r="M74" i="549"/>
  <c r="H74" i="549"/>
  <c r="G74" i="549"/>
  <c r="F74" i="549"/>
  <c r="E74" i="549"/>
  <c r="D74" i="549"/>
  <c r="C74" i="549"/>
  <c r="B83" i="294" s="1"/>
  <c r="B74" i="549"/>
  <c r="A74" i="549"/>
  <c r="AB73" i="549"/>
  <c r="P82" i="294" s="1"/>
  <c r="AA73" i="549"/>
  <c r="Z73" i="549"/>
  <c r="K82" i="294" s="1"/>
  <c r="Y73" i="549"/>
  <c r="J82" i="294" s="1"/>
  <c r="X73" i="549"/>
  <c r="W73" i="549"/>
  <c r="L82" i="294" s="1"/>
  <c r="V73" i="549"/>
  <c r="H82" i="294" s="1"/>
  <c r="U73" i="549"/>
  <c r="G82" i="294" s="1"/>
  <c r="T73" i="549"/>
  <c r="S73" i="549"/>
  <c r="R73" i="549"/>
  <c r="F82" i="294" s="1"/>
  <c r="Q73" i="549"/>
  <c r="E82" i="294" s="1"/>
  <c r="P73" i="549"/>
  <c r="D82" i="294" s="1"/>
  <c r="O73" i="549"/>
  <c r="N73" i="549"/>
  <c r="M73" i="549"/>
  <c r="H73" i="549"/>
  <c r="G73" i="549"/>
  <c r="F73" i="549"/>
  <c r="E73" i="549"/>
  <c r="D73" i="549"/>
  <c r="C73" i="549"/>
  <c r="B82" i="294" s="1"/>
  <c r="B73" i="549"/>
  <c r="A73" i="549"/>
  <c r="AB72" i="549"/>
  <c r="P81" i="294" s="1"/>
  <c r="AA72" i="549"/>
  <c r="Z72" i="549"/>
  <c r="K81" i="294" s="1"/>
  <c r="Y72" i="549"/>
  <c r="J81" i="294" s="1"/>
  <c r="X72" i="549"/>
  <c r="W72" i="549"/>
  <c r="L81" i="294" s="1"/>
  <c r="V72" i="549"/>
  <c r="H81" i="294" s="1"/>
  <c r="U72" i="549"/>
  <c r="G81" i="294" s="1"/>
  <c r="T72" i="549"/>
  <c r="S72" i="549"/>
  <c r="R72" i="549"/>
  <c r="F81" i="294" s="1"/>
  <c r="Q72" i="549"/>
  <c r="E81" i="294" s="1"/>
  <c r="P72" i="549"/>
  <c r="D81" i="294" s="1"/>
  <c r="O72" i="549"/>
  <c r="N72" i="549"/>
  <c r="M72" i="549"/>
  <c r="H72" i="549"/>
  <c r="G72" i="549"/>
  <c r="F72" i="549"/>
  <c r="E72" i="549"/>
  <c r="D72" i="549"/>
  <c r="C72" i="549"/>
  <c r="B81" i="294" s="1"/>
  <c r="B72" i="549"/>
  <c r="A72" i="549"/>
  <c r="AB71" i="549"/>
  <c r="P80" i="294" s="1"/>
  <c r="AA71" i="549"/>
  <c r="Z71" i="549"/>
  <c r="K80" i="294" s="1"/>
  <c r="Y71" i="549"/>
  <c r="J80" i="294" s="1"/>
  <c r="X71" i="549"/>
  <c r="W71" i="549"/>
  <c r="L80" i="294" s="1"/>
  <c r="V71" i="549"/>
  <c r="H80" i="294" s="1"/>
  <c r="U71" i="549"/>
  <c r="G80" i="294" s="1"/>
  <c r="T71" i="549"/>
  <c r="S71" i="549"/>
  <c r="R71" i="549"/>
  <c r="F80" i="294" s="1"/>
  <c r="Q71" i="549"/>
  <c r="E80" i="294" s="1"/>
  <c r="P71" i="549"/>
  <c r="D80" i="294" s="1"/>
  <c r="O71" i="549"/>
  <c r="N71" i="549"/>
  <c r="M71" i="549"/>
  <c r="H71" i="549"/>
  <c r="G71" i="549"/>
  <c r="F71" i="549"/>
  <c r="E71" i="549"/>
  <c r="D71" i="549"/>
  <c r="C71" i="549"/>
  <c r="B80" i="294" s="1"/>
  <c r="B71" i="549"/>
  <c r="A71" i="549"/>
  <c r="AB70" i="549"/>
  <c r="P79" i="294" s="1"/>
  <c r="AA70" i="549"/>
  <c r="Z70" i="549"/>
  <c r="K79" i="294" s="1"/>
  <c r="Y70" i="549"/>
  <c r="J79" i="294" s="1"/>
  <c r="X70" i="549"/>
  <c r="W70" i="549"/>
  <c r="L79" i="294" s="1"/>
  <c r="V70" i="549"/>
  <c r="H79" i="294" s="1"/>
  <c r="U70" i="549"/>
  <c r="G79" i="294" s="1"/>
  <c r="T70" i="549"/>
  <c r="S70" i="549"/>
  <c r="R70" i="549"/>
  <c r="F79" i="294" s="1"/>
  <c r="Q70" i="549"/>
  <c r="E79" i="294" s="1"/>
  <c r="P70" i="549"/>
  <c r="D79" i="294" s="1"/>
  <c r="O70" i="549"/>
  <c r="N70" i="549"/>
  <c r="M70" i="549"/>
  <c r="H70" i="549"/>
  <c r="G70" i="549"/>
  <c r="F70" i="549"/>
  <c r="E70" i="549"/>
  <c r="D70" i="549"/>
  <c r="C70" i="549"/>
  <c r="B79" i="294" s="1"/>
  <c r="B70" i="549"/>
  <c r="A70" i="549"/>
  <c r="AB69" i="549"/>
  <c r="P78" i="294" s="1"/>
  <c r="AA69" i="549"/>
  <c r="Z69" i="549"/>
  <c r="K78" i="294" s="1"/>
  <c r="Y69" i="549"/>
  <c r="J78" i="294" s="1"/>
  <c r="X69" i="549"/>
  <c r="W69" i="549"/>
  <c r="L78" i="294" s="1"/>
  <c r="V69" i="549"/>
  <c r="H78" i="294" s="1"/>
  <c r="U69" i="549"/>
  <c r="G78" i="294" s="1"/>
  <c r="T69" i="549"/>
  <c r="S69" i="549"/>
  <c r="R69" i="549"/>
  <c r="F78" i="294" s="1"/>
  <c r="Q69" i="549"/>
  <c r="E78" i="294" s="1"/>
  <c r="P69" i="549"/>
  <c r="D78" i="294" s="1"/>
  <c r="O69" i="549"/>
  <c r="N69" i="549"/>
  <c r="M69" i="549"/>
  <c r="H69" i="549"/>
  <c r="G69" i="549"/>
  <c r="F69" i="549"/>
  <c r="E69" i="549"/>
  <c r="D69" i="549"/>
  <c r="C69" i="549"/>
  <c r="B78" i="294" s="1"/>
  <c r="B69" i="549"/>
  <c r="A69" i="549"/>
  <c r="AB68" i="549"/>
  <c r="P77" i="294" s="1"/>
  <c r="AA68" i="549"/>
  <c r="Z68" i="549"/>
  <c r="K77" i="294" s="1"/>
  <c r="Y68" i="549"/>
  <c r="J77" i="294" s="1"/>
  <c r="X68" i="549"/>
  <c r="W68" i="549"/>
  <c r="L77" i="294" s="1"/>
  <c r="V68" i="549"/>
  <c r="H77" i="294" s="1"/>
  <c r="U68" i="549"/>
  <c r="G77" i="294" s="1"/>
  <c r="T68" i="549"/>
  <c r="S68" i="549"/>
  <c r="R68" i="549"/>
  <c r="F77" i="294" s="1"/>
  <c r="Q68" i="549"/>
  <c r="E77" i="294" s="1"/>
  <c r="P68" i="549"/>
  <c r="D77" i="294" s="1"/>
  <c r="O68" i="549"/>
  <c r="N68" i="549"/>
  <c r="M68" i="549"/>
  <c r="H68" i="549"/>
  <c r="G68" i="549"/>
  <c r="F68" i="549"/>
  <c r="E68" i="549"/>
  <c r="D68" i="549"/>
  <c r="C68" i="549"/>
  <c r="B77" i="294" s="1"/>
  <c r="B68" i="549"/>
  <c r="A68" i="549"/>
  <c r="AB67" i="549"/>
  <c r="P76" i="294" s="1"/>
  <c r="AA67" i="549"/>
  <c r="Z67" i="549"/>
  <c r="K76" i="294" s="1"/>
  <c r="Y67" i="549"/>
  <c r="J76" i="294" s="1"/>
  <c r="X67" i="549"/>
  <c r="W67" i="549"/>
  <c r="L76" i="294" s="1"/>
  <c r="V67" i="549"/>
  <c r="H76" i="294" s="1"/>
  <c r="U67" i="549"/>
  <c r="G76" i="294" s="1"/>
  <c r="T67" i="549"/>
  <c r="S67" i="549"/>
  <c r="R67" i="549"/>
  <c r="F76" i="294" s="1"/>
  <c r="Q67" i="549"/>
  <c r="E76" i="294" s="1"/>
  <c r="P67" i="549"/>
  <c r="D76" i="294" s="1"/>
  <c r="O67" i="549"/>
  <c r="N67" i="549"/>
  <c r="M67" i="549"/>
  <c r="H67" i="549"/>
  <c r="G67" i="549"/>
  <c r="F67" i="549"/>
  <c r="E67" i="549"/>
  <c r="D67" i="549"/>
  <c r="C67" i="549"/>
  <c r="B76" i="294" s="1"/>
  <c r="B67" i="549"/>
  <c r="A67" i="549"/>
  <c r="AB66" i="549"/>
  <c r="P75" i="294" s="1"/>
  <c r="AA66" i="549"/>
  <c r="Z66" i="549"/>
  <c r="K75" i="294" s="1"/>
  <c r="Y66" i="549"/>
  <c r="J75" i="294" s="1"/>
  <c r="X66" i="549"/>
  <c r="W66" i="549"/>
  <c r="L75" i="294" s="1"/>
  <c r="V66" i="549"/>
  <c r="H75" i="294" s="1"/>
  <c r="U66" i="549"/>
  <c r="G75" i="294" s="1"/>
  <c r="T66" i="549"/>
  <c r="S66" i="549"/>
  <c r="R66" i="549"/>
  <c r="F75" i="294" s="1"/>
  <c r="Q66" i="549"/>
  <c r="E75" i="294" s="1"/>
  <c r="P66" i="549"/>
  <c r="D75" i="294" s="1"/>
  <c r="O66" i="549"/>
  <c r="N66" i="549"/>
  <c r="M66" i="549"/>
  <c r="H66" i="549"/>
  <c r="G66" i="549"/>
  <c r="F66" i="549"/>
  <c r="E66" i="549"/>
  <c r="D66" i="549"/>
  <c r="C66" i="549"/>
  <c r="B75" i="294" s="1"/>
  <c r="B66" i="549"/>
  <c r="A66" i="549"/>
  <c r="AB65" i="549"/>
  <c r="P74" i="294" s="1"/>
  <c r="AA65" i="549"/>
  <c r="Z65" i="549"/>
  <c r="K74" i="294" s="1"/>
  <c r="Y65" i="549"/>
  <c r="J74" i="294" s="1"/>
  <c r="X65" i="549"/>
  <c r="W65" i="549"/>
  <c r="L74" i="294" s="1"/>
  <c r="V65" i="549"/>
  <c r="H74" i="294" s="1"/>
  <c r="U65" i="549"/>
  <c r="G74" i="294" s="1"/>
  <c r="T65" i="549"/>
  <c r="S65" i="549"/>
  <c r="R65" i="549"/>
  <c r="F74" i="294" s="1"/>
  <c r="Q65" i="549"/>
  <c r="E74" i="294" s="1"/>
  <c r="P65" i="549"/>
  <c r="D74" i="294" s="1"/>
  <c r="O65" i="549"/>
  <c r="N65" i="549"/>
  <c r="M65" i="549"/>
  <c r="H65" i="549"/>
  <c r="G65" i="549"/>
  <c r="F65" i="549"/>
  <c r="E65" i="549"/>
  <c r="D65" i="549"/>
  <c r="C65" i="549"/>
  <c r="B74" i="294" s="1"/>
  <c r="B65" i="549"/>
  <c r="A65" i="549"/>
  <c r="AB64" i="549"/>
  <c r="P73" i="294" s="1"/>
  <c r="AA64" i="549"/>
  <c r="Z64" i="549"/>
  <c r="K73" i="294" s="1"/>
  <c r="Y64" i="549"/>
  <c r="J73" i="294" s="1"/>
  <c r="X64" i="549"/>
  <c r="W64" i="549"/>
  <c r="L73" i="294" s="1"/>
  <c r="V64" i="549"/>
  <c r="H73" i="294" s="1"/>
  <c r="U64" i="549"/>
  <c r="G73" i="294" s="1"/>
  <c r="T64" i="549"/>
  <c r="S64" i="549"/>
  <c r="R64" i="549"/>
  <c r="F73" i="294" s="1"/>
  <c r="Q64" i="549"/>
  <c r="E73" i="294" s="1"/>
  <c r="P64" i="549"/>
  <c r="D73" i="294" s="1"/>
  <c r="O64" i="549"/>
  <c r="N64" i="549"/>
  <c r="M64" i="549"/>
  <c r="H64" i="549"/>
  <c r="G64" i="549"/>
  <c r="F64" i="549"/>
  <c r="E64" i="549"/>
  <c r="D64" i="549"/>
  <c r="C64" i="549"/>
  <c r="B73" i="294" s="1"/>
  <c r="B64" i="549"/>
  <c r="A64" i="549"/>
  <c r="AB63" i="549"/>
  <c r="P72" i="294" s="1"/>
  <c r="AA63" i="549"/>
  <c r="Z63" i="549"/>
  <c r="K72" i="294" s="1"/>
  <c r="Y63" i="549"/>
  <c r="J72" i="294" s="1"/>
  <c r="X63" i="549"/>
  <c r="W63" i="549"/>
  <c r="L72" i="294" s="1"/>
  <c r="V63" i="549"/>
  <c r="H72" i="294" s="1"/>
  <c r="U63" i="549"/>
  <c r="G72" i="294" s="1"/>
  <c r="T63" i="549"/>
  <c r="S63" i="549"/>
  <c r="R63" i="549"/>
  <c r="F72" i="294" s="1"/>
  <c r="Q63" i="549"/>
  <c r="E72" i="294" s="1"/>
  <c r="P63" i="549"/>
  <c r="D72" i="294" s="1"/>
  <c r="O63" i="549"/>
  <c r="N63" i="549"/>
  <c r="M63" i="549"/>
  <c r="H63" i="549"/>
  <c r="G63" i="549"/>
  <c r="F63" i="549"/>
  <c r="E63" i="549"/>
  <c r="D63" i="549"/>
  <c r="C63" i="549"/>
  <c r="B72" i="294" s="1"/>
  <c r="B63" i="549"/>
  <c r="A63" i="549"/>
  <c r="AB62" i="549"/>
  <c r="P71" i="294" s="1"/>
  <c r="AA62" i="549"/>
  <c r="Z62" i="549"/>
  <c r="K71" i="294" s="1"/>
  <c r="Y62" i="549"/>
  <c r="J71" i="294" s="1"/>
  <c r="X62" i="549"/>
  <c r="W62" i="549"/>
  <c r="L71" i="294" s="1"/>
  <c r="V62" i="549"/>
  <c r="H71" i="294" s="1"/>
  <c r="U62" i="549"/>
  <c r="G71" i="294" s="1"/>
  <c r="T62" i="549"/>
  <c r="S62" i="549"/>
  <c r="R62" i="549"/>
  <c r="F71" i="294" s="1"/>
  <c r="Q62" i="549"/>
  <c r="E71" i="294" s="1"/>
  <c r="P62" i="549"/>
  <c r="D71" i="294" s="1"/>
  <c r="O62" i="549"/>
  <c r="N62" i="549"/>
  <c r="M62" i="549"/>
  <c r="H62" i="549"/>
  <c r="G62" i="549"/>
  <c r="F62" i="549"/>
  <c r="E62" i="549"/>
  <c r="D62" i="549"/>
  <c r="C62" i="549"/>
  <c r="B71" i="294" s="1"/>
  <c r="B62" i="549"/>
  <c r="A62" i="549"/>
  <c r="AB61" i="549"/>
  <c r="P70" i="294" s="1"/>
  <c r="AA61" i="549"/>
  <c r="Z61" i="549"/>
  <c r="K70" i="294" s="1"/>
  <c r="Y61" i="549"/>
  <c r="J70" i="294" s="1"/>
  <c r="X61" i="549"/>
  <c r="W61" i="549"/>
  <c r="L70" i="294" s="1"/>
  <c r="V61" i="549"/>
  <c r="H70" i="294" s="1"/>
  <c r="U61" i="549"/>
  <c r="G70" i="294" s="1"/>
  <c r="T61" i="549"/>
  <c r="S61" i="549"/>
  <c r="R61" i="549"/>
  <c r="F70" i="294" s="1"/>
  <c r="Q61" i="549"/>
  <c r="E70" i="294" s="1"/>
  <c r="P61" i="549"/>
  <c r="D70" i="294" s="1"/>
  <c r="O61" i="549"/>
  <c r="N61" i="549"/>
  <c r="M61" i="549"/>
  <c r="H61" i="549"/>
  <c r="G61" i="549"/>
  <c r="F61" i="549"/>
  <c r="E61" i="549"/>
  <c r="D61" i="549"/>
  <c r="C61" i="549"/>
  <c r="B70" i="294" s="1"/>
  <c r="B61" i="549"/>
  <c r="A61" i="549"/>
  <c r="AB60" i="549"/>
  <c r="P69" i="294" s="1"/>
  <c r="AA60" i="549"/>
  <c r="Z60" i="549"/>
  <c r="K69" i="294" s="1"/>
  <c r="Y60" i="549"/>
  <c r="J69" i="294" s="1"/>
  <c r="X60" i="549"/>
  <c r="W60" i="549"/>
  <c r="L69" i="294" s="1"/>
  <c r="V60" i="549"/>
  <c r="H69" i="294" s="1"/>
  <c r="U60" i="549"/>
  <c r="G69" i="294" s="1"/>
  <c r="T60" i="549"/>
  <c r="S60" i="549"/>
  <c r="R60" i="549"/>
  <c r="F69" i="294" s="1"/>
  <c r="Q60" i="549"/>
  <c r="E69" i="294" s="1"/>
  <c r="P60" i="549"/>
  <c r="D69" i="294" s="1"/>
  <c r="O60" i="549"/>
  <c r="N60" i="549"/>
  <c r="M60" i="549"/>
  <c r="H60" i="549"/>
  <c r="G60" i="549"/>
  <c r="F60" i="549"/>
  <c r="E60" i="549"/>
  <c r="D60" i="549"/>
  <c r="C60" i="549"/>
  <c r="B69" i="294" s="1"/>
  <c r="B60" i="549"/>
  <c r="A60" i="549"/>
  <c r="AB59" i="549"/>
  <c r="P68" i="294" s="1"/>
  <c r="AA59" i="549"/>
  <c r="Z59" i="549"/>
  <c r="K68" i="294" s="1"/>
  <c r="Y59" i="549"/>
  <c r="J68" i="294" s="1"/>
  <c r="X59" i="549"/>
  <c r="W59" i="549"/>
  <c r="L68" i="294" s="1"/>
  <c r="V59" i="549"/>
  <c r="H68" i="294" s="1"/>
  <c r="U59" i="549"/>
  <c r="G68" i="294" s="1"/>
  <c r="T59" i="549"/>
  <c r="S59" i="549"/>
  <c r="R59" i="549"/>
  <c r="F68" i="294" s="1"/>
  <c r="Q59" i="549"/>
  <c r="E68" i="294" s="1"/>
  <c r="P59" i="549"/>
  <c r="D68" i="294" s="1"/>
  <c r="O59" i="549"/>
  <c r="N59" i="549"/>
  <c r="M59" i="549"/>
  <c r="H59" i="549"/>
  <c r="G59" i="549"/>
  <c r="F59" i="549"/>
  <c r="E59" i="549"/>
  <c r="D59" i="549"/>
  <c r="C59" i="549"/>
  <c r="B68" i="294" s="1"/>
  <c r="B59" i="549"/>
  <c r="A59" i="549"/>
  <c r="AB58" i="549"/>
  <c r="P67" i="294" s="1"/>
  <c r="AA58" i="549"/>
  <c r="Z58" i="549"/>
  <c r="K67" i="294" s="1"/>
  <c r="Y58" i="549"/>
  <c r="J67" i="294" s="1"/>
  <c r="X58" i="549"/>
  <c r="W58" i="549"/>
  <c r="L67" i="294" s="1"/>
  <c r="V58" i="549"/>
  <c r="H67" i="294" s="1"/>
  <c r="U58" i="549"/>
  <c r="G67" i="294" s="1"/>
  <c r="T58" i="549"/>
  <c r="S58" i="549"/>
  <c r="R58" i="549"/>
  <c r="F67" i="294" s="1"/>
  <c r="Q58" i="549"/>
  <c r="E67" i="294" s="1"/>
  <c r="P58" i="549"/>
  <c r="D67" i="294" s="1"/>
  <c r="O58" i="549"/>
  <c r="N58" i="549"/>
  <c r="M58" i="549"/>
  <c r="H58" i="549"/>
  <c r="G58" i="549"/>
  <c r="F58" i="549"/>
  <c r="E58" i="549"/>
  <c r="D58" i="549"/>
  <c r="C58" i="549"/>
  <c r="B67" i="294" s="1"/>
  <c r="B58" i="549"/>
  <c r="A58" i="549"/>
  <c r="AB57" i="549"/>
  <c r="P66" i="294" s="1"/>
  <c r="AA57" i="549"/>
  <c r="Z57" i="549"/>
  <c r="K66" i="294" s="1"/>
  <c r="Y57" i="549"/>
  <c r="J66" i="294" s="1"/>
  <c r="X57" i="549"/>
  <c r="W57" i="549"/>
  <c r="L66" i="294" s="1"/>
  <c r="V57" i="549"/>
  <c r="H66" i="294" s="1"/>
  <c r="U57" i="549"/>
  <c r="G66" i="294" s="1"/>
  <c r="T57" i="549"/>
  <c r="S57" i="549"/>
  <c r="R57" i="549"/>
  <c r="F66" i="294" s="1"/>
  <c r="Q57" i="549"/>
  <c r="E66" i="294" s="1"/>
  <c r="P57" i="549"/>
  <c r="D66" i="294" s="1"/>
  <c r="O57" i="549"/>
  <c r="N57" i="549"/>
  <c r="M57" i="549"/>
  <c r="H57" i="549"/>
  <c r="G57" i="549"/>
  <c r="F57" i="549"/>
  <c r="E57" i="549"/>
  <c r="D57" i="549"/>
  <c r="C57" i="549"/>
  <c r="B66" i="294" s="1"/>
  <c r="B57" i="549"/>
  <c r="A57" i="549"/>
  <c r="AB56" i="549"/>
  <c r="P65" i="294" s="1"/>
  <c r="AA56" i="549"/>
  <c r="Z56" i="549"/>
  <c r="K65" i="294" s="1"/>
  <c r="Y56" i="549"/>
  <c r="J65" i="294" s="1"/>
  <c r="X56" i="549"/>
  <c r="W56" i="549"/>
  <c r="L65" i="294" s="1"/>
  <c r="V56" i="549"/>
  <c r="H65" i="294" s="1"/>
  <c r="U56" i="549"/>
  <c r="G65" i="294" s="1"/>
  <c r="T56" i="549"/>
  <c r="S56" i="549"/>
  <c r="R56" i="549"/>
  <c r="F65" i="294" s="1"/>
  <c r="Q56" i="549"/>
  <c r="E65" i="294" s="1"/>
  <c r="P56" i="549"/>
  <c r="D65" i="294" s="1"/>
  <c r="O56" i="549"/>
  <c r="N56" i="549"/>
  <c r="M56" i="549"/>
  <c r="H56" i="549"/>
  <c r="G56" i="549"/>
  <c r="F56" i="549"/>
  <c r="E56" i="549"/>
  <c r="D56" i="549"/>
  <c r="C56" i="549"/>
  <c r="B65" i="294" s="1"/>
  <c r="B56" i="549"/>
  <c r="A56" i="549"/>
  <c r="AB55" i="549"/>
  <c r="P64" i="294" s="1"/>
  <c r="AA55" i="549"/>
  <c r="Z55" i="549"/>
  <c r="K64" i="294" s="1"/>
  <c r="Y55" i="549"/>
  <c r="J64" i="294" s="1"/>
  <c r="X55" i="549"/>
  <c r="W55" i="549"/>
  <c r="L64" i="294" s="1"/>
  <c r="V55" i="549"/>
  <c r="H64" i="294" s="1"/>
  <c r="U55" i="549"/>
  <c r="G64" i="294" s="1"/>
  <c r="T55" i="549"/>
  <c r="S55" i="549"/>
  <c r="R55" i="549"/>
  <c r="F64" i="294" s="1"/>
  <c r="Q55" i="549"/>
  <c r="E64" i="294" s="1"/>
  <c r="P55" i="549"/>
  <c r="D64" i="294" s="1"/>
  <c r="O55" i="549"/>
  <c r="N55" i="549"/>
  <c r="M55" i="549"/>
  <c r="H55" i="549"/>
  <c r="G55" i="549"/>
  <c r="F55" i="549"/>
  <c r="E55" i="549"/>
  <c r="D55" i="549"/>
  <c r="C55" i="549"/>
  <c r="B64" i="294" s="1"/>
  <c r="B55" i="549"/>
  <c r="A55" i="549"/>
  <c r="AB54" i="549"/>
  <c r="P63" i="294" s="1"/>
  <c r="AA54" i="549"/>
  <c r="Z54" i="549"/>
  <c r="K63" i="294" s="1"/>
  <c r="Y54" i="549"/>
  <c r="J63" i="294" s="1"/>
  <c r="X54" i="549"/>
  <c r="W54" i="549"/>
  <c r="L63" i="294" s="1"/>
  <c r="V54" i="549"/>
  <c r="H63" i="294" s="1"/>
  <c r="U54" i="549"/>
  <c r="G63" i="294" s="1"/>
  <c r="T54" i="549"/>
  <c r="S54" i="549"/>
  <c r="R54" i="549"/>
  <c r="F63" i="294" s="1"/>
  <c r="Q54" i="549"/>
  <c r="E63" i="294" s="1"/>
  <c r="P54" i="549"/>
  <c r="D63" i="294" s="1"/>
  <c r="O54" i="549"/>
  <c r="N54" i="549"/>
  <c r="M54" i="549"/>
  <c r="H54" i="549"/>
  <c r="G54" i="549"/>
  <c r="F54" i="549"/>
  <c r="E54" i="549"/>
  <c r="D54" i="549"/>
  <c r="C54" i="549"/>
  <c r="B63" i="294" s="1"/>
  <c r="B54" i="549"/>
  <c r="A54" i="549"/>
  <c r="AB53" i="549"/>
  <c r="P62" i="294" s="1"/>
  <c r="AA53" i="549"/>
  <c r="Z53" i="549"/>
  <c r="K62" i="294" s="1"/>
  <c r="Y53" i="549"/>
  <c r="J62" i="294" s="1"/>
  <c r="X53" i="549"/>
  <c r="W53" i="549"/>
  <c r="L62" i="294" s="1"/>
  <c r="V53" i="549"/>
  <c r="H62" i="294" s="1"/>
  <c r="U53" i="549"/>
  <c r="G62" i="294" s="1"/>
  <c r="T53" i="549"/>
  <c r="S53" i="549"/>
  <c r="R53" i="549"/>
  <c r="F62" i="294" s="1"/>
  <c r="Q53" i="549"/>
  <c r="E62" i="294" s="1"/>
  <c r="P53" i="549"/>
  <c r="D62" i="294" s="1"/>
  <c r="O53" i="549"/>
  <c r="N53" i="549"/>
  <c r="M53" i="549"/>
  <c r="H53" i="549"/>
  <c r="G53" i="549"/>
  <c r="F53" i="549"/>
  <c r="E53" i="549"/>
  <c r="D53" i="549"/>
  <c r="C53" i="549"/>
  <c r="B62" i="294" s="1"/>
  <c r="B53" i="549"/>
  <c r="A53" i="549"/>
  <c r="AB52" i="549"/>
  <c r="P61" i="294" s="1"/>
  <c r="AA52" i="549"/>
  <c r="Z52" i="549"/>
  <c r="K61" i="294" s="1"/>
  <c r="Y52" i="549"/>
  <c r="J61" i="294" s="1"/>
  <c r="X52" i="549"/>
  <c r="W52" i="549"/>
  <c r="L61" i="294" s="1"/>
  <c r="V52" i="549"/>
  <c r="H61" i="294" s="1"/>
  <c r="U52" i="549"/>
  <c r="G61" i="294" s="1"/>
  <c r="T52" i="549"/>
  <c r="S52" i="549"/>
  <c r="R52" i="549"/>
  <c r="F61" i="294" s="1"/>
  <c r="Q52" i="549"/>
  <c r="E61" i="294" s="1"/>
  <c r="P52" i="549"/>
  <c r="D61" i="294" s="1"/>
  <c r="O52" i="549"/>
  <c r="N52" i="549"/>
  <c r="M52" i="549"/>
  <c r="H52" i="549"/>
  <c r="G52" i="549"/>
  <c r="F52" i="549"/>
  <c r="E52" i="549"/>
  <c r="D52" i="549"/>
  <c r="C52" i="549"/>
  <c r="B61" i="294" s="1"/>
  <c r="B52" i="549"/>
  <c r="A52" i="549"/>
  <c r="AB51" i="549"/>
  <c r="P60" i="294" s="1"/>
  <c r="AA51" i="549"/>
  <c r="Z51" i="549"/>
  <c r="K60" i="294" s="1"/>
  <c r="Y51" i="549"/>
  <c r="J60" i="294" s="1"/>
  <c r="X51" i="549"/>
  <c r="W51" i="549"/>
  <c r="L60" i="294" s="1"/>
  <c r="V51" i="549"/>
  <c r="H60" i="294" s="1"/>
  <c r="U51" i="549"/>
  <c r="G60" i="294" s="1"/>
  <c r="T51" i="549"/>
  <c r="S51" i="549"/>
  <c r="R51" i="549"/>
  <c r="F60" i="294" s="1"/>
  <c r="Q51" i="549"/>
  <c r="E60" i="294" s="1"/>
  <c r="P51" i="549"/>
  <c r="D60" i="294" s="1"/>
  <c r="O51" i="549"/>
  <c r="N51" i="549"/>
  <c r="M51" i="549"/>
  <c r="H51" i="549"/>
  <c r="G51" i="549"/>
  <c r="F51" i="549"/>
  <c r="E51" i="549"/>
  <c r="D51" i="549"/>
  <c r="C51" i="549"/>
  <c r="B60" i="294" s="1"/>
  <c r="B51" i="549"/>
  <c r="A51" i="549"/>
  <c r="AB50" i="549"/>
  <c r="P59" i="294" s="1"/>
  <c r="AA50" i="549"/>
  <c r="Z50" i="549"/>
  <c r="K59" i="294" s="1"/>
  <c r="Y50" i="549"/>
  <c r="J59" i="294" s="1"/>
  <c r="X50" i="549"/>
  <c r="W50" i="549"/>
  <c r="L59" i="294" s="1"/>
  <c r="V50" i="549"/>
  <c r="H59" i="294" s="1"/>
  <c r="U50" i="549"/>
  <c r="G59" i="294" s="1"/>
  <c r="T50" i="549"/>
  <c r="S50" i="549"/>
  <c r="R50" i="549"/>
  <c r="F59" i="294" s="1"/>
  <c r="Q50" i="549"/>
  <c r="E59" i="294" s="1"/>
  <c r="P50" i="549"/>
  <c r="D59" i="294" s="1"/>
  <c r="O50" i="549"/>
  <c r="N50" i="549"/>
  <c r="M50" i="549"/>
  <c r="H50" i="549"/>
  <c r="G50" i="549"/>
  <c r="F50" i="549"/>
  <c r="E50" i="549"/>
  <c r="D50" i="549"/>
  <c r="C50" i="549"/>
  <c r="B59" i="294" s="1"/>
  <c r="B50" i="549"/>
  <c r="A50" i="549"/>
  <c r="AB49" i="549"/>
  <c r="P58" i="294" s="1"/>
  <c r="AA49" i="549"/>
  <c r="Z49" i="549"/>
  <c r="K58" i="294" s="1"/>
  <c r="Y49" i="549"/>
  <c r="J58" i="294" s="1"/>
  <c r="X49" i="549"/>
  <c r="W49" i="549"/>
  <c r="L58" i="294" s="1"/>
  <c r="V49" i="549"/>
  <c r="H58" i="294" s="1"/>
  <c r="U49" i="549"/>
  <c r="G58" i="294" s="1"/>
  <c r="T49" i="549"/>
  <c r="S49" i="549"/>
  <c r="R49" i="549"/>
  <c r="F58" i="294" s="1"/>
  <c r="Q49" i="549"/>
  <c r="E58" i="294" s="1"/>
  <c r="P49" i="549"/>
  <c r="D58" i="294" s="1"/>
  <c r="O49" i="549"/>
  <c r="N49" i="549"/>
  <c r="M49" i="549"/>
  <c r="H49" i="549"/>
  <c r="G49" i="549"/>
  <c r="F49" i="549"/>
  <c r="E49" i="549"/>
  <c r="D49" i="549"/>
  <c r="C49" i="549"/>
  <c r="B58" i="294" s="1"/>
  <c r="B49" i="549"/>
  <c r="A49" i="549"/>
  <c r="AB48" i="549"/>
  <c r="P57" i="294" s="1"/>
  <c r="AA48" i="549"/>
  <c r="Z48" i="549"/>
  <c r="K57" i="294" s="1"/>
  <c r="Y48" i="549"/>
  <c r="J57" i="294" s="1"/>
  <c r="X48" i="549"/>
  <c r="W48" i="549"/>
  <c r="L57" i="294" s="1"/>
  <c r="V48" i="549"/>
  <c r="H57" i="294" s="1"/>
  <c r="U48" i="549"/>
  <c r="G57" i="294" s="1"/>
  <c r="T48" i="549"/>
  <c r="S48" i="549"/>
  <c r="R48" i="549"/>
  <c r="F57" i="294" s="1"/>
  <c r="Q48" i="549"/>
  <c r="E57" i="294" s="1"/>
  <c r="P48" i="549"/>
  <c r="D57" i="294" s="1"/>
  <c r="O48" i="549"/>
  <c r="N48" i="549"/>
  <c r="M48" i="549"/>
  <c r="H48" i="549"/>
  <c r="G48" i="549"/>
  <c r="F48" i="549"/>
  <c r="E48" i="549"/>
  <c r="D48" i="549"/>
  <c r="C48" i="549"/>
  <c r="B57" i="294" s="1"/>
  <c r="B48" i="549"/>
  <c r="A48" i="549"/>
  <c r="AB47" i="549"/>
  <c r="P56" i="294" s="1"/>
  <c r="AA47" i="549"/>
  <c r="Z47" i="549"/>
  <c r="K56" i="294" s="1"/>
  <c r="Y47" i="549"/>
  <c r="J56" i="294" s="1"/>
  <c r="X47" i="549"/>
  <c r="W47" i="549"/>
  <c r="L56" i="294" s="1"/>
  <c r="V47" i="549"/>
  <c r="H56" i="294" s="1"/>
  <c r="U47" i="549"/>
  <c r="G56" i="294" s="1"/>
  <c r="T47" i="549"/>
  <c r="S47" i="549"/>
  <c r="R47" i="549"/>
  <c r="F56" i="294" s="1"/>
  <c r="Q47" i="549"/>
  <c r="E56" i="294" s="1"/>
  <c r="P47" i="549"/>
  <c r="D56" i="294" s="1"/>
  <c r="O47" i="549"/>
  <c r="N47" i="549"/>
  <c r="M47" i="549"/>
  <c r="H47" i="549"/>
  <c r="G47" i="549"/>
  <c r="F47" i="549"/>
  <c r="E47" i="549"/>
  <c r="D47" i="549"/>
  <c r="C47" i="549"/>
  <c r="B56" i="294" s="1"/>
  <c r="B47" i="549"/>
  <c r="A47" i="549"/>
  <c r="AB46" i="549"/>
  <c r="P55" i="294" s="1"/>
  <c r="AA46" i="549"/>
  <c r="Z46" i="549"/>
  <c r="K55" i="294" s="1"/>
  <c r="Y46" i="549"/>
  <c r="J55" i="294" s="1"/>
  <c r="X46" i="549"/>
  <c r="W46" i="549"/>
  <c r="L55" i="294" s="1"/>
  <c r="V46" i="549"/>
  <c r="H55" i="294" s="1"/>
  <c r="U46" i="549"/>
  <c r="G55" i="294" s="1"/>
  <c r="T46" i="549"/>
  <c r="S46" i="549"/>
  <c r="R46" i="549"/>
  <c r="F55" i="294" s="1"/>
  <c r="Q46" i="549"/>
  <c r="E55" i="294" s="1"/>
  <c r="P46" i="549"/>
  <c r="D55" i="294" s="1"/>
  <c r="O46" i="549"/>
  <c r="N46" i="549"/>
  <c r="M46" i="549"/>
  <c r="H46" i="549"/>
  <c r="G46" i="549"/>
  <c r="F46" i="549"/>
  <c r="E46" i="549"/>
  <c r="D46" i="549"/>
  <c r="C46" i="549"/>
  <c r="B55" i="294" s="1"/>
  <c r="B46" i="549"/>
  <c r="A46" i="549"/>
  <c r="AB45" i="549"/>
  <c r="P54" i="294" s="1"/>
  <c r="AA45" i="549"/>
  <c r="Z45" i="549"/>
  <c r="K54" i="294" s="1"/>
  <c r="Y45" i="549"/>
  <c r="J54" i="294" s="1"/>
  <c r="X45" i="549"/>
  <c r="W45" i="549"/>
  <c r="L54" i="294" s="1"/>
  <c r="V45" i="549"/>
  <c r="H54" i="294" s="1"/>
  <c r="U45" i="549"/>
  <c r="G54" i="294" s="1"/>
  <c r="T45" i="549"/>
  <c r="S45" i="549"/>
  <c r="R45" i="549"/>
  <c r="F54" i="294" s="1"/>
  <c r="Q45" i="549"/>
  <c r="E54" i="294" s="1"/>
  <c r="P45" i="549"/>
  <c r="D54" i="294" s="1"/>
  <c r="O45" i="549"/>
  <c r="N45" i="549"/>
  <c r="M45" i="549"/>
  <c r="H45" i="549"/>
  <c r="G45" i="549"/>
  <c r="F45" i="549"/>
  <c r="E45" i="549"/>
  <c r="D45" i="549"/>
  <c r="C45" i="549"/>
  <c r="B54" i="294" s="1"/>
  <c r="B45" i="549"/>
  <c r="A45" i="549"/>
  <c r="AB44" i="549"/>
  <c r="P53" i="294" s="1"/>
  <c r="AA44" i="549"/>
  <c r="Z44" i="549"/>
  <c r="K53" i="294" s="1"/>
  <c r="Y44" i="549"/>
  <c r="J53" i="294" s="1"/>
  <c r="X44" i="549"/>
  <c r="W44" i="549"/>
  <c r="L53" i="294" s="1"/>
  <c r="V44" i="549"/>
  <c r="H53" i="294" s="1"/>
  <c r="U44" i="549"/>
  <c r="G53" i="294" s="1"/>
  <c r="T44" i="549"/>
  <c r="S44" i="549"/>
  <c r="R44" i="549"/>
  <c r="F53" i="294" s="1"/>
  <c r="Q44" i="549"/>
  <c r="E53" i="294" s="1"/>
  <c r="P44" i="549"/>
  <c r="D53" i="294" s="1"/>
  <c r="O44" i="549"/>
  <c r="N44" i="549"/>
  <c r="M44" i="549"/>
  <c r="H44" i="549"/>
  <c r="G44" i="549"/>
  <c r="F44" i="549"/>
  <c r="E44" i="549"/>
  <c r="D44" i="549"/>
  <c r="C44" i="549"/>
  <c r="B53" i="294" s="1"/>
  <c r="B44" i="549"/>
  <c r="A44" i="549"/>
  <c r="AB43" i="549"/>
  <c r="P52" i="294" s="1"/>
  <c r="AA43" i="549"/>
  <c r="Z43" i="549"/>
  <c r="K52" i="294" s="1"/>
  <c r="Y43" i="549"/>
  <c r="J52" i="294" s="1"/>
  <c r="X43" i="549"/>
  <c r="W43" i="549"/>
  <c r="L52" i="294" s="1"/>
  <c r="V43" i="549"/>
  <c r="H52" i="294" s="1"/>
  <c r="U43" i="549"/>
  <c r="G52" i="294" s="1"/>
  <c r="T43" i="549"/>
  <c r="S43" i="549"/>
  <c r="R43" i="549"/>
  <c r="F52" i="294" s="1"/>
  <c r="Q43" i="549"/>
  <c r="E52" i="294" s="1"/>
  <c r="P43" i="549"/>
  <c r="D52" i="294" s="1"/>
  <c r="O43" i="549"/>
  <c r="N43" i="549"/>
  <c r="M43" i="549"/>
  <c r="H43" i="549"/>
  <c r="G43" i="549"/>
  <c r="F43" i="549"/>
  <c r="E43" i="549"/>
  <c r="D43" i="549"/>
  <c r="C43" i="549"/>
  <c r="B52" i="294" s="1"/>
  <c r="B43" i="549"/>
  <c r="A43" i="549"/>
  <c r="AB42" i="549"/>
  <c r="P51" i="294" s="1"/>
  <c r="AA42" i="549"/>
  <c r="Z42" i="549"/>
  <c r="K51" i="294" s="1"/>
  <c r="Y42" i="549"/>
  <c r="J51" i="294" s="1"/>
  <c r="X42" i="549"/>
  <c r="W42" i="549"/>
  <c r="L51" i="294" s="1"/>
  <c r="V42" i="549"/>
  <c r="H51" i="294" s="1"/>
  <c r="U42" i="549"/>
  <c r="G51" i="294" s="1"/>
  <c r="T42" i="549"/>
  <c r="S42" i="549"/>
  <c r="R42" i="549"/>
  <c r="F51" i="294" s="1"/>
  <c r="Q42" i="549"/>
  <c r="E51" i="294" s="1"/>
  <c r="P42" i="549"/>
  <c r="D51" i="294" s="1"/>
  <c r="O42" i="549"/>
  <c r="N42" i="549"/>
  <c r="M42" i="549"/>
  <c r="H42" i="549"/>
  <c r="G42" i="549"/>
  <c r="F42" i="549"/>
  <c r="E42" i="549"/>
  <c r="D42" i="549"/>
  <c r="C42" i="549"/>
  <c r="B51" i="294" s="1"/>
  <c r="B42" i="549"/>
  <c r="A42" i="549"/>
  <c r="AB41" i="549"/>
  <c r="P50" i="294" s="1"/>
  <c r="AA41" i="549"/>
  <c r="Z41" i="549"/>
  <c r="K50" i="294" s="1"/>
  <c r="Y41" i="549"/>
  <c r="J50" i="294" s="1"/>
  <c r="X41" i="549"/>
  <c r="W41" i="549"/>
  <c r="L50" i="294" s="1"/>
  <c r="V41" i="549"/>
  <c r="H50" i="294" s="1"/>
  <c r="U41" i="549"/>
  <c r="G50" i="294" s="1"/>
  <c r="T41" i="549"/>
  <c r="S41" i="549"/>
  <c r="R41" i="549"/>
  <c r="F50" i="294" s="1"/>
  <c r="Q41" i="549"/>
  <c r="E50" i="294" s="1"/>
  <c r="P41" i="549"/>
  <c r="D50" i="294" s="1"/>
  <c r="O41" i="549"/>
  <c r="N41" i="549"/>
  <c r="M41" i="549"/>
  <c r="H41" i="549"/>
  <c r="G41" i="549"/>
  <c r="F41" i="549"/>
  <c r="E41" i="549"/>
  <c r="D41" i="549"/>
  <c r="C41" i="549"/>
  <c r="B50" i="294" s="1"/>
  <c r="B41" i="549"/>
  <c r="A41" i="549"/>
  <c r="AB40" i="549"/>
  <c r="P49" i="294" s="1"/>
  <c r="AA40" i="549"/>
  <c r="Z40" i="549"/>
  <c r="K49" i="294" s="1"/>
  <c r="Y40" i="549"/>
  <c r="J49" i="294" s="1"/>
  <c r="X40" i="549"/>
  <c r="W40" i="549"/>
  <c r="L49" i="294" s="1"/>
  <c r="V40" i="549"/>
  <c r="H49" i="294" s="1"/>
  <c r="U40" i="549"/>
  <c r="G49" i="294" s="1"/>
  <c r="T40" i="549"/>
  <c r="S40" i="549"/>
  <c r="R40" i="549"/>
  <c r="F49" i="294" s="1"/>
  <c r="Q40" i="549"/>
  <c r="E49" i="294" s="1"/>
  <c r="P40" i="549"/>
  <c r="D49" i="294" s="1"/>
  <c r="O40" i="549"/>
  <c r="N40" i="549"/>
  <c r="M40" i="549"/>
  <c r="H40" i="549"/>
  <c r="G40" i="549"/>
  <c r="F40" i="549"/>
  <c r="E40" i="549"/>
  <c r="D40" i="549"/>
  <c r="C40" i="549"/>
  <c r="B49" i="294" s="1"/>
  <c r="B40" i="549"/>
  <c r="A40" i="549"/>
  <c r="AB39" i="549"/>
  <c r="P48" i="294" s="1"/>
  <c r="AA39" i="549"/>
  <c r="Z39" i="549"/>
  <c r="K48" i="294" s="1"/>
  <c r="Y39" i="549"/>
  <c r="J48" i="294" s="1"/>
  <c r="X39" i="549"/>
  <c r="W39" i="549"/>
  <c r="L48" i="294" s="1"/>
  <c r="V39" i="549"/>
  <c r="H48" i="294" s="1"/>
  <c r="U39" i="549"/>
  <c r="G48" i="294" s="1"/>
  <c r="T39" i="549"/>
  <c r="S39" i="549"/>
  <c r="R39" i="549"/>
  <c r="F48" i="294" s="1"/>
  <c r="Q39" i="549"/>
  <c r="E48" i="294" s="1"/>
  <c r="P39" i="549"/>
  <c r="D48" i="294" s="1"/>
  <c r="O39" i="549"/>
  <c r="N39" i="549"/>
  <c r="M39" i="549"/>
  <c r="H39" i="549"/>
  <c r="G39" i="549"/>
  <c r="F39" i="549"/>
  <c r="E39" i="549"/>
  <c r="D39" i="549"/>
  <c r="C39" i="549"/>
  <c r="B48" i="294" s="1"/>
  <c r="B39" i="549"/>
  <c r="A39" i="549"/>
  <c r="AB38" i="549"/>
  <c r="P47" i="294" s="1"/>
  <c r="AA38" i="549"/>
  <c r="Z38" i="549"/>
  <c r="K47" i="294" s="1"/>
  <c r="Y38" i="549"/>
  <c r="J47" i="294" s="1"/>
  <c r="X38" i="549"/>
  <c r="W38" i="549"/>
  <c r="L47" i="294" s="1"/>
  <c r="V38" i="549"/>
  <c r="H47" i="294" s="1"/>
  <c r="U38" i="549"/>
  <c r="G47" i="294" s="1"/>
  <c r="T38" i="549"/>
  <c r="S38" i="549"/>
  <c r="R38" i="549"/>
  <c r="F47" i="294" s="1"/>
  <c r="Q38" i="549"/>
  <c r="E47" i="294" s="1"/>
  <c r="P38" i="549"/>
  <c r="D47" i="294" s="1"/>
  <c r="O38" i="549"/>
  <c r="N38" i="549"/>
  <c r="M38" i="549"/>
  <c r="H38" i="549"/>
  <c r="G38" i="549"/>
  <c r="F38" i="549"/>
  <c r="E38" i="549"/>
  <c r="D38" i="549"/>
  <c r="C38" i="549"/>
  <c r="B47" i="294" s="1"/>
  <c r="B38" i="549"/>
  <c r="A38" i="549"/>
  <c r="AB37" i="549"/>
  <c r="P46" i="294" s="1"/>
  <c r="AA37" i="549"/>
  <c r="Z37" i="549"/>
  <c r="K46" i="294" s="1"/>
  <c r="Y37" i="549"/>
  <c r="J46" i="294" s="1"/>
  <c r="X37" i="549"/>
  <c r="W37" i="549"/>
  <c r="L46" i="294" s="1"/>
  <c r="V37" i="549"/>
  <c r="H46" i="294" s="1"/>
  <c r="U37" i="549"/>
  <c r="G46" i="294" s="1"/>
  <c r="T37" i="549"/>
  <c r="S37" i="549"/>
  <c r="R37" i="549"/>
  <c r="F46" i="294" s="1"/>
  <c r="Q37" i="549"/>
  <c r="E46" i="294" s="1"/>
  <c r="P37" i="549"/>
  <c r="D46" i="294" s="1"/>
  <c r="O37" i="549"/>
  <c r="N37" i="549"/>
  <c r="M37" i="549"/>
  <c r="H37" i="549"/>
  <c r="G37" i="549"/>
  <c r="F37" i="549"/>
  <c r="E37" i="549"/>
  <c r="D37" i="549"/>
  <c r="C37" i="549"/>
  <c r="B46" i="294" s="1"/>
  <c r="B37" i="549"/>
  <c r="A37" i="549"/>
  <c r="AB36" i="549"/>
  <c r="P45" i="294" s="1"/>
  <c r="AA36" i="549"/>
  <c r="Z36" i="549"/>
  <c r="K45" i="294" s="1"/>
  <c r="Y36" i="549"/>
  <c r="J45" i="294" s="1"/>
  <c r="X36" i="549"/>
  <c r="W36" i="549"/>
  <c r="L45" i="294" s="1"/>
  <c r="V36" i="549"/>
  <c r="H45" i="294" s="1"/>
  <c r="U36" i="549"/>
  <c r="G45" i="294" s="1"/>
  <c r="T36" i="549"/>
  <c r="S36" i="549"/>
  <c r="R36" i="549"/>
  <c r="F45" i="294" s="1"/>
  <c r="Q36" i="549"/>
  <c r="E45" i="294" s="1"/>
  <c r="P36" i="549"/>
  <c r="D45" i="294" s="1"/>
  <c r="O36" i="549"/>
  <c r="N36" i="549"/>
  <c r="M36" i="549"/>
  <c r="H36" i="549"/>
  <c r="G36" i="549"/>
  <c r="F36" i="549"/>
  <c r="E36" i="549"/>
  <c r="D36" i="549"/>
  <c r="C36" i="549"/>
  <c r="B45" i="294" s="1"/>
  <c r="B36" i="549"/>
  <c r="A36" i="549"/>
  <c r="AB35" i="549"/>
  <c r="P44" i="294" s="1"/>
  <c r="AA35" i="549"/>
  <c r="Z35" i="549"/>
  <c r="K44" i="294" s="1"/>
  <c r="Y35" i="549"/>
  <c r="J44" i="294" s="1"/>
  <c r="X35" i="549"/>
  <c r="W35" i="549"/>
  <c r="L44" i="294" s="1"/>
  <c r="V35" i="549"/>
  <c r="H44" i="294" s="1"/>
  <c r="H84" i="294" s="1"/>
  <c r="U35" i="549"/>
  <c r="G44" i="294" s="1"/>
  <c r="T35" i="549"/>
  <c r="S35" i="549"/>
  <c r="R35" i="549"/>
  <c r="F44" i="294" s="1"/>
  <c r="Q35" i="549"/>
  <c r="E44" i="294" s="1"/>
  <c r="P35" i="549"/>
  <c r="D44" i="294" s="1"/>
  <c r="O35" i="549"/>
  <c r="N35" i="549"/>
  <c r="M35" i="549"/>
  <c r="H35" i="549"/>
  <c r="G35" i="549"/>
  <c r="F35" i="549"/>
  <c r="E35" i="549"/>
  <c r="D35" i="549"/>
  <c r="C35" i="549"/>
  <c r="B44" i="294" s="1"/>
  <c r="B35" i="549"/>
  <c r="A35" i="549"/>
  <c r="AB34" i="549"/>
  <c r="P42" i="294" s="1"/>
  <c r="AA34" i="549"/>
  <c r="Z34" i="549"/>
  <c r="K42" i="294" s="1"/>
  <c r="Y34" i="549"/>
  <c r="J42" i="294" s="1"/>
  <c r="X34" i="549"/>
  <c r="W34" i="549"/>
  <c r="L42" i="294" s="1"/>
  <c r="V34" i="549"/>
  <c r="U34" i="549"/>
  <c r="G42" i="294" s="1"/>
  <c r="T34" i="549"/>
  <c r="S34" i="549"/>
  <c r="R34" i="549"/>
  <c r="F42" i="294" s="1"/>
  <c r="Q34" i="549"/>
  <c r="E42" i="294" s="1"/>
  <c r="O34" i="549"/>
  <c r="N34" i="549"/>
  <c r="M34" i="549"/>
  <c r="G34" i="549"/>
  <c r="F34" i="549"/>
  <c r="E34" i="549"/>
  <c r="D34" i="549"/>
  <c r="C34" i="549"/>
  <c r="B42" i="294" s="1"/>
  <c r="B34" i="549"/>
  <c r="A34" i="549"/>
  <c r="AB33" i="549"/>
  <c r="P41" i="294" s="1"/>
  <c r="AA33" i="549"/>
  <c r="Z33" i="549"/>
  <c r="K41" i="294" s="1"/>
  <c r="Y33" i="549"/>
  <c r="J41" i="294" s="1"/>
  <c r="X33" i="549"/>
  <c r="W33" i="549"/>
  <c r="L41" i="294" s="1"/>
  <c r="V33" i="549"/>
  <c r="H41" i="294" s="1"/>
  <c r="U33" i="549"/>
  <c r="G41" i="294" s="1"/>
  <c r="T33" i="549"/>
  <c r="S33" i="549"/>
  <c r="R33" i="549"/>
  <c r="F41" i="294" s="1"/>
  <c r="Q33" i="549"/>
  <c r="E41" i="294" s="1"/>
  <c r="O33" i="549"/>
  <c r="N33" i="549"/>
  <c r="M33" i="549"/>
  <c r="G33" i="549"/>
  <c r="F33" i="549"/>
  <c r="E33" i="549"/>
  <c r="D33" i="549"/>
  <c r="C33" i="549"/>
  <c r="B40" i="294" s="1"/>
  <c r="B33" i="549"/>
  <c r="A33" i="549"/>
  <c r="AB32" i="549"/>
  <c r="P39" i="294" s="1"/>
  <c r="AA32" i="549"/>
  <c r="Z32" i="549"/>
  <c r="K39" i="294" s="1"/>
  <c r="Y32" i="549"/>
  <c r="J39" i="294" s="1"/>
  <c r="X32" i="549"/>
  <c r="W32" i="549"/>
  <c r="L39" i="294" s="1"/>
  <c r="V32" i="549"/>
  <c r="H39" i="294" s="1"/>
  <c r="U32" i="549"/>
  <c r="G39" i="294" s="1"/>
  <c r="T32" i="549"/>
  <c r="S32" i="549"/>
  <c r="R32" i="549"/>
  <c r="F39" i="294" s="1"/>
  <c r="Q32" i="549"/>
  <c r="E39" i="294" s="1"/>
  <c r="O32" i="549"/>
  <c r="N32" i="549"/>
  <c r="M32" i="549"/>
  <c r="H32" i="549"/>
  <c r="G32" i="549"/>
  <c r="F32" i="549"/>
  <c r="E32" i="549"/>
  <c r="D32" i="549"/>
  <c r="C32" i="549"/>
  <c r="B39" i="294" s="1"/>
  <c r="B32" i="549"/>
  <c r="A32" i="549"/>
  <c r="AB31" i="549"/>
  <c r="P38" i="294" s="1"/>
  <c r="AA31" i="549"/>
  <c r="Z31" i="549"/>
  <c r="K38" i="294" s="1"/>
  <c r="Y31" i="549"/>
  <c r="J38" i="294" s="1"/>
  <c r="X31" i="549"/>
  <c r="W31" i="549"/>
  <c r="L38" i="294" s="1"/>
  <c r="V31" i="549"/>
  <c r="H38" i="294" s="1"/>
  <c r="U31" i="549"/>
  <c r="G38" i="294" s="1"/>
  <c r="T31" i="549"/>
  <c r="S31" i="549"/>
  <c r="R31" i="549"/>
  <c r="F38" i="294" s="1"/>
  <c r="Q31" i="549"/>
  <c r="E38" i="294" s="1"/>
  <c r="O31" i="549"/>
  <c r="N31" i="549"/>
  <c r="M31" i="549"/>
  <c r="G31" i="549"/>
  <c r="F31" i="549"/>
  <c r="E31" i="549"/>
  <c r="D31" i="549"/>
  <c r="C31" i="549"/>
  <c r="B38" i="294" s="1"/>
  <c r="B31" i="549"/>
  <c r="A31" i="549"/>
  <c r="AB30" i="549"/>
  <c r="P37" i="294" s="1"/>
  <c r="AA30" i="549"/>
  <c r="Z30" i="549"/>
  <c r="K37" i="294" s="1"/>
  <c r="Y30" i="549"/>
  <c r="J37" i="294" s="1"/>
  <c r="X30" i="549"/>
  <c r="W30" i="549"/>
  <c r="L37" i="294" s="1"/>
  <c r="V30" i="549"/>
  <c r="H37" i="294" s="1"/>
  <c r="U30" i="549"/>
  <c r="G37" i="294" s="1"/>
  <c r="T30" i="549"/>
  <c r="S30" i="549"/>
  <c r="R30" i="549"/>
  <c r="F37" i="294" s="1"/>
  <c r="Q30" i="549"/>
  <c r="E37" i="294" s="1"/>
  <c r="O30" i="549"/>
  <c r="N30" i="549"/>
  <c r="M30" i="549"/>
  <c r="H30" i="549"/>
  <c r="G30" i="549"/>
  <c r="F30" i="549"/>
  <c r="E30" i="549"/>
  <c r="D30" i="549"/>
  <c r="C30" i="549"/>
  <c r="B37" i="294" s="1"/>
  <c r="B30" i="549"/>
  <c r="A30" i="549"/>
  <c r="AB29" i="549"/>
  <c r="P36" i="294" s="1"/>
  <c r="AA29" i="549"/>
  <c r="Z29" i="549"/>
  <c r="K36" i="294" s="1"/>
  <c r="Y29" i="549"/>
  <c r="J36" i="294" s="1"/>
  <c r="X29" i="549"/>
  <c r="W29" i="549"/>
  <c r="L36" i="294" s="1"/>
  <c r="V29" i="549"/>
  <c r="H36" i="294" s="1"/>
  <c r="U29" i="549"/>
  <c r="G36" i="294" s="1"/>
  <c r="T29" i="549"/>
  <c r="S29" i="549"/>
  <c r="R29" i="549"/>
  <c r="F36" i="294" s="1"/>
  <c r="Q29" i="549"/>
  <c r="E36" i="294" s="1"/>
  <c r="P29" i="549"/>
  <c r="D36" i="294" s="1"/>
  <c r="O29" i="549"/>
  <c r="N29" i="549"/>
  <c r="M29" i="549"/>
  <c r="H29" i="549"/>
  <c r="G29" i="549"/>
  <c r="F29" i="549"/>
  <c r="E29" i="549"/>
  <c r="D29" i="549"/>
  <c r="C29" i="549"/>
  <c r="B36" i="294" s="1"/>
  <c r="B29" i="549"/>
  <c r="A29" i="549"/>
  <c r="AB28" i="549"/>
  <c r="P35" i="294" s="1"/>
  <c r="AA28" i="549"/>
  <c r="Z28" i="549"/>
  <c r="K35" i="294" s="1"/>
  <c r="Y28" i="549"/>
  <c r="J35" i="294" s="1"/>
  <c r="X28" i="549"/>
  <c r="W28" i="549"/>
  <c r="L35" i="294" s="1"/>
  <c r="V28" i="549"/>
  <c r="H35" i="294" s="1"/>
  <c r="U28" i="549"/>
  <c r="G35" i="294" s="1"/>
  <c r="T28" i="549"/>
  <c r="S28" i="549"/>
  <c r="R28" i="549"/>
  <c r="F35" i="294" s="1"/>
  <c r="Q28" i="549"/>
  <c r="E35" i="294" s="1"/>
  <c r="O28" i="549"/>
  <c r="N28" i="549"/>
  <c r="M28" i="549"/>
  <c r="H28" i="549"/>
  <c r="G28" i="549"/>
  <c r="F28" i="549"/>
  <c r="E28" i="549"/>
  <c r="D28" i="549"/>
  <c r="C28" i="549"/>
  <c r="B35" i="294" s="1"/>
  <c r="B28" i="549"/>
  <c r="A28" i="549"/>
  <c r="AB27" i="549"/>
  <c r="P34" i="294" s="1"/>
  <c r="AA27" i="549"/>
  <c r="Z27" i="549"/>
  <c r="K34" i="294" s="1"/>
  <c r="Y27" i="549"/>
  <c r="J34" i="294" s="1"/>
  <c r="X27" i="549"/>
  <c r="W27" i="549"/>
  <c r="L34" i="294" s="1"/>
  <c r="V27" i="549"/>
  <c r="H34" i="294" s="1"/>
  <c r="U27" i="549"/>
  <c r="G34" i="294" s="1"/>
  <c r="T27" i="549"/>
  <c r="S27" i="549"/>
  <c r="R27" i="549"/>
  <c r="F34" i="294" s="1"/>
  <c r="Q27" i="549"/>
  <c r="E34" i="294" s="1"/>
  <c r="O27" i="549"/>
  <c r="N27" i="549"/>
  <c r="M27" i="549"/>
  <c r="H27" i="549"/>
  <c r="G27" i="549"/>
  <c r="F27" i="549"/>
  <c r="E27" i="549"/>
  <c r="D27" i="549"/>
  <c r="C27" i="549"/>
  <c r="B34" i="294" s="1"/>
  <c r="B27" i="549"/>
  <c r="A27" i="549"/>
  <c r="AB26" i="549"/>
  <c r="P33" i="294" s="1"/>
  <c r="AA26" i="549"/>
  <c r="Z26" i="549"/>
  <c r="K33" i="294" s="1"/>
  <c r="Y26" i="549"/>
  <c r="J33" i="294" s="1"/>
  <c r="X26" i="549"/>
  <c r="W26" i="549"/>
  <c r="L33" i="294" s="1"/>
  <c r="V26" i="549"/>
  <c r="H33" i="294" s="1"/>
  <c r="U26" i="549"/>
  <c r="G33" i="294" s="1"/>
  <c r="T26" i="549"/>
  <c r="S26" i="549"/>
  <c r="R26" i="549"/>
  <c r="F33" i="294" s="1"/>
  <c r="Q26" i="549"/>
  <c r="E33" i="294" s="1"/>
  <c r="O26" i="549"/>
  <c r="N26" i="549"/>
  <c r="M26" i="549"/>
  <c r="H26" i="549"/>
  <c r="G26" i="549"/>
  <c r="F26" i="549"/>
  <c r="E26" i="549"/>
  <c r="D26" i="549"/>
  <c r="C26" i="549"/>
  <c r="B33" i="294" s="1"/>
  <c r="B26" i="549"/>
  <c r="A26" i="549"/>
  <c r="AB25" i="549"/>
  <c r="P32" i="294" s="1"/>
  <c r="AA25" i="549"/>
  <c r="Z25" i="549"/>
  <c r="K32" i="294" s="1"/>
  <c r="Y25" i="549"/>
  <c r="J32" i="294" s="1"/>
  <c r="X25" i="549"/>
  <c r="W25" i="549"/>
  <c r="L32" i="294" s="1"/>
  <c r="V25" i="549"/>
  <c r="H32" i="294" s="1"/>
  <c r="U25" i="549"/>
  <c r="G32" i="294" s="1"/>
  <c r="T25" i="549"/>
  <c r="S25" i="549"/>
  <c r="R25" i="549"/>
  <c r="F32" i="294" s="1"/>
  <c r="Q25" i="549"/>
  <c r="E32" i="294" s="1"/>
  <c r="O25" i="549"/>
  <c r="N25" i="549"/>
  <c r="M25" i="549"/>
  <c r="H25" i="549"/>
  <c r="G25" i="549"/>
  <c r="F25" i="549"/>
  <c r="E25" i="549"/>
  <c r="D25" i="549"/>
  <c r="C25" i="549"/>
  <c r="B25" i="549"/>
  <c r="A25" i="549"/>
  <c r="AB24" i="549"/>
  <c r="P31" i="294" s="1"/>
  <c r="AA24" i="549"/>
  <c r="Z24" i="549"/>
  <c r="K31" i="294" s="1"/>
  <c r="Y24" i="549"/>
  <c r="J31" i="294" s="1"/>
  <c r="X24" i="549"/>
  <c r="W24" i="549"/>
  <c r="L31" i="294" s="1"/>
  <c r="V24" i="549"/>
  <c r="H31" i="294" s="1"/>
  <c r="U24" i="549"/>
  <c r="G31" i="294" s="1"/>
  <c r="T24" i="549"/>
  <c r="S24" i="549"/>
  <c r="R24" i="549"/>
  <c r="F31" i="294" s="1"/>
  <c r="Q24" i="549"/>
  <c r="E31" i="294" s="1"/>
  <c r="O24" i="549"/>
  <c r="N24" i="549"/>
  <c r="M24" i="549"/>
  <c r="H24" i="549"/>
  <c r="G24" i="549"/>
  <c r="F24" i="549"/>
  <c r="E24" i="549"/>
  <c r="D24" i="549"/>
  <c r="C24" i="549"/>
  <c r="B31" i="294" s="1"/>
  <c r="B24" i="549"/>
  <c r="A24" i="549"/>
  <c r="AB23" i="549"/>
  <c r="P30" i="294" s="1"/>
  <c r="AA23" i="549"/>
  <c r="Z23" i="549"/>
  <c r="K30" i="294" s="1"/>
  <c r="Y23" i="549"/>
  <c r="J30" i="294" s="1"/>
  <c r="X23" i="549"/>
  <c r="W23" i="549"/>
  <c r="L30" i="294" s="1"/>
  <c r="V23" i="549"/>
  <c r="H30" i="294" s="1"/>
  <c r="U23" i="549"/>
  <c r="G30" i="294" s="1"/>
  <c r="T23" i="549"/>
  <c r="S23" i="549"/>
  <c r="R23" i="549"/>
  <c r="F30" i="294" s="1"/>
  <c r="Q23" i="549"/>
  <c r="E30" i="294" s="1"/>
  <c r="O23" i="549"/>
  <c r="N23" i="549"/>
  <c r="M23" i="549"/>
  <c r="H23" i="549"/>
  <c r="G23" i="549"/>
  <c r="F23" i="549"/>
  <c r="E23" i="549"/>
  <c r="D23" i="549"/>
  <c r="C23" i="549"/>
  <c r="B30" i="294" s="1"/>
  <c r="B23" i="549"/>
  <c r="A23" i="549"/>
  <c r="AB22" i="549"/>
  <c r="P29" i="294" s="1"/>
  <c r="AA22" i="549"/>
  <c r="Z22" i="549"/>
  <c r="K29" i="294" s="1"/>
  <c r="Y22" i="549"/>
  <c r="J29" i="294" s="1"/>
  <c r="X22" i="549"/>
  <c r="W22" i="549"/>
  <c r="L29" i="294" s="1"/>
  <c r="V22" i="549"/>
  <c r="H29" i="294" s="1"/>
  <c r="U22" i="549"/>
  <c r="G29" i="294" s="1"/>
  <c r="T22" i="549"/>
  <c r="S22" i="549"/>
  <c r="R22" i="549"/>
  <c r="F29" i="294" s="1"/>
  <c r="Q22" i="549"/>
  <c r="E29" i="294" s="1"/>
  <c r="O22" i="549"/>
  <c r="N22" i="549"/>
  <c r="M22" i="549"/>
  <c r="H22" i="549"/>
  <c r="G22" i="549"/>
  <c r="F22" i="549"/>
  <c r="E22" i="549"/>
  <c r="D22" i="549"/>
  <c r="C22" i="549"/>
  <c r="B29" i="294" s="1"/>
  <c r="B22" i="549"/>
  <c r="A22" i="549"/>
  <c r="AB21" i="549"/>
  <c r="P28" i="294" s="1"/>
  <c r="AA21" i="549"/>
  <c r="Z21" i="549"/>
  <c r="K28" i="294" s="1"/>
  <c r="Y21" i="549"/>
  <c r="J28" i="294" s="1"/>
  <c r="X21" i="549"/>
  <c r="W21" i="549"/>
  <c r="L28" i="294" s="1"/>
  <c r="V21" i="549"/>
  <c r="H28" i="294" s="1"/>
  <c r="U21" i="549"/>
  <c r="G28" i="294" s="1"/>
  <c r="T21" i="549"/>
  <c r="S21" i="549"/>
  <c r="R21" i="549"/>
  <c r="F28" i="294" s="1"/>
  <c r="Q21" i="549"/>
  <c r="E28" i="294" s="1"/>
  <c r="O21" i="549"/>
  <c r="N21" i="549"/>
  <c r="M21" i="549"/>
  <c r="H21" i="549"/>
  <c r="G21" i="549"/>
  <c r="F21" i="549"/>
  <c r="E21" i="549"/>
  <c r="D21" i="549"/>
  <c r="C21" i="549"/>
  <c r="B28" i="294" s="1"/>
  <c r="B21" i="549"/>
  <c r="A21" i="549"/>
  <c r="AB20" i="549"/>
  <c r="P27" i="294" s="1"/>
  <c r="AA20" i="549"/>
  <c r="Z20" i="549"/>
  <c r="K27" i="294" s="1"/>
  <c r="Y20" i="549"/>
  <c r="J27" i="294" s="1"/>
  <c r="X20" i="549"/>
  <c r="W20" i="549"/>
  <c r="L27" i="294" s="1"/>
  <c r="V20" i="549"/>
  <c r="H27" i="294" s="1"/>
  <c r="U20" i="549"/>
  <c r="G27" i="294" s="1"/>
  <c r="T20" i="549"/>
  <c r="S20" i="549"/>
  <c r="R20" i="549"/>
  <c r="F27" i="294" s="1"/>
  <c r="Q20" i="549"/>
  <c r="E27" i="294" s="1"/>
  <c r="O20" i="549"/>
  <c r="N20" i="549"/>
  <c r="M20" i="549"/>
  <c r="H20" i="549"/>
  <c r="G20" i="549"/>
  <c r="F20" i="549"/>
  <c r="E20" i="549"/>
  <c r="D20" i="549"/>
  <c r="C20" i="549"/>
  <c r="B27" i="294" s="1"/>
  <c r="B20" i="549"/>
  <c r="A20" i="549"/>
  <c r="AB19" i="549"/>
  <c r="P26" i="294" s="1"/>
  <c r="AA19" i="549"/>
  <c r="Z19" i="549"/>
  <c r="K26" i="294" s="1"/>
  <c r="Y19" i="549"/>
  <c r="J26" i="294" s="1"/>
  <c r="X19" i="549"/>
  <c r="W19" i="549"/>
  <c r="L26" i="294" s="1"/>
  <c r="V19" i="549"/>
  <c r="H26" i="294" s="1"/>
  <c r="U19" i="549"/>
  <c r="G26" i="294" s="1"/>
  <c r="T19" i="549"/>
  <c r="S19" i="549"/>
  <c r="R19" i="549"/>
  <c r="F26" i="294" s="1"/>
  <c r="Q19" i="549"/>
  <c r="E26" i="294" s="1"/>
  <c r="O19" i="549"/>
  <c r="N19" i="549"/>
  <c r="M19" i="549"/>
  <c r="H19" i="549"/>
  <c r="G19" i="549"/>
  <c r="F19" i="549"/>
  <c r="E19" i="549"/>
  <c r="D19" i="549"/>
  <c r="C19" i="549"/>
  <c r="B26" i="294" s="1"/>
  <c r="B19" i="549"/>
  <c r="A19" i="549"/>
  <c r="AB18" i="549"/>
  <c r="P25" i="294" s="1"/>
  <c r="AA18" i="549"/>
  <c r="Z18" i="549"/>
  <c r="K25" i="294" s="1"/>
  <c r="Y18" i="549"/>
  <c r="J25" i="294" s="1"/>
  <c r="X18" i="549"/>
  <c r="W18" i="549"/>
  <c r="L25" i="294" s="1"/>
  <c r="V18" i="549"/>
  <c r="H25" i="294" s="1"/>
  <c r="U18" i="549"/>
  <c r="G25" i="294" s="1"/>
  <c r="T18" i="549"/>
  <c r="S18" i="549"/>
  <c r="R18" i="549"/>
  <c r="F25" i="294" s="1"/>
  <c r="Q18" i="549"/>
  <c r="E25" i="294" s="1"/>
  <c r="O18" i="549"/>
  <c r="N18" i="549"/>
  <c r="M18" i="549"/>
  <c r="H18" i="549"/>
  <c r="G18" i="549"/>
  <c r="F18" i="549"/>
  <c r="E18" i="549"/>
  <c r="D18" i="549"/>
  <c r="C18" i="549"/>
  <c r="B25" i="294" s="1"/>
  <c r="B18" i="549"/>
  <c r="A18" i="549"/>
  <c r="AB17" i="549"/>
  <c r="P24" i="294" s="1"/>
  <c r="AA17" i="549"/>
  <c r="Z17" i="549"/>
  <c r="K24" i="294" s="1"/>
  <c r="Y17" i="549"/>
  <c r="J24" i="294" s="1"/>
  <c r="X17" i="549"/>
  <c r="W17" i="549"/>
  <c r="L24" i="294" s="1"/>
  <c r="V17" i="549"/>
  <c r="H24" i="294" s="1"/>
  <c r="U17" i="549"/>
  <c r="G24" i="294" s="1"/>
  <c r="T17" i="549"/>
  <c r="S17" i="549"/>
  <c r="R17" i="549"/>
  <c r="F24" i="294" s="1"/>
  <c r="Q17" i="549"/>
  <c r="E24" i="294" s="1"/>
  <c r="O17" i="549"/>
  <c r="N17" i="549"/>
  <c r="M17" i="549"/>
  <c r="H17" i="549"/>
  <c r="G17" i="549"/>
  <c r="F17" i="549"/>
  <c r="E17" i="549"/>
  <c r="D17" i="549"/>
  <c r="C17" i="549"/>
  <c r="B24" i="294" s="1"/>
  <c r="B17" i="549"/>
  <c r="A17" i="549"/>
  <c r="AB16" i="549"/>
  <c r="P23" i="294" s="1"/>
  <c r="AA16" i="549"/>
  <c r="Z16" i="549"/>
  <c r="K23" i="294" s="1"/>
  <c r="Y16" i="549"/>
  <c r="J23" i="294" s="1"/>
  <c r="X16" i="549"/>
  <c r="W16" i="549"/>
  <c r="L23" i="294" s="1"/>
  <c r="V16" i="549"/>
  <c r="H23" i="294" s="1"/>
  <c r="U16" i="549"/>
  <c r="G23" i="294" s="1"/>
  <c r="T16" i="549"/>
  <c r="S16" i="549"/>
  <c r="R16" i="549"/>
  <c r="F23" i="294" s="1"/>
  <c r="Q16" i="549"/>
  <c r="E23" i="294" s="1"/>
  <c r="O16" i="549"/>
  <c r="N16" i="549"/>
  <c r="M16" i="549"/>
  <c r="H16" i="549"/>
  <c r="G16" i="549"/>
  <c r="F16" i="549"/>
  <c r="E16" i="549"/>
  <c r="D16" i="549"/>
  <c r="C16" i="549"/>
  <c r="B23" i="294" s="1"/>
  <c r="B16" i="549"/>
  <c r="A16" i="549"/>
  <c r="AB15" i="549"/>
  <c r="P22" i="294" s="1"/>
  <c r="AA15" i="549"/>
  <c r="Z15" i="549"/>
  <c r="K22" i="294" s="1"/>
  <c r="Y15" i="549"/>
  <c r="J22" i="294" s="1"/>
  <c r="X15" i="549"/>
  <c r="W15" i="549"/>
  <c r="L22" i="294" s="1"/>
  <c r="V15" i="549"/>
  <c r="H22" i="294" s="1"/>
  <c r="U15" i="549"/>
  <c r="G22" i="294" s="1"/>
  <c r="T15" i="549"/>
  <c r="S15" i="549"/>
  <c r="R15" i="549"/>
  <c r="F22" i="294" s="1"/>
  <c r="Q15" i="549"/>
  <c r="E22" i="294" s="1"/>
  <c r="O15" i="549"/>
  <c r="N15" i="549"/>
  <c r="M15" i="549"/>
  <c r="H15" i="549"/>
  <c r="G15" i="549"/>
  <c r="F15" i="549"/>
  <c r="E15" i="549"/>
  <c r="D15" i="549"/>
  <c r="C15" i="549"/>
  <c r="B22" i="294" s="1"/>
  <c r="B15" i="549"/>
  <c r="A15" i="549"/>
  <c r="AB14" i="549"/>
  <c r="P21" i="294" s="1"/>
  <c r="AA14" i="549"/>
  <c r="Z14" i="549"/>
  <c r="K21" i="294" s="1"/>
  <c r="Y14" i="549"/>
  <c r="J21" i="294" s="1"/>
  <c r="X14" i="549"/>
  <c r="W14" i="549"/>
  <c r="L21" i="294" s="1"/>
  <c r="V14" i="549"/>
  <c r="H21" i="294" s="1"/>
  <c r="U14" i="549"/>
  <c r="G21" i="294" s="1"/>
  <c r="T14" i="549"/>
  <c r="S14" i="549"/>
  <c r="R14" i="549"/>
  <c r="F21" i="294" s="1"/>
  <c r="Q14" i="549"/>
  <c r="E21" i="294" s="1"/>
  <c r="O14" i="549"/>
  <c r="N14" i="549"/>
  <c r="M14" i="549"/>
  <c r="H14" i="549"/>
  <c r="G14" i="549"/>
  <c r="F14" i="549"/>
  <c r="E14" i="549"/>
  <c r="D14" i="549"/>
  <c r="C14" i="549"/>
  <c r="B21" i="294" s="1"/>
  <c r="B14" i="549"/>
  <c r="A14" i="549"/>
  <c r="AB13" i="549"/>
  <c r="P20" i="294" s="1"/>
  <c r="AA13" i="549"/>
  <c r="Z13" i="549"/>
  <c r="K20" i="294" s="1"/>
  <c r="Y13" i="549"/>
  <c r="J20" i="294" s="1"/>
  <c r="X13" i="549"/>
  <c r="W13" i="549"/>
  <c r="L20" i="294" s="1"/>
  <c r="V13" i="549"/>
  <c r="H20" i="294" s="1"/>
  <c r="U13" i="549"/>
  <c r="G20" i="294" s="1"/>
  <c r="T13" i="549"/>
  <c r="S13" i="549"/>
  <c r="R13" i="549"/>
  <c r="F20" i="294" s="1"/>
  <c r="Q13" i="549"/>
  <c r="E20" i="294" s="1"/>
  <c r="O13" i="549"/>
  <c r="N13" i="549"/>
  <c r="M13" i="549"/>
  <c r="H13" i="549"/>
  <c r="G13" i="549"/>
  <c r="F13" i="549"/>
  <c r="E13" i="549"/>
  <c r="D13" i="549"/>
  <c r="C13" i="549"/>
  <c r="B20" i="294" s="1"/>
  <c r="B13" i="549"/>
  <c r="A13" i="549"/>
  <c r="AB12" i="549"/>
  <c r="P19" i="294" s="1"/>
  <c r="AA12" i="549"/>
  <c r="Z12" i="549"/>
  <c r="K19" i="294" s="1"/>
  <c r="Y12" i="549"/>
  <c r="J19" i="294" s="1"/>
  <c r="X12" i="549"/>
  <c r="W12" i="549"/>
  <c r="L19" i="294" s="1"/>
  <c r="V12" i="549"/>
  <c r="H19" i="294" s="1"/>
  <c r="U12" i="549"/>
  <c r="G19" i="294" s="1"/>
  <c r="T12" i="549"/>
  <c r="S12" i="549"/>
  <c r="R12" i="549"/>
  <c r="F19" i="294" s="1"/>
  <c r="Q12" i="549"/>
  <c r="E19" i="294" s="1"/>
  <c r="O12" i="549"/>
  <c r="N12" i="549"/>
  <c r="M12" i="549"/>
  <c r="H12" i="549"/>
  <c r="G12" i="549"/>
  <c r="F12" i="549"/>
  <c r="E12" i="549"/>
  <c r="D12" i="549"/>
  <c r="C12" i="549"/>
  <c r="B19" i="294" s="1"/>
  <c r="B12" i="549"/>
  <c r="A12" i="549"/>
  <c r="AB11" i="549"/>
  <c r="P18" i="294" s="1"/>
  <c r="AA11" i="549"/>
  <c r="Z11" i="549"/>
  <c r="K18" i="294" s="1"/>
  <c r="Y11" i="549"/>
  <c r="J18" i="294" s="1"/>
  <c r="X11" i="549"/>
  <c r="W11" i="549"/>
  <c r="L18" i="294" s="1"/>
  <c r="V11" i="549"/>
  <c r="H18" i="294" s="1"/>
  <c r="U11" i="549"/>
  <c r="G18" i="294" s="1"/>
  <c r="T11" i="549"/>
  <c r="S11" i="549"/>
  <c r="R11" i="549"/>
  <c r="F18" i="294" s="1"/>
  <c r="Q11" i="549"/>
  <c r="E18" i="294" s="1"/>
  <c r="O11" i="549"/>
  <c r="N11" i="549"/>
  <c r="M11" i="549"/>
  <c r="H11" i="549"/>
  <c r="G11" i="549"/>
  <c r="F11" i="549"/>
  <c r="E11" i="549"/>
  <c r="D11" i="549"/>
  <c r="C11" i="549"/>
  <c r="B18" i="294" s="1"/>
  <c r="B11" i="549"/>
  <c r="A11" i="549"/>
  <c r="AB10" i="549"/>
  <c r="P17" i="294" s="1"/>
  <c r="AA10" i="549"/>
  <c r="Z10" i="549"/>
  <c r="K17" i="294" s="1"/>
  <c r="Y10" i="549"/>
  <c r="J17" i="294" s="1"/>
  <c r="X10" i="549"/>
  <c r="W10" i="549"/>
  <c r="L17" i="294" s="1"/>
  <c r="V10" i="549"/>
  <c r="H17" i="294" s="1"/>
  <c r="U10" i="549"/>
  <c r="G17" i="294" s="1"/>
  <c r="T10" i="549"/>
  <c r="S10" i="549"/>
  <c r="R10" i="549"/>
  <c r="F17" i="294" s="1"/>
  <c r="Q10" i="549"/>
  <c r="E17" i="294" s="1"/>
  <c r="O10" i="549"/>
  <c r="N10" i="549"/>
  <c r="M10" i="549"/>
  <c r="H10" i="549"/>
  <c r="G10" i="549"/>
  <c r="F10" i="549"/>
  <c r="E10" i="549"/>
  <c r="D10" i="549"/>
  <c r="C10" i="549"/>
  <c r="B17" i="294" s="1"/>
  <c r="B10" i="549"/>
  <c r="A10" i="549"/>
  <c r="AB9" i="549"/>
  <c r="P16" i="294" s="1"/>
  <c r="AA9" i="549"/>
  <c r="Z9" i="549"/>
  <c r="K16" i="294" s="1"/>
  <c r="Y9" i="549"/>
  <c r="J16" i="294" s="1"/>
  <c r="X9" i="549"/>
  <c r="W9" i="549"/>
  <c r="L16" i="294" s="1"/>
  <c r="V9" i="549"/>
  <c r="H16" i="294" s="1"/>
  <c r="U9" i="549"/>
  <c r="G16" i="294" s="1"/>
  <c r="T9" i="549"/>
  <c r="S9" i="549"/>
  <c r="R9" i="549"/>
  <c r="F16" i="294" s="1"/>
  <c r="Q9" i="549"/>
  <c r="E16" i="294" s="1"/>
  <c r="O9" i="549"/>
  <c r="N9" i="549"/>
  <c r="M9" i="549"/>
  <c r="H9" i="549"/>
  <c r="G9" i="549"/>
  <c r="F9" i="549"/>
  <c r="E9" i="549"/>
  <c r="D9" i="549"/>
  <c r="C9" i="549"/>
  <c r="B16" i="294" s="1"/>
  <c r="B9" i="549"/>
  <c r="A9" i="549"/>
  <c r="AB8" i="549"/>
  <c r="P14" i="294" s="1"/>
  <c r="P15" i="294" s="1"/>
  <c r="AA8" i="549"/>
  <c r="Z8" i="549"/>
  <c r="K14" i="294" s="1"/>
  <c r="Y8" i="549"/>
  <c r="J14" i="294" s="1"/>
  <c r="J15" i="294" s="1"/>
  <c r="X8" i="549"/>
  <c r="W8" i="549"/>
  <c r="L14" i="294" s="1"/>
  <c r="L15" i="294" s="1"/>
  <c r="V8" i="549"/>
  <c r="H14" i="294" s="1"/>
  <c r="H15" i="294" s="1"/>
  <c r="U8" i="549"/>
  <c r="G14" i="294" s="1"/>
  <c r="T8" i="549"/>
  <c r="S8" i="549"/>
  <c r="R8" i="549"/>
  <c r="F14" i="294" s="1"/>
  <c r="F15" i="294" s="1"/>
  <c r="Q8" i="549"/>
  <c r="E14" i="294" s="1"/>
  <c r="O8" i="549"/>
  <c r="N8" i="549"/>
  <c r="M8" i="549"/>
  <c r="G8" i="549"/>
  <c r="F8" i="549"/>
  <c r="E8" i="549"/>
  <c r="D8" i="549"/>
  <c r="C8" i="549"/>
  <c r="B14" i="294" s="1"/>
  <c r="B8" i="549"/>
  <c r="A8" i="549"/>
  <c r="AB7" i="549"/>
  <c r="P7" i="294" s="1"/>
  <c r="AA7" i="549"/>
  <c r="Z7" i="549"/>
  <c r="K7" i="294" s="1"/>
  <c r="Y7" i="549"/>
  <c r="J7" i="294" s="1"/>
  <c r="X7" i="549"/>
  <c r="W7" i="549"/>
  <c r="L7" i="294" s="1"/>
  <c r="V7" i="549"/>
  <c r="U7" i="549"/>
  <c r="G7" i="294" s="1"/>
  <c r="T7" i="549"/>
  <c r="S7" i="549"/>
  <c r="R7" i="549"/>
  <c r="F7" i="294" s="1"/>
  <c r="Q7" i="549"/>
  <c r="E7" i="294" s="1"/>
  <c r="O7" i="549"/>
  <c r="N7" i="549"/>
  <c r="M7" i="549"/>
  <c r="G7" i="549"/>
  <c r="F7" i="549"/>
  <c r="E7" i="549"/>
  <c r="D7" i="549"/>
  <c r="C7" i="549"/>
  <c r="B7" i="294" s="1"/>
  <c r="B7" i="549"/>
  <c r="A7" i="549"/>
  <c r="AB6" i="549"/>
  <c r="P6" i="294" s="1"/>
  <c r="AA6" i="549"/>
  <c r="Z6" i="549"/>
  <c r="K6" i="294" s="1"/>
  <c r="Y6" i="549"/>
  <c r="J6" i="294" s="1"/>
  <c r="X6" i="549"/>
  <c r="W6" i="549"/>
  <c r="L6" i="294" s="1"/>
  <c r="V6" i="549"/>
  <c r="H6" i="294" s="1"/>
  <c r="U6" i="549"/>
  <c r="G6" i="294" s="1"/>
  <c r="T6" i="549"/>
  <c r="S6" i="549"/>
  <c r="R6" i="549"/>
  <c r="F6" i="294" s="1"/>
  <c r="Q6" i="549"/>
  <c r="E6" i="294" s="1"/>
  <c r="O6" i="549"/>
  <c r="N6" i="549"/>
  <c r="M6" i="549"/>
  <c r="G6" i="549"/>
  <c r="F6" i="549"/>
  <c r="E6" i="549"/>
  <c r="D6" i="549"/>
  <c r="C6" i="549"/>
  <c r="B6" i="294" s="1"/>
  <c r="B6" i="549"/>
  <c r="A6" i="549"/>
  <c r="AB5" i="549"/>
  <c r="P5" i="294" s="1"/>
  <c r="AA5" i="549"/>
  <c r="Z5" i="549"/>
  <c r="K5" i="294" s="1"/>
  <c r="Y5" i="549"/>
  <c r="J5" i="294" s="1"/>
  <c r="X5" i="549"/>
  <c r="W5" i="549"/>
  <c r="V5" i="549"/>
  <c r="H5" i="294" s="1"/>
  <c r="U5" i="549"/>
  <c r="T5" i="549"/>
  <c r="S5" i="549"/>
  <c r="R5" i="549"/>
  <c r="F5" i="294" s="1"/>
  <c r="Q5" i="549"/>
  <c r="E5" i="294" s="1"/>
  <c r="O5" i="549"/>
  <c r="N5" i="549"/>
  <c r="M5" i="549"/>
  <c r="G5" i="549"/>
  <c r="F5" i="549"/>
  <c r="E5" i="549"/>
  <c r="D5" i="549"/>
  <c r="C5" i="549"/>
  <c r="B5" i="294" s="1"/>
  <c r="B5" i="549"/>
  <c r="A5" i="549"/>
  <c r="Q4" i="549"/>
  <c r="P106" i="549"/>
  <c r="D144" i="294" s="1"/>
  <c r="P105" i="549"/>
  <c r="D142" i="294" s="1"/>
  <c r="P104" i="549"/>
  <c r="D140" i="294" s="1"/>
  <c r="P103" i="549"/>
  <c r="D139" i="294" s="1"/>
  <c r="P102" i="549"/>
  <c r="D138" i="294" s="1"/>
  <c r="P101" i="549"/>
  <c r="D137" i="294" s="1"/>
  <c r="P100" i="549"/>
  <c r="D136" i="294" s="1"/>
  <c r="P99" i="549"/>
  <c r="D134" i="294" s="1"/>
  <c r="P98" i="549"/>
  <c r="D132" i="294" s="1"/>
  <c r="P97" i="549"/>
  <c r="D131" i="294" s="1"/>
  <c r="P96" i="549"/>
  <c r="D130" i="294" s="1"/>
  <c r="P94" i="549"/>
  <c r="D122" i="294" s="1"/>
  <c r="P93" i="549"/>
  <c r="D121" i="294" s="1"/>
  <c r="P92" i="549"/>
  <c r="D119" i="294" s="1"/>
  <c r="P91" i="549"/>
  <c r="D118" i="294" s="1"/>
  <c r="P90" i="549"/>
  <c r="D117" i="294" s="1"/>
  <c r="P89" i="549"/>
  <c r="D115" i="294" s="1"/>
  <c r="P88" i="549"/>
  <c r="D113" i="294" s="1"/>
  <c r="P87" i="549"/>
  <c r="D112" i="294" s="1"/>
  <c r="P85" i="549"/>
  <c r="D110" i="294" s="1"/>
  <c r="P34" i="549"/>
  <c r="D42" i="294" s="1"/>
  <c r="P33" i="549"/>
  <c r="D41" i="294" s="1"/>
  <c r="P32" i="549"/>
  <c r="D39" i="294" s="1"/>
  <c r="P31" i="549"/>
  <c r="D38" i="294" s="1"/>
  <c r="P30" i="549"/>
  <c r="D37" i="294" s="1"/>
  <c r="P28" i="549"/>
  <c r="D35" i="294" s="1"/>
  <c r="P27" i="549"/>
  <c r="D34" i="294" s="1"/>
  <c r="P26" i="549"/>
  <c r="D33" i="294" s="1"/>
  <c r="P25" i="549"/>
  <c r="D32" i="294" s="1"/>
  <c r="P24" i="549"/>
  <c r="D31" i="294" s="1"/>
  <c r="P23" i="549"/>
  <c r="D30" i="294" s="1"/>
  <c r="P22" i="549"/>
  <c r="D29" i="294" s="1"/>
  <c r="P21" i="549"/>
  <c r="D28" i="294" s="1"/>
  <c r="P20" i="549"/>
  <c r="D27" i="294" s="1"/>
  <c r="P19" i="549"/>
  <c r="D26" i="294" s="1"/>
  <c r="P18" i="549"/>
  <c r="D25" i="294" s="1"/>
  <c r="P17" i="549"/>
  <c r="D24" i="294" s="1"/>
  <c r="P16" i="549"/>
  <c r="D23" i="294" s="1"/>
  <c r="P15" i="549"/>
  <c r="D22" i="294" s="1"/>
  <c r="P14" i="549"/>
  <c r="D21" i="294" s="1"/>
  <c r="P13" i="549"/>
  <c r="D20" i="294" s="1"/>
  <c r="P12" i="549"/>
  <c r="D19" i="294" s="1"/>
  <c r="P11" i="549"/>
  <c r="D18" i="294" s="1"/>
  <c r="P10" i="549"/>
  <c r="D17" i="294" s="1"/>
  <c r="P9" i="549"/>
  <c r="D16" i="294" s="1"/>
  <c r="P8" i="549"/>
  <c r="D14" i="294" s="1"/>
  <c r="P7" i="549"/>
  <c r="D7" i="294" s="1"/>
  <c r="P6" i="549"/>
  <c r="D6" i="294" s="1"/>
  <c r="P5" i="549"/>
  <c r="D5" i="294" s="1"/>
  <c r="F123" i="294" l="1"/>
  <c r="B9" i="73" s="1"/>
  <c r="L123" i="294"/>
  <c r="F9" i="73" s="1"/>
  <c r="L167" i="294"/>
  <c r="P124" i="549"/>
  <c r="J16" i="83"/>
  <c r="J17" i="83" s="1"/>
  <c r="F7" i="1073"/>
  <c r="L84" i="294"/>
  <c r="L101" i="294" s="1"/>
  <c r="F183" i="294"/>
  <c r="H123" i="294"/>
  <c r="D9" i="73" s="1"/>
  <c r="F133" i="294"/>
  <c r="B5" i="77" s="1"/>
  <c r="J183" i="294"/>
  <c r="K183" i="294"/>
  <c r="F141" i="294"/>
  <c r="B7" i="77" s="1"/>
  <c r="G183" i="294"/>
  <c r="C7" i="76" s="1"/>
  <c r="H133" i="294"/>
  <c r="L133" i="294"/>
  <c r="H141" i="294"/>
  <c r="D7" i="77" s="1"/>
  <c r="P141" i="294"/>
  <c r="L141" i="294"/>
  <c r="F7" i="77" s="1"/>
  <c r="H120" i="294"/>
  <c r="D8" i="73" s="1"/>
  <c r="M10" i="83"/>
  <c r="H10" i="83"/>
  <c r="F11" i="83"/>
  <c r="M11" i="83" s="1"/>
  <c r="F7" i="76"/>
  <c r="P177" i="294"/>
  <c r="B7" i="76"/>
  <c r="L12" i="294"/>
  <c r="L177" i="294"/>
  <c r="P121" i="549"/>
  <c r="B41" i="294"/>
  <c r="F177" i="294"/>
  <c r="H158" i="294"/>
  <c r="I176" i="294"/>
  <c r="O176" i="294" s="1"/>
  <c r="B10" i="76"/>
  <c r="B9" i="76"/>
  <c r="D17" i="1073"/>
  <c r="J177" i="294"/>
  <c r="I181" i="294"/>
  <c r="J185" i="294"/>
  <c r="K185" i="294"/>
  <c r="G177" i="294"/>
  <c r="I174" i="294"/>
  <c r="N174" i="294" s="1"/>
  <c r="G179" i="294"/>
  <c r="C6" i="76" s="1"/>
  <c r="I178" i="294"/>
  <c r="N178" i="294" s="1"/>
  <c r="P114" i="294"/>
  <c r="L114" i="294"/>
  <c r="F6" i="73" s="1"/>
  <c r="I175" i="294"/>
  <c r="O175" i="294" s="1"/>
  <c r="I6" i="76"/>
  <c r="H182" i="294"/>
  <c r="H157" i="294"/>
  <c r="L40" i="294"/>
  <c r="L98" i="294"/>
  <c r="L99" i="294" s="1"/>
  <c r="F114" i="294"/>
  <c r="F126" i="294" s="1"/>
  <c r="F127" i="294" s="1"/>
  <c r="H177" i="294"/>
  <c r="K177" i="294"/>
  <c r="P120" i="549"/>
  <c r="P160" i="294"/>
  <c r="P126" i="549"/>
  <c r="D166" i="294" s="1"/>
  <c r="I184" i="294"/>
  <c r="N184" i="294" s="1"/>
  <c r="E161" i="294"/>
  <c r="D161" i="294"/>
  <c r="D163" i="294"/>
  <c r="K6" i="76"/>
  <c r="D9" i="76"/>
  <c r="D157" i="294"/>
  <c r="B32" i="294"/>
  <c r="I111" i="294"/>
  <c r="N111" i="294" s="1"/>
  <c r="I122" i="294"/>
  <c r="O122" i="294" s="1"/>
  <c r="I131" i="294"/>
  <c r="O131" i="294" s="1"/>
  <c r="I132" i="294"/>
  <c r="O132" i="294" s="1"/>
  <c r="I137" i="294"/>
  <c r="O137" i="294" s="1"/>
  <c r="I138" i="294"/>
  <c r="O138" i="294" s="1"/>
  <c r="I140" i="294"/>
  <c r="O140" i="294" s="1"/>
  <c r="I145" i="294"/>
  <c r="M145" i="294" s="1"/>
  <c r="I146" i="294"/>
  <c r="O146" i="294" s="1"/>
  <c r="I147" i="294"/>
  <c r="O147" i="294" s="1"/>
  <c r="F9" i="76"/>
  <c r="I158" i="294"/>
  <c r="N158" i="294" s="1"/>
  <c r="E159" i="294"/>
  <c r="D159" i="294"/>
  <c r="E158" i="294"/>
  <c r="G135" i="294"/>
  <c r="C6" i="77" s="1"/>
  <c r="I134" i="294"/>
  <c r="I142" i="294"/>
  <c r="M142" i="294" s="1"/>
  <c r="G143" i="294"/>
  <c r="G148" i="294"/>
  <c r="C9" i="77" s="1"/>
  <c r="I144" i="294"/>
  <c r="M144" i="294" s="1"/>
  <c r="G150" i="294"/>
  <c r="C10" i="77" s="1"/>
  <c r="I149" i="294"/>
  <c r="N149" i="294" s="1"/>
  <c r="I8" i="77"/>
  <c r="J204" i="294"/>
  <c r="D8" i="77"/>
  <c r="H204" i="294"/>
  <c r="E8" i="83" s="1"/>
  <c r="D12" i="77"/>
  <c r="D13" i="77" s="1"/>
  <c r="F5" i="77"/>
  <c r="L153" i="294"/>
  <c r="L204" i="294"/>
  <c r="G8" i="83" s="1"/>
  <c r="F8" i="77"/>
  <c r="F204" i="294"/>
  <c r="C8" i="83" s="1"/>
  <c r="B8" i="77"/>
  <c r="D10" i="1073"/>
  <c r="B10" i="77"/>
  <c r="B12" i="77"/>
  <c r="B13" i="77" s="1"/>
  <c r="D11" i="1073"/>
  <c r="N131" i="294"/>
  <c r="J133" i="294"/>
  <c r="I136" i="294"/>
  <c r="N136" i="294" s="1"/>
  <c r="G141" i="294"/>
  <c r="C7" i="77" s="1"/>
  <c r="J135" i="294"/>
  <c r="I7" i="77"/>
  <c r="J148" i="294"/>
  <c r="J150" i="294"/>
  <c r="J152" i="294"/>
  <c r="G133" i="294"/>
  <c r="I130" i="294"/>
  <c r="N130" i="294" s="1"/>
  <c r="C12" i="77"/>
  <c r="C13" i="77" s="1"/>
  <c r="I152" i="294"/>
  <c r="K133" i="294"/>
  <c r="K6" i="77"/>
  <c r="K141" i="294"/>
  <c r="K143" i="294"/>
  <c r="K148" i="294"/>
  <c r="N145" i="294"/>
  <c r="K150" i="294"/>
  <c r="K152" i="294"/>
  <c r="I139" i="294"/>
  <c r="O139" i="294" s="1"/>
  <c r="I151" i="294"/>
  <c r="O151" i="294" s="1"/>
  <c r="O152" i="294" s="1"/>
  <c r="K114" i="294"/>
  <c r="K116" i="294"/>
  <c r="K120" i="294"/>
  <c r="K123" i="294"/>
  <c r="K125" i="294"/>
  <c r="G114" i="294"/>
  <c r="I108" i="294"/>
  <c r="N108" i="294" s="1"/>
  <c r="I109" i="294"/>
  <c r="O109" i="294" s="1"/>
  <c r="I110" i="294"/>
  <c r="O110" i="294" s="1"/>
  <c r="I112" i="294"/>
  <c r="O112" i="294" s="1"/>
  <c r="I113" i="294"/>
  <c r="O113" i="294" s="1"/>
  <c r="I115" i="294"/>
  <c r="N115" i="294" s="1"/>
  <c r="G116" i="294"/>
  <c r="C7" i="73" s="1"/>
  <c r="I117" i="294"/>
  <c r="M117" i="294" s="1"/>
  <c r="G120" i="294"/>
  <c r="C8" i="73" s="1"/>
  <c r="I119" i="294"/>
  <c r="O119" i="294" s="1"/>
  <c r="I121" i="294"/>
  <c r="N121" i="294" s="1"/>
  <c r="G123" i="294"/>
  <c r="C9" i="73" s="1"/>
  <c r="I7" i="73"/>
  <c r="C11" i="73"/>
  <c r="C12" i="73" s="1"/>
  <c r="D11" i="73"/>
  <c r="D12" i="73" s="1"/>
  <c r="F11" i="73"/>
  <c r="I118" i="294"/>
  <c r="O118" i="294" s="1"/>
  <c r="D20" i="1073"/>
  <c r="B11" i="73"/>
  <c r="B12" i="73" s="1"/>
  <c r="H114" i="294"/>
  <c r="J114" i="294"/>
  <c r="J120" i="294"/>
  <c r="J125" i="294"/>
  <c r="P123" i="294"/>
  <c r="J123" i="294"/>
  <c r="I124" i="294"/>
  <c r="M124" i="294" s="1"/>
  <c r="F160" i="294"/>
  <c r="B5" i="72" s="1"/>
  <c r="K164" i="294"/>
  <c r="H167" i="294"/>
  <c r="P167" i="294"/>
  <c r="G169" i="294"/>
  <c r="I168" i="294"/>
  <c r="M168" i="294" s="1"/>
  <c r="J160" i="294"/>
  <c r="J162" i="294"/>
  <c r="G164" i="294"/>
  <c r="C7" i="72" s="1"/>
  <c r="E7" i="72" s="1"/>
  <c r="H7" i="72" s="1"/>
  <c r="I163" i="294"/>
  <c r="M163" i="294" s="1"/>
  <c r="D10" i="72"/>
  <c r="D11" i="72" s="1"/>
  <c r="J14" i="1073"/>
  <c r="B10" i="72"/>
  <c r="B11" i="72" s="1"/>
  <c r="D14" i="1073"/>
  <c r="K160" i="294"/>
  <c r="K162" i="294"/>
  <c r="F167" i="294"/>
  <c r="F10" i="72"/>
  <c r="G160" i="294"/>
  <c r="C5" i="72" s="1"/>
  <c r="I157" i="294"/>
  <c r="N157" i="294" s="1"/>
  <c r="G162" i="294"/>
  <c r="C6" i="72" s="1"/>
  <c r="E6" i="72" s="1"/>
  <c r="H6" i="72" s="1"/>
  <c r="I161" i="294"/>
  <c r="I162" i="294" s="1"/>
  <c r="O162" i="294" s="1"/>
  <c r="J167" i="294"/>
  <c r="I166" i="294"/>
  <c r="O166" i="294" s="1"/>
  <c r="K167" i="294"/>
  <c r="J169" i="294"/>
  <c r="L160" i="294"/>
  <c r="F5" i="72" s="1"/>
  <c r="I159" i="294"/>
  <c r="M159" i="294" s="1"/>
  <c r="J164" i="294"/>
  <c r="G167" i="294"/>
  <c r="I165" i="294"/>
  <c r="K169" i="294"/>
  <c r="H40" i="294"/>
  <c r="U130" i="549"/>
  <c r="G105" i="294" s="1"/>
  <c r="W47" i="551"/>
  <c r="W49" i="551" s="1"/>
  <c r="W51" i="551" s="1"/>
  <c r="T130" i="549"/>
  <c r="AA130" i="549"/>
  <c r="V131" i="549"/>
  <c r="H196" i="294" s="1"/>
  <c r="I44" i="294"/>
  <c r="O44" i="294" s="1"/>
  <c r="Z2" i="549"/>
  <c r="I29" i="294"/>
  <c r="N29" i="294" s="1"/>
  <c r="S47" i="551"/>
  <c r="S49" i="551" s="1"/>
  <c r="S51" i="551" s="1"/>
  <c r="Q47" i="551"/>
  <c r="Q49" i="551" s="1"/>
  <c r="Q51" i="551" s="1"/>
  <c r="W2" i="549"/>
  <c r="U131" i="549"/>
  <c r="G196" i="294" s="1"/>
  <c r="AA131" i="549"/>
  <c r="I71" i="294"/>
  <c r="M71" i="294" s="1"/>
  <c r="W130" i="549"/>
  <c r="L105" i="294" s="1"/>
  <c r="I62" i="294"/>
  <c r="O62" i="294" s="1"/>
  <c r="R130" i="549"/>
  <c r="F105" i="294" s="1"/>
  <c r="X130" i="549"/>
  <c r="O105" i="294" s="1"/>
  <c r="I33" i="294"/>
  <c r="O33" i="294" s="1"/>
  <c r="L5" i="294"/>
  <c r="S130" i="549"/>
  <c r="V47" i="551"/>
  <c r="V49" i="551" s="1"/>
  <c r="V51" i="551" s="1"/>
  <c r="Z47" i="551"/>
  <c r="Z49" i="551" s="1"/>
  <c r="Z51" i="551" s="1"/>
  <c r="U47" i="551"/>
  <c r="U49" i="551" s="1"/>
  <c r="U51" i="551" s="1"/>
  <c r="R47" i="551"/>
  <c r="R49" i="551" s="1"/>
  <c r="R51" i="551" s="1"/>
  <c r="X47" i="551"/>
  <c r="X49" i="551" s="1"/>
  <c r="X51" i="551" s="1"/>
  <c r="Y47" i="551"/>
  <c r="Y49" i="551" s="1"/>
  <c r="Y51" i="551" s="1"/>
  <c r="T47" i="551"/>
  <c r="T49" i="551" s="1"/>
  <c r="T51" i="551" s="1"/>
  <c r="AA47" i="551"/>
  <c r="AA49" i="551" s="1"/>
  <c r="AA51" i="551" s="1"/>
  <c r="P8" i="294"/>
  <c r="I41" i="294"/>
  <c r="N41" i="294" s="1"/>
  <c r="G43" i="294"/>
  <c r="K15" i="294"/>
  <c r="K40" i="294"/>
  <c r="I39" i="294"/>
  <c r="O39" i="294" s="1"/>
  <c r="F12" i="294"/>
  <c r="G90" i="294"/>
  <c r="I89" i="294"/>
  <c r="M89" i="294" s="1"/>
  <c r="G15" i="294"/>
  <c r="I14" i="294"/>
  <c r="N14" i="294" s="1"/>
  <c r="I19" i="294"/>
  <c r="O19" i="294" s="1"/>
  <c r="I21" i="294"/>
  <c r="O21" i="294" s="1"/>
  <c r="I22" i="294"/>
  <c r="O22" i="294" s="1"/>
  <c r="I24" i="294"/>
  <c r="O24" i="294" s="1"/>
  <c r="I25" i="294"/>
  <c r="O25" i="294" s="1"/>
  <c r="I27" i="294"/>
  <c r="O27" i="294" s="1"/>
  <c r="I31" i="294"/>
  <c r="O31" i="294" s="1"/>
  <c r="I34" i="294"/>
  <c r="O34" i="294" s="1"/>
  <c r="I36" i="294"/>
  <c r="O36" i="294" s="1"/>
  <c r="I37" i="294"/>
  <c r="O37" i="294" s="1"/>
  <c r="J12" i="294"/>
  <c r="I11" i="294"/>
  <c r="P90" i="294"/>
  <c r="H93" i="294"/>
  <c r="P93" i="294"/>
  <c r="P40" i="294"/>
  <c r="I10" i="294"/>
  <c r="O10" i="294" s="1"/>
  <c r="J40" i="294"/>
  <c r="K8" i="294"/>
  <c r="K84" i="294"/>
  <c r="G12" i="294"/>
  <c r="I9" i="294"/>
  <c r="N9" i="294" s="1"/>
  <c r="J8" i="294"/>
  <c r="I6" i="294"/>
  <c r="O6" i="294" s="1"/>
  <c r="F40" i="294"/>
  <c r="K43" i="294"/>
  <c r="I46" i="294"/>
  <c r="O46" i="294" s="1"/>
  <c r="I48" i="294"/>
  <c r="O48" i="294" s="1"/>
  <c r="I49" i="294"/>
  <c r="O49" i="294" s="1"/>
  <c r="I51" i="294"/>
  <c r="O51" i="294" s="1"/>
  <c r="I52" i="294"/>
  <c r="O52" i="294" s="1"/>
  <c r="I54" i="294"/>
  <c r="O54" i="294" s="1"/>
  <c r="I55" i="294"/>
  <c r="I57" i="294"/>
  <c r="N57" i="294" s="1"/>
  <c r="I58" i="294"/>
  <c r="O58" i="294" s="1"/>
  <c r="I60" i="294"/>
  <c r="O60" i="294" s="1"/>
  <c r="I63" i="294"/>
  <c r="N63" i="294" s="1"/>
  <c r="I66" i="294"/>
  <c r="O66" i="294" s="1"/>
  <c r="I69" i="294"/>
  <c r="O69" i="294" s="1"/>
  <c r="I72" i="294"/>
  <c r="N72" i="294" s="1"/>
  <c r="I75" i="294"/>
  <c r="N75" i="294" s="1"/>
  <c r="I78" i="294"/>
  <c r="N78" i="294" s="1"/>
  <c r="H12" i="294"/>
  <c r="P12" i="294"/>
  <c r="K97" i="294"/>
  <c r="F93" i="294"/>
  <c r="AB131" i="549"/>
  <c r="P196" i="294" s="1"/>
  <c r="K12" i="294"/>
  <c r="I16" i="294"/>
  <c r="M16" i="294" s="1"/>
  <c r="I28" i="294"/>
  <c r="O28" i="294" s="1"/>
  <c r="I61" i="294"/>
  <c r="O61" i="294" s="1"/>
  <c r="Y2" i="549"/>
  <c r="I42" i="294"/>
  <c r="O42" i="294" s="1"/>
  <c r="I64" i="294"/>
  <c r="O64" i="294" s="1"/>
  <c r="I67" i="294"/>
  <c r="O67" i="294" s="1"/>
  <c r="I70" i="294"/>
  <c r="N70" i="294" s="1"/>
  <c r="I73" i="294"/>
  <c r="O73" i="294" s="1"/>
  <c r="I76" i="294"/>
  <c r="N76" i="294" s="1"/>
  <c r="I77" i="294"/>
  <c r="M77" i="294" s="1"/>
  <c r="I79" i="294"/>
  <c r="N79" i="294" s="1"/>
  <c r="I80" i="294"/>
  <c r="M80" i="294" s="1"/>
  <c r="I81" i="294"/>
  <c r="O81" i="294" s="1"/>
  <c r="I82" i="294"/>
  <c r="O82" i="294" s="1"/>
  <c r="J90" i="294"/>
  <c r="J93" i="294"/>
  <c r="K95" i="294"/>
  <c r="V130" i="549"/>
  <c r="H105" i="294" s="1"/>
  <c r="AB130" i="549"/>
  <c r="P105" i="294" s="1"/>
  <c r="W131" i="549"/>
  <c r="L196" i="294" s="1"/>
  <c r="G5" i="294"/>
  <c r="I17" i="294"/>
  <c r="O17" i="294" s="1"/>
  <c r="I23" i="294"/>
  <c r="O23" i="294" s="1"/>
  <c r="I30" i="294"/>
  <c r="O30" i="294" s="1"/>
  <c r="I32" i="294"/>
  <c r="O32" i="294" s="1"/>
  <c r="I45" i="294"/>
  <c r="O45" i="294" s="1"/>
  <c r="I47" i="294"/>
  <c r="O47" i="294" s="1"/>
  <c r="I83" i="294"/>
  <c r="N83" i="294" s="1"/>
  <c r="J97" i="294"/>
  <c r="K90" i="294"/>
  <c r="K93" i="294"/>
  <c r="G95" i="294"/>
  <c r="I96" i="294"/>
  <c r="R131" i="549"/>
  <c r="F196" i="294" s="1"/>
  <c r="X131" i="549"/>
  <c r="O196" i="294" s="1"/>
  <c r="H7" i="294"/>
  <c r="I18" i="294"/>
  <c r="I20" i="294"/>
  <c r="O20" i="294" s="1"/>
  <c r="I26" i="294"/>
  <c r="O26" i="294" s="1"/>
  <c r="I35" i="294"/>
  <c r="O35" i="294" s="1"/>
  <c r="G40" i="294"/>
  <c r="I50" i="294"/>
  <c r="O50" i="294" s="1"/>
  <c r="I65" i="294"/>
  <c r="O65" i="294" s="1"/>
  <c r="I74" i="294"/>
  <c r="O74" i="294" s="1"/>
  <c r="G84" i="294"/>
  <c r="I94" i="294"/>
  <c r="J43" i="294"/>
  <c r="N36" i="294"/>
  <c r="H43" i="294"/>
  <c r="I91" i="294"/>
  <c r="M91" i="294" s="1"/>
  <c r="I92" i="294"/>
  <c r="O92" i="294" s="1"/>
  <c r="P95" i="294"/>
  <c r="H97" i="294"/>
  <c r="S131" i="549"/>
  <c r="Y131" i="549"/>
  <c r="J196" i="294" s="1"/>
  <c r="I38" i="294"/>
  <c r="O38" i="294" s="1"/>
  <c r="I53" i="294"/>
  <c r="O53" i="294" s="1"/>
  <c r="P84" i="294"/>
  <c r="G93" i="294"/>
  <c r="H95" i="294"/>
  <c r="F90" i="294"/>
  <c r="J95" i="294"/>
  <c r="L43" i="294"/>
  <c r="F84" i="294"/>
  <c r="Y130" i="549"/>
  <c r="J105" i="294" s="1"/>
  <c r="T131" i="549"/>
  <c r="Z131" i="549"/>
  <c r="K196" i="294" s="1"/>
  <c r="I56" i="294"/>
  <c r="O56" i="294" s="1"/>
  <c r="I68" i="294"/>
  <c r="O68" i="294" s="1"/>
  <c r="G97" i="294"/>
  <c r="F43" i="294"/>
  <c r="J84" i="294"/>
  <c r="F95" i="294"/>
  <c r="F97" i="294"/>
  <c r="Z130" i="549"/>
  <c r="K105" i="294" s="1"/>
  <c r="F8" i="294"/>
  <c r="I59" i="294"/>
  <c r="O59" i="294" s="1"/>
  <c r="P97" i="294"/>
  <c r="G16" i="83" l="1"/>
  <c r="M118" i="294"/>
  <c r="B6" i="73"/>
  <c r="F153" i="294"/>
  <c r="F154" i="294" s="1"/>
  <c r="N181" i="294"/>
  <c r="O181" i="294"/>
  <c r="B5" i="76"/>
  <c r="F186" i="294"/>
  <c r="F187" i="294" s="1"/>
  <c r="H183" i="294"/>
  <c r="D7" i="76" s="1"/>
  <c r="M181" i="294"/>
  <c r="H153" i="294"/>
  <c r="D11" i="77" s="1"/>
  <c r="D14" i="77" s="1"/>
  <c r="D5" i="77"/>
  <c r="M131" i="294"/>
  <c r="N110" i="294"/>
  <c r="H11" i="83"/>
  <c r="I11" i="83"/>
  <c r="N144" i="294"/>
  <c r="K11" i="83"/>
  <c r="O111" i="294"/>
  <c r="M147" i="294"/>
  <c r="H160" i="294"/>
  <c r="D5" i="72" s="1"/>
  <c r="E5" i="72" s="1"/>
  <c r="P126" i="294"/>
  <c r="J19" i="1073" s="1"/>
  <c r="M184" i="294"/>
  <c r="L186" i="294"/>
  <c r="L187" i="294" s="1"/>
  <c r="N140" i="294"/>
  <c r="M112" i="294"/>
  <c r="N168" i="294"/>
  <c r="M39" i="294"/>
  <c r="M158" i="294"/>
  <c r="P170" i="294"/>
  <c r="J13" i="1073" s="1"/>
  <c r="J15" i="1073" s="1"/>
  <c r="M121" i="294"/>
  <c r="N147" i="294"/>
  <c r="M140" i="294"/>
  <c r="O145" i="294"/>
  <c r="N122" i="294"/>
  <c r="F5" i="76"/>
  <c r="F8" i="76" s="1"/>
  <c r="L126" i="294"/>
  <c r="L127" i="294" s="1"/>
  <c r="M110" i="294"/>
  <c r="N132" i="294"/>
  <c r="M111" i="294"/>
  <c r="M132" i="294"/>
  <c r="I182" i="294"/>
  <c r="I183" i="294" s="1"/>
  <c r="M157" i="294"/>
  <c r="N175" i="294"/>
  <c r="M174" i="294"/>
  <c r="C10" i="76"/>
  <c r="C9" i="76"/>
  <c r="K7" i="76"/>
  <c r="L8" i="294"/>
  <c r="L13" i="294" s="1"/>
  <c r="L85" i="294" s="1"/>
  <c r="L86" i="294" s="1"/>
  <c r="N117" i="294"/>
  <c r="N142" i="294"/>
  <c r="O184" i="294"/>
  <c r="O185" i="294" s="1"/>
  <c r="I185" i="294"/>
  <c r="N185" i="294" s="1"/>
  <c r="G186" i="294"/>
  <c r="C8" i="76" s="1"/>
  <c r="C5" i="76"/>
  <c r="M175" i="294"/>
  <c r="O174" i="294"/>
  <c r="I177" i="294"/>
  <c r="M177" i="294" s="1"/>
  <c r="I167" i="294"/>
  <c r="E8" i="72" s="1"/>
  <c r="G7" i="72"/>
  <c r="M176" i="294"/>
  <c r="K186" i="294"/>
  <c r="K5" i="76"/>
  <c r="I10" i="76"/>
  <c r="F17" i="1073"/>
  <c r="I9" i="76"/>
  <c r="N124" i="294"/>
  <c r="N146" i="294"/>
  <c r="M138" i="294"/>
  <c r="F10" i="76"/>
  <c r="D5" i="76"/>
  <c r="K10" i="76"/>
  <c r="H17" i="1073"/>
  <c r="K9" i="76"/>
  <c r="J186" i="294"/>
  <c r="I5" i="76"/>
  <c r="M166" i="294"/>
  <c r="M113" i="294"/>
  <c r="N138" i="294"/>
  <c r="M137" i="294"/>
  <c r="M122" i="294"/>
  <c r="O178" i="294"/>
  <c r="I179" i="294"/>
  <c r="M178" i="294"/>
  <c r="N176" i="294"/>
  <c r="N159" i="294"/>
  <c r="N113" i="294"/>
  <c r="M146" i="294"/>
  <c r="N137" i="294"/>
  <c r="I7" i="76"/>
  <c r="I10" i="77"/>
  <c r="F10" i="1073"/>
  <c r="I5" i="77"/>
  <c r="J153" i="294"/>
  <c r="J154" i="294" s="1"/>
  <c r="O134" i="294"/>
  <c r="I135" i="294"/>
  <c r="M135" i="294" s="1"/>
  <c r="N134" i="294"/>
  <c r="N151" i="294"/>
  <c r="K5" i="77"/>
  <c r="K153" i="294"/>
  <c r="K154" i="294" s="1"/>
  <c r="G153" i="294"/>
  <c r="C5" i="77"/>
  <c r="D9" i="1073"/>
  <c r="D12" i="1073" s="1"/>
  <c r="K10" i="77"/>
  <c r="H10" i="1073"/>
  <c r="K7" i="77"/>
  <c r="E12" i="77"/>
  <c r="E11" i="1073"/>
  <c r="M151" i="294"/>
  <c r="I9" i="77"/>
  <c r="J8" i="83"/>
  <c r="C8" i="77"/>
  <c r="G204" i="294"/>
  <c r="D8" i="83" s="1"/>
  <c r="K8" i="77"/>
  <c r="K204" i="294"/>
  <c r="I141" i="294"/>
  <c r="O136" i="294"/>
  <c r="O142" i="294"/>
  <c r="I143" i="294"/>
  <c r="M152" i="294"/>
  <c r="I12" i="77"/>
  <c r="I13" i="77" s="1"/>
  <c r="L152" i="294"/>
  <c r="F11" i="1073"/>
  <c r="I6" i="77"/>
  <c r="I150" i="294"/>
  <c r="N150" i="294" s="1"/>
  <c r="O149" i="294"/>
  <c r="N139" i="294"/>
  <c r="M136" i="294"/>
  <c r="M149" i="294"/>
  <c r="M139" i="294"/>
  <c r="M134" i="294"/>
  <c r="K12" i="77"/>
  <c r="K13" i="77" s="1"/>
  <c r="H11" i="1073"/>
  <c r="N152" i="294"/>
  <c r="P152" i="294" s="1"/>
  <c r="K9" i="77"/>
  <c r="I133" i="294"/>
  <c r="M133" i="294" s="1"/>
  <c r="P133" i="294" s="1"/>
  <c r="P153" i="294" s="1"/>
  <c r="J9" i="1073" s="1"/>
  <c r="O130" i="294"/>
  <c r="F11" i="77"/>
  <c r="I148" i="294"/>
  <c r="O144" i="294"/>
  <c r="M130" i="294"/>
  <c r="I6" i="73"/>
  <c r="J126" i="294"/>
  <c r="J127" i="294" s="1"/>
  <c r="I9" i="73"/>
  <c r="B10" i="73"/>
  <c r="B13" i="73" s="1"/>
  <c r="D19" i="1073"/>
  <c r="D21" i="1073" s="1"/>
  <c r="O115" i="294"/>
  <c r="I116" i="294"/>
  <c r="N116" i="294" s="1"/>
  <c r="I114" i="294"/>
  <c r="N114" i="294" s="1"/>
  <c r="O108" i="294"/>
  <c r="N119" i="294"/>
  <c r="I8" i="73"/>
  <c r="H126" i="294"/>
  <c r="D6" i="73"/>
  <c r="O121" i="294"/>
  <c r="O123" i="294" s="1"/>
  <c r="I123" i="294"/>
  <c r="E9" i="73" s="1"/>
  <c r="G126" i="294"/>
  <c r="C6" i="73"/>
  <c r="N118" i="294"/>
  <c r="N112" i="294"/>
  <c r="I11" i="73"/>
  <c r="F20" i="1073"/>
  <c r="M109" i="294"/>
  <c r="F12" i="73"/>
  <c r="F10" i="73"/>
  <c r="K11" i="73"/>
  <c r="H20" i="1073"/>
  <c r="K8" i="73"/>
  <c r="N109" i="294"/>
  <c r="M115" i="294"/>
  <c r="M119" i="294"/>
  <c r="M108" i="294"/>
  <c r="I120" i="294"/>
  <c r="E8" i="73" s="1"/>
  <c r="O117" i="294"/>
  <c r="O120" i="294" s="1"/>
  <c r="K9" i="73"/>
  <c r="K7" i="73"/>
  <c r="K6" i="73"/>
  <c r="K126" i="294"/>
  <c r="K127" i="294" s="1"/>
  <c r="O124" i="294"/>
  <c r="I125" i="294"/>
  <c r="M125" i="294" s="1"/>
  <c r="P125" i="294" s="1"/>
  <c r="G6" i="72"/>
  <c r="K5" i="72"/>
  <c r="I6" i="72"/>
  <c r="J6" i="72" s="1"/>
  <c r="M162" i="294"/>
  <c r="H14" i="1073"/>
  <c r="K10" i="72"/>
  <c r="N165" i="294"/>
  <c r="N166" i="294"/>
  <c r="M161" i="294"/>
  <c r="G170" i="294"/>
  <c r="C9" i="72" s="1"/>
  <c r="C8" i="72"/>
  <c r="I160" i="294"/>
  <c r="O160" i="294" s="1"/>
  <c r="K6" i="72"/>
  <c r="L6" i="72" s="1"/>
  <c r="N162" i="294"/>
  <c r="L170" i="294"/>
  <c r="L171" i="294" s="1"/>
  <c r="I5" i="72"/>
  <c r="K7" i="72"/>
  <c r="L7" i="72" s="1"/>
  <c r="F170" i="294"/>
  <c r="B8" i="72"/>
  <c r="D8" i="72"/>
  <c r="I7" i="72"/>
  <c r="J7" i="72" s="1"/>
  <c r="F8" i="72"/>
  <c r="F9" i="72" s="1"/>
  <c r="J170" i="294"/>
  <c r="J171" i="294" s="1"/>
  <c r="I8" i="72"/>
  <c r="N161" i="294"/>
  <c r="I164" i="294"/>
  <c r="O164" i="294" s="1"/>
  <c r="O163" i="294"/>
  <c r="N163" i="294"/>
  <c r="O167" i="294"/>
  <c r="I10" i="72"/>
  <c r="F14" i="1073"/>
  <c r="M165" i="294"/>
  <c r="F11" i="72"/>
  <c r="O168" i="294"/>
  <c r="O169" i="294" s="1"/>
  <c r="I169" i="294"/>
  <c r="M169" i="294" s="1"/>
  <c r="K8" i="72"/>
  <c r="K170" i="294"/>
  <c r="C10" i="72"/>
  <c r="M34" i="294"/>
  <c r="M41" i="294"/>
  <c r="M29" i="294"/>
  <c r="N62" i="294"/>
  <c r="M76" i="294"/>
  <c r="M50" i="294"/>
  <c r="M69" i="294"/>
  <c r="O71" i="294"/>
  <c r="M22" i="294"/>
  <c r="N33" i="294"/>
  <c r="F203" i="294"/>
  <c r="C7" i="83" s="1"/>
  <c r="N22" i="294"/>
  <c r="O29" i="294"/>
  <c r="M37" i="294"/>
  <c r="F13" i="294"/>
  <c r="M62" i="294"/>
  <c r="M36" i="294"/>
  <c r="K205" i="294"/>
  <c r="L9" i="83" s="1"/>
  <c r="F205" i="294"/>
  <c r="C9" i="83" s="1"/>
  <c r="M74" i="294"/>
  <c r="M64" i="294"/>
  <c r="N27" i="294"/>
  <c r="M83" i="294"/>
  <c r="I105" i="294"/>
  <c r="N74" i="294"/>
  <c r="M70" i="294"/>
  <c r="M48" i="294"/>
  <c r="N71" i="294"/>
  <c r="N44" i="294"/>
  <c r="M52" i="294"/>
  <c r="M44" i="294"/>
  <c r="J205" i="294"/>
  <c r="N80" i="294"/>
  <c r="M75" i="294"/>
  <c r="M14" i="294"/>
  <c r="M67" i="294"/>
  <c r="M25" i="294"/>
  <c r="N89" i="294"/>
  <c r="M65" i="294"/>
  <c r="M54" i="294"/>
  <c r="N81" i="294"/>
  <c r="G205" i="294"/>
  <c r="D9" i="83" s="1"/>
  <c r="M47" i="294"/>
  <c r="M49" i="294"/>
  <c r="N66" i="294"/>
  <c r="N21" i="294"/>
  <c r="M28" i="294"/>
  <c r="N58" i="294"/>
  <c r="M27" i="294"/>
  <c r="M61" i="294"/>
  <c r="M32" i="294"/>
  <c r="I196" i="294"/>
  <c r="N24" i="294"/>
  <c r="M60" i="294"/>
  <c r="M78" i="294"/>
  <c r="N42" i="294"/>
  <c r="M51" i="294"/>
  <c r="N51" i="294"/>
  <c r="M46" i="294"/>
  <c r="N45" i="294"/>
  <c r="M81" i="294"/>
  <c r="N82" i="294"/>
  <c r="N69" i="294"/>
  <c r="N60" i="294"/>
  <c r="N39" i="294"/>
  <c r="N49" i="294"/>
  <c r="H203" i="294"/>
  <c r="E7" i="83" s="1"/>
  <c r="N10" i="294"/>
  <c r="M45" i="294"/>
  <c r="L205" i="294"/>
  <c r="M82" i="294"/>
  <c r="M68" i="294"/>
  <c r="M66" i="294"/>
  <c r="M58" i="294"/>
  <c r="N54" i="294"/>
  <c r="M21" i="294"/>
  <c r="M6" i="294"/>
  <c r="M33" i="294"/>
  <c r="G203" i="294"/>
  <c r="D7" i="83" s="1"/>
  <c r="M30" i="294"/>
  <c r="P13" i="294"/>
  <c r="F98" i="294"/>
  <c r="F99" i="294" s="1"/>
  <c r="F202" i="294"/>
  <c r="C6" i="83" s="1"/>
  <c r="M53" i="294"/>
  <c r="M23" i="294"/>
  <c r="M59" i="294"/>
  <c r="G206" i="294"/>
  <c r="G101" i="294"/>
  <c r="D6" i="1073"/>
  <c r="J6" i="1073"/>
  <c r="N30" i="294"/>
  <c r="M26" i="294"/>
  <c r="O83" i="294"/>
  <c r="I5" i="294"/>
  <c r="G8" i="294"/>
  <c r="G13" i="294" s="1"/>
  <c r="M92" i="294"/>
  <c r="O79" i="294"/>
  <c r="M38" i="294"/>
  <c r="O75" i="294"/>
  <c r="N43" i="294"/>
  <c r="J13" i="294"/>
  <c r="P203" i="294"/>
  <c r="O11" i="294"/>
  <c r="M11" i="294"/>
  <c r="I90" i="294"/>
  <c r="N90" i="294" s="1"/>
  <c r="O89" i="294"/>
  <c r="O90" i="294" s="1"/>
  <c r="L203" i="294"/>
  <c r="G7" i="83" s="1"/>
  <c r="O18" i="294"/>
  <c r="N18" i="294"/>
  <c r="K202" i="294"/>
  <c r="K98" i="294"/>
  <c r="K99" i="294" s="1"/>
  <c r="N73" i="294"/>
  <c r="N64" i="294"/>
  <c r="N53" i="294"/>
  <c r="N38" i="294"/>
  <c r="G202" i="294"/>
  <c r="D6" i="83" s="1"/>
  <c r="G98" i="294"/>
  <c r="N37" i="294"/>
  <c r="N32" i="294"/>
  <c r="N28" i="294"/>
  <c r="N23" i="294"/>
  <c r="N17" i="294"/>
  <c r="M18" i="294"/>
  <c r="J203" i="294"/>
  <c r="O77" i="294"/>
  <c r="K206" i="294"/>
  <c r="K101" i="294"/>
  <c r="O72" i="294"/>
  <c r="M72" i="294"/>
  <c r="O63" i="294"/>
  <c r="M63" i="294"/>
  <c r="O57" i="294"/>
  <c r="M57" i="294"/>
  <c r="O91" i="294"/>
  <c r="O93" i="294" s="1"/>
  <c r="I93" i="294"/>
  <c r="O94" i="294"/>
  <c r="O95" i="294" s="1"/>
  <c r="I95" i="294"/>
  <c r="F101" i="294"/>
  <c r="F206" i="294"/>
  <c r="L202" i="294"/>
  <c r="G6" i="83" s="1"/>
  <c r="I84" i="294"/>
  <c r="N84" i="294" s="1"/>
  <c r="H206" i="294"/>
  <c r="H101" i="294"/>
  <c r="N92" i="294"/>
  <c r="M35" i="294"/>
  <c r="O16" i="294"/>
  <c r="I40" i="294"/>
  <c r="O40" i="294" s="1"/>
  <c r="I7" i="294"/>
  <c r="N61" i="294"/>
  <c r="N56" i="294"/>
  <c r="N52" i="294"/>
  <c r="N47" i="294"/>
  <c r="K13" i="294"/>
  <c r="M24" i="294"/>
  <c r="M79" i="294"/>
  <c r="N11" i="294"/>
  <c r="N35" i="294"/>
  <c r="N31" i="294"/>
  <c r="N26" i="294"/>
  <c r="N20" i="294"/>
  <c r="N16" i="294"/>
  <c r="N65" i="294"/>
  <c r="M43" i="294"/>
  <c r="P43" i="294" s="1"/>
  <c r="K203" i="294"/>
  <c r="N77" i="294"/>
  <c r="N48" i="294"/>
  <c r="J98" i="294"/>
  <c r="J99" i="294" s="1"/>
  <c r="J202" i="294"/>
  <c r="O76" i="294"/>
  <c r="O70" i="294"/>
  <c r="N68" i="294"/>
  <c r="O78" i="294"/>
  <c r="O55" i="294"/>
  <c r="M55" i="294"/>
  <c r="M19" i="294"/>
  <c r="O9" i="294"/>
  <c r="I12" i="294"/>
  <c r="N12" i="294" s="1"/>
  <c r="H8" i="294"/>
  <c r="H13" i="294" s="1"/>
  <c r="P98" i="294"/>
  <c r="P99" i="294" s="1"/>
  <c r="P202" i="294"/>
  <c r="O14" i="294"/>
  <c r="I15" i="294"/>
  <c r="N15" i="294" s="1"/>
  <c r="M17" i="294"/>
  <c r="J206" i="294"/>
  <c r="J101" i="294"/>
  <c r="H202" i="294"/>
  <c r="E6" i="83" s="1"/>
  <c r="H98" i="294"/>
  <c r="H99" i="294" s="1"/>
  <c r="P101" i="294"/>
  <c r="M73" i="294"/>
  <c r="M56" i="294"/>
  <c r="M94" i="294"/>
  <c r="M95" i="294" s="1"/>
  <c r="M96" i="294" s="1"/>
  <c r="M31" i="294"/>
  <c r="I97" i="294"/>
  <c r="N97" i="294" s="1"/>
  <c r="O96" i="294"/>
  <c r="O97" i="294" s="1"/>
  <c r="N91" i="294"/>
  <c r="O80" i="294"/>
  <c r="N67" i="294"/>
  <c r="N59" i="294"/>
  <c r="N55" i="294"/>
  <c r="N50" i="294"/>
  <c r="N46" i="294"/>
  <c r="N6" i="294"/>
  <c r="M20" i="294"/>
  <c r="M42" i="294"/>
  <c r="M9" i="294"/>
  <c r="M10" i="294"/>
  <c r="N34" i="294"/>
  <c r="N25" i="294"/>
  <c r="N19" i="294"/>
  <c r="I43" i="294"/>
  <c r="O43" i="294" s="1"/>
  <c r="O41" i="294"/>
  <c r="Z1" i="549"/>
  <c r="Z3" i="549" s="1"/>
  <c r="Y1" i="549"/>
  <c r="Y3" i="549" s="1"/>
  <c r="H186" i="294" l="1"/>
  <c r="H170" i="294"/>
  <c r="H205" i="294"/>
  <c r="E9" i="83" s="1"/>
  <c r="G17" i="83"/>
  <c r="B11" i="77"/>
  <c r="B14" i="77" s="1"/>
  <c r="M183" i="294"/>
  <c r="N183" i="294"/>
  <c r="N179" i="294"/>
  <c r="M179" i="294"/>
  <c r="L201" i="294"/>
  <c r="O183" i="294"/>
  <c r="O182" i="294"/>
  <c r="M182" i="294"/>
  <c r="K187" i="294"/>
  <c r="H154" i="294"/>
  <c r="B8" i="76"/>
  <c r="B11" i="76" s="1"/>
  <c r="N164" i="294"/>
  <c r="M164" i="294"/>
  <c r="H8" i="72"/>
  <c r="G5" i="72"/>
  <c r="H5" i="72"/>
  <c r="L5" i="72"/>
  <c r="J5" i="72"/>
  <c r="N177" i="294"/>
  <c r="I170" i="294"/>
  <c r="E13" i="1073" s="1"/>
  <c r="P171" i="294"/>
  <c r="M167" i="294"/>
  <c r="N123" i="294"/>
  <c r="N182" i="294"/>
  <c r="P183" i="294"/>
  <c r="P186" i="294" s="1"/>
  <c r="J16" i="1073" s="1"/>
  <c r="J18" i="1073" s="1"/>
  <c r="N167" i="294"/>
  <c r="O170" i="294"/>
  <c r="O171" i="294" s="1"/>
  <c r="D16" i="1073"/>
  <c r="D18" i="1073" s="1"/>
  <c r="N160" i="294"/>
  <c r="I11" i="1073"/>
  <c r="O179" i="294"/>
  <c r="E6" i="76"/>
  <c r="E9" i="76"/>
  <c r="L9" i="76" s="1"/>
  <c r="E17" i="1073"/>
  <c r="I17" i="1073" s="1"/>
  <c r="E10" i="76"/>
  <c r="L10" i="76" s="1"/>
  <c r="F16" i="1073"/>
  <c r="F18" i="1073" s="1"/>
  <c r="L8" i="72"/>
  <c r="D8" i="76"/>
  <c r="D11" i="76" s="1"/>
  <c r="H187" i="294"/>
  <c r="L102" i="294"/>
  <c r="L103" i="294" s="1"/>
  <c r="F11" i="76"/>
  <c r="M185" i="294"/>
  <c r="J187" i="294"/>
  <c r="G187" i="294"/>
  <c r="I8" i="76"/>
  <c r="K8" i="76"/>
  <c r="H16" i="1073"/>
  <c r="E5" i="76"/>
  <c r="O177" i="294"/>
  <c r="C11" i="76"/>
  <c r="O148" i="294"/>
  <c r="E9" i="77"/>
  <c r="L9" i="77" s="1"/>
  <c r="N148" i="294"/>
  <c r="E10" i="1073"/>
  <c r="I10" i="1073" s="1"/>
  <c r="E10" i="77"/>
  <c r="J10" i="77" s="1"/>
  <c r="O150" i="294"/>
  <c r="E7" i="77"/>
  <c r="O141" i="294"/>
  <c r="O203" i="294" s="1"/>
  <c r="M141" i="294"/>
  <c r="F12" i="77"/>
  <c r="F13" i="77" s="1"/>
  <c r="F14" i="77" s="1"/>
  <c r="L154" i="294"/>
  <c r="M148" i="294"/>
  <c r="C11" i="77"/>
  <c r="C14" i="77" s="1"/>
  <c r="G154" i="294"/>
  <c r="E6" i="77"/>
  <c r="O135" i="294"/>
  <c r="N135" i="294"/>
  <c r="E8" i="77"/>
  <c r="L8" i="77" s="1"/>
  <c r="O143" i="294"/>
  <c r="O204" i="294" s="1"/>
  <c r="I204" i="294"/>
  <c r="N204" i="294" s="1"/>
  <c r="M143" i="294"/>
  <c r="N143" i="294"/>
  <c r="E13" i="77"/>
  <c r="K11" i="77"/>
  <c r="H9" i="1073"/>
  <c r="L8" i="83"/>
  <c r="M150" i="294"/>
  <c r="J11" i="1073"/>
  <c r="J12" i="1073" s="1"/>
  <c r="P154" i="294"/>
  <c r="L206" i="294"/>
  <c r="G13" i="83" s="1"/>
  <c r="O133" i="294"/>
  <c r="I153" i="294"/>
  <c r="M153" i="294" s="1"/>
  <c r="E5" i="77"/>
  <c r="G11" i="1073"/>
  <c r="N141" i="294"/>
  <c r="N133" i="294"/>
  <c r="I11" i="77"/>
  <c r="F9" i="1073"/>
  <c r="J20" i="1073"/>
  <c r="J21" i="1073" s="1"/>
  <c r="P127" i="294"/>
  <c r="P206" i="294"/>
  <c r="K12" i="73"/>
  <c r="N120" i="294"/>
  <c r="E6" i="73"/>
  <c r="L6" i="73" s="1"/>
  <c r="O114" i="294"/>
  <c r="I126" i="294"/>
  <c r="I127" i="294" s="1"/>
  <c r="J9" i="73"/>
  <c r="H8" i="73"/>
  <c r="G8" i="73"/>
  <c r="L8" i="73"/>
  <c r="D10" i="73"/>
  <c r="D13" i="73" s="1"/>
  <c r="H127" i="294"/>
  <c r="E7" i="73"/>
  <c r="L7" i="73" s="1"/>
  <c r="O116" i="294"/>
  <c r="M116" i="294"/>
  <c r="M123" i="294"/>
  <c r="E11" i="73"/>
  <c r="O125" i="294"/>
  <c r="E20" i="1073"/>
  <c r="I20" i="1073" s="1"/>
  <c r="N125" i="294"/>
  <c r="M120" i="294"/>
  <c r="I10" i="73"/>
  <c r="F19" i="1073"/>
  <c r="L9" i="73"/>
  <c r="F13" i="73"/>
  <c r="C10" i="73"/>
  <c r="C13" i="73" s="1"/>
  <c r="G127" i="294"/>
  <c r="J8" i="73"/>
  <c r="M114" i="294"/>
  <c r="H19" i="1073"/>
  <c r="K10" i="73"/>
  <c r="I12" i="73"/>
  <c r="H9" i="73"/>
  <c r="G9" i="73"/>
  <c r="E14" i="1073"/>
  <c r="G14" i="1073" s="1"/>
  <c r="J8" i="72"/>
  <c r="D9" i="72"/>
  <c r="D12" i="72" s="1"/>
  <c r="H171" i="294"/>
  <c r="M160" i="294"/>
  <c r="G171" i="294"/>
  <c r="I9" i="72"/>
  <c r="F13" i="1073"/>
  <c r="F12" i="72"/>
  <c r="C11" i="72"/>
  <c r="E11" i="72" s="1"/>
  <c r="H11" i="72" s="1"/>
  <c r="E10" i="72"/>
  <c r="L10" i="72" s="1"/>
  <c r="I11" i="72"/>
  <c r="G8" i="72"/>
  <c r="N169" i="294"/>
  <c r="B9" i="72"/>
  <c r="B12" i="72" s="1"/>
  <c r="D13" i="1073"/>
  <c r="D15" i="1073" s="1"/>
  <c r="F171" i="294"/>
  <c r="K11" i="72"/>
  <c r="H13" i="1073"/>
  <c r="N170" i="294"/>
  <c r="K9" i="72"/>
  <c r="K171" i="294"/>
  <c r="P85" i="294"/>
  <c r="P86" i="294" s="1"/>
  <c r="F201" i="294"/>
  <c r="F207" i="294" s="1"/>
  <c r="F208" i="294" s="1"/>
  <c r="F85" i="294"/>
  <c r="F86" i="294" s="1"/>
  <c r="O205" i="294"/>
  <c r="O12" i="294"/>
  <c r="P201" i="294"/>
  <c r="N40" i="294"/>
  <c r="M90" i="294"/>
  <c r="O84" i="294"/>
  <c r="G9" i="83"/>
  <c r="I203" i="294"/>
  <c r="F7" i="83" s="1"/>
  <c r="I7" i="83" s="1"/>
  <c r="M12" i="294"/>
  <c r="M97" i="294"/>
  <c r="K201" i="294"/>
  <c r="K85" i="294"/>
  <c r="K102" i="294" s="1"/>
  <c r="K103" i="294" s="1"/>
  <c r="K192" i="294"/>
  <c r="J201" i="294"/>
  <c r="J85" i="294"/>
  <c r="G85" i="294"/>
  <c r="G86" i="294" s="1"/>
  <c r="G201" i="294"/>
  <c r="J9" i="83"/>
  <c r="L192" i="294"/>
  <c r="H201" i="294"/>
  <c r="H85" i="294"/>
  <c r="H86" i="294" s="1"/>
  <c r="C13" i="83"/>
  <c r="C14" i="83" s="1"/>
  <c r="J7" i="83"/>
  <c r="O98" i="294"/>
  <c r="O5" i="294"/>
  <c r="I8" i="294"/>
  <c r="I13" i="294" s="1"/>
  <c r="M5" i="294"/>
  <c r="N5" i="294"/>
  <c r="G192" i="294"/>
  <c r="I206" i="294"/>
  <c r="M206" i="294" s="1"/>
  <c r="I101" i="294"/>
  <c r="N101" i="294" s="1"/>
  <c r="J13" i="83"/>
  <c r="F192" i="294"/>
  <c r="L13" i="83"/>
  <c r="M93" i="294"/>
  <c r="I98" i="294"/>
  <c r="M98" i="294" s="1"/>
  <c r="I202" i="294"/>
  <c r="F6" i="83" s="1"/>
  <c r="I6" i="83" s="1"/>
  <c r="G99" i="294"/>
  <c r="H192" i="294"/>
  <c r="P192" i="294"/>
  <c r="N93" i="294"/>
  <c r="O7" i="294"/>
  <c r="M7" i="294"/>
  <c r="N7" i="294"/>
  <c r="E13" i="83"/>
  <c r="E14" i="83" s="1"/>
  <c r="M40" i="294"/>
  <c r="H6" i="1073"/>
  <c r="L6" i="83"/>
  <c r="D13" i="83"/>
  <c r="D14" i="83" s="1"/>
  <c r="G5" i="83"/>
  <c r="M84" i="294"/>
  <c r="L7" i="83"/>
  <c r="J192" i="294"/>
  <c r="O15" i="294"/>
  <c r="M15" i="294"/>
  <c r="J6" i="83"/>
  <c r="W1" i="549"/>
  <c r="W3" i="549" s="1"/>
  <c r="G20" i="1073" l="1"/>
  <c r="E15" i="1073"/>
  <c r="J11" i="72"/>
  <c r="H13" i="77"/>
  <c r="G10" i="1073"/>
  <c r="I186" i="294"/>
  <c r="P187" i="294"/>
  <c r="G11" i="72"/>
  <c r="M170" i="294"/>
  <c r="I205" i="294"/>
  <c r="M205" i="294" s="1"/>
  <c r="P205" i="294" s="1"/>
  <c r="P207" i="294" s="1"/>
  <c r="P208" i="294" s="1"/>
  <c r="I171" i="294"/>
  <c r="M171" i="294" s="1"/>
  <c r="C12" i="72"/>
  <c r="E7" i="76"/>
  <c r="J7" i="76" s="1"/>
  <c r="L10" i="77"/>
  <c r="G10" i="76"/>
  <c r="J10" i="76"/>
  <c r="J9" i="76"/>
  <c r="L207" i="294"/>
  <c r="L208" i="294" s="1"/>
  <c r="H18" i="1073"/>
  <c r="I11" i="76"/>
  <c r="O206" i="294"/>
  <c r="H9" i="76"/>
  <c r="G9" i="76"/>
  <c r="O126" i="294"/>
  <c r="O186" i="294"/>
  <c r="O187" i="294" s="1"/>
  <c r="G17" i="1073"/>
  <c r="O202" i="294"/>
  <c r="K11" i="76"/>
  <c r="H5" i="76"/>
  <c r="G5" i="76"/>
  <c r="H6" i="76"/>
  <c r="G6" i="76"/>
  <c r="J6" i="76"/>
  <c r="L6" i="76"/>
  <c r="L11" i="72"/>
  <c r="J10" i="72"/>
  <c r="J6" i="73"/>
  <c r="H12" i="77"/>
  <c r="J5" i="76"/>
  <c r="L5" i="76"/>
  <c r="H10" i="76"/>
  <c r="I14" i="77"/>
  <c r="H5" i="77"/>
  <c r="G5" i="77"/>
  <c r="H9" i="77"/>
  <c r="G9" i="77"/>
  <c r="J9" i="77"/>
  <c r="N153" i="294"/>
  <c r="F8" i="83"/>
  <c r="M204" i="294"/>
  <c r="H6" i="77"/>
  <c r="G6" i="77"/>
  <c r="L6" i="77"/>
  <c r="H10" i="77"/>
  <c r="G10" i="77"/>
  <c r="F12" i="1073"/>
  <c r="J5" i="77"/>
  <c r="H8" i="77"/>
  <c r="J8" i="77"/>
  <c r="G8" i="77"/>
  <c r="H7" i="77"/>
  <c r="G7" i="77"/>
  <c r="J7" i="77"/>
  <c r="E9" i="1073"/>
  <c r="E12" i="1073" s="1"/>
  <c r="E11" i="77"/>
  <c r="I154" i="294"/>
  <c r="H12" i="1073"/>
  <c r="J6" i="77"/>
  <c r="L7" i="77"/>
  <c r="O153" i="294"/>
  <c r="O154" i="294" s="1"/>
  <c r="L5" i="77"/>
  <c r="K14" i="77"/>
  <c r="O127" i="294"/>
  <c r="N127" i="294"/>
  <c r="M127" i="294"/>
  <c r="H21" i="1073"/>
  <c r="E12" i="73"/>
  <c r="L12" i="73" s="1"/>
  <c r="H11" i="73"/>
  <c r="G11" i="73"/>
  <c r="N126" i="294"/>
  <c r="L11" i="73"/>
  <c r="I13" i="73"/>
  <c r="E19" i="1073"/>
  <c r="E21" i="1073" s="1"/>
  <c r="E10" i="73"/>
  <c r="L10" i="73" s="1"/>
  <c r="K13" i="73"/>
  <c r="F21" i="1073"/>
  <c r="M126" i="294"/>
  <c r="H6" i="73"/>
  <c r="G6" i="73"/>
  <c r="J11" i="73"/>
  <c r="H7" i="73"/>
  <c r="G7" i="73"/>
  <c r="J7" i="73"/>
  <c r="F15" i="1073"/>
  <c r="G13" i="1073"/>
  <c r="I14" i="1073"/>
  <c r="K12" i="72"/>
  <c r="I12" i="72"/>
  <c r="E9" i="72"/>
  <c r="J9" i="72" s="1"/>
  <c r="H10" i="72"/>
  <c r="G10" i="72"/>
  <c r="E12" i="72"/>
  <c r="H12" i="72" s="1"/>
  <c r="I13" i="1073"/>
  <c r="H15" i="1073"/>
  <c r="P102" i="294"/>
  <c r="P193" i="294" s="1"/>
  <c r="P194" i="294" s="1"/>
  <c r="P197" i="294" s="1"/>
  <c r="C5" i="83"/>
  <c r="C12" i="83" s="1"/>
  <c r="C15" i="83" s="1"/>
  <c r="F102" i="294"/>
  <c r="F193" i="294" s="1"/>
  <c r="F194" i="294" s="1"/>
  <c r="F197" i="294" s="1"/>
  <c r="L193" i="294"/>
  <c r="L194" i="294" s="1"/>
  <c r="L197" i="294" s="1"/>
  <c r="I99" i="294"/>
  <c r="M99" i="294" s="1"/>
  <c r="N98" i="294"/>
  <c r="M101" i="294"/>
  <c r="M203" i="294"/>
  <c r="K7" i="83"/>
  <c r="M7" i="83"/>
  <c r="N203" i="294"/>
  <c r="H7" i="83"/>
  <c r="O101" i="294"/>
  <c r="K6" i="83"/>
  <c r="N206" i="294"/>
  <c r="H6" i="83"/>
  <c r="M6" i="83"/>
  <c r="N202" i="294"/>
  <c r="M202" i="294"/>
  <c r="K106" i="294"/>
  <c r="J86" i="294"/>
  <c r="H102" i="294"/>
  <c r="G102" i="294"/>
  <c r="I192" i="294"/>
  <c r="M192" i="294" s="1"/>
  <c r="F6" i="1073"/>
  <c r="K86" i="294"/>
  <c r="G14" i="83"/>
  <c r="H207" i="294"/>
  <c r="H208" i="294" s="1"/>
  <c r="E5" i="83"/>
  <c r="E12" i="83" s="1"/>
  <c r="E15" i="83" s="1"/>
  <c r="E18" i="83" s="1"/>
  <c r="O99" i="294"/>
  <c r="D5" i="1073"/>
  <c r="L5" i="83"/>
  <c r="K207" i="294"/>
  <c r="K193" i="294"/>
  <c r="K194" i="294" s="1"/>
  <c r="F13" i="83"/>
  <c r="H13" i="83" s="1"/>
  <c r="J207" i="294"/>
  <c r="J5" i="83"/>
  <c r="G207" i="294"/>
  <c r="G208" i="294" s="1"/>
  <c r="D5" i="83"/>
  <c r="D12" i="83" s="1"/>
  <c r="D15" i="83" s="1"/>
  <c r="J102" i="294"/>
  <c r="J5" i="1073"/>
  <c r="J8" i="1073" s="1"/>
  <c r="J22" i="1073" s="1"/>
  <c r="G12" i="83"/>
  <c r="L14" i="83"/>
  <c r="J14" i="83"/>
  <c r="O8" i="294"/>
  <c r="O13" i="294" s="1"/>
  <c r="O201" i="294" s="1"/>
  <c r="M8" i="294"/>
  <c r="N8" i="294"/>
  <c r="I15" i="1073" l="1"/>
  <c r="M186" i="294"/>
  <c r="N186" i="294"/>
  <c r="O207" i="294"/>
  <c r="O208" i="294" s="1"/>
  <c r="F9" i="83"/>
  <c r="K9" i="83" s="1"/>
  <c r="G15" i="1073"/>
  <c r="E8" i="76"/>
  <c r="L9" i="72"/>
  <c r="I187" i="294"/>
  <c r="N187" i="294" s="1"/>
  <c r="N205" i="294"/>
  <c r="E16" i="1073"/>
  <c r="E18" i="1073" s="1"/>
  <c r="G18" i="1073" s="1"/>
  <c r="J12" i="73"/>
  <c r="I19" i="1073"/>
  <c r="I21" i="1073"/>
  <c r="L7" i="76"/>
  <c r="N171" i="294"/>
  <c r="G7" i="76"/>
  <c r="G21" i="1073"/>
  <c r="H7" i="76"/>
  <c r="L12" i="72"/>
  <c r="G12" i="1073"/>
  <c r="H8" i="76"/>
  <c r="G8" i="76"/>
  <c r="J8" i="76"/>
  <c r="I12" i="1073"/>
  <c r="G9" i="1073"/>
  <c r="E14" i="77"/>
  <c r="J14" i="77" s="1"/>
  <c r="H11" i="77"/>
  <c r="G11" i="77"/>
  <c r="I8" i="83"/>
  <c r="H8" i="83"/>
  <c r="K8" i="83"/>
  <c r="J11" i="77"/>
  <c r="N154" i="294"/>
  <c r="M154" i="294"/>
  <c r="L11" i="77"/>
  <c r="I9" i="1073"/>
  <c r="M8" i="83"/>
  <c r="E13" i="73"/>
  <c r="J13" i="73" s="1"/>
  <c r="H12" i="73"/>
  <c r="G12" i="73"/>
  <c r="H10" i="73"/>
  <c r="G10" i="73"/>
  <c r="J10" i="73"/>
  <c r="G19" i="1073"/>
  <c r="H9" i="72"/>
  <c r="G9" i="72"/>
  <c r="J12" i="72"/>
  <c r="G12" i="72"/>
  <c r="P103" i="294"/>
  <c r="P106" i="294" s="1"/>
  <c r="F103" i="294"/>
  <c r="F106" i="294" s="1"/>
  <c r="N99" i="294"/>
  <c r="M13" i="83"/>
  <c r="K13" i="83"/>
  <c r="I201" i="294"/>
  <c r="I85" i="294"/>
  <c r="M13" i="294"/>
  <c r="N13" i="294"/>
  <c r="E6" i="1073"/>
  <c r="I6" i="1073" s="1"/>
  <c r="J193" i="294"/>
  <c r="J103" i="294"/>
  <c r="L12" i="83"/>
  <c r="H5" i="1073"/>
  <c r="O192" i="294"/>
  <c r="N192" i="294"/>
  <c r="G15" i="83"/>
  <c r="G193" i="294"/>
  <c r="G194" i="294" s="1"/>
  <c r="G197" i="294" s="1"/>
  <c r="G103" i="294"/>
  <c r="G106" i="294" s="1"/>
  <c r="F5" i="1073"/>
  <c r="J208" i="294"/>
  <c r="E5" i="1073"/>
  <c r="I13" i="83"/>
  <c r="F14" i="83"/>
  <c r="I14" i="83" s="1"/>
  <c r="O85" i="294"/>
  <c r="K197" i="294"/>
  <c r="J12" i="83"/>
  <c r="K208" i="294"/>
  <c r="H193" i="294"/>
  <c r="H194" i="294" s="1"/>
  <c r="H197" i="294" s="1"/>
  <c r="H103" i="294"/>
  <c r="H106" i="294" s="1"/>
  <c r="H9" i="83" l="1"/>
  <c r="I9" i="83"/>
  <c r="M9" i="83"/>
  <c r="I16" i="1073"/>
  <c r="M187" i="294"/>
  <c r="G16" i="1073"/>
  <c r="I18" i="1073"/>
  <c r="L8" i="76"/>
  <c r="E11" i="76"/>
  <c r="L13" i="73"/>
  <c r="H14" i="77"/>
  <c r="G14" i="77"/>
  <c r="L14" i="77"/>
  <c r="H13" i="73"/>
  <c r="G13" i="73"/>
  <c r="L106" i="294"/>
  <c r="G6" i="1073"/>
  <c r="J15" i="83"/>
  <c r="L15" i="83"/>
  <c r="J194" i="294"/>
  <c r="F8" i="1073"/>
  <c r="G5" i="1073"/>
  <c r="O86" i="294"/>
  <c r="O102" i="294"/>
  <c r="K14" i="83"/>
  <c r="I86" i="294"/>
  <c r="M85" i="294"/>
  <c r="N85" i="294"/>
  <c r="I102" i="294"/>
  <c r="G18" i="83"/>
  <c r="I207" i="294"/>
  <c r="F5" i="83"/>
  <c r="N201" i="294"/>
  <c r="M201" i="294"/>
  <c r="H8" i="1073"/>
  <c r="I5" i="1073"/>
  <c r="H14" i="83"/>
  <c r="M14" i="83"/>
  <c r="J106" i="294"/>
  <c r="H11" i="76" l="1"/>
  <c r="G11" i="76"/>
  <c r="L11" i="76"/>
  <c r="J11" i="76"/>
  <c r="L18" i="83"/>
  <c r="H22" i="1073"/>
  <c r="I5" i="83"/>
  <c r="I12" i="83" s="1"/>
  <c r="F12" i="83"/>
  <c r="H5" i="83"/>
  <c r="K5" i="83"/>
  <c r="M5" i="83"/>
  <c r="I193" i="294"/>
  <c r="I103" i="294"/>
  <c r="N102" i="294"/>
  <c r="M102" i="294"/>
  <c r="I208" i="294"/>
  <c r="N207" i="294"/>
  <c r="M207" i="294"/>
  <c r="N86" i="294"/>
  <c r="M86" i="294"/>
  <c r="O193" i="294"/>
  <c r="O194" i="294" s="1"/>
  <c r="O197" i="294" s="1"/>
  <c r="O103" i="294"/>
  <c r="F22" i="1073"/>
  <c r="J197" i="294"/>
  <c r="J18" i="83"/>
  <c r="F15" i="83" l="1"/>
  <c r="H12" i="83"/>
  <c r="K12" i="83"/>
  <c r="M12" i="83"/>
  <c r="M208" i="294"/>
  <c r="N208" i="294"/>
  <c r="O106" i="294"/>
  <c r="I106" i="294"/>
  <c r="N103" i="294"/>
  <c r="M103" i="294"/>
  <c r="N193" i="294"/>
  <c r="I194" i="294"/>
  <c r="M193" i="294"/>
  <c r="I15" i="83" l="1"/>
  <c r="H15" i="83"/>
  <c r="K15" i="83"/>
  <c r="M15" i="83"/>
  <c r="I197" i="294"/>
  <c r="N194" i="294"/>
  <c r="M194" i="294"/>
  <c r="E7" i="1073" l="1"/>
  <c r="C16" i="83" l="1"/>
  <c r="C17" i="83" s="1"/>
  <c r="C18" i="83" s="1"/>
  <c r="I7" i="1073"/>
  <c r="G7" i="1073"/>
  <c r="E8" i="1073"/>
  <c r="E22" i="1073" l="1"/>
  <c r="I8" i="1073"/>
  <c r="G8" i="1073"/>
  <c r="D7" i="1073"/>
  <c r="D8" i="1073" s="1"/>
  <c r="D22" i="1073" s="1"/>
  <c r="D16" i="83" l="1"/>
  <c r="I22" i="1073"/>
  <c r="G22" i="1073"/>
  <c r="D17" i="83" l="1"/>
  <c r="K16" i="83"/>
  <c r="F16" i="83"/>
  <c r="M16" i="83" l="1"/>
  <c r="F17" i="83"/>
  <c r="H16" i="83"/>
  <c r="I16" i="83"/>
  <c r="D18" i="83"/>
  <c r="K17" i="83"/>
  <c r="H17" i="83" l="1"/>
  <c r="F18" i="83"/>
  <c r="I17" i="83"/>
  <c r="M17" i="83"/>
  <c r="M18" i="83" l="1"/>
  <c r="H18" i="83"/>
  <c r="I18" i="83"/>
  <c r="K18" i="83"/>
</calcChain>
</file>

<file path=xl/sharedStrings.xml><?xml version="1.0" encoding="utf-8"?>
<sst xmlns="http://schemas.openxmlformats.org/spreadsheetml/2006/main" count="2234" uniqueCount="543">
  <si>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</si>
  <si>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</si>
  <si>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</si>
  <si>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</si>
  <si>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</si>
  <si>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</si>
  <si>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</si>
  <si>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</si>
  <si>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</si>
  <si>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</si>
  <si>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</si>
  <si>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</si>
  <si>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</si>
  <si>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</si>
  <si>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</si>
  <si>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</si>
  <si>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</si>
  <si>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</si>
  <si>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</si>
  <si>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</si>
  <si>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</si>
  <si>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</si>
  <si>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</si>
  <si>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</si>
  <si>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</si>
  <si>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</si>
  <si>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</si>
  <si>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</si>
  <si>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</si>
  <si>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</si>
  <si>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</si>
  <si>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</si>
  <si>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</si>
  <si>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</si>
  <si>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</si>
  <si>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</si>
  <si>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</si>
  <si>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</si>
  <si>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</si>
  <si>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</si>
  <si>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</si>
  <si>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</si>
  <si>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</si>
  <si>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</si>
  <si>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</si>
  <si>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</si>
  <si>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</si>
  <si>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</si>
  <si>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</si>
  <si>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</si>
  <si>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NASA KIWE</t>
  </si>
  <si>
    <t>UNP</t>
  </si>
  <si>
    <t>BOMBEROS</t>
  </si>
  <si>
    <t>RESUMEN SECTOR</t>
  </si>
  <si>
    <t>SECTOR INTERIOR</t>
  </si>
  <si>
    <t>POR RUBRO</t>
  </si>
  <si>
    <t>GASTOS PERSONALES</t>
  </si>
  <si>
    <t>INVERSIONES</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</si>
  <si>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</si>
  <si>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</si>
  <si>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</si>
  <si>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</si>
  <si>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</si>
  <si>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</si>
  <si>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</si>
  <si>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</si>
  <si>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</si>
  <si>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</si>
  <si>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</si>
  <si>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</si>
  <si>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</si>
  <si>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</si>
  <si>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</si>
  <si>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</si>
  <si>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</si>
  <si>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</si>
  <si>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</si>
  <si>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</si>
  <si>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</si>
  <si>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</si>
  <si>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</si>
  <si>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</si>
  <si>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</si>
  <si>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</si>
  <si>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</si>
  <si>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</si>
  <si>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</si>
  <si>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</si>
  <si>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</si>
  <si>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</si>
  <si>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</si>
  <si>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</si>
  <si>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</si>
  <si>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</si>
  <si>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</si>
  <si>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</si>
  <si>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OFICINA</t>
  </si>
  <si>
    <t>TOTALES</t>
  </si>
  <si>
    <t xml:space="preserve">DIRECCION NACIONAL DE DERECHO DE AUTOR </t>
  </si>
  <si>
    <t xml:space="preserve"> DIRECCIÓN NACIONAL DE BOMBEROS DE COLOMBIA</t>
  </si>
  <si>
    <t>APROPIACION INICIAL</t>
  </si>
  <si>
    <t>APROPIACIÓN INICIAL</t>
  </si>
  <si>
    <t>APR. VIGENTE</t>
  </si>
  <si>
    <t>%     OBLIGACION</t>
  </si>
  <si>
    <t>BLOQUEO</t>
  </si>
  <si>
    <t>APROPIACION DESPUES DE APLAZAMIENTO</t>
  </si>
  <si>
    <t>Compromiso</t>
  </si>
  <si>
    <t>Año: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</si>
  <si>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</si>
  <si>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</si>
  <si>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</si>
  <si>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</si>
  <si>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</si>
  <si>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</si>
  <si>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</si>
  <si>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</si>
  <si>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</si>
  <si>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</si>
  <si>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</si>
  <si>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</si>
  <si>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</si>
  <si>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</si>
  <si>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</si>
  <si>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</si>
  <si>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</si>
  <si>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</si>
  <si>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</si>
  <si>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</si>
  <si>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</si>
  <si>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</si>
  <si>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</si>
  <si>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</si>
  <si>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</si>
  <si>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</si>
  <si>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</si>
  <si>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</si>
  <si>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</si>
  <si>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</si>
  <si>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</si>
  <si>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</si>
  <si>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</si>
  <si>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</si>
  <si>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</si>
  <si>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</si>
  <si>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</si>
  <si>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</si>
  <si>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</si>
  <si>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</si>
  <si>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</si>
  <si>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</si>
  <si>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</si>
  <si>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</si>
  <si>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</si>
  <si>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</si>
  <si>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</si>
  <si>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</si>
  <si>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C-3701-1000-18</t>
  </si>
  <si>
    <t>FORTALECIMIENTO DE LA CAPACIDAD ORGANIZATIVA DE LOS PUEBLOS INDÍGENAS EN EL TERRITORIO  NACIONAL</t>
  </si>
  <si>
    <t>FORTALECIMIENTO DE LOS SISTEMAS INTEGRADOS DE EMERGENCIA Y SEGURIDAD SIES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</si>
  <si>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</si>
  <si>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</si>
  <si>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</si>
  <si>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</si>
  <si>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</si>
  <si>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</si>
  <si>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</si>
  <si>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</si>
  <si>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</si>
  <si>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</si>
  <si>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</si>
  <si>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</si>
  <si>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</si>
  <si>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</si>
  <si>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</si>
  <si>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</si>
  <si>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A-03-04-02-012</t>
  </si>
  <si>
    <t>ADQUISICIÓN DE BIENES Y SERVICIOS</t>
  </si>
  <si>
    <t>GASTOS POR TRIBUTOS, MULTAS, SANCIONES E INTERESES DE MORA</t>
  </si>
  <si>
    <t>GASTOS DE COMERCIALIZACIÓN Y PRODUCCIÓN</t>
  </si>
  <si>
    <t>DERECHO DE  AUTOR</t>
  </si>
  <si>
    <t>GASTOS DE COMERCIALIZACIÓN Y PRODUCCIÓN (UNP)</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</si>
  <si>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</si>
  <si>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</si>
  <si>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</si>
  <si>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</si>
  <si>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</si>
  <si>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</si>
  <si>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</si>
  <si>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</si>
  <si>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</si>
  <si>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</si>
  <si>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</si>
  <si>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</si>
  <si>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</si>
  <si>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</si>
  <si>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</si>
  <si>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</si>
  <si>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</si>
  <si>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</si>
  <si>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</si>
  <si>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</si>
  <si>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</si>
  <si>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</si>
  <si>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</si>
  <si>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</si>
  <si>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</si>
  <si>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</si>
  <si>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</si>
  <si>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</si>
  <si>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</si>
  <si>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</si>
  <si>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</si>
  <si>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</si>
  <si>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</si>
  <si>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</si>
  <si>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</si>
  <si>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</si>
  <si>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</si>
  <si>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18</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</si>
  <si>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</si>
  <si>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</si>
  <si>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</si>
  <si>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</si>
  <si>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</si>
  <si>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</si>
  <si>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</si>
  <si>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</si>
  <si>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</si>
  <si>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</si>
  <si>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</si>
  <si>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</si>
  <si>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</si>
  <si>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</si>
  <si>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</si>
  <si>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</si>
  <si>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</si>
  <si>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</si>
  <si>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</si>
  <si>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</si>
  <si>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</si>
  <si>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</si>
  <si>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DIRECCIÓN DE LA AUTORIDAD NACIONAL DE CONSULTA PREVIA</t>
  </si>
  <si>
    <t>TOTAL MININTERIOR</t>
  </si>
  <si>
    <t>DEPENDENCIA</t>
  </si>
  <si>
    <t>A-02-02-2-8-3</t>
  </si>
  <si>
    <t>% COMPR.</t>
  </si>
  <si>
    <t>% OBLI.</t>
  </si>
  <si>
    <t>Febrero</t>
  </si>
  <si>
    <t>Ejecutado</t>
  </si>
  <si>
    <t>Meta</t>
  </si>
  <si>
    <t>Obligaciones</t>
  </si>
  <si>
    <t>Consolidado</t>
  </si>
  <si>
    <t>EJECUCIÓN PRESUPUESTAL</t>
  </si>
  <si>
    <t>TOTAL PGN</t>
  </si>
  <si>
    <t>TOTAL REGALÍAS</t>
  </si>
  <si>
    <t>FUNCIONAMIENTO REGALÍAS</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</si>
  <si>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</si>
  <si>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</si>
  <si>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</si>
  <si>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</si>
  <si>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</si>
  <si>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</si>
  <si>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</si>
  <si>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</si>
  <si>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</si>
  <si>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</si>
  <si>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</si>
  <si>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</si>
  <si>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</si>
  <si>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</si>
  <si>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</si>
  <si>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</si>
  <si>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</si>
  <si>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</si>
  <si>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</si>
  <si>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</si>
  <si>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</si>
  <si>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APROPIACIÓN DESPUES DE APLAZAMIENTO</t>
  </si>
  <si>
    <t>TOTAL MINITERIOR</t>
  </si>
  <si>
    <t>*APROPIACIÓN INICIAL</t>
  </si>
  <si>
    <t>*APROPIACIÓN VIGENTE</t>
  </si>
  <si>
    <t>OFICINA ASESORA JURÍDICA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</si>
  <si>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</si>
  <si>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</si>
  <si>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</si>
  <si>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</si>
  <si>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</si>
  <si>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</si>
  <si>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</si>
  <si>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</si>
  <si>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</si>
  <si>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</si>
  <si>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</si>
  <si>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</si>
  <si>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</si>
  <si>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</si>
  <si>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</si>
  <si>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</si>
  <si>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</si>
  <si>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</si>
  <si>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</si>
  <si>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</si>
  <si>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</si>
  <si>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</si>
  <si>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</si>
  <si>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</si>
  <si>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</si>
  <si>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</si>
  <si>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</si>
  <si>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</si>
  <si>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</si>
  <si>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</si>
  <si>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</si>
  <si>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</si>
  <si>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</si>
  <si>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</si>
  <si>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Oficina Asesora Jurídica</t>
  </si>
  <si>
    <t>GASTOS DE PERSONAL DANCP</t>
  </si>
  <si>
    <t>GASTOS DE PERSONAL MINITERIOR DANCP</t>
  </si>
  <si>
    <t>A-02</t>
  </si>
  <si>
    <t>ADQUISICIÓN DE BIENES  Y SERVICIOS</t>
  </si>
  <si>
    <t>SUBDIRECCIÓN DE GESTIÓN  HUMANA</t>
  </si>
  <si>
    <t>Mes</t>
  </si>
  <si>
    <t>EJERCICIO DESAGRAGADO</t>
  </si>
  <si>
    <t xml:space="preserve">VALIDACION     </t>
  </si>
  <si>
    <t>(VIENE DEL REPORTE ORIGINAL)</t>
  </si>
  <si>
    <t>FORTALECIMIENTO A LA GESTIÓN TERRITORIAL Y BUEN GOBIERNO LOCAL</t>
  </si>
  <si>
    <t>DIFERENCIA</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</si>
  <si>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</si>
  <si>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</si>
  <si>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</si>
  <si>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</si>
  <si>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</si>
  <si>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</si>
  <si>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</si>
  <si>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</si>
  <si>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</si>
  <si>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</si>
  <si>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</si>
  <si>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</si>
  <si>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</si>
  <si>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</si>
  <si>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</si>
  <si>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Los datos ya pasan jalados de la hoja base sentencia</t>
  </si>
  <si>
    <t>A-03-03-04-060</t>
  </si>
  <si>
    <t>PAGO DE APORTES SOBRE LOS VOLUNTARIOS ACREDITADOS Y ACTIVOS DEL SUBSISTEMA NACIONAL DE PRIMERA RESPUESTA AFILIADOS AL SGRL - DECRETO 1809 DE 2020</t>
  </si>
  <si>
    <t>% CDP</t>
  </si>
  <si>
    <t xml:space="preserve">                             EJECUCIÓN PRESUPUESTAL - ALERTA DIRECCIONES</t>
  </si>
  <si>
    <t>PAGO APORTES VOLUNTARIOS</t>
  </si>
  <si>
    <t>REGALIAS</t>
  </si>
  <si>
    <t>ADQUISICIONES DE BIENES Y SERVICIOS</t>
  </si>
  <si>
    <t>SUMATORIA 02</t>
  </si>
  <si>
    <t>A-03-03-04-062</t>
  </si>
  <si>
    <t>ASUNTOS LEGISLATIVOS</t>
  </si>
  <si>
    <t>Dirección de Asuntos Legislativos</t>
  </si>
  <si>
    <t>DERECHO DE AUTOR</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</si>
  <si>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</si>
  <si>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</si>
  <si>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</si>
  <si>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</si>
  <si>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</si>
  <si>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</si>
  <si>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</si>
  <si>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</si>
  <si>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</si>
  <si>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</si>
  <si>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</si>
  <si>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</si>
  <si>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</si>
  <si>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</si>
  <si>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</si>
  <si>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</si>
  <si>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APROPIACIÓN VIGENTE  DESPUÈS DE APLAZAMIENTO</t>
  </si>
  <si>
    <t>APROPIACIÓN   VIGENTE DESPUES DE BLOQUEO</t>
  </si>
  <si>
    <t xml:space="preserve">APROPIACIÓN  VIGENTE DESPUÉS DE BLOQUEO </t>
  </si>
  <si>
    <t xml:space="preserve"> Cifras en millones de pesos</t>
  </si>
  <si>
    <t>OBLIGACIONES</t>
  </si>
  <si>
    <t>Servicio a la deuda</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</si>
  <si>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</si>
  <si>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</si>
  <si>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</si>
  <si>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</si>
  <si>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</si>
  <si>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</si>
  <si>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</si>
  <si>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</si>
  <si>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</si>
  <si>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</si>
  <si>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</si>
  <si>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</si>
  <si>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</si>
  <si>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</si>
  <si>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</si>
  <si>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</si>
  <si>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</si>
  <si>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</si>
  <si>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</si>
  <si>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Ejercicio desagregado</t>
  </si>
  <si>
    <t>marzo</t>
  </si>
  <si>
    <t>abril</t>
  </si>
  <si>
    <t>mayo</t>
  </si>
  <si>
    <r>
      <t xml:space="preserve"> </t>
    </r>
    <r>
      <rPr>
        <b/>
        <sz val="18"/>
        <color theme="5"/>
        <rFont val="Calibri"/>
        <family val="2"/>
        <scheme val="minor"/>
      </rPr>
      <t>GLOSARIO</t>
    </r>
  </si>
  <si>
    <t>Sub. Gobierno</t>
  </si>
  <si>
    <t>Sub. Proyectos</t>
  </si>
  <si>
    <t>Sub. Gestión Humana</t>
  </si>
  <si>
    <t>Dir. Derechos Humanos</t>
  </si>
  <si>
    <t>Sub. Adtiva y Fra</t>
  </si>
  <si>
    <t>Sub. Gestión Humana / DANCP</t>
  </si>
  <si>
    <t>Dir. Democracia</t>
  </si>
  <si>
    <t>Dir. Asuntos Religiosos</t>
  </si>
  <si>
    <t>Dir. Seguridad</t>
  </si>
  <si>
    <t>Dir. Autoridad Nacional Consulta Previa</t>
  </si>
  <si>
    <t>Dir. Negritudes, Afrocolombianas, Raizales y Palenqueras</t>
  </si>
  <si>
    <t>Dir. Indigenas, Rrom y Minorías</t>
  </si>
  <si>
    <t>Sentencia T-025 (varios)</t>
  </si>
  <si>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</si>
  <si>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</si>
  <si>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</si>
  <si>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</si>
  <si>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C-3701-1000-30-20106A</t>
  </si>
  <si>
    <t>2. SEGURIDAD HUMANA Y JUSTICIA SOCIAL / A. PREVENCIÓN Y PROTECCIÓN PARA POBLACIONES VULNERABLES DESDE UN ENFOQUE DIFERENCIAL, COLECTIVO E INDIVIDUAL</t>
  </si>
  <si>
    <t>C-3701-1000-32-705050</t>
  </si>
  <si>
    <t>7. ACTORES DIFERENCIALES PARA EL CAMBIO / 5. CONVERGENCIA REGIONAL PARA EL BIENESTAR Y BUEN VIVIR</t>
  </si>
  <si>
    <t>C-3701-1000-33-705050</t>
  </si>
  <si>
    <t>C-3701-1000-35-705050</t>
  </si>
  <si>
    <t>C-3701-1000-36-705050</t>
  </si>
  <si>
    <t>C-3701-1000-37-705050</t>
  </si>
  <si>
    <t>C-3701-1000-38-702030</t>
  </si>
  <si>
    <t>7. ACTORES DIFERENCIALES PARA EL CAMBIO / 3. FORTALECIMIENTO DE LA INSTITUCIONALIDAD</t>
  </si>
  <si>
    <t>C-3701-1000-39-702030</t>
  </si>
  <si>
    <t>C-3701-1000-40-53107A</t>
  </si>
  <si>
    <t>C-3701-1000-41-53106B</t>
  </si>
  <si>
    <t>5. CONVERGENCIA REGIONAL / B. EFECTIVIDAD DE LOS DISPOSITIVOS DE PARTICIPACIÓN CIUDADANA, POLÍTICA Y ELECTORAL</t>
  </si>
  <si>
    <t>C-3701-1000-42-20113A</t>
  </si>
  <si>
    <t>2. SEGURIDAD HUMANA Y JUSTICIA SOCIAL / A. FORTALECIMIENTO DE LA BÚSQUEDA DE PERSONAS DADAS POR DESAPARECIDAS</t>
  </si>
  <si>
    <t>C-3702-1000-8-20105A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</si>
  <si>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</si>
  <si>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</si>
  <si>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</si>
  <si>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</si>
  <si>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</si>
  <si>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</si>
  <si>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</si>
  <si>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</si>
  <si>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</si>
  <si>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</si>
  <si>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</si>
  <si>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</si>
  <si>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</si>
  <si>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</si>
  <si>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 SEGURIDAD HUMANA Y JUSTICIA SOCIAL / B. CREACIÓN DEL SISTEMA NACIONAL DE CONVIVENCIA PARA LA VIDA</t>
  </si>
  <si>
    <t>C-3702-1000-17-701040</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</si>
  <si>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</si>
  <si>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</si>
  <si>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</si>
  <si>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</si>
  <si>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</si>
  <si>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</si>
  <si>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</si>
  <si>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</si>
  <si>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</si>
  <si>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</si>
  <si>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</si>
  <si>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</si>
  <si>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</si>
  <si>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</si>
  <si>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 CONVERGENCIA REGIONAL / D. GOBIERNO DIGITAL PARA LA GENTE</t>
  </si>
  <si>
    <t>C-3799-1000-16-53105B</t>
  </si>
  <si>
    <t>C-3799-1000-17-20104A</t>
  </si>
  <si>
    <t>2. SEGURIDAD HUMANA Y JUSTICIA SOCIAL / A. IMPLEMENTACIÓN DEL PROGRAMA DE DATOS BÁSICOS</t>
  </si>
  <si>
    <t>C-3799-1000-17-20104B</t>
  </si>
  <si>
    <t>2. SEGURIDAD HUMANA Y JUSTICIA SOCIAL / B. INTEROPERABILIDAD COMO BIEN PÚBLICO DIGITAL</t>
  </si>
  <si>
    <t>C-3799-1000-17-20108B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</si>
  <si>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</si>
  <si>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</si>
  <si>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</si>
  <si>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</si>
  <si>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</si>
  <si>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</si>
  <si>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Fortalecimiento del dialogo social nacional y regional mediante el desarrollo de acciones tendientes a atender las problemáticas sociales en los territorios  Nacional</t>
  </si>
  <si>
    <t>DESCRIPCIÓN SIIF</t>
  </si>
  <si>
    <t>UNIDAD NACIONAL DE PROTECCIÓN</t>
  </si>
  <si>
    <t>CORPORACIÓN NASA KIWE</t>
  </si>
  <si>
    <t>DIRECCIÓN NACIONAL BOMBEROS DE COLOMBIA</t>
  </si>
  <si>
    <t>NOMBRE PROGRAMA MISIONAL DE FUNCIONAMIENTO Y/O PROYECTO DE INVERSIÓN</t>
  </si>
  <si>
    <t>Ofic de Información Pública</t>
  </si>
  <si>
    <t>Ofic Asesora de Planeación</t>
  </si>
  <si>
    <t>Dir.Asuntos Legislativos</t>
  </si>
  <si>
    <t>DIR. AUTORIDAD NACIONAL DE CONSULTA PREVIA</t>
  </si>
  <si>
    <t>C-3708-1000-4-10101B</t>
  </si>
  <si>
    <t>Equipo de Paz</t>
  </si>
  <si>
    <t>Dir Comunidades Negras</t>
  </si>
  <si>
    <t>Vic Dialogo Social</t>
  </si>
  <si>
    <t>Grupo de Victimas</t>
  </si>
  <si>
    <t>Dir. Religiosos</t>
  </si>
  <si>
    <t>Otros</t>
  </si>
  <si>
    <t>Pagos</t>
  </si>
  <si>
    <t>EQUIPO DE PAZ</t>
  </si>
  <si>
    <t>VICEMINISTERIO DE DIALOGO SOCIAL</t>
  </si>
  <si>
    <t>SUBDIRECCIÓN ADMINISTRATIVA Y FINANCIERA</t>
  </si>
  <si>
    <t>DEL SIIF</t>
  </si>
  <si>
    <t>Sumatoria Mininterior y Consulta Previa</t>
  </si>
  <si>
    <t>Validación</t>
  </si>
  <si>
    <t xml:space="preserve">sumatoria todo siif </t>
  </si>
  <si>
    <t>viene del SIIF</t>
  </si>
  <si>
    <t>Diálogo Social</t>
  </si>
  <si>
    <t>Grupo de Paz</t>
  </si>
  <si>
    <t>FORTALECIMIENTO DE LAS ACCIONES PARA GARANTIZAR EL GOCE EFECTIVO DE LOS DERECHOS DE LOS PUEBLOS Y LAS COMUNIDADES AFROCOLOMBIANAS, NEGRAS, PALENQUERAS Y RAIZALES EN EL TERRITORIO   NACIONAL</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</si>
  <si>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</si>
  <si>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</si>
  <si>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</si>
  <si>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</si>
  <si>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</si>
  <si>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 GESTIÓN TERRITORIAL PARA LA GARANTÍA, PROMOCIÓN Y GOCE DE LOS DERECHOS HUMANOS  NACIONAL</t>
  </si>
  <si>
    <t>FORTALECIMIENTO DE LAS GARANTÍAS PARA EL EJERCICIO DEL LIDERAZGO SOCIAL Y DEFENSA DE LOS DERECHOS HUMANOS EN EL TERRITORIO   NACIONAL</t>
  </si>
  <si>
    <t>FORTALECIMIENTO DE LA GARANTÍA DE LOS DERECHOS HUMANOS EN EL MARCO DE LAS MANIFESTACIONES PÚBLICAS Y LA PROTESTA SOCIAL PACÍFICA A NIVEL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</si>
  <si>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</si>
  <si>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</si>
  <si>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</si>
  <si>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</si>
  <si>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</si>
  <si>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</si>
  <si>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</si>
  <si>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</si>
  <si>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</si>
  <si>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</si>
  <si>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</si>
  <si>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</si>
  <si>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</si>
  <si>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</si>
  <si>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</si>
  <si>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</si>
  <si>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</si>
  <si>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</si>
  <si>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</si>
  <si>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</si>
  <si>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</si>
  <si>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</si>
  <si>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</si>
  <si>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GASTOS POR TRIBUTOS Y MULTAS</t>
  </si>
  <si>
    <t>10 DE JUNIO DE 2024</t>
  </si>
  <si>
    <t>30 de Junio de 2024</t>
  </si>
  <si>
    <t xml:space="preserve"> Ejecución vigencia 2024. Reporte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</si>
</sst>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quot;€&quot;_-;\-* #,##0\ &quot;€&quot;_-;_-* &quot;-&quot;\ &quot;€&quot;_-;_-@_-"/>
    <numFmt numFmtId="165" formatCode="&quot;$&quot;\ #,##0.00;&quot;$&quot;\ \-#,##0.00"/>
    <numFmt numFmtId="166" formatCode="&quot;$&quot;#,##0;\-&quot;$&quot;#,##0"/>
    <numFmt numFmtId="167" formatCode="_-&quot;$&quot;* #,##0_-;\-&quot;$&quot;* #,##0_-;_-&quot;$&quot;* &quot;-&quot;_-;_-@_-"/>
    <numFmt numFmtId="168" formatCode="_-&quot;$&quot;* #,##0.00_-;\-&quot;$&quot;* #,##0.00_-;_-&quot;$&quot;* &quot;-&quot;??_-;_-@_-"/>
    <numFmt numFmtId="169" formatCode="_-* #,##0.00\ _€_-;\-* #,##0.00\ _€_-;_-* &quot;-&quot;??\ _€_-;_-@_-"/>
    <numFmt numFmtId="170" formatCode="_-&quot;XDR&quot;* #,##0_-;\-&quot;XDR&quot;* #,##0_-;_-&quot;XDR&quot;* &quot;-&quot;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79" formatCode="[$$-240A]\ #,##0"/>
    <numFmt numFmtId="180" formatCode="_-&quot;$&quot;* #,##0_-;\-&quot;$&quot;* #,##0_-;_-&quot;$&quot;* &quot;-&quot;??_-;_-@_-"/>
    <numFmt numFmtId="181" formatCode="00"/>
    <numFmt numFmtId="182" formatCode="000"/>
    <numFmt numFmtId="183" formatCode="[$-1240A]&quot;$&quot;\ #,##0.00;\-&quot;$&quot;\ #,##0.00"/>
    <numFmt numFmtId="184" formatCode="_-[$$-240A]\ * #,##0_-;\-[$$-240A]\ * #,##0_-;_-[$$-240A]\ * &quot;-&quot;??_-;_-@_-"/>
    <numFmt numFmtId="186" formatCode="[$-1240A]&quot;$&quot;\ #,##0;\-&quot;$&quot;\ #,##0"/>
    <numFmt numFmtId="187" formatCode="&quot;$&quot;\ #,##0.00"/>
  </numFmts>
  <fonts count="199"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color rgb="FF000000"/>
      <name val="Arial"/>
      <family val="2"/>
    </font>
    <font>
      <sz val="9"/>
      <name val="Arial"/>
      <family val="2"/>
    </font>
    <font>
      <b/>
      <sz val="18"/>
      <color rgb="FF000000"/>
      <name val="Arial"/>
      <family val="2"/>
    </font>
    <font>
      <sz val="10"/>
      <color rgb="FF000000"/>
      <name val="Arial"/>
      <family val="2"/>
    </font>
    <font>
      <sz val="10"/>
      <name val="Arial"/>
      <family val="2"/>
    </font>
    <font>
      <sz val="12"/>
      <name val="Arial"/>
      <family val="2"/>
    </font>
    <font>
      <b/>
      <sz val="20"/>
      <color rgb="FF000000"/>
      <name val="Arial"/>
      <family val="2"/>
    </font>
    <font>
      <sz val="18"/>
      <color rgb="FF000000"/>
      <name val="Arial"/>
      <family val="2"/>
    </font>
    <font>
      <b/>
      <sz val="9"/>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sz val="9"/>
      <color rgb="FF000000"/>
      <name val="Times New Roman"/>
      <family val="1"/>
    </font>
    <font>
      <b/>
      <sz val="8"/>
      <color rgb="FFFF0000"/>
      <name val="Times New Roman"/>
      <family val="1"/>
    </font>
    <font>
      <sz val="11"/>
      <color theme="1"/>
      <name val="Arial"/>
      <family val="2"/>
    </font>
    <font>
      <b/>
      <sz val="14"/>
      <color rgb="FF000000"/>
      <name val="Calibri"/>
      <family val="2"/>
      <scheme val="minor"/>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sz val="12"/>
      <color rgb="FF000000"/>
      <name val="Gill Sans MT"/>
      <family val="2"/>
    </font>
    <font>
      <b/>
      <sz val="8"/>
      <color rgb="FF000000"/>
      <name val="Times New Roman"/>
      <family val="1"/>
    </font>
    <font>
      <sz val="8"/>
      <color rgb="FF000000"/>
      <name val="Calibri"/>
      <family val="2"/>
      <scheme val="minor"/>
    </font>
    <font>
      <b/>
      <sz val="9"/>
      <color theme="1"/>
      <name val="Arial"/>
      <family val="2"/>
    </font>
    <font>
      <sz val="9"/>
      <color rgb="FF000000"/>
      <name val="Calibri"/>
      <family val="2"/>
      <scheme val="minor"/>
    </font>
    <font>
      <sz val="11"/>
      <name val="Calibri"/>
      <family val="2"/>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b/>
      <sz val="9"/>
      <color rgb="FFFF0000"/>
      <name val="Times New Roman"/>
      <family val="1"/>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Times New Roman"/>
      <family val="1"/>
    </font>
    <font>
      <b/>
      <sz val="9"/>
      <name val="Times New Roman"/>
      <family val="1"/>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6"/>
      <name val="Gill Sans MT"/>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1"/>
      <name val="Calibri"/>
      <family val="2"/>
    </font>
    <font>
      <sz val="11"/>
      <name val="Calibri"/>
      <family val="2"/>
    </font>
    <font>
      <b/>
      <sz val="8"/>
      <color rgb="FF000000"/>
      <name val="Calibri"/>
      <family val="2"/>
      <scheme val="minor"/>
    </font>
    <font>
      <b/>
      <sz val="9"/>
      <color rgb="FF000000"/>
      <name val="Calibri"/>
      <family val="2"/>
      <scheme val="minor"/>
    </font>
    <font>
      <sz val="9"/>
      <color theme="1"/>
      <name val="Arial"/>
      <family val="2"/>
    </font>
    <font>
      <sz val="10"/>
      <color rgb="FF000000"/>
      <name val="Gill Sans MT"/>
      <family val="2"/>
    </font>
    <font>
      <b/>
      <sz val="18"/>
      <color rgb="FFFF0000"/>
      <name val="Gill Sans MT"/>
      <family val="2"/>
    </font>
    <font>
      <sz val="11"/>
      <color rgb="FFFF0000"/>
      <name val="Gill Sans MT"/>
      <family val="2"/>
    </font>
    <font>
      <b/>
      <sz val="9"/>
      <color rgb="FFFF0000"/>
      <name val="Arial"/>
      <family val="2"/>
    </font>
    <font>
      <sz val="9"/>
      <color rgb="FFFF0000"/>
      <name val="Arial"/>
      <family val="2"/>
    </font>
    <font>
      <b/>
      <sz val="12"/>
      <color rgb="FFFF0000"/>
      <name val="Arial"/>
      <family val="2"/>
    </font>
    <font>
      <sz val="9"/>
      <color rgb="FFFF0000"/>
      <name val="Calibri"/>
      <family val="2"/>
      <scheme val="minor"/>
    </font>
    <font>
      <b/>
      <sz val="18"/>
      <color theme="1"/>
      <name val="Gill Sans MT"/>
      <family val="2"/>
    </font>
    <font>
      <sz val="11"/>
      <color theme="1"/>
      <name val="Gill Sans MT"/>
      <family val="2"/>
    </font>
    <font>
      <b/>
      <sz val="18"/>
      <color theme="0"/>
      <name val="Gill Sans MT"/>
      <family val="2"/>
    </font>
    <font>
      <sz val="12"/>
      <color theme="0"/>
      <name val="Gill Sans MT"/>
      <family val="2"/>
    </font>
    <font>
      <sz val="11"/>
      <color theme="0"/>
      <name val="Gill Sans MT"/>
      <family val="2"/>
    </font>
    <font>
      <sz val="11"/>
      <name val="Calibri"/>
      <family val="2"/>
      <scheme val="minor"/>
    </font>
  </fonts>
  <fills count="6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theme="3" tint="-0.249977111117893"/>
        <bgColor indexed="64"/>
      </patternFill>
    </fill>
  </fills>
  <borders count="99">
    <border>
      <left/>
      <right/>
      <top/>
      <bottom/>
      <diagonal/>
    </border>
    <border>
      <left style="thin">
        <color rgb="FFD3D3D3"/>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D3D3D3"/>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rgb="FFD3D3D3"/>
      </left>
      <right style="thin">
        <color rgb="FFD3D3D3"/>
      </right>
      <top/>
      <bottom style="thin">
        <color rgb="FFD3D3D3"/>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rgb="FFD3D3D3"/>
      </left>
      <right/>
      <top/>
      <bottom style="medium">
        <color indexed="64"/>
      </bottom>
      <diagonal/>
    </border>
    <border>
      <left/>
      <right style="thin">
        <color rgb="FFD3D3D3"/>
      </right>
      <top style="thin">
        <color rgb="FFD3D3D3"/>
      </top>
      <bottom style="thin">
        <color rgb="FFD3D3D3"/>
      </bottom>
      <diagonal/>
    </border>
    <border>
      <left/>
      <right/>
      <top style="thin">
        <color indexed="64"/>
      </top>
      <bottom style="medium">
        <color indexed="64"/>
      </bottom>
      <diagonal/>
    </border>
  </borders>
  <cellStyleXfs count="577">
    <xf numFmtId="0" fontId="0" fillId="0" borderId="0"/>
    <xf numFmtId="43" fontId="41" fillId="0" borderId="0" applyFont="0" applyFill="0" applyBorder="0" applyAlignment="0" applyProtection="0"/>
    <xf numFmtId="9" fontId="41" fillId="0" borderId="0" applyFont="0" applyFill="0" applyBorder="0" applyAlignment="0" applyProtection="0"/>
    <xf numFmtId="0" fontId="41" fillId="0" borderId="0"/>
    <xf numFmtId="0" fontId="49" fillId="0" borderId="0"/>
    <xf numFmtId="0" fontId="49" fillId="0" borderId="0"/>
    <xf numFmtId="9" fontId="40"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169" fontId="41" fillId="0" borderId="0" applyFont="0" applyFill="0" applyBorder="0" applyAlignment="0" applyProtection="0"/>
    <xf numFmtId="0" fontId="39" fillId="0" borderId="0"/>
    <xf numFmtId="0" fontId="38" fillId="0" borderId="0"/>
    <xf numFmtId="9" fontId="37"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0" fontId="65" fillId="0" borderId="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36" fillId="0" borderId="0"/>
    <xf numFmtId="167" fontId="35" fillId="0" borderId="0" applyFont="0" applyFill="0" applyBorder="0" applyAlignment="0" applyProtection="0"/>
    <xf numFmtId="0" fontId="35" fillId="0" borderId="0"/>
    <xf numFmtId="170" fontId="41" fillId="0" borderId="0" applyFont="0" applyFill="0" applyBorder="0" applyAlignment="0" applyProtection="0"/>
    <xf numFmtId="0" fontId="49" fillId="0" borderId="0"/>
    <xf numFmtId="0" fontId="34" fillId="0" borderId="0"/>
    <xf numFmtId="167"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7"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7"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7"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7"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0" fontId="29" fillId="0" borderId="0"/>
    <xf numFmtId="167"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168" fontId="41" fillId="0" borderId="0" applyFont="0" applyFill="0" applyBorder="0" applyAlignment="0" applyProtection="0"/>
    <xf numFmtId="0" fontId="28" fillId="0" borderId="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1" fillId="0" borderId="0" applyFont="0" applyFill="0" applyBorder="0" applyAlignment="0" applyProtection="0"/>
    <xf numFmtId="9" fontId="26" fillId="0" borderId="0" applyFont="0" applyFill="0" applyBorder="0" applyAlignment="0" applyProtection="0"/>
    <xf numFmtId="0" fontId="26" fillId="0" borderId="0"/>
    <xf numFmtId="41" fontId="41" fillId="0" borderId="0" applyFont="0" applyFill="0" applyBorder="0" applyAlignment="0" applyProtection="0"/>
    <xf numFmtId="0" fontId="26" fillId="0" borderId="0"/>
    <xf numFmtId="9" fontId="26"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6" fillId="0" borderId="0"/>
    <xf numFmtId="167" fontId="26" fillId="0" borderId="0" applyFont="0" applyFill="0" applyBorder="0" applyAlignment="0" applyProtection="0"/>
    <xf numFmtId="0" fontId="26" fillId="0" borderId="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7"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7"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7"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7"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20" fillId="0" borderId="0"/>
    <xf numFmtId="167"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75" fillId="0" borderId="0" applyNumberFormat="0" applyFill="0" applyBorder="0" applyAlignment="0" applyProtection="0"/>
    <xf numFmtId="0" fontId="76" fillId="0" borderId="70" applyNumberFormat="0" applyFill="0" applyAlignment="0" applyProtection="0"/>
    <xf numFmtId="0" fontId="77" fillId="0" borderId="71" applyNumberFormat="0" applyFill="0" applyAlignment="0" applyProtection="0"/>
    <xf numFmtId="0" fontId="78" fillId="0" borderId="72" applyNumberFormat="0" applyFill="0" applyAlignment="0" applyProtection="0"/>
    <xf numFmtId="0" fontId="78" fillId="0" borderId="0" applyNumberFormat="0" applyFill="0" applyBorder="0" applyAlignment="0" applyProtection="0"/>
    <xf numFmtId="0" fontId="79" fillId="7" borderId="0" applyNumberFormat="0" applyBorder="0" applyAlignment="0" applyProtection="0"/>
    <xf numFmtId="0" fontId="80" fillId="8" borderId="0" applyNumberFormat="0" applyBorder="0" applyAlignment="0" applyProtection="0"/>
    <xf numFmtId="0" fontId="81" fillId="9" borderId="0" applyNumberFormat="0" applyBorder="0" applyAlignment="0" applyProtection="0"/>
    <xf numFmtId="0" fontId="82" fillId="10" borderId="73" applyNumberFormat="0" applyAlignment="0" applyProtection="0"/>
    <xf numFmtId="0" fontId="83" fillId="11" borderId="74" applyNumberFormat="0" applyAlignment="0" applyProtection="0"/>
    <xf numFmtId="0" fontId="84" fillId="11" borderId="73" applyNumberFormat="0" applyAlignment="0" applyProtection="0"/>
    <xf numFmtId="0" fontId="85" fillId="0" borderId="75" applyNumberFormat="0" applyFill="0" applyAlignment="0" applyProtection="0"/>
    <xf numFmtId="0" fontId="86" fillId="12" borderId="76" applyNumberFormat="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9" fillId="0" borderId="78" applyNumberFormat="0" applyFill="0" applyAlignment="0" applyProtection="0"/>
    <xf numFmtId="0" fontId="90"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90"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90"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90"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90"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90"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0" borderId="0"/>
    <xf numFmtId="43" fontId="19" fillId="0" borderId="0" applyFont="0" applyFill="0" applyBorder="0" applyAlignment="0" applyProtection="0"/>
    <xf numFmtId="43" fontId="49" fillId="0" borderId="0" applyFont="0" applyFill="0" applyBorder="0" applyAlignment="0" applyProtection="0"/>
    <xf numFmtId="43" fontId="19" fillId="0" borderId="0" applyFont="0" applyFill="0" applyBorder="0" applyAlignment="0" applyProtection="0"/>
    <xf numFmtId="181" fontId="91" fillId="0" borderId="0" applyFill="0">
      <alignment horizontal="center" vertical="center" wrapText="1"/>
    </xf>
    <xf numFmtId="182" fontId="91" fillId="38" borderId="0" applyFill="0" applyProtection="0">
      <alignment horizontal="center" vertical="center"/>
    </xf>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41" fillId="0" borderId="0" applyFont="0" applyFill="0" applyBorder="0" applyAlignment="0" applyProtection="0"/>
    <xf numFmtId="43" fontId="49" fillId="0" borderId="0" applyFont="0" applyFill="0" applyBorder="0" applyAlignment="0" applyProtection="0"/>
    <xf numFmtId="0" fontId="19" fillId="13" borderId="77"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8" fillId="0" borderId="0"/>
    <xf numFmtId="167"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7"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7"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5" fillId="0" borderId="0"/>
    <xf numFmtId="167"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3" fillId="0" borderId="0"/>
    <xf numFmtId="167"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92" fillId="0" borderId="0"/>
    <xf numFmtId="169" fontId="49" fillId="0" borderId="0" applyFont="0" applyFill="0" applyBorder="0" applyAlignment="0" applyProtection="0"/>
    <xf numFmtId="164" fontId="49" fillId="0" borderId="0" applyFont="0" applyFill="0" applyBorder="0" applyAlignment="0" applyProtection="0"/>
    <xf numFmtId="0" fontId="12" fillId="0" borderId="0"/>
    <xf numFmtId="167"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7"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0" borderId="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9" fillId="13" borderId="77"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4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0" borderId="0"/>
    <xf numFmtId="43" fontId="8" fillId="0" borderId="0" applyFont="0" applyFill="0" applyBorder="0" applyAlignment="0" applyProtection="0"/>
    <xf numFmtId="43" fontId="49" fillId="0" borderId="0" applyFont="0" applyFill="0" applyBorder="0" applyAlignment="0" applyProtection="0"/>
    <xf numFmtId="43" fontId="8" fillId="0" borderId="0" applyFont="0" applyFill="0" applyBorder="0" applyAlignment="0" applyProtection="0"/>
    <xf numFmtId="16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9" fillId="0" borderId="0" applyFont="0" applyFill="0" applyBorder="0" applyAlignment="0" applyProtection="0"/>
    <xf numFmtId="0" fontId="8" fillId="13" borderId="77"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7"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167"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42"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 fillId="0" borderId="0"/>
    <xf numFmtId="167" fontId="3" fillId="0" borderId="0" applyFont="0" applyFill="0" applyBorder="0" applyAlignment="0" applyProtection="0"/>
    <xf numFmtId="43" fontId="3" fillId="0" borderId="0" applyFont="0" applyFill="0" applyBorder="0" applyAlignment="0" applyProtection="0"/>
    <xf numFmtId="43" fontId="49"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200">
    <xf numFmtId="0" fontId="0" fillId="0" borderId="0" xfId="0"/>
    <xf numFmtId="0" fontId="50" fillId="0" borderId="0" xfId="0" applyFont="1"/>
    <xf numFmtId="3" fontId="0" fillId="0" borderId="0" xfId="0" applyNumberFormat="1"/>
    <xf numFmtId="0" fontId="62" fillId="0" borderId="0" xfId="4" applyFont="1" applyAlignment="1" applyProtection="1">
      <alignment horizontal="center" vertical="center" wrapText="1" readingOrder="1"/>
      <protection locked="0"/>
    </xf>
    <xf numFmtId="4" fontId="62" fillId="0" borderId="0" xfId="4" applyNumberFormat="1" applyFont="1" applyAlignment="1" applyProtection="1">
      <alignment horizontal="right" vertical="center" wrapText="1" readingOrder="1"/>
      <protection locked="0"/>
    </xf>
    <xf numFmtId="10" fontId="63" fillId="0" borderId="0" xfId="4" applyNumberFormat="1" applyFont="1" applyAlignment="1">
      <alignment vertical="center" wrapText="1"/>
    </xf>
    <xf numFmtId="174" fontId="63" fillId="0" borderId="0" xfId="4" applyNumberFormat="1" applyFont="1" applyAlignment="1">
      <alignment horizontal="right" vertical="center" wrapText="1"/>
    </xf>
    <xf numFmtId="10" fontId="63" fillId="0" borderId="0" xfId="4" applyNumberFormat="1" applyFont="1" applyAlignment="1">
      <alignment horizontal="right" vertical="center" wrapText="1"/>
    </xf>
    <xf numFmtId="9" fontId="0" fillId="0" borderId="0" xfId="2" applyFont="1"/>
    <xf numFmtId="0" fontId="56" fillId="0" borderId="0" xfId="0" applyFont="1" applyAlignment="1">
      <alignment horizontal="center" vertical="center" wrapText="1" readingOrder="1"/>
    </xf>
    <xf numFmtId="0" fontId="56" fillId="0" borderId="0" xfId="0" applyFont="1" applyAlignment="1">
      <alignment horizontal="center" vertical="center" textRotation="90" wrapText="1" readingOrder="1"/>
    </xf>
    <xf numFmtId="0" fontId="54" fillId="0" borderId="0" xfId="0" applyFont="1" applyAlignment="1">
      <alignment vertical="center" wrapText="1" readingOrder="1"/>
    </xf>
    <xf numFmtId="178" fontId="57" fillId="0" borderId="0" xfId="0" applyNumberFormat="1" applyFont="1" applyAlignment="1">
      <alignment horizontal="right" vertical="center" wrapText="1" readingOrder="1"/>
    </xf>
    <xf numFmtId="178" fontId="57" fillId="0" borderId="0" xfId="0" applyNumberFormat="1" applyFont="1" applyAlignment="1">
      <alignment horizontal="right" vertical="center" wrapText="1"/>
    </xf>
    <xf numFmtId="9" fontId="57" fillId="0" borderId="0" xfId="2" applyFont="1" applyAlignment="1">
      <alignment horizontal="center" vertical="center" wrapText="1"/>
    </xf>
    <xf numFmtId="178" fontId="57" fillId="0" borderId="0" xfId="2" applyNumberFormat="1" applyFont="1" applyAlignment="1">
      <alignment horizontal="right" vertical="center" wrapText="1"/>
    </xf>
    <xf numFmtId="0" fontId="54" fillId="0" borderId="0" xfId="0" applyFont="1" applyAlignment="1">
      <alignment horizontal="center" vertical="center" wrapText="1" readingOrder="1"/>
    </xf>
    <xf numFmtId="0" fontId="43" fillId="0" borderId="0" xfId="0" applyFont="1"/>
    <xf numFmtId="0" fontId="43" fillId="0" borderId="5" xfId="0" applyFont="1" applyBorder="1"/>
    <xf numFmtId="0" fontId="60" fillId="0" borderId="5" xfId="0" applyFont="1" applyBorder="1" applyAlignment="1">
      <alignment horizontal="center"/>
    </xf>
    <xf numFmtId="9" fontId="43" fillId="0" borderId="5" xfId="2" applyFont="1" applyFill="1" applyBorder="1" applyAlignment="1">
      <alignment horizontal="center" vertical="center" wrapText="1" readingOrder="1"/>
    </xf>
    <xf numFmtId="9" fontId="43" fillId="0" borderId="0" xfId="0" applyNumberFormat="1" applyFont="1"/>
    <xf numFmtId="43" fontId="43" fillId="0" borderId="0" xfId="1" applyFont="1"/>
    <xf numFmtId="178" fontId="43" fillId="0" borderId="0" xfId="0" applyNumberFormat="1" applyFont="1"/>
    <xf numFmtId="173" fontId="0" fillId="0" borderId="0" xfId="0" applyNumberFormat="1"/>
    <xf numFmtId="3" fontId="115" fillId="0" borderId="0" xfId="4" applyNumberFormat="1" applyFont="1" applyAlignment="1">
      <alignment horizontal="right" vertical="center" wrapText="1"/>
    </xf>
    <xf numFmtId="3" fontId="112" fillId="0" borderId="0" xfId="4" applyNumberFormat="1" applyFont="1"/>
    <xf numFmtId="176" fontId="99" fillId="0" borderId="0" xfId="4" applyNumberFormat="1" applyFont="1"/>
    <xf numFmtId="178" fontId="99" fillId="0" borderId="0" xfId="4" applyNumberFormat="1" applyFont="1"/>
    <xf numFmtId="0" fontId="99" fillId="0" borderId="5" xfId="0" applyFont="1" applyBorder="1" applyAlignment="1">
      <alignment horizontal="left" vertical="center" wrapText="1" readingOrder="1"/>
    </xf>
    <xf numFmtId="0" fontId="99" fillId="0" borderId="9" xfId="0" applyFont="1" applyBorder="1" applyAlignment="1">
      <alignment horizontal="left" vertical="center" wrapText="1" readingOrder="1"/>
    </xf>
    <xf numFmtId="0" fontId="99" fillId="0" borderId="5" xfId="3" applyFont="1" applyBorder="1" applyAlignment="1">
      <alignment horizontal="left" vertical="center" wrapText="1" readingOrder="1"/>
    </xf>
    <xf numFmtId="9" fontId="96" fillId="0" borderId="5" xfId="2" applyFont="1" applyBorder="1" applyAlignment="1">
      <alignment horizontal="center" vertical="center" wrapText="1" readingOrder="1"/>
    </xf>
    <xf numFmtId="0" fontId="103" fillId="0" borderId="0" xfId="5" applyFont="1"/>
    <xf numFmtId="178" fontId="0" fillId="0" borderId="0" xfId="0" applyNumberFormat="1"/>
    <xf numFmtId="0" fontId="104" fillId="0" borderId="0" xfId="4" applyFont="1" applyAlignment="1">
      <alignment horizontal="center" vertical="center" wrapText="1" readingOrder="1"/>
    </xf>
    <xf numFmtId="9" fontId="106" fillId="0" borderId="0" xfId="2" applyFont="1" applyFill="1" applyBorder="1" applyAlignment="1">
      <alignment horizontal="center" vertical="center" wrapText="1" readingOrder="1"/>
    </xf>
    <xf numFmtId="9" fontId="113" fillId="0" borderId="0" xfId="2" applyFont="1" applyFill="1" applyBorder="1" applyAlignment="1">
      <alignment horizontal="center" vertical="center" wrapText="1" readingOrder="1"/>
    </xf>
    <xf numFmtId="178" fontId="107" fillId="0" borderId="0" xfId="4" applyNumberFormat="1" applyFont="1" applyAlignment="1">
      <alignment horizontal="center" vertical="center" wrapText="1" readingOrder="1"/>
    </xf>
    <xf numFmtId="9" fontId="107" fillId="0" borderId="0" xfId="6" applyFont="1" applyFill="1" applyBorder="1" applyAlignment="1">
      <alignment horizontal="center" vertical="center" wrapText="1" readingOrder="1"/>
    </xf>
    <xf numFmtId="0" fontId="112" fillId="0" borderId="0" xfId="4" applyFont="1"/>
    <xf numFmtId="0" fontId="99" fillId="0" borderId="0" xfId="4" applyFont="1"/>
    <xf numFmtId="0" fontId="105" fillId="0" borderId="0" xfId="4" applyFont="1" applyAlignment="1">
      <alignment horizontal="left" vertical="center" wrapText="1" readingOrder="1"/>
    </xf>
    <xf numFmtId="178" fontId="108" fillId="0" borderId="0" xfId="4" applyNumberFormat="1" applyFont="1" applyAlignment="1">
      <alignment horizontal="right" vertical="center" wrapText="1" readingOrder="1"/>
    </xf>
    <xf numFmtId="3" fontId="108" fillId="0" borderId="0" xfId="4" applyNumberFormat="1" applyFont="1" applyAlignment="1">
      <alignment horizontal="center" vertical="center" wrapText="1" readingOrder="1"/>
    </xf>
    <xf numFmtId="9" fontId="108" fillId="0" borderId="0" xfId="2" applyFont="1" applyFill="1" applyBorder="1" applyAlignment="1">
      <alignment horizontal="center" vertical="center" wrapText="1" readingOrder="1"/>
    </xf>
    <xf numFmtId="178" fontId="106" fillId="0" borderId="0" xfId="4" applyNumberFormat="1" applyFont="1" applyAlignment="1">
      <alignment horizontal="right" vertical="center" wrapText="1" readingOrder="1"/>
    </xf>
    <xf numFmtId="3" fontId="106" fillId="0" borderId="0" xfId="4" applyNumberFormat="1" applyFont="1" applyAlignment="1">
      <alignment horizontal="center" vertical="center" wrapText="1" readingOrder="1"/>
    </xf>
    <xf numFmtId="178" fontId="113" fillId="0" borderId="0" xfId="4" applyNumberFormat="1" applyFont="1" applyAlignment="1">
      <alignment horizontal="right" vertical="center" wrapText="1" readingOrder="1"/>
    </xf>
    <xf numFmtId="3" fontId="113" fillId="0" borderId="0" xfId="4" applyNumberFormat="1" applyFont="1" applyAlignment="1">
      <alignment horizontal="center" vertical="center" wrapText="1" readingOrder="1"/>
    </xf>
    <xf numFmtId="0" fontId="55" fillId="0" borderId="0" xfId="0" applyFont="1" applyAlignment="1">
      <alignment vertical="center" wrapText="1" readingOrder="1"/>
    </xf>
    <xf numFmtId="180" fontId="54" fillId="0" borderId="5" xfId="51" applyNumberFormat="1" applyFont="1" applyBorder="1" applyAlignment="1">
      <alignment horizontal="right" vertical="center" wrapText="1" readingOrder="1"/>
    </xf>
    <xf numFmtId="0" fontId="48" fillId="0" borderId="36" xfId="0" applyFont="1" applyBorder="1" applyAlignment="1">
      <alignment horizontal="left" vertical="center" wrapText="1" readingOrder="1"/>
    </xf>
    <xf numFmtId="0" fontId="118" fillId="0" borderId="0" xfId="5" applyFont="1" applyAlignment="1">
      <alignment horizontal="left"/>
    </xf>
    <xf numFmtId="178" fontId="98" fillId="0" borderId="5" xfId="4" applyNumberFormat="1" applyFont="1" applyBorder="1" applyAlignment="1">
      <alignment horizontal="right" vertical="center" wrapText="1" readingOrder="1"/>
    </xf>
    <xf numFmtId="9" fontId="98" fillId="0" borderId="5" xfId="2" applyFont="1" applyFill="1" applyBorder="1" applyAlignment="1">
      <alignment horizontal="center" vertical="center" wrapText="1" readingOrder="1"/>
    </xf>
    <xf numFmtId="9" fontId="109" fillId="0" borderId="5" xfId="7" applyFont="1" applyFill="1" applyBorder="1" applyAlignment="1">
      <alignment horizontal="center" vertical="center" wrapText="1" readingOrder="1"/>
    </xf>
    <xf numFmtId="178" fontId="98" fillId="0" borderId="5" xfId="4" applyNumberFormat="1" applyFont="1" applyBorder="1" applyAlignment="1">
      <alignment horizontal="center" vertical="center" wrapText="1" readingOrder="1"/>
    </xf>
    <xf numFmtId="9" fontId="109" fillId="0" borderId="5" xfId="7" applyFont="1" applyBorder="1" applyAlignment="1">
      <alignment horizontal="center" vertical="center" wrapText="1"/>
    </xf>
    <xf numFmtId="9" fontId="98" fillId="0" borderId="5" xfId="2" applyFont="1" applyBorder="1" applyAlignment="1">
      <alignment horizontal="center" vertical="center" wrapText="1" readingOrder="1"/>
    </xf>
    <xf numFmtId="9" fontId="109" fillId="0" borderId="5" xfId="7" applyFont="1" applyBorder="1" applyAlignment="1">
      <alignment horizontal="center" vertical="center" wrapText="1" readingOrder="1"/>
    </xf>
    <xf numFmtId="9" fontId="109" fillId="4" borderId="5" xfId="7" applyFont="1" applyFill="1" applyBorder="1" applyAlignment="1">
      <alignment horizontal="center" vertical="center" wrapText="1"/>
    </xf>
    <xf numFmtId="0" fontId="123" fillId="0" borderId="1" xfId="0" applyFont="1" applyBorder="1" applyAlignment="1">
      <alignment horizontal="center" vertical="center" wrapText="1" readingOrder="1"/>
    </xf>
    <xf numFmtId="0" fontId="123" fillId="0" borderId="0" xfId="0" applyFont="1" applyAlignment="1">
      <alignment horizontal="center" vertical="center" wrapText="1" readingOrder="1"/>
    </xf>
    <xf numFmtId="0" fontId="124" fillId="0" borderId="1" xfId="0" applyFont="1" applyBorder="1" applyAlignment="1">
      <alignment horizontal="center" vertical="center" wrapText="1" readingOrder="1"/>
    </xf>
    <xf numFmtId="0" fontId="124" fillId="0" borderId="1" xfId="0" applyFont="1" applyBorder="1" applyAlignment="1">
      <alignment horizontal="left" vertical="center" wrapText="1" readingOrder="1"/>
    </xf>
    <xf numFmtId="0" fontId="124" fillId="0" borderId="1" xfId="0" applyFont="1" applyBorder="1" applyAlignment="1">
      <alignment vertical="center" wrapText="1" readingOrder="1"/>
    </xf>
    <xf numFmtId="183" fontId="124" fillId="0" borderId="1" xfId="0" applyNumberFormat="1" applyFont="1" applyBorder="1" applyAlignment="1">
      <alignment horizontal="right" vertical="center" wrapText="1" readingOrder="1"/>
    </xf>
    <xf numFmtId="0" fontId="123" fillId="0" borderId="1" xfId="0" applyFont="1" applyBorder="1" applyAlignment="1">
      <alignment horizontal="left" vertical="center" wrapText="1" readingOrder="1"/>
    </xf>
    <xf numFmtId="0" fontId="125" fillId="0" borderId="1" xfId="0" applyFont="1" applyBorder="1" applyAlignment="1">
      <alignment horizontal="center" vertical="center" wrapText="1" readingOrder="1"/>
    </xf>
    <xf numFmtId="0" fontId="125" fillId="0" borderId="1" xfId="0" applyFont="1" applyBorder="1" applyAlignment="1">
      <alignment horizontal="left" vertical="center" wrapText="1" readingOrder="1"/>
    </xf>
    <xf numFmtId="0" fontId="125" fillId="0" borderId="1" xfId="0" applyFont="1" applyBorder="1" applyAlignment="1">
      <alignment vertical="center" wrapText="1" readingOrder="1"/>
    </xf>
    <xf numFmtId="172" fontId="111" fillId="0" borderId="0" xfId="6" applyNumberFormat="1" applyFont="1" applyFill="1" applyBorder="1" applyAlignment="1">
      <alignment horizontal="center" vertical="center" wrapText="1" readingOrder="1"/>
    </xf>
    <xf numFmtId="0" fontId="103" fillId="0" borderId="0" xfId="5" applyFont="1" applyAlignment="1">
      <alignment horizontal="left"/>
    </xf>
    <xf numFmtId="177" fontId="72" fillId="0" borderId="0" xfId="0" applyNumberFormat="1" applyFont="1" applyAlignment="1">
      <alignment horizontal="center"/>
    </xf>
    <xf numFmtId="0" fontId="126" fillId="0" borderId="0" xfId="0" applyFont="1"/>
    <xf numFmtId="9" fontId="52" fillId="0" borderId="5" xfId="0" applyNumberFormat="1" applyFont="1" applyBorder="1" applyAlignment="1">
      <alignment horizontal="center" vertical="center" wrapText="1" readingOrder="1"/>
    </xf>
    <xf numFmtId="0" fontId="127" fillId="0" borderId="0" xfId="0" applyFont="1" applyAlignment="1">
      <alignment horizontal="center" vertical="center"/>
    </xf>
    <xf numFmtId="9" fontId="129" fillId="0" borderId="80" xfId="0" applyNumberFormat="1" applyFont="1" applyBorder="1" applyAlignment="1">
      <alignment horizontal="center" vertical="center" wrapText="1" readingOrder="1"/>
    </xf>
    <xf numFmtId="0" fontId="131" fillId="0" borderId="0" xfId="0" applyFont="1"/>
    <xf numFmtId="0" fontId="132" fillId="0" borderId="0" xfId="0" applyFont="1"/>
    <xf numFmtId="0" fontId="133" fillId="0" borderId="0" xfId="0" applyFont="1"/>
    <xf numFmtId="0" fontId="87" fillId="0" borderId="0" xfId="0" applyFont="1"/>
    <xf numFmtId="0" fontId="136" fillId="0" borderId="0" xfId="0" applyFont="1"/>
    <xf numFmtId="0" fontId="53" fillId="0" borderId="2" xfId="0" applyFont="1" applyBorder="1" applyAlignment="1">
      <alignment horizontal="center" vertical="center" wrapText="1" readingOrder="1"/>
    </xf>
    <xf numFmtId="0" fontId="53" fillId="0" borderId="1" xfId="0" applyFont="1" applyBorder="1" applyAlignment="1">
      <alignment horizontal="center" vertical="center" wrapText="1" readingOrder="1"/>
    </xf>
    <xf numFmtId="0" fontId="53" fillId="0" borderId="5" xfId="0" applyFont="1" applyBorder="1" applyAlignment="1">
      <alignment horizontal="left" vertical="center" wrapText="1" readingOrder="1"/>
    </xf>
    <xf numFmtId="0" fontId="53" fillId="4" borderId="5" xfId="0" applyFont="1" applyFill="1" applyBorder="1" applyAlignment="1">
      <alignment horizontal="left" vertical="center" wrapText="1" readingOrder="1"/>
    </xf>
    <xf numFmtId="0" fontId="53" fillId="0" borderId="0" xfId="0" applyFont="1" applyAlignment="1">
      <alignment horizontal="center" vertical="center" wrapText="1" readingOrder="1"/>
    </xf>
    <xf numFmtId="0" fontId="64" fillId="0" borderId="0" xfId="0" applyFont="1" applyAlignment="1">
      <alignment vertical="center" wrapText="1" readingOrder="1"/>
    </xf>
    <xf numFmtId="0" fontId="64" fillId="0" borderId="0" xfId="0" applyFont="1" applyAlignment="1">
      <alignment horizontal="center" vertical="center" wrapText="1" readingOrder="1"/>
    </xf>
    <xf numFmtId="0" fontId="138" fillId="0" borderId="0" xfId="0" applyFont="1"/>
    <xf numFmtId="186" fontId="124" fillId="0" borderId="1" xfId="0" applyNumberFormat="1" applyFont="1" applyBorder="1" applyAlignment="1">
      <alignment horizontal="right" vertical="center" wrapText="1" readingOrder="1"/>
    </xf>
    <xf numFmtId="186" fontId="70" fillId="0" borderId="1" xfId="0" applyNumberFormat="1" applyFont="1" applyBorder="1" applyAlignment="1">
      <alignment horizontal="right" vertical="center" wrapText="1" readingOrder="1"/>
    </xf>
    <xf numFmtId="186" fontId="0" fillId="0" borderId="0" xfId="0" applyNumberFormat="1"/>
    <xf numFmtId="9" fontId="109" fillId="0" borderId="5" xfId="2" applyFont="1" applyBorder="1" applyAlignment="1">
      <alignment horizontal="center" vertical="center" wrapText="1" readingOrder="1"/>
    </xf>
    <xf numFmtId="0" fontId="68" fillId="0" borderId="1" xfId="0" applyFont="1" applyBorder="1" applyAlignment="1">
      <alignment horizontal="center" vertical="center" wrapText="1" readingOrder="1"/>
    </xf>
    <xf numFmtId="0" fontId="60" fillId="39" borderId="5" xfId="0" applyFont="1" applyFill="1" applyBorder="1" applyAlignment="1">
      <alignment horizontal="center"/>
    </xf>
    <xf numFmtId="0" fontId="141" fillId="0" borderId="0" xfId="0" applyFont="1"/>
    <xf numFmtId="0" fontId="142" fillId="0" borderId="1" xfId="0" applyFont="1" applyBorder="1" applyAlignment="1">
      <alignment horizontal="center" vertical="center" wrapText="1" readingOrder="1"/>
    </xf>
    <xf numFmtId="0" fontId="142" fillId="0" borderId="1" xfId="0" applyFont="1" applyBorder="1" applyAlignment="1">
      <alignment horizontal="left" vertical="center" wrapText="1" readingOrder="1"/>
    </xf>
    <xf numFmtId="0" fontId="142" fillId="0" borderId="1" xfId="0" applyFont="1" applyBorder="1" applyAlignment="1">
      <alignment vertical="center" wrapText="1" readingOrder="1"/>
    </xf>
    <xf numFmtId="1" fontId="0" fillId="0" borderId="0" xfId="0" applyNumberFormat="1"/>
    <xf numFmtId="9" fontId="43" fillId="0" borderId="0" xfId="2" applyFont="1" applyFill="1" applyBorder="1" applyAlignment="1">
      <alignment horizontal="center" vertical="center" wrapText="1" readingOrder="1"/>
    </xf>
    <xf numFmtId="0" fontId="64" fillId="0" borderId="36" xfId="0" applyFont="1" applyBorder="1" applyAlignment="1">
      <alignment horizontal="left" vertical="center" wrapText="1" readingOrder="1"/>
    </xf>
    <xf numFmtId="0" fontId="143" fillId="0" borderId="0" xfId="0" applyFont="1"/>
    <xf numFmtId="0" fontId="73" fillId="0" borderId="58" xfId="4" applyFont="1" applyBorder="1" applyAlignment="1" applyProtection="1">
      <alignment horizontal="center" vertical="center" wrapText="1" readingOrder="1"/>
      <protection locked="0"/>
    </xf>
    <xf numFmtId="0" fontId="73" fillId="0" borderId="53" xfId="4" applyFont="1" applyBorder="1" applyAlignment="1" applyProtection="1">
      <alignment horizontal="center" vertical="center" wrapText="1" readingOrder="1"/>
      <protection locked="0"/>
    </xf>
    <xf numFmtId="173" fontId="144" fillId="0" borderId="58" xfId="4" applyNumberFormat="1" applyFont="1" applyBorder="1" applyAlignment="1" applyProtection="1">
      <alignment horizontal="right" vertical="center" wrapText="1" readingOrder="1"/>
      <protection locked="0"/>
    </xf>
    <xf numFmtId="173" fontId="144" fillId="0" borderId="53" xfId="4" applyNumberFormat="1" applyFont="1" applyBorder="1" applyAlignment="1" applyProtection="1">
      <alignment horizontal="right" vertical="center" wrapText="1" readingOrder="1"/>
      <protection locked="0"/>
    </xf>
    <xf numFmtId="173" fontId="144" fillId="0" borderId="5" xfId="4" applyNumberFormat="1" applyFont="1" applyBorder="1" applyAlignment="1" applyProtection="1">
      <alignment horizontal="right" vertical="center" wrapText="1" readingOrder="1"/>
      <protection locked="0"/>
    </xf>
    <xf numFmtId="9" fontId="145" fillId="0" borderId="5" xfId="7" applyFont="1" applyBorder="1" applyAlignment="1">
      <alignment horizontal="right" vertical="center" wrapText="1" readingOrder="1"/>
    </xf>
    <xf numFmtId="173" fontId="145" fillId="0" borderId="5" xfId="1" applyNumberFormat="1" applyFont="1" applyBorder="1" applyAlignment="1">
      <alignment horizontal="right" vertical="center" wrapText="1" readingOrder="1"/>
    </xf>
    <xf numFmtId="173" fontId="58" fillId="0" borderId="5" xfId="4" applyNumberFormat="1" applyFont="1" applyBorder="1" applyAlignment="1" applyProtection="1">
      <alignment horizontal="right" vertical="center" wrapText="1" readingOrder="1"/>
      <protection locked="0"/>
    </xf>
    <xf numFmtId="9" fontId="145" fillId="0" borderId="5" xfId="4" applyNumberFormat="1" applyFont="1" applyBorder="1" applyAlignment="1">
      <alignment horizontal="right" vertical="center" wrapText="1" readingOrder="1"/>
    </xf>
    <xf numFmtId="173" fontId="73" fillId="0" borderId="5" xfId="4" applyNumberFormat="1" applyFont="1" applyBorder="1" applyAlignment="1" applyProtection="1">
      <alignment horizontal="right" vertical="center" wrapText="1" readingOrder="1"/>
      <protection locked="0"/>
    </xf>
    <xf numFmtId="173" fontId="49" fillId="0" borderId="5" xfId="1" applyNumberFormat="1" applyFont="1" applyBorder="1" applyAlignment="1">
      <alignment horizontal="right" vertical="center" wrapText="1" readingOrder="1"/>
    </xf>
    <xf numFmtId="173" fontId="44" fillId="0" borderId="5" xfId="4" applyNumberFormat="1" applyFont="1" applyBorder="1" applyAlignment="1" applyProtection="1">
      <alignment horizontal="right" vertical="center" wrapText="1" readingOrder="1"/>
      <protection locked="0"/>
    </xf>
    <xf numFmtId="3" fontId="144" fillId="0" borderId="5" xfId="4" applyNumberFormat="1" applyFont="1" applyBorder="1" applyAlignment="1" applyProtection="1">
      <alignment horizontal="center" vertical="center" wrapText="1" readingOrder="1"/>
      <protection locked="0"/>
    </xf>
    <xf numFmtId="3" fontId="144" fillId="0" borderId="36" xfId="4" applyNumberFormat="1" applyFont="1" applyBorder="1" applyAlignment="1" applyProtection="1">
      <alignment horizontal="center" vertical="center" wrapText="1" readingOrder="1"/>
      <protection locked="0"/>
    </xf>
    <xf numFmtId="9" fontId="145" fillId="0" borderId="37" xfId="7" applyFont="1" applyBorder="1" applyAlignment="1">
      <alignment horizontal="right" vertical="center" wrapText="1" readingOrder="1"/>
    </xf>
    <xf numFmtId="9" fontId="145" fillId="0" borderId="37" xfId="4" applyNumberFormat="1" applyFont="1" applyBorder="1" applyAlignment="1">
      <alignment horizontal="right" vertical="center" wrapText="1" readingOrder="1"/>
    </xf>
    <xf numFmtId="3" fontId="73" fillId="0" borderId="36" xfId="4" applyNumberFormat="1" applyFont="1" applyBorder="1" applyAlignment="1" applyProtection="1">
      <alignment horizontal="center" vertical="center" wrapText="1" readingOrder="1"/>
      <protection locked="0"/>
    </xf>
    <xf numFmtId="0" fontId="73" fillId="0" borderId="36" xfId="4" applyFont="1" applyBorder="1" applyAlignment="1" applyProtection="1">
      <alignment horizontal="center" vertical="center" wrapText="1" readingOrder="1"/>
      <protection locked="0"/>
    </xf>
    <xf numFmtId="0" fontId="73" fillId="0" borderId="34" xfId="4" applyFont="1" applyBorder="1" applyAlignment="1" applyProtection="1">
      <alignment horizontal="center" vertical="center" wrapText="1" readingOrder="1"/>
      <protection locked="0"/>
    </xf>
    <xf numFmtId="173" fontId="73" fillId="0" borderId="9" xfId="4" applyNumberFormat="1" applyFont="1" applyBorder="1" applyAlignment="1" applyProtection="1">
      <alignment horizontal="right" vertical="center" wrapText="1" readingOrder="1"/>
      <protection locked="0"/>
    </xf>
    <xf numFmtId="173" fontId="49" fillId="0" borderId="9" xfId="1" applyNumberFormat="1" applyFont="1" applyBorder="1" applyAlignment="1">
      <alignment horizontal="right" vertical="center" wrapText="1" readingOrder="1"/>
    </xf>
    <xf numFmtId="3" fontId="73" fillId="0" borderId="34" xfId="4" applyNumberFormat="1" applyFont="1" applyBorder="1" applyAlignment="1" applyProtection="1">
      <alignment horizontal="center" vertical="center" wrapText="1" readingOrder="1"/>
      <protection locked="0"/>
    </xf>
    <xf numFmtId="3" fontId="144" fillId="0" borderId="9" xfId="4" applyNumberFormat="1" applyFont="1" applyBorder="1" applyAlignment="1" applyProtection="1">
      <alignment horizontal="center" vertical="center" wrapText="1" readingOrder="1"/>
      <protection locked="0"/>
    </xf>
    <xf numFmtId="173" fontId="144" fillId="0" borderId="9" xfId="4" applyNumberFormat="1" applyFont="1" applyBorder="1" applyAlignment="1" applyProtection="1">
      <alignment horizontal="right" vertical="center" wrapText="1" readingOrder="1"/>
      <protection locked="0"/>
    </xf>
    <xf numFmtId="9" fontId="145" fillId="0" borderId="9" xfId="7" applyFont="1" applyBorder="1" applyAlignment="1">
      <alignment horizontal="center" vertical="center" wrapText="1" readingOrder="1"/>
    </xf>
    <xf numFmtId="9" fontId="145" fillId="0" borderId="5" xfId="7" applyFont="1" applyBorder="1" applyAlignment="1">
      <alignment horizontal="center" vertical="center" wrapText="1" readingOrder="1"/>
    </xf>
    <xf numFmtId="9" fontId="145" fillId="0" borderId="5" xfId="4" applyNumberFormat="1" applyFont="1" applyBorder="1" applyAlignment="1">
      <alignment horizontal="center" vertical="center" wrapText="1" readingOrder="1"/>
    </xf>
    <xf numFmtId="9" fontId="145" fillId="0" borderId="35" xfId="7" applyFont="1" applyBorder="1" applyAlignment="1">
      <alignment horizontal="center" vertical="center" wrapText="1" readingOrder="1"/>
    </xf>
    <xf numFmtId="9" fontId="145" fillId="0" borderId="37" xfId="7" applyFont="1" applyBorder="1" applyAlignment="1">
      <alignment horizontal="center" vertical="center" wrapText="1" readingOrder="1"/>
    </xf>
    <xf numFmtId="9" fontId="145" fillId="0" borderId="37" xfId="4" applyNumberFormat="1" applyFont="1" applyBorder="1" applyAlignment="1">
      <alignment horizontal="center" vertical="center" wrapText="1" readingOrder="1"/>
    </xf>
    <xf numFmtId="9" fontId="49" fillId="0" borderId="9" xfId="7" applyFont="1" applyBorder="1" applyAlignment="1">
      <alignment horizontal="center" vertical="center" wrapText="1" readingOrder="1"/>
    </xf>
    <xf numFmtId="9" fontId="49" fillId="0" borderId="5" xfId="7" applyFont="1" applyBorder="1" applyAlignment="1">
      <alignment horizontal="center" vertical="center" wrapText="1" readingOrder="1"/>
    </xf>
    <xf numFmtId="9" fontId="49" fillId="0" borderId="35" xfId="7" applyFont="1" applyBorder="1" applyAlignment="1">
      <alignment horizontal="center" vertical="center" wrapText="1" readingOrder="1"/>
    </xf>
    <xf numFmtId="9" fontId="49" fillId="0" borderId="37" xfId="7" applyFont="1" applyBorder="1" applyAlignment="1">
      <alignment horizontal="center" vertical="center" wrapText="1" readingOrder="1"/>
    </xf>
    <xf numFmtId="9" fontId="145" fillId="0" borderId="57" xfId="7" applyFont="1" applyBorder="1" applyAlignment="1">
      <alignment horizontal="center" vertical="center" wrapText="1" readingOrder="1"/>
    </xf>
    <xf numFmtId="9" fontId="145" fillId="0" borderId="55" xfId="7" applyFont="1" applyBorder="1" applyAlignment="1">
      <alignment horizontal="center" vertical="center" wrapText="1" readingOrder="1"/>
    </xf>
    <xf numFmtId="9" fontId="145" fillId="0" borderId="12" xfId="7" applyFont="1" applyBorder="1" applyAlignment="1">
      <alignment horizontal="center" vertical="center" wrapText="1" readingOrder="1"/>
    </xf>
    <xf numFmtId="9" fontId="145" fillId="0" borderId="59" xfId="7" applyFont="1" applyBorder="1" applyAlignment="1">
      <alignment horizontal="center" vertical="center" wrapText="1" readingOrder="1"/>
    </xf>
    <xf numFmtId="9" fontId="144" fillId="0" borderId="53" xfId="2" applyFont="1" applyBorder="1" applyAlignment="1" applyProtection="1">
      <alignment horizontal="center" vertical="center" wrapText="1" readingOrder="1"/>
      <protection locked="0"/>
    </xf>
    <xf numFmtId="0" fontId="73" fillId="0" borderId="41" xfId="4" applyFont="1" applyBorder="1" applyAlignment="1" applyProtection="1">
      <alignment horizontal="center" vertical="center" wrapText="1" readingOrder="1"/>
      <protection locked="0"/>
    </xf>
    <xf numFmtId="180" fontId="144" fillId="0" borderId="42" xfId="51" applyNumberFormat="1" applyFont="1" applyBorder="1" applyAlignment="1" applyProtection="1">
      <alignment horizontal="center" vertical="center" wrapText="1" readingOrder="1"/>
      <protection locked="0"/>
    </xf>
    <xf numFmtId="180" fontId="144" fillId="0" borderId="42" xfId="51" applyNumberFormat="1" applyFont="1" applyBorder="1" applyAlignment="1" applyProtection="1">
      <alignment horizontal="right" vertical="center" wrapText="1" readingOrder="1"/>
      <protection locked="0"/>
    </xf>
    <xf numFmtId="9" fontId="145" fillId="0" borderId="42" xfId="7" applyFont="1" applyBorder="1" applyAlignment="1">
      <alignment horizontal="right" vertical="center" wrapText="1" readingOrder="1"/>
    </xf>
    <xf numFmtId="173" fontId="145" fillId="0" borderId="42" xfId="1" applyNumberFormat="1" applyFont="1" applyBorder="1" applyAlignment="1">
      <alignment horizontal="right" vertical="center" wrapText="1" readingOrder="1"/>
    </xf>
    <xf numFmtId="180" fontId="145" fillId="0" borderId="42" xfId="51" applyNumberFormat="1" applyFont="1" applyBorder="1" applyAlignment="1">
      <alignment horizontal="right" vertical="center" wrapText="1" readingOrder="1"/>
    </xf>
    <xf numFmtId="9" fontId="145" fillId="0" borderId="43" xfId="7" applyFont="1" applyBorder="1" applyAlignment="1">
      <alignment horizontal="right" vertical="center" wrapText="1" readingOrder="1"/>
    </xf>
    <xf numFmtId="180" fontId="144" fillId="0" borderId="5" xfId="51" applyNumberFormat="1" applyFont="1" applyBorder="1" applyAlignment="1" applyProtection="1">
      <alignment horizontal="center" vertical="center" wrapText="1" readingOrder="1"/>
      <protection locked="0"/>
    </xf>
    <xf numFmtId="180" fontId="144" fillId="0" borderId="5" xfId="51" applyNumberFormat="1" applyFont="1" applyBorder="1" applyAlignment="1" applyProtection="1">
      <alignment horizontal="right" vertical="center" wrapText="1" readingOrder="1"/>
      <protection locked="0"/>
    </xf>
    <xf numFmtId="180" fontId="145" fillId="0" borderId="5" xfId="51" applyNumberFormat="1" applyFont="1" applyBorder="1" applyAlignment="1">
      <alignment horizontal="right" vertical="center" wrapText="1" readingOrder="1"/>
    </xf>
    <xf numFmtId="180" fontId="71" fillId="0" borderId="5" xfId="51" applyNumberFormat="1" applyFont="1" applyBorder="1" applyAlignment="1" applyProtection="1">
      <alignment horizontal="right" vertical="center" wrapText="1" readingOrder="1"/>
      <protection locked="0"/>
    </xf>
    <xf numFmtId="180" fontId="43" fillId="0" borderId="5" xfId="51" applyNumberFormat="1" applyFont="1" applyBorder="1" applyAlignment="1">
      <alignment horizontal="right" vertical="center" wrapText="1" readingOrder="1"/>
    </xf>
    <xf numFmtId="166" fontId="43" fillId="0" borderId="5" xfId="51" applyNumberFormat="1" applyFont="1" applyBorder="1" applyAlignment="1">
      <alignment horizontal="right" vertical="center" wrapText="1" readingOrder="1"/>
    </xf>
    <xf numFmtId="9" fontId="43" fillId="0" borderId="5" xfId="0" applyNumberFormat="1" applyFont="1" applyBorder="1" applyAlignment="1">
      <alignment horizontal="right" vertical="center" wrapText="1" readingOrder="1"/>
    </xf>
    <xf numFmtId="173" fontId="43" fillId="0" borderId="5" xfId="51" applyNumberFormat="1" applyFont="1" applyBorder="1" applyAlignment="1">
      <alignment horizontal="right" vertical="center" wrapText="1" readingOrder="1"/>
    </xf>
    <xf numFmtId="9" fontId="43" fillId="0" borderId="5" xfId="2" applyFont="1" applyBorder="1" applyAlignment="1">
      <alignment horizontal="right" vertical="center" wrapText="1" readingOrder="1"/>
    </xf>
    <xf numFmtId="0" fontId="64" fillId="0" borderId="34" xfId="0" applyFont="1" applyBorder="1" applyAlignment="1">
      <alignment horizontal="left" vertical="center" wrapText="1" readingOrder="1"/>
    </xf>
    <xf numFmtId="180" fontId="54" fillId="0" borderId="9" xfId="51" applyNumberFormat="1" applyFont="1" applyBorder="1" applyAlignment="1">
      <alignment horizontal="right" vertical="center" wrapText="1" readingOrder="1"/>
    </xf>
    <xf numFmtId="180" fontId="43" fillId="0" borderId="9" xfId="51" applyNumberFormat="1" applyFont="1" applyBorder="1" applyAlignment="1">
      <alignment horizontal="right" vertical="center" wrapText="1" readingOrder="1"/>
    </xf>
    <xf numFmtId="166" fontId="43" fillId="0" borderId="9" xfId="51" applyNumberFormat="1" applyFont="1" applyBorder="1" applyAlignment="1">
      <alignment horizontal="right" vertical="center" wrapText="1" readingOrder="1"/>
    </xf>
    <xf numFmtId="9" fontId="43" fillId="0" borderId="9" xfId="0" applyNumberFormat="1" applyFont="1" applyBorder="1" applyAlignment="1">
      <alignment horizontal="right" vertical="center" wrapText="1" readingOrder="1"/>
    </xf>
    <xf numFmtId="173" fontId="43" fillId="0" borderId="9" xfId="51" applyNumberFormat="1" applyFont="1" applyBorder="1" applyAlignment="1">
      <alignment horizontal="right" vertical="center" wrapText="1" readingOrder="1"/>
    </xf>
    <xf numFmtId="186" fontId="135" fillId="5" borderId="1" xfId="0" applyNumberFormat="1" applyFont="1" applyFill="1" applyBorder="1" applyAlignment="1">
      <alignment horizontal="right" vertical="center" wrapText="1" readingOrder="1"/>
    </xf>
    <xf numFmtId="0" fontId="68" fillId="0" borderId="1" xfId="0" applyFont="1" applyBorder="1" applyAlignment="1">
      <alignment horizontal="left" vertical="center" wrapText="1" readingOrder="1"/>
    </xf>
    <xf numFmtId="0" fontId="0" fillId="0" borderId="0" xfId="0" applyAlignment="1">
      <alignment horizontal="left"/>
    </xf>
    <xf numFmtId="9" fontId="150" fillId="42" borderId="85" xfId="0" applyNumberFormat="1" applyFont="1" applyFill="1" applyBorder="1" applyAlignment="1">
      <alignment horizontal="center" vertical="center" wrapText="1" readingOrder="1"/>
    </xf>
    <xf numFmtId="0" fontId="149" fillId="42" borderId="85" xfId="0" applyFont="1" applyFill="1" applyBorder="1" applyAlignment="1">
      <alignment horizontal="left" vertical="center" wrapText="1" readingOrder="1"/>
    </xf>
    <xf numFmtId="22" fontId="0" fillId="0" borderId="0" xfId="0" applyNumberFormat="1"/>
    <xf numFmtId="0" fontId="0" fillId="4" borderId="0" xfId="0" applyFill="1"/>
    <xf numFmtId="9" fontId="145" fillId="0" borderId="5" xfId="2" applyFont="1" applyFill="1" applyBorder="1" applyAlignment="1">
      <alignment horizontal="center" vertical="center" wrapText="1" readingOrder="1"/>
    </xf>
    <xf numFmtId="0" fontId="118" fillId="0" borderId="0" xfId="5" applyFont="1" applyAlignment="1">
      <alignment horizontal="center"/>
    </xf>
    <xf numFmtId="0" fontId="103" fillId="0" borderId="0" xfId="5" applyFont="1" applyAlignment="1">
      <alignment horizontal="center"/>
    </xf>
    <xf numFmtId="178" fontId="108" fillId="0" borderId="0" xfId="4" applyNumberFormat="1" applyFont="1" applyAlignment="1">
      <alignment horizontal="center" vertical="center" wrapText="1" readingOrder="1"/>
    </xf>
    <xf numFmtId="178" fontId="106" fillId="0" borderId="0" xfId="4" applyNumberFormat="1" applyFont="1" applyAlignment="1">
      <alignment horizontal="center" vertical="center" wrapText="1" readingOrder="1"/>
    </xf>
    <xf numFmtId="0" fontId="0" fillId="0" borderId="0" xfId="0" applyAlignment="1">
      <alignment horizontal="center"/>
    </xf>
    <xf numFmtId="178" fontId="113" fillId="0" borderId="0" xfId="4" applyNumberFormat="1" applyFont="1" applyAlignment="1">
      <alignment horizontal="center" vertical="center" wrapText="1" readingOrder="1"/>
    </xf>
    <xf numFmtId="180" fontId="0" fillId="0" borderId="0" xfId="0" applyNumberFormat="1"/>
    <xf numFmtId="179" fontId="0" fillId="0" borderId="0" xfId="0" applyNumberFormat="1"/>
    <xf numFmtId="180" fontId="118" fillId="0" borderId="0" xfId="5" applyNumberFormat="1" applyFont="1" applyAlignment="1">
      <alignment horizontal="left"/>
    </xf>
    <xf numFmtId="0" fontId="67" fillId="0" borderId="1" xfId="0" applyFont="1" applyBorder="1" applyAlignment="1">
      <alignment horizontal="center" vertical="center" readingOrder="1"/>
    </xf>
    <xf numFmtId="0" fontId="67" fillId="0" borderId="0" xfId="0" applyFont="1" applyAlignment="1">
      <alignment horizontal="center" vertical="center" readingOrder="1"/>
    </xf>
    <xf numFmtId="0" fontId="70" fillId="0" borderId="0" xfId="0" applyFont="1" applyAlignment="1">
      <alignment horizontal="center" vertical="center" readingOrder="1"/>
    </xf>
    <xf numFmtId="184" fontId="67" fillId="0" borderId="0" xfId="0" applyNumberFormat="1" applyFont="1" applyAlignment="1">
      <alignment horizontal="center" vertical="center" readingOrder="1"/>
    </xf>
    <xf numFmtId="184" fontId="69" fillId="0" borderId="0" xfId="25" applyNumberFormat="1" applyFont="1" applyFill="1" applyAlignment="1">
      <alignment horizontal="center" vertical="center" readingOrder="1"/>
    </xf>
    <xf numFmtId="0" fontId="42" fillId="0" borderId="0" xfId="0" applyFont="1" applyAlignment="1">
      <alignment horizontal="center" vertical="center" wrapText="1" readingOrder="1"/>
    </xf>
    <xf numFmtId="0" fontId="48" fillId="0" borderId="0" xfId="0" applyFont="1" applyAlignment="1">
      <alignment horizontal="center" vertical="center" wrapText="1" readingOrder="1"/>
    </xf>
    <xf numFmtId="0" fontId="42" fillId="0" borderId="36" xfId="0" applyFont="1" applyBorder="1" applyAlignment="1">
      <alignment vertical="center" wrapText="1" readingOrder="1"/>
    </xf>
    <xf numFmtId="173" fontId="66" fillId="0" borderId="5" xfId="51" applyNumberFormat="1" applyFont="1" applyFill="1" applyBorder="1" applyAlignment="1">
      <alignment horizontal="right" vertical="center" wrapText="1" readingOrder="1"/>
    </xf>
    <xf numFmtId="173" fontId="146" fillId="0" borderId="5" xfId="51" applyNumberFormat="1" applyFont="1" applyFill="1" applyBorder="1" applyAlignment="1">
      <alignment horizontal="right" vertical="center" wrapText="1" readingOrder="1"/>
    </xf>
    <xf numFmtId="180" fontId="146" fillId="0" borderId="5" xfId="51" applyNumberFormat="1" applyFont="1" applyFill="1" applyBorder="1" applyAlignment="1">
      <alignment horizontal="right" vertical="center" wrapText="1" readingOrder="1"/>
    </xf>
    <xf numFmtId="9" fontId="146" fillId="0" borderId="5" xfId="2" applyFont="1" applyFill="1" applyBorder="1" applyAlignment="1">
      <alignment horizontal="right" vertical="center" wrapText="1" readingOrder="1"/>
    </xf>
    <xf numFmtId="171" fontId="0" fillId="0" borderId="0" xfId="1" applyNumberFormat="1" applyFont="1"/>
    <xf numFmtId="9" fontId="60" fillId="0" borderId="5" xfId="2" applyFont="1" applyFill="1" applyBorder="1" applyAlignment="1">
      <alignment horizontal="center" vertical="center" wrapText="1" readingOrder="1"/>
    </xf>
    <xf numFmtId="0" fontId="139" fillId="4" borderId="0" xfId="0" applyFont="1" applyFill="1" applyAlignment="1">
      <alignment readingOrder="1"/>
    </xf>
    <xf numFmtId="165" fontId="162" fillId="4" borderId="0" xfId="0" applyNumberFormat="1" applyFont="1" applyFill="1" applyAlignment="1">
      <alignment readingOrder="1"/>
    </xf>
    <xf numFmtId="178" fontId="96" fillId="0" borderId="5" xfId="0" applyNumberFormat="1" applyFont="1" applyBorder="1" applyAlignment="1">
      <alignment vertical="center" wrapText="1" readingOrder="1"/>
    </xf>
    <xf numFmtId="178" fontId="97" fillId="0" borderId="5" xfId="0" applyNumberFormat="1" applyFont="1" applyBorder="1" applyAlignment="1">
      <alignment vertical="center" wrapText="1" readingOrder="1"/>
    </xf>
    <xf numFmtId="178" fontId="96" fillId="0" borderId="5" xfId="2" applyNumberFormat="1" applyFont="1" applyBorder="1" applyAlignment="1">
      <alignment vertical="center" wrapText="1" readingOrder="1"/>
    </xf>
    <xf numFmtId="0" fontId="160" fillId="46" borderId="27" xfId="0" applyFont="1" applyFill="1" applyBorder="1" applyAlignment="1">
      <alignment horizontal="center" vertical="center" wrapText="1" readingOrder="1"/>
    </xf>
    <xf numFmtId="9" fontId="43" fillId="0" borderId="9" xfId="2" applyFont="1" applyBorder="1" applyAlignment="1">
      <alignment horizontal="right" vertical="center" wrapText="1" readingOrder="1"/>
    </xf>
    <xf numFmtId="0" fontId="166" fillId="46" borderId="26" xfId="0" applyFont="1" applyFill="1" applyBorder="1" applyAlignment="1">
      <alignment vertical="center" wrapText="1" readingOrder="1"/>
    </xf>
    <xf numFmtId="180" fontId="159" fillId="46" borderId="27" xfId="51" applyNumberFormat="1" applyFont="1" applyFill="1" applyBorder="1" applyAlignment="1">
      <alignment horizontal="right" vertical="center" wrapText="1" readingOrder="1"/>
    </xf>
    <xf numFmtId="180" fontId="167" fillId="46" borderId="27" xfId="51" applyNumberFormat="1" applyFont="1" applyFill="1" applyBorder="1" applyAlignment="1">
      <alignment horizontal="right" vertical="center" wrapText="1" readingOrder="1"/>
    </xf>
    <xf numFmtId="173" fontId="167" fillId="46" borderId="27" xfId="51" applyNumberFormat="1" applyFont="1" applyFill="1" applyBorder="1" applyAlignment="1">
      <alignment horizontal="right" vertical="center" wrapText="1" readingOrder="1"/>
    </xf>
    <xf numFmtId="9" fontId="167" fillId="46" borderId="27" xfId="2" applyFont="1" applyFill="1" applyBorder="1" applyAlignment="1">
      <alignment horizontal="right" vertical="center" wrapText="1" readingOrder="1"/>
    </xf>
    <xf numFmtId="9" fontId="144" fillId="0" borderId="58" xfId="2" applyFont="1" applyBorder="1" applyAlignment="1" applyProtection="1">
      <alignment horizontal="right" vertical="center" wrapText="1" readingOrder="1"/>
      <protection locked="0"/>
    </xf>
    <xf numFmtId="9" fontId="144" fillId="0" borderId="53" xfId="2" applyFont="1" applyBorder="1" applyAlignment="1" applyProtection="1">
      <alignment horizontal="right" vertical="center" wrapText="1" readingOrder="1"/>
      <protection locked="0"/>
    </xf>
    <xf numFmtId="9" fontId="144" fillId="0" borderId="9" xfId="2" applyFont="1" applyBorder="1" applyAlignment="1" applyProtection="1">
      <alignment horizontal="right" vertical="center" wrapText="1" readingOrder="1"/>
      <protection locked="0"/>
    </xf>
    <xf numFmtId="9" fontId="144" fillId="0" borderId="5" xfId="2" applyFont="1" applyBorder="1" applyAlignment="1" applyProtection="1">
      <alignment horizontal="right" vertical="center" wrapText="1" readingOrder="1"/>
      <protection locked="0"/>
    </xf>
    <xf numFmtId="9" fontId="58" fillId="0" borderId="5" xfId="2" applyFont="1" applyBorder="1" applyAlignment="1" applyProtection="1">
      <alignment horizontal="right" vertical="center" wrapText="1" readingOrder="1"/>
      <protection locked="0"/>
    </xf>
    <xf numFmtId="9" fontId="144" fillId="0" borderId="42" xfId="2" applyFont="1" applyBorder="1" applyAlignment="1" applyProtection="1">
      <alignment horizontal="right" vertical="center" wrapText="1" readingOrder="1"/>
      <protection locked="0"/>
    </xf>
    <xf numFmtId="9" fontId="71" fillId="0" borderId="5" xfId="2" applyFont="1" applyBorder="1" applyAlignment="1" applyProtection="1">
      <alignment horizontal="right" vertical="center" wrapText="1" readingOrder="1"/>
      <protection locked="0"/>
    </xf>
    <xf numFmtId="0" fontId="67" fillId="47" borderId="1" xfId="0" applyFont="1" applyFill="1" applyBorder="1" applyAlignment="1">
      <alignment horizontal="center" vertical="center" readingOrder="1"/>
    </xf>
    <xf numFmtId="0" fontId="135" fillId="48" borderId="56" xfId="0" applyFont="1" applyFill="1" applyBorder="1" applyAlignment="1">
      <alignment horizontal="center" vertical="center" wrapText="1" readingOrder="1"/>
    </xf>
    <xf numFmtId="184" fontId="157" fillId="48" borderId="14" xfId="0" applyNumberFormat="1" applyFont="1" applyFill="1" applyBorder="1" applyAlignment="1">
      <alignment horizontal="center" vertical="center" readingOrder="1"/>
    </xf>
    <xf numFmtId="0" fontId="147" fillId="48" borderId="57" xfId="0" applyFont="1" applyFill="1" applyBorder="1" applyAlignment="1">
      <alignment horizontal="center" vertical="center" readingOrder="1"/>
    </xf>
    <xf numFmtId="0" fontId="67" fillId="40" borderId="1" xfId="0" applyFont="1" applyFill="1" applyBorder="1" applyAlignment="1">
      <alignment horizontal="center" vertical="center" wrapText="1" readingOrder="1"/>
    </xf>
    <xf numFmtId="0" fontId="142" fillId="40"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9" fontId="43" fillId="47" borderId="5" xfId="2" applyFont="1" applyFill="1" applyBorder="1" applyAlignment="1">
      <alignment horizontal="center" vertical="center" wrapText="1" readingOrder="1"/>
    </xf>
    <xf numFmtId="178" fontId="43" fillId="6" borderId="5" xfId="0" applyNumberFormat="1" applyFont="1" applyFill="1" applyBorder="1" applyAlignment="1">
      <alignment horizontal="right" vertical="center" wrapText="1" readingOrder="1"/>
    </xf>
    <xf numFmtId="0" fontId="168" fillId="46" borderId="26" xfId="0" applyFont="1" applyFill="1" applyBorder="1" applyAlignment="1">
      <alignment horizontal="center" vertical="center" wrapText="1" readingOrder="1"/>
    </xf>
    <xf numFmtId="0" fontId="70" fillId="48" borderId="0" xfId="0" applyFont="1" applyFill="1" applyAlignment="1">
      <alignment horizontal="left" vertical="center" wrapText="1" readingOrder="1"/>
    </xf>
    <xf numFmtId="0" fontId="42" fillId="0" borderId="1" xfId="0" applyFont="1" applyBorder="1" applyAlignment="1">
      <alignment horizontal="left" vertical="center" wrapText="1" readingOrder="1"/>
    </xf>
    <xf numFmtId="0" fontId="42" fillId="0" borderId="3" xfId="0" applyFont="1" applyBorder="1" applyAlignment="1">
      <alignment horizontal="left" vertical="center" wrapText="1" readingOrder="1"/>
    </xf>
    <xf numFmtId="0" fontId="160" fillId="46" borderId="26" xfId="0" applyFont="1" applyFill="1" applyBorder="1" applyAlignment="1">
      <alignment horizontal="center" vertical="center" wrapText="1" readingOrder="1"/>
    </xf>
    <xf numFmtId="0" fontId="68" fillId="44" borderId="1" xfId="0" applyFont="1" applyFill="1" applyBorder="1" applyAlignment="1">
      <alignment horizontal="center" vertical="center" wrapText="1" readingOrder="1"/>
    </xf>
    <xf numFmtId="0" fontId="68" fillId="44" borderId="1" xfId="0" applyFont="1" applyFill="1" applyBorder="1" applyAlignment="1">
      <alignment horizontal="left" vertical="center" wrapText="1" readingOrder="1"/>
    </xf>
    <xf numFmtId="0" fontId="68" fillId="44" borderId="1" xfId="0" applyFont="1" applyFill="1" applyBorder="1" applyAlignment="1">
      <alignment vertical="center" wrapText="1" readingOrder="1"/>
    </xf>
    <xf numFmtId="183" fontId="68" fillId="44" borderId="1" xfId="0" applyNumberFormat="1" applyFont="1" applyFill="1" applyBorder="1" applyAlignment="1">
      <alignment horizontal="right" vertical="center" wrapText="1" readingOrder="1"/>
    </xf>
    <xf numFmtId="7" fontId="0" fillId="0" borderId="0" xfId="0" applyNumberFormat="1"/>
    <xf numFmtId="180" fontId="0" fillId="48" borderId="10" xfId="51" applyNumberFormat="1" applyFont="1" applyFill="1" applyBorder="1" applyAlignment="1"/>
    <xf numFmtId="184" fontId="156" fillId="48" borderId="68" xfId="25" applyNumberFormat="1" applyFont="1" applyFill="1" applyBorder="1" applyAlignment="1">
      <alignment horizontal="center" vertical="center" readingOrder="1"/>
    </xf>
    <xf numFmtId="180" fontId="147" fillId="48" borderId="13" xfId="51" applyNumberFormat="1" applyFont="1" applyFill="1" applyBorder="1" applyAlignment="1">
      <alignment horizontal="center" vertical="center" readingOrder="1"/>
    </xf>
    <xf numFmtId="9" fontId="73" fillId="0" borderId="5" xfId="2" applyFont="1" applyBorder="1" applyAlignment="1" applyProtection="1">
      <alignment horizontal="right" vertical="center" wrapText="1" readingOrder="1"/>
      <protection locked="0"/>
    </xf>
    <xf numFmtId="9" fontId="44" fillId="0" borderId="5" xfId="2" applyFont="1" applyBorder="1" applyAlignment="1" applyProtection="1">
      <alignment horizontal="right" vertical="center" wrapText="1" readingOrder="1"/>
      <protection locked="0"/>
    </xf>
    <xf numFmtId="0" fontId="151" fillId="44" borderId="85" xfId="0" applyFont="1" applyFill="1" applyBorder="1" applyAlignment="1">
      <alignment horizontal="left" vertical="center" wrapText="1" readingOrder="1"/>
    </xf>
    <xf numFmtId="9" fontId="152" fillId="44" borderId="85" xfId="0" applyNumberFormat="1" applyFont="1" applyFill="1" applyBorder="1" applyAlignment="1">
      <alignment horizontal="center" vertical="center" wrapText="1" readingOrder="1"/>
    </xf>
    <xf numFmtId="0" fontId="42" fillId="44" borderId="36" xfId="0" applyFont="1" applyFill="1" applyBorder="1" applyAlignment="1">
      <alignment horizontal="left" vertical="center" wrapText="1" readingOrder="1"/>
    </xf>
    <xf numFmtId="180" fontId="56" fillId="44" borderId="5" xfId="51" applyNumberFormat="1" applyFont="1" applyFill="1" applyBorder="1" applyAlignment="1">
      <alignment horizontal="right" vertical="center" wrapText="1" readingOrder="1"/>
    </xf>
    <xf numFmtId="9" fontId="60" fillId="44" borderId="5" xfId="2" applyFont="1" applyFill="1" applyBorder="1" applyAlignment="1">
      <alignment horizontal="right" vertical="center" wrapText="1" readingOrder="1"/>
    </xf>
    <xf numFmtId="180" fontId="60" fillId="44" borderId="5" xfId="51" applyNumberFormat="1" applyFont="1" applyFill="1" applyBorder="1" applyAlignment="1">
      <alignment horizontal="right" vertical="center" wrapText="1" readingOrder="1"/>
    </xf>
    <xf numFmtId="173" fontId="60" fillId="44" borderId="5" xfId="51" applyNumberFormat="1" applyFont="1" applyFill="1" applyBorder="1" applyAlignment="1">
      <alignment horizontal="right" vertical="center" wrapText="1" readingOrder="1"/>
    </xf>
    <xf numFmtId="0" fontId="166" fillId="46" borderId="36" xfId="0" applyFont="1" applyFill="1" applyBorder="1" applyAlignment="1">
      <alignment vertical="center" wrapText="1" readingOrder="1"/>
    </xf>
    <xf numFmtId="180" fontId="159" fillId="46" borderId="5" xfId="51" applyNumberFormat="1" applyFont="1" applyFill="1" applyBorder="1" applyAlignment="1">
      <alignment horizontal="right" vertical="center" wrapText="1" readingOrder="1"/>
    </xf>
    <xf numFmtId="180" fontId="167" fillId="46" borderId="5" xfId="51" applyNumberFormat="1" applyFont="1" applyFill="1" applyBorder="1" applyAlignment="1">
      <alignment horizontal="right" vertical="center" wrapText="1" readingOrder="1"/>
    </xf>
    <xf numFmtId="173" fontId="167" fillId="46" borderId="5" xfId="51" applyNumberFormat="1" applyFont="1" applyFill="1" applyBorder="1" applyAlignment="1">
      <alignment horizontal="right" vertical="center" wrapText="1" readingOrder="1"/>
    </xf>
    <xf numFmtId="9" fontId="167" fillId="46" borderId="5" xfId="2" applyFont="1" applyFill="1" applyBorder="1" applyAlignment="1">
      <alignment horizontal="right" vertical="center" wrapText="1" readingOrder="1"/>
    </xf>
    <xf numFmtId="0" fontId="42" fillId="44" borderId="36" xfId="0" applyFont="1" applyFill="1" applyBorder="1" applyAlignment="1">
      <alignment vertical="center" wrapText="1" readingOrder="1"/>
    </xf>
    <xf numFmtId="180" fontId="66" fillId="44" borderId="5" xfId="51" applyNumberFormat="1" applyFont="1" applyFill="1" applyBorder="1" applyAlignment="1">
      <alignment horizontal="right" vertical="center" wrapText="1" readingOrder="1"/>
    </xf>
    <xf numFmtId="180" fontId="146" fillId="44" borderId="5" xfId="51" applyNumberFormat="1" applyFont="1" applyFill="1" applyBorder="1" applyAlignment="1">
      <alignment horizontal="right" vertical="center" wrapText="1" readingOrder="1"/>
    </xf>
    <xf numFmtId="173" fontId="146" fillId="44" borderId="5" xfId="51" applyNumberFormat="1" applyFont="1" applyFill="1" applyBorder="1" applyAlignment="1">
      <alignment horizontal="right" vertical="center" wrapText="1" readingOrder="1"/>
    </xf>
    <xf numFmtId="9" fontId="146" fillId="44" borderId="5" xfId="2" applyFont="1" applyFill="1" applyBorder="1" applyAlignment="1">
      <alignment horizontal="right" vertical="center" wrapText="1" readingOrder="1"/>
    </xf>
    <xf numFmtId="9" fontId="172" fillId="45" borderId="85" xfId="0" applyNumberFormat="1" applyFont="1" applyFill="1" applyBorder="1" applyAlignment="1">
      <alignment horizontal="center" vertical="center" wrapText="1" readingOrder="1"/>
    </xf>
    <xf numFmtId="0" fontId="53" fillId="0" borderId="57" xfId="0" applyFont="1" applyBorder="1" applyAlignment="1">
      <alignment vertical="center" wrapText="1" readingOrder="1"/>
    </xf>
    <xf numFmtId="0" fontId="53" fillId="0" borderId="12" xfId="0" applyFont="1" applyBorder="1" applyAlignment="1">
      <alignment vertical="center" wrapText="1" readingOrder="1"/>
    </xf>
    <xf numFmtId="0" fontId="140" fillId="3" borderId="0" xfId="0" applyFont="1" applyFill="1"/>
    <xf numFmtId="0" fontId="141" fillId="3" borderId="0" xfId="0" applyFont="1" applyFill="1"/>
    <xf numFmtId="9" fontId="146" fillId="0" borderId="80" xfId="0" applyNumberFormat="1" applyFont="1" applyBorder="1" applyAlignment="1">
      <alignment horizontal="center" vertical="center" wrapText="1" readingOrder="1"/>
    </xf>
    <xf numFmtId="0" fontId="60" fillId="0" borderId="0" xfId="0" applyFont="1"/>
    <xf numFmtId="9" fontId="109" fillId="0" borderId="7" xfId="7" applyFont="1" applyBorder="1" applyAlignment="1">
      <alignment horizontal="center" vertical="center" wrapText="1"/>
    </xf>
    <xf numFmtId="0" fontId="93" fillId="0" borderId="0" xfId="0" applyFont="1" applyAlignment="1">
      <alignment vertical="top" wrapText="1" readingOrder="1"/>
    </xf>
    <xf numFmtId="0" fontId="99" fillId="0" borderId="0" xfId="5" applyFont="1" applyAlignment="1">
      <alignment horizontal="left"/>
    </xf>
    <xf numFmtId="179" fontId="118" fillId="0" borderId="0" xfId="5" applyNumberFormat="1" applyFont="1" applyAlignment="1">
      <alignment horizontal="left"/>
    </xf>
    <xf numFmtId="180" fontId="103" fillId="0" borderId="0" xfId="5" applyNumberFormat="1" applyFont="1" applyAlignment="1">
      <alignment horizontal="left"/>
    </xf>
    <xf numFmtId="178" fontId="98" fillId="0" borderId="5" xfId="4" applyNumberFormat="1" applyFont="1" applyBorder="1" applyAlignment="1">
      <alignment vertical="center" wrapText="1" readingOrder="1"/>
    </xf>
    <xf numFmtId="178" fontId="97" fillId="0" borderId="5" xfId="4" applyNumberFormat="1" applyFont="1" applyBorder="1" applyAlignment="1">
      <alignment vertical="center" wrapText="1" readingOrder="1"/>
    </xf>
    <xf numFmtId="178" fontId="98" fillId="0" borderId="5" xfId="0" applyNumberFormat="1" applyFont="1" applyBorder="1" applyAlignment="1">
      <alignment vertical="center" wrapText="1" readingOrder="1"/>
    </xf>
    <xf numFmtId="178" fontId="95" fillId="0" borderId="5" xfId="0" applyNumberFormat="1" applyFont="1" applyBorder="1" applyAlignment="1">
      <alignment vertical="center" wrapText="1" readingOrder="1"/>
    </xf>
    <xf numFmtId="178" fontId="96" fillId="0" borderId="42" xfId="0" applyNumberFormat="1" applyFont="1" applyBorder="1" applyAlignment="1">
      <alignment vertical="center" wrapText="1" readingOrder="1"/>
    </xf>
    <xf numFmtId="9" fontId="96" fillId="0" borderId="42" xfId="2" applyFont="1" applyBorder="1" applyAlignment="1">
      <alignment horizontal="center" vertical="center" wrapText="1" readingOrder="1"/>
    </xf>
    <xf numFmtId="178" fontId="96" fillId="0" borderId="42" xfId="2" applyNumberFormat="1" applyFont="1" applyBorder="1" applyAlignment="1">
      <alignment vertical="center" wrapText="1" readingOrder="1"/>
    </xf>
    <xf numFmtId="0" fontId="93" fillId="0" borderId="0" xfId="0" applyFont="1" applyAlignment="1">
      <alignment vertical="center" wrapText="1" readingOrder="1"/>
    </xf>
    <xf numFmtId="180" fontId="98" fillId="0" borderId="5" xfId="51" applyNumberFormat="1" applyFont="1" applyBorder="1" applyAlignment="1">
      <alignment horizontal="right" vertical="center" wrapText="1" readingOrder="1"/>
    </xf>
    <xf numFmtId="178" fontId="98" fillId="0" borderId="5" xfId="2" applyNumberFormat="1" applyFont="1" applyBorder="1" applyAlignment="1">
      <alignment horizontal="right" vertical="center" wrapText="1" readingOrder="1"/>
    </xf>
    <xf numFmtId="0" fontId="99" fillId="4" borderId="5" xfId="0" applyFont="1" applyFill="1" applyBorder="1" applyAlignment="1">
      <alignment horizontal="left" vertical="center" wrapText="1" readingOrder="1"/>
    </xf>
    <xf numFmtId="0" fontId="43" fillId="0" borderId="36" xfId="0" applyFont="1" applyBorder="1" applyAlignment="1">
      <alignment horizontal="left" vertical="center" wrapText="1" readingOrder="1"/>
    </xf>
    <xf numFmtId="9" fontId="52" fillId="0" borderId="37" xfId="0" applyNumberFormat="1" applyFont="1" applyBorder="1" applyAlignment="1">
      <alignment horizontal="center" vertical="center" wrapText="1" readingOrder="1"/>
    </xf>
    <xf numFmtId="0" fontId="99" fillId="4" borderId="9" xfId="0" applyFont="1" applyFill="1" applyBorder="1" applyAlignment="1">
      <alignment horizontal="left" vertical="center" wrapText="1" readingOrder="1"/>
    </xf>
    <xf numFmtId="0" fontId="43" fillId="0" borderId="66" xfId="0" applyFont="1" applyBorder="1" applyAlignment="1">
      <alignment horizontal="left" vertical="center" wrapText="1" readingOrder="1"/>
    </xf>
    <xf numFmtId="9" fontId="52" fillId="0" borderId="7" xfId="0" applyNumberFormat="1" applyFont="1" applyBorder="1" applyAlignment="1">
      <alignment horizontal="center" vertical="center" wrapText="1" readingOrder="1"/>
    </xf>
    <xf numFmtId="9" fontId="52" fillId="0" borderId="38" xfId="0" applyNumberFormat="1" applyFont="1" applyBorder="1" applyAlignment="1">
      <alignment horizontal="center" vertical="center" wrapText="1" readingOrder="1"/>
    </xf>
    <xf numFmtId="0" fontId="43" fillId="0" borderId="34" xfId="0" applyFont="1" applyBorder="1" applyAlignment="1">
      <alignment horizontal="left" vertical="center" wrapText="1" readingOrder="1"/>
    </xf>
    <xf numFmtId="9" fontId="52" fillId="0" borderId="9" xfId="0" applyNumberFormat="1" applyFont="1" applyBorder="1" applyAlignment="1">
      <alignment horizontal="center" vertical="center" wrapText="1" readingOrder="1"/>
    </xf>
    <xf numFmtId="9" fontId="52" fillId="0" borderId="35" xfId="0" applyNumberFormat="1" applyFont="1" applyBorder="1" applyAlignment="1">
      <alignment horizontal="center" vertical="center" wrapText="1" readingOrder="1"/>
    </xf>
    <xf numFmtId="178" fontId="52" fillId="0" borderId="9" xfId="51" applyNumberFormat="1" applyFont="1" applyBorder="1" applyAlignment="1">
      <alignment horizontal="right" vertical="center" wrapText="1" readingOrder="1"/>
    </xf>
    <xf numFmtId="178" fontId="52" fillId="0" borderId="5" xfId="51" applyNumberFormat="1" applyFont="1" applyBorder="1" applyAlignment="1">
      <alignment horizontal="right" vertical="center" wrapText="1" readingOrder="1"/>
    </xf>
    <xf numFmtId="178" fontId="52" fillId="0" borderId="5" xfId="51" applyNumberFormat="1" applyFont="1" applyBorder="1" applyAlignment="1">
      <alignment vertical="center" wrapText="1" readingOrder="1"/>
    </xf>
    <xf numFmtId="178" fontId="52" fillId="0" borderId="7" xfId="51" applyNumberFormat="1" applyFont="1" applyBorder="1" applyAlignment="1">
      <alignment horizontal="right" vertical="center" wrapText="1" readingOrder="1"/>
    </xf>
    <xf numFmtId="178" fontId="52" fillId="0" borderId="9" xfId="51" applyNumberFormat="1" applyFont="1" applyBorder="1" applyAlignment="1">
      <alignment horizontal="center" vertical="center" wrapText="1" readingOrder="1"/>
    </xf>
    <xf numFmtId="178" fontId="52" fillId="0" borderId="5" xfId="51" applyNumberFormat="1" applyFont="1" applyBorder="1" applyAlignment="1">
      <alignment horizontal="center" vertical="center" wrapText="1" readingOrder="1"/>
    </xf>
    <xf numFmtId="178" fontId="52" fillId="0" borderId="7" xfId="51" applyNumberFormat="1" applyFont="1" applyBorder="1" applyAlignment="1">
      <alignment horizontal="center" vertical="center" wrapText="1" readingOrder="1"/>
    </xf>
    <xf numFmtId="9" fontId="109" fillId="4" borderId="7" xfId="7" applyFont="1" applyFill="1" applyBorder="1" applyAlignment="1">
      <alignment horizontal="center" vertical="center" wrapText="1"/>
    </xf>
    <xf numFmtId="0" fontId="158" fillId="0" borderId="0" xfId="5" applyFont="1" applyAlignment="1">
      <alignment horizontal="left"/>
    </xf>
    <xf numFmtId="0" fontId="99" fillId="0" borderId="42" xfId="0" applyFont="1" applyBorder="1" applyAlignment="1">
      <alignment horizontal="left" vertical="center" wrapText="1" readingOrder="1"/>
    </xf>
    <xf numFmtId="0" fontId="99" fillId="4" borderId="69" xfId="0" applyFont="1" applyFill="1" applyBorder="1" applyAlignment="1">
      <alignment horizontal="left" vertical="center" wrapText="1" readingOrder="1"/>
    </xf>
    <xf numFmtId="9" fontId="146" fillId="0" borderId="0" xfId="0" applyNumberFormat="1" applyFont="1" applyAlignment="1">
      <alignment horizontal="center" vertical="center" wrapText="1" readingOrder="1"/>
    </xf>
    <xf numFmtId="9" fontId="129" fillId="0" borderId="0" xfId="0" applyNumberFormat="1" applyFont="1" applyAlignment="1">
      <alignment horizontal="center" vertical="center" wrapText="1" readingOrder="1"/>
    </xf>
    <xf numFmtId="0" fontId="54" fillId="42" borderId="85" xfId="0" applyFont="1" applyFill="1" applyBorder="1" applyAlignment="1">
      <alignment horizontal="left" vertical="center" wrapText="1" readingOrder="1"/>
    </xf>
    <xf numFmtId="180" fontId="0" fillId="48" borderId="7" xfId="51" applyNumberFormat="1" applyFont="1" applyFill="1" applyBorder="1" applyAlignment="1"/>
    <xf numFmtId="184" fontId="156" fillId="48" borderId="8" xfId="25" applyNumberFormat="1" applyFont="1" applyFill="1" applyBorder="1" applyAlignment="1">
      <alignment horizontal="center" vertical="center" readingOrder="1"/>
    </xf>
    <xf numFmtId="180" fontId="147" fillId="48" borderId="9" xfId="51" applyNumberFormat="1" applyFont="1" applyFill="1" applyBorder="1" applyAlignment="1">
      <alignment horizontal="center" vertical="center" readingOrder="1"/>
    </xf>
    <xf numFmtId="9" fontId="52" fillId="0" borderId="9" xfId="2" applyFont="1" applyBorder="1" applyAlignment="1">
      <alignment horizontal="right" vertical="center" wrapText="1" readingOrder="1"/>
    </xf>
    <xf numFmtId="9" fontId="52" fillId="0" borderId="5" xfId="2" applyFont="1" applyBorder="1" applyAlignment="1">
      <alignment horizontal="right" vertical="center" wrapText="1" readingOrder="1"/>
    </xf>
    <xf numFmtId="9" fontId="52" fillId="0" borderId="7" xfId="2" applyFont="1" applyBorder="1" applyAlignment="1">
      <alignment horizontal="right" vertical="center" wrapText="1" readingOrder="1"/>
    </xf>
    <xf numFmtId="178" fontId="175" fillId="0" borderId="0" xfId="4" applyNumberFormat="1" applyFont="1" applyAlignment="1">
      <alignment horizontal="center" vertical="center" wrapText="1" readingOrder="1"/>
    </xf>
    <xf numFmtId="9" fontId="122" fillId="0" borderId="5" xfId="7" applyFont="1" applyFill="1" applyBorder="1" applyAlignment="1">
      <alignment horizontal="center" vertical="center" wrapText="1" readingOrder="1"/>
    </xf>
    <xf numFmtId="178" fontId="118" fillId="0" borderId="0" xfId="5" applyNumberFormat="1" applyFont="1" applyAlignment="1">
      <alignment horizontal="left"/>
    </xf>
    <xf numFmtId="0" fontId="137" fillId="0" borderId="12" xfId="0" applyFont="1" applyBorder="1" applyAlignment="1">
      <alignment vertical="center" wrapText="1" readingOrder="1"/>
    </xf>
    <xf numFmtId="5" fontId="98" fillId="0" borderId="5" xfId="51" applyNumberFormat="1" applyFont="1" applyBorder="1" applyAlignment="1">
      <alignment horizontal="right" vertical="center" wrapText="1" readingOrder="1"/>
    </xf>
    <xf numFmtId="0" fontId="99" fillId="4" borderId="42" xfId="0" applyFont="1" applyFill="1" applyBorder="1" applyAlignment="1">
      <alignment horizontal="left" vertical="center" wrapText="1" readingOrder="1"/>
    </xf>
    <xf numFmtId="172" fontId="43" fillId="0" borderId="5" xfId="2" applyNumberFormat="1" applyFont="1" applyFill="1" applyBorder="1" applyAlignment="1">
      <alignment horizontal="center" vertical="center" wrapText="1" readingOrder="1"/>
    </xf>
    <xf numFmtId="9" fontId="130" fillId="0" borderId="84" xfId="7" applyFont="1" applyFill="1" applyBorder="1" applyAlignment="1">
      <alignment horizontal="center" vertical="center" wrapText="1" readingOrder="1"/>
    </xf>
    <xf numFmtId="0" fontId="67" fillId="0" borderId="0" xfId="0" applyFont="1" applyAlignment="1">
      <alignment horizontal="center" vertical="center" wrapText="1" readingOrder="1"/>
    </xf>
    <xf numFmtId="178" fontId="109" fillId="2" borderId="5" xfId="0" applyNumberFormat="1" applyFont="1" applyFill="1" applyBorder="1" applyAlignment="1">
      <alignment vertical="center" wrapText="1" readingOrder="1"/>
    </xf>
    <xf numFmtId="9" fontId="109" fillId="2" borderId="5" xfId="2" applyFont="1" applyFill="1" applyBorder="1" applyAlignment="1">
      <alignment horizontal="center" vertical="center" wrapText="1" readingOrder="1"/>
    </xf>
    <xf numFmtId="178" fontId="109" fillId="2" borderId="5" xfId="2" applyNumberFormat="1" applyFont="1" applyFill="1" applyBorder="1" applyAlignment="1">
      <alignment vertical="center" wrapText="1" readingOrder="1"/>
    </xf>
    <xf numFmtId="178" fontId="165" fillId="52" borderId="5" xfId="0" applyNumberFormat="1" applyFont="1" applyFill="1" applyBorder="1" applyAlignment="1">
      <alignment vertical="center" wrapText="1" readingOrder="1"/>
    </xf>
    <xf numFmtId="9" fontId="165" fillId="52" borderId="5" xfId="2" applyFont="1" applyFill="1" applyBorder="1" applyAlignment="1">
      <alignment horizontal="center" vertical="center" wrapText="1" readingOrder="1"/>
    </xf>
    <xf numFmtId="178" fontId="165" fillId="52" borderId="5" xfId="2" applyNumberFormat="1" applyFont="1" applyFill="1" applyBorder="1" applyAlignment="1">
      <alignment vertical="center" wrapText="1" readingOrder="1"/>
    </xf>
    <xf numFmtId="0" fontId="165" fillId="51" borderId="5" xfId="4" applyFont="1" applyFill="1" applyBorder="1" applyAlignment="1">
      <alignment horizontal="left" vertical="center" wrapText="1" readingOrder="1"/>
    </xf>
    <xf numFmtId="9" fontId="109" fillId="52" borderId="5" xfId="7" applyFont="1" applyFill="1" applyBorder="1" applyAlignment="1">
      <alignment horizontal="center" vertical="center" wrapText="1" readingOrder="1"/>
    </xf>
    <xf numFmtId="0" fontId="165" fillId="52" borderId="5" xfId="0" applyFont="1" applyFill="1" applyBorder="1" applyAlignment="1">
      <alignment horizontal="center" vertical="center" wrapText="1" readingOrder="1"/>
    </xf>
    <xf numFmtId="3" fontId="120" fillId="52" borderId="5" xfId="4" applyNumberFormat="1" applyFont="1" applyFill="1" applyBorder="1" applyAlignment="1">
      <alignment horizontal="right" vertical="center" wrapText="1" readingOrder="1"/>
    </xf>
    <xf numFmtId="180" fontId="120" fillId="52" borderId="5" xfId="51" applyNumberFormat="1" applyFont="1" applyFill="1" applyBorder="1" applyAlignment="1">
      <alignment horizontal="right" vertical="center" wrapText="1" readingOrder="1"/>
    </xf>
    <xf numFmtId="178" fontId="120" fillId="52" borderId="5" xfId="4" applyNumberFormat="1" applyFont="1" applyFill="1" applyBorder="1" applyAlignment="1">
      <alignment horizontal="right" vertical="center" wrapText="1" readingOrder="1"/>
    </xf>
    <xf numFmtId="5" fontId="120" fillId="52" borderId="5" xfId="51" applyNumberFormat="1" applyFont="1" applyFill="1" applyBorder="1" applyAlignment="1">
      <alignment horizontal="right" vertical="center" wrapText="1" readingOrder="1"/>
    </xf>
    <xf numFmtId="9" fontId="120" fillId="52" borderId="5" xfId="2" applyFont="1" applyFill="1" applyBorder="1" applyAlignment="1">
      <alignment horizontal="center" vertical="center" wrapText="1" readingOrder="1"/>
    </xf>
    <xf numFmtId="0" fontId="102" fillId="52" borderId="5" xfId="0" applyFont="1" applyFill="1" applyBorder="1" applyAlignment="1">
      <alignment horizontal="left" vertical="center" wrapText="1" readingOrder="1"/>
    </xf>
    <xf numFmtId="178" fontId="159" fillId="53" borderId="45" xfId="0" applyNumberFormat="1" applyFont="1" applyFill="1" applyBorder="1" applyAlignment="1">
      <alignment horizontal="right" vertical="center" wrapText="1" readingOrder="1"/>
    </xf>
    <xf numFmtId="9" fontId="159" fillId="53" borderId="45" xfId="2" applyFont="1" applyFill="1" applyBorder="1" applyAlignment="1">
      <alignment horizontal="center" vertical="center" wrapText="1"/>
    </xf>
    <xf numFmtId="178" fontId="159" fillId="53" borderId="46" xfId="0" applyNumberFormat="1" applyFont="1" applyFill="1" applyBorder="1" applyAlignment="1">
      <alignment horizontal="right" vertical="center" wrapText="1" readingOrder="1"/>
    </xf>
    <xf numFmtId="0" fontId="160" fillId="51" borderId="31" xfId="0" applyFont="1" applyFill="1" applyBorder="1" applyAlignment="1">
      <alignment horizontal="center" vertical="center" wrapText="1" readingOrder="1"/>
    </xf>
    <xf numFmtId="0" fontId="160" fillId="51" borderId="32" xfId="0" applyFont="1" applyFill="1" applyBorder="1" applyAlignment="1">
      <alignment horizontal="center" vertical="center" wrapText="1" readingOrder="1"/>
    </xf>
    <xf numFmtId="178" fontId="160" fillId="51" borderId="32" xfId="0" applyNumberFormat="1" applyFont="1" applyFill="1" applyBorder="1" applyAlignment="1">
      <alignment horizontal="center" vertical="center" wrapText="1" readingOrder="1"/>
    </xf>
    <xf numFmtId="178" fontId="160" fillId="51" borderId="33" xfId="0" applyNumberFormat="1" applyFont="1" applyFill="1" applyBorder="1" applyAlignment="1">
      <alignment horizontal="center" vertical="center" wrapText="1" readingOrder="1"/>
    </xf>
    <xf numFmtId="178" fontId="159" fillId="52" borderId="42" xfId="0" applyNumberFormat="1" applyFont="1" applyFill="1" applyBorder="1" applyAlignment="1">
      <alignment horizontal="right" vertical="center" wrapText="1" readingOrder="1"/>
    </xf>
    <xf numFmtId="9" fontId="159" fillId="52" borderId="42" xfId="2" applyFont="1" applyFill="1" applyBorder="1" applyAlignment="1">
      <alignment horizontal="center" vertical="center" wrapText="1"/>
    </xf>
    <xf numFmtId="178" fontId="159" fillId="52" borderId="43" xfId="0" applyNumberFormat="1" applyFont="1" applyFill="1" applyBorder="1" applyAlignment="1">
      <alignment horizontal="right" vertical="center" wrapText="1" readingOrder="1"/>
    </xf>
    <xf numFmtId="178" fontId="159" fillId="52" borderId="5" xfId="0" applyNumberFormat="1" applyFont="1" applyFill="1" applyBorder="1" applyAlignment="1">
      <alignment horizontal="right" vertical="center" wrapText="1" readingOrder="1"/>
    </xf>
    <xf numFmtId="9" fontId="159" fillId="52" borderId="5" xfId="2" applyFont="1" applyFill="1" applyBorder="1" applyAlignment="1">
      <alignment horizontal="center" vertical="center" wrapText="1"/>
    </xf>
    <xf numFmtId="178" fontId="159" fillId="52" borderId="37" xfId="0" applyNumberFormat="1" applyFont="1" applyFill="1" applyBorder="1" applyAlignment="1">
      <alignment horizontal="right" vertical="center" wrapText="1" readingOrder="1"/>
    </xf>
    <xf numFmtId="9" fontId="159" fillId="52" borderId="42" xfId="2" applyFont="1" applyFill="1" applyBorder="1" applyAlignment="1">
      <alignment horizontal="center" vertical="center" wrapText="1" readingOrder="1"/>
    </xf>
    <xf numFmtId="9" fontId="159" fillId="52" borderId="5" xfId="2" applyFont="1" applyFill="1" applyBorder="1" applyAlignment="1">
      <alignment horizontal="center" vertical="center" wrapText="1" readingOrder="1"/>
    </xf>
    <xf numFmtId="9" fontId="159" fillId="53" borderId="45" xfId="2" applyFont="1" applyFill="1" applyBorder="1" applyAlignment="1">
      <alignment horizontal="center" vertical="center" wrapText="1" readingOrder="1"/>
    </xf>
    <xf numFmtId="0" fontId="105" fillId="0" borderId="34" xfId="0" applyFont="1" applyBorder="1" applyAlignment="1">
      <alignment horizontal="left" vertical="center" wrapText="1" readingOrder="1"/>
    </xf>
    <xf numFmtId="0" fontId="105" fillId="0" borderId="66" xfId="0" applyFont="1" applyBorder="1" applyAlignment="1">
      <alignment horizontal="left" vertical="center" wrapText="1" readingOrder="1"/>
    </xf>
    <xf numFmtId="9" fontId="120" fillId="52" borderId="5" xfId="6" applyFont="1" applyFill="1" applyBorder="1" applyAlignment="1">
      <alignment horizontal="center" vertical="center" wrapText="1" readingOrder="1"/>
    </xf>
    <xf numFmtId="0" fontId="0" fillId="0" borderId="68" xfId="0" applyBorder="1"/>
    <xf numFmtId="0" fontId="0" fillId="0" borderId="14" xfId="0" applyBorder="1" applyAlignment="1">
      <alignment horizontal="center"/>
    </xf>
    <xf numFmtId="0" fontId="165" fillId="53" borderId="5" xfId="0" applyFont="1" applyFill="1" applyBorder="1" applyAlignment="1">
      <alignment horizontal="center" vertical="center" wrapText="1" readingOrder="1"/>
    </xf>
    <xf numFmtId="9" fontId="109" fillId="4" borderId="9" xfId="7" applyFont="1" applyFill="1" applyBorder="1" applyAlignment="1">
      <alignment horizontal="center" vertical="center" wrapText="1"/>
    </xf>
    <xf numFmtId="9" fontId="109" fillId="0" borderId="9" xfId="7" applyFont="1" applyBorder="1" applyAlignment="1">
      <alignment horizontal="center" vertical="center" wrapText="1"/>
    </xf>
    <xf numFmtId="0" fontId="165" fillId="51" borderId="5" xfId="0" applyFont="1" applyFill="1" applyBorder="1" applyAlignment="1">
      <alignment vertical="center" wrapText="1"/>
    </xf>
    <xf numFmtId="9" fontId="130" fillId="43" borderId="5" xfId="7" applyFont="1" applyFill="1" applyBorder="1" applyAlignment="1">
      <alignment horizontal="center" vertical="center" wrapText="1" readingOrder="1"/>
    </xf>
    <xf numFmtId="0" fontId="163" fillId="51" borderId="5" xfId="4" applyFont="1" applyFill="1" applyBorder="1" applyAlignment="1">
      <alignment horizontal="center" vertical="center" wrapText="1" readingOrder="1"/>
    </xf>
    <xf numFmtId="3" fontId="163" fillId="51" borderId="5" xfId="4" applyNumberFormat="1" applyFont="1" applyFill="1" applyBorder="1" applyAlignment="1">
      <alignment horizontal="center" vertical="center" wrapText="1" readingOrder="1"/>
    </xf>
    <xf numFmtId="172" fontId="120" fillId="52" borderId="5" xfId="6" applyNumberFormat="1" applyFont="1" applyFill="1" applyBorder="1" applyAlignment="1">
      <alignment horizontal="center" vertical="center" wrapText="1" readingOrder="1"/>
    </xf>
    <xf numFmtId="0" fontId="120" fillId="49" borderId="5" xfId="4" applyFont="1" applyFill="1" applyBorder="1" applyAlignment="1">
      <alignment horizontal="center" vertical="center" wrapText="1" readingOrder="1"/>
    </xf>
    <xf numFmtId="178" fontId="120" fillId="49" borderId="5" xfId="4" applyNumberFormat="1" applyFont="1" applyFill="1" applyBorder="1" applyAlignment="1">
      <alignment vertical="center" wrapText="1" readingOrder="1"/>
    </xf>
    <xf numFmtId="9" fontId="120" fillId="49" borderId="5" xfId="2" applyFont="1" applyFill="1" applyBorder="1" applyAlignment="1">
      <alignment horizontal="center" vertical="center" wrapText="1" readingOrder="1"/>
    </xf>
    <xf numFmtId="9" fontId="165" fillId="49" borderId="5" xfId="2" applyFont="1" applyFill="1" applyBorder="1" applyAlignment="1">
      <alignment horizontal="center" vertical="center" wrapText="1" readingOrder="1"/>
    </xf>
    <xf numFmtId="9" fontId="120" fillId="49" borderId="5" xfId="6" applyFont="1" applyFill="1" applyBorder="1" applyAlignment="1">
      <alignment horizontal="center" vertical="center" wrapText="1" readingOrder="1"/>
    </xf>
    <xf numFmtId="172" fontId="120" fillId="49" borderId="5" xfId="6" applyNumberFormat="1" applyFont="1" applyFill="1" applyBorder="1" applyAlignment="1">
      <alignment horizontal="center" vertical="center" wrapText="1" readingOrder="1"/>
    </xf>
    <xf numFmtId="178" fontId="120" fillId="49" borderId="5" xfId="4" applyNumberFormat="1" applyFont="1" applyFill="1" applyBorder="1" applyAlignment="1">
      <alignment horizontal="right" vertical="center" wrapText="1" readingOrder="1"/>
    </xf>
    <xf numFmtId="178" fontId="120" fillId="53" borderId="5" xfId="4" applyNumberFormat="1" applyFont="1" applyFill="1" applyBorder="1" applyAlignment="1">
      <alignment vertical="center" wrapText="1" readingOrder="1"/>
    </xf>
    <xf numFmtId="180" fontId="120" fillId="53" borderId="5" xfId="51" applyNumberFormat="1" applyFont="1" applyFill="1" applyBorder="1" applyAlignment="1">
      <alignment vertical="center" wrapText="1" readingOrder="1"/>
    </xf>
    <xf numFmtId="180" fontId="120" fillId="53" borderId="5" xfId="51" applyNumberFormat="1" applyFont="1" applyFill="1" applyBorder="1" applyAlignment="1">
      <alignment horizontal="right" vertical="center" wrapText="1" readingOrder="1"/>
    </xf>
    <xf numFmtId="9" fontId="120" fillId="53" borderId="5" xfId="2" applyFont="1" applyFill="1" applyBorder="1" applyAlignment="1">
      <alignment horizontal="center" vertical="center" wrapText="1" readingOrder="1"/>
    </xf>
    <xf numFmtId="9" fontId="120" fillId="53" borderId="5" xfId="6" applyFont="1" applyFill="1" applyBorder="1" applyAlignment="1">
      <alignment horizontal="center" vertical="center" wrapText="1" readingOrder="1"/>
    </xf>
    <xf numFmtId="172" fontId="120" fillId="53" borderId="5" xfId="6" applyNumberFormat="1" applyFont="1" applyFill="1" applyBorder="1" applyAlignment="1">
      <alignment horizontal="center" vertical="center" wrapText="1" readingOrder="1"/>
    </xf>
    <xf numFmtId="178" fontId="120" fillId="53" borderId="5" xfId="4" applyNumberFormat="1" applyFont="1" applyFill="1" applyBorder="1" applyAlignment="1">
      <alignment horizontal="right" vertical="center" wrapText="1" readingOrder="1"/>
    </xf>
    <xf numFmtId="9" fontId="109" fillId="4" borderId="12" xfId="7" applyFont="1" applyFill="1" applyBorder="1" applyAlignment="1">
      <alignment horizontal="center" vertical="center" wrapText="1"/>
    </xf>
    <xf numFmtId="180" fontId="120" fillId="52" borderId="5" xfId="51" applyNumberFormat="1" applyFont="1" applyFill="1" applyBorder="1" applyAlignment="1">
      <alignment horizontal="center" vertical="center" wrapText="1" readingOrder="1"/>
    </xf>
    <xf numFmtId="6" fontId="176" fillId="0" borderId="5" xfId="0" applyNumberFormat="1" applyFont="1" applyBorder="1" applyAlignment="1">
      <alignment horizontal="right" vertical="center" wrapText="1" readingOrder="1"/>
    </xf>
    <xf numFmtId="6" fontId="177" fillId="52" borderId="5" xfId="0" applyNumberFormat="1" applyFont="1" applyFill="1" applyBorder="1" applyAlignment="1">
      <alignment horizontal="right" vertical="center" wrapText="1" readingOrder="1"/>
    </xf>
    <xf numFmtId="0" fontId="102" fillId="52" borderId="8" xfId="0" applyFont="1" applyFill="1" applyBorder="1" applyAlignment="1">
      <alignment horizontal="left" vertical="center" wrapText="1" readingOrder="1"/>
    </xf>
    <xf numFmtId="0" fontId="96" fillId="0" borderId="41" xfId="0" applyFont="1" applyBorder="1" applyAlignment="1">
      <alignment horizontal="left" vertical="center" wrapText="1" readingOrder="1"/>
    </xf>
    <xf numFmtId="0" fontId="96" fillId="0" borderId="36" xfId="0" applyFont="1" applyBorder="1" applyAlignment="1">
      <alignment horizontal="left" vertical="center" wrapText="1" readingOrder="1"/>
    </xf>
    <xf numFmtId="0" fontId="109" fillId="2" borderId="36" xfId="0" applyFont="1" applyFill="1" applyBorder="1" applyAlignment="1">
      <alignment horizontal="center" vertical="center" wrapText="1" readingOrder="1"/>
    </xf>
    <xf numFmtId="0" fontId="165" fillId="52" borderId="36" xfId="0" applyFont="1" applyFill="1" applyBorder="1" applyAlignment="1">
      <alignment horizontal="center" vertical="center" wrapText="1" readingOrder="1"/>
    </xf>
    <xf numFmtId="0" fontId="165" fillId="53" borderId="44" xfId="0" applyFont="1" applyFill="1" applyBorder="1" applyAlignment="1">
      <alignment horizontal="center" vertical="center" wrapText="1" readingOrder="1"/>
    </xf>
    <xf numFmtId="178" fontId="165" fillId="53" borderId="45" xfId="0" applyNumberFormat="1" applyFont="1" applyFill="1" applyBorder="1" applyAlignment="1">
      <alignment vertical="center" wrapText="1" readingOrder="1"/>
    </xf>
    <xf numFmtId="9" fontId="165" fillId="53" borderId="45" xfId="2" applyFont="1" applyFill="1" applyBorder="1" applyAlignment="1">
      <alignment horizontal="center" vertical="center" wrapText="1" readingOrder="1"/>
    </xf>
    <xf numFmtId="178" fontId="165" fillId="53" borderId="45" xfId="2" applyNumberFormat="1" applyFont="1" applyFill="1" applyBorder="1" applyAlignment="1">
      <alignment vertical="center" wrapText="1" readingOrder="1"/>
    </xf>
    <xf numFmtId="9" fontId="96" fillId="0" borderId="6" xfId="2" applyFont="1" applyBorder="1" applyAlignment="1">
      <alignment horizontal="center" vertical="center" wrapText="1" readingOrder="1"/>
    </xf>
    <xf numFmtId="9" fontId="96" fillId="0" borderId="82" xfId="2" applyFont="1" applyBorder="1" applyAlignment="1">
      <alignment horizontal="center" vertical="center" wrapText="1" readingOrder="1"/>
    </xf>
    <xf numFmtId="178" fontId="120" fillId="52" borderId="5" xfId="6" applyNumberFormat="1" applyFont="1" applyFill="1" applyBorder="1" applyAlignment="1">
      <alignment horizontal="right" vertical="center" wrapText="1" readingOrder="1"/>
    </xf>
    <xf numFmtId="178" fontId="120" fillId="53" borderId="5" xfId="6" applyNumberFormat="1" applyFont="1" applyFill="1" applyBorder="1" applyAlignment="1">
      <alignment horizontal="right" vertical="center" wrapText="1" readingOrder="1"/>
    </xf>
    <xf numFmtId="0" fontId="167" fillId="51" borderId="80" xfId="0" applyFont="1" applyFill="1" applyBorder="1" applyAlignment="1">
      <alignment horizontal="left" vertical="center" wrapText="1" readingOrder="1"/>
    </xf>
    <xf numFmtId="0" fontId="167" fillId="51" borderId="80" xfId="0" applyFont="1" applyFill="1" applyBorder="1" applyAlignment="1">
      <alignment horizontal="center" vertical="center" wrapText="1" readingOrder="1"/>
    </xf>
    <xf numFmtId="0" fontId="146" fillId="52" borderId="80" xfId="0" applyFont="1" applyFill="1" applyBorder="1" applyAlignment="1">
      <alignment horizontal="left" vertical="center" wrapText="1" readingOrder="1"/>
    </xf>
    <xf numFmtId="0" fontId="160" fillId="51" borderId="52" xfId="4" applyFont="1" applyFill="1" applyBorder="1" applyAlignment="1" applyProtection="1">
      <alignment horizontal="center" vertical="center" wrapText="1" readingOrder="1"/>
      <protection locked="0"/>
    </xf>
    <xf numFmtId="175" fontId="160" fillId="51" borderId="52" xfId="4" applyNumberFormat="1" applyFont="1" applyFill="1" applyBorder="1" applyAlignment="1" applyProtection="1">
      <alignment horizontal="center" vertical="center" wrapText="1" readingOrder="1"/>
      <protection locked="0"/>
    </xf>
    <xf numFmtId="175" fontId="160" fillId="51" borderId="24" xfId="4" applyNumberFormat="1" applyFont="1" applyFill="1" applyBorder="1" applyAlignment="1" applyProtection="1">
      <alignment horizontal="center" vertical="center" wrapText="1" readingOrder="1"/>
      <protection locked="0"/>
    </xf>
    <xf numFmtId="0" fontId="160" fillId="51" borderId="52" xfId="0" applyFont="1" applyFill="1" applyBorder="1" applyAlignment="1">
      <alignment horizontal="center" vertical="center" wrapText="1"/>
    </xf>
    <xf numFmtId="0" fontId="160" fillId="51" borderId="30" xfId="4" applyFont="1" applyFill="1" applyBorder="1" applyAlignment="1">
      <alignment horizontal="center" vertical="center" wrapText="1" readingOrder="1"/>
    </xf>
    <xf numFmtId="0" fontId="160" fillId="51" borderId="25" xfId="4" applyFont="1" applyFill="1" applyBorder="1" applyAlignment="1">
      <alignment horizontal="center" vertical="center" wrapText="1" readingOrder="1"/>
    </xf>
    <xf numFmtId="0" fontId="59" fillId="49" borderId="53" xfId="4" applyFont="1" applyFill="1" applyBorder="1" applyAlignment="1" applyProtection="1">
      <alignment horizontal="center" vertical="center" wrapText="1" readingOrder="1"/>
      <protection locked="0"/>
    </xf>
    <xf numFmtId="173" fontId="61" fillId="49" borderId="53" xfId="4" applyNumberFormat="1" applyFont="1" applyFill="1" applyBorder="1" applyAlignment="1" applyProtection="1">
      <alignment horizontal="right" vertical="center" wrapText="1" readingOrder="1"/>
      <protection locked="0"/>
    </xf>
    <xf numFmtId="9" fontId="61" fillId="49" borderId="53" xfId="2" applyFont="1" applyFill="1" applyBorder="1" applyAlignment="1" applyProtection="1">
      <alignment horizontal="right" vertical="center" wrapText="1" readingOrder="1"/>
      <protection locked="0"/>
    </xf>
    <xf numFmtId="9" fontId="61" fillId="49" borderId="53" xfId="2" applyFont="1" applyFill="1" applyBorder="1" applyAlignment="1" applyProtection="1">
      <alignment horizontal="center" vertical="center" wrapText="1" readingOrder="1"/>
      <protection locked="0"/>
    </xf>
    <xf numFmtId="0" fontId="59" fillId="49" borderId="64" xfId="4" applyFont="1" applyFill="1" applyBorder="1" applyAlignment="1" applyProtection="1">
      <alignment horizontal="center" vertical="center" wrapText="1" readingOrder="1"/>
      <protection locked="0"/>
    </xf>
    <xf numFmtId="173" fontId="61" fillId="49" borderId="64" xfId="4" applyNumberFormat="1" applyFont="1" applyFill="1" applyBorder="1" applyAlignment="1" applyProtection="1">
      <alignment horizontal="right" vertical="center" wrapText="1" readingOrder="1"/>
      <protection locked="0"/>
    </xf>
    <xf numFmtId="9" fontId="61" fillId="49" borderId="64" xfId="2" applyFont="1" applyFill="1" applyBorder="1" applyAlignment="1" applyProtection="1">
      <alignment horizontal="right" vertical="center" wrapText="1" readingOrder="1"/>
      <protection locked="0"/>
    </xf>
    <xf numFmtId="9" fontId="61" fillId="49" borderId="64" xfId="2" applyFont="1" applyFill="1" applyBorder="1" applyAlignment="1" applyProtection="1">
      <alignment horizontal="center" vertical="center" wrapText="1" readingOrder="1"/>
      <protection locked="0"/>
    </xf>
    <xf numFmtId="0" fontId="166" fillId="51" borderId="52" xfId="4" applyFont="1" applyFill="1" applyBorder="1" applyAlignment="1" applyProtection="1">
      <alignment horizontal="center" vertical="center" wrapText="1" readingOrder="1"/>
      <protection locked="0"/>
    </xf>
    <xf numFmtId="173" fontId="167" fillId="51" borderId="52" xfId="4" applyNumberFormat="1" applyFont="1" applyFill="1" applyBorder="1" applyAlignment="1" applyProtection="1">
      <alignment horizontal="right" vertical="center" wrapText="1" readingOrder="1"/>
      <protection locked="0"/>
    </xf>
    <xf numFmtId="9" fontId="167" fillId="51" borderId="52" xfId="2" applyFont="1" applyFill="1" applyBorder="1" applyAlignment="1" applyProtection="1">
      <alignment horizontal="right" vertical="center" wrapText="1" readingOrder="1"/>
      <protection locked="0"/>
    </xf>
    <xf numFmtId="9" fontId="167" fillId="51" borderId="52" xfId="2" applyFont="1" applyFill="1" applyBorder="1" applyAlignment="1" applyProtection="1">
      <alignment horizontal="center" vertical="center" wrapText="1" readingOrder="1"/>
      <protection locked="0"/>
    </xf>
    <xf numFmtId="0" fontId="166" fillId="51" borderId="26" xfId="4" applyFont="1" applyFill="1" applyBorder="1" applyAlignment="1" applyProtection="1">
      <alignment horizontal="center" vertical="center" wrapText="1" readingOrder="1"/>
      <protection locked="0"/>
    </xf>
    <xf numFmtId="175" fontId="166" fillId="51" borderId="27" xfId="4" applyNumberFormat="1" applyFont="1" applyFill="1" applyBorder="1" applyAlignment="1" applyProtection="1">
      <alignment horizontal="center" vertical="center" wrapText="1" readingOrder="1"/>
      <protection locked="0"/>
    </xf>
    <xf numFmtId="0" fontId="166" fillId="51" borderId="27" xfId="0" applyFont="1" applyFill="1" applyBorder="1" applyAlignment="1">
      <alignment horizontal="center" vertical="center" wrapText="1"/>
    </xf>
    <xf numFmtId="0" fontId="166" fillId="51" borderId="27" xfId="4" applyFont="1" applyFill="1" applyBorder="1" applyAlignment="1" applyProtection="1">
      <alignment horizontal="center" vertical="center" wrapText="1" readingOrder="1"/>
      <protection locked="0"/>
    </xf>
    <xf numFmtId="0" fontId="166" fillId="51" borderId="27" xfId="4" applyFont="1" applyFill="1" applyBorder="1" applyAlignment="1">
      <alignment horizontal="center" vertical="center" wrapText="1"/>
    </xf>
    <xf numFmtId="0" fontId="166" fillId="51" borderId="28" xfId="0" applyFont="1" applyFill="1" applyBorder="1" applyAlignment="1">
      <alignment horizontal="center" vertical="center" wrapText="1"/>
    </xf>
    <xf numFmtId="0" fontId="59" fillId="49" borderId="36" xfId="4" applyFont="1" applyFill="1" applyBorder="1" applyAlignment="1" applyProtection="1">
      <alignment horizontal="center" vertical="center" wrapText="1" readingOrder="1"/>
      <protection locked="0"/>
    </xf>
    <xf numFmtId="173" fontId="44" fillId="49" borderId="5" xfId="4" applyNumberFormat="1" applyFont="1" applyFill="1" applyBorder="1" applyAlignment="1">
      <alignment horizontal="right" vertical="center" wrapText="1" readingOrder="1"/>
    </xf>
    <xf numFmtId="173" fontId="44" fillId="49" borderId="5" xfId="1" applyNumberFormat="1" applyFont="1" applyFill="1" applyBorder="1" applyAlignment="1">
      <alignment horizontal="right" vertical="center" wrapText="1" readingOrder="1"/>
    </xf>
    <xf numFmtId="9" fontId="44" fillId="49" borderId="5" xfId="2" applyFont="1" applyFill="1" applyBorder="1" applyAlignment="1">
      <alignment horizontal="right" vertical="center" wrapText="1" readingOrder="1"/>
    </xf>
    <xf numFmtId="9" fontId="44" fillId="49" borderId="5" xfId="4" applyNumberFormat="1" applyFont="1" applyFill="1" applyBorder="1" applyAlignment="1">
      <alignment horizontal="center" vertical="center" wrapText="1" readingOrder="1"/>
    </xf>
    <xf numFmtId="9" fontId="44" fillId="49" borderId="37" xfId="4" applyNumberFormat="1" applyFont="1" applyFill="1" applyBorder="1" applyAlignment="1">
      <alignment horizontal="center" vertical="center" wrapText="1" readingOrder="1"/>
    </xf>
    <xf numFmtId="0" fontId="59" fillId="49" borderId="66" xfId="4" applyFont="1" applyFill="1" applyBorder="1" applyAlignment="1" applyProtection="1">
      <alignment horizontal="center" vertical="center" wrapText="1" readingOrder="1"/>
      <protection locked="0"/>
    </xf>
    <xf numFmtId="173" fontId="59" fillId="49" borderId="7" xfId="4" applyNumberFormat="1" applyFont="1" applyFill="1" applyBorder="1" applyAlignment="1" applyProtection="1">
      <alignment horizontal="right" vertical="center" wrapText="1" readingOrder="1"/>
      <protection locked="0"/>
    </xf>
    <xf numFmtId="173" fontId="44" fillId="49" borderId="7" xfId="1" applyNumberFormat="1" applyFont="1" applyFill="1" applyBorder="1" applyAlignment="1">
      <alignment horizontal="right" vertical="center" wrapText="1" readingOrder="1"/>
    </xf>
    <xf numFmtId="9" fontId="59" fillId="49" borderId="7" xfId="2" applyFont="1" applyFill="1" applyBorder="1" applyAlignment="1" applyProtection="1">
      <alignment horizontal="right" vertical="center" wrapText="1" readingOrder="1"/>
      <protection locked="0"/>
    </xf>
    <xf numFmtId="173" fontId="166" fillId="51" borderId="27" xfId="4" applyNumberFormat="1" applyFont="1" applyFill="1" applyBorder="1" applyAlignment="1" applyProtection="1">
      <alignment horizontal="right" vertical="center" wrapText="1" readingOrder="1"/>
      <protection locked="0"/>
    </xf>
    <xf numFmtId="9" fontId="166" fillId="51" borderId="27" xfId="2" applyFont="1" applyFill="1" applyBorder="1" applyAlignment="1" applyProtection="1">
      <alignment horizontal="right" vertical="center" wrapText="1" readingOrder="1"/>
      <protection locked="0"/>
    </xf>
    <xf numFmtId="9" fontId="166" fillId="51" borderId="27" xfId="4" applyNumberFormat="1" applyFont="1" applyFill="1" applyBorder="1" applyAlignment="1">
      <alignment horizontal="center" vertical="center" wrapText="1" readingOrder="1"/>
    </xf>
    <xf numFmtId="9" fontId="166" fillId="51" borderId="28" xfId="4" applyNumberFormat="1" applyFont="1" applyFill="1" applyBorder="1" applyAlignment="1">
      <alignment horizontal="center" vertical="center" wrapText="1" readingOrder="1"/>
    </xf>
    <xf numFmtId="175" fontId="166" fillId="51" borderId="26" xfId="4" applyNumberFormat="1" applyFont="1" applyFill="1" applyBorder="1" applyAlignment="1" applyProtection="1">
      <alignment horizontal="center" vertical="center" wrapText="1" readingOrder="1"/>
      <protection locked="0"/>
    </xf>
    <xf numFmtId="3" fontId="167" fillId="51" borderId="26" xfId="4" applyNumberFormat="1" applyFont="1" applyFill="1" applyBorder="1" applyAlignment="1" applyProtection="1">
      <alignment horizontal="center" vertical="center" wrapText="1" readingOrder="1"/>
      <protection locked="0"/>
    </xf>
    <xf numFmtId="3" fontId="167" fillId="51" borderId="27" xfId="4" applyNumberFormat="1" applyFont="1" applyFill="1" applyBorder="1" applyAlignment="1" applyProtection="1">
      <alignment horizontal="center" vertical="center" wrapText="1" readingOrder="1"/>
      <protection locked="0"/>
    </xf>
    <xf numFmtId="173" fontId="167" fillId="51" borderId="27" xfId="4" applyNumberFormat="1" applyFont="1" applyFill="1" applyBorder="1" applyAlignment="1" applyProtection="1">
      <alignment horizontal="right" vertical="center" wrapText="1" readingOrder="1"/>
      <protection locked="0"/>
    </xf>
    <xf numFmtId="9" fontId="167" fillId="51" borderId="27" xfId="2" applyFont="1" applyFill="1" applyBorder="1" applyAlignment="1" applyProtection="1">
      <alignment horizontal="right" vertical="center" wrapText="1" readingOrder="1"/>
      <protection locked="0"/>
    </xf>
    <xf numFmtId="9" fontId="167" fillId="51" borderId="27" xfId="4" applyNumberFormat="1" applyFont="1" applyFill="1" applyBorder="1" applyAlignment="1">
      <alignment horizontal="center" vertical="center" wrapText="1" readingOrder="1"/>
    </xf>
    <xf numFmtId="9" fontId="167" fillId="51" borderId="28" xfId="2" applyFont="1" applyFill="1" applyBorder="1" applyAlignment="1" applyProtection="1">
      <alignment horizontal="center" vertical="center" wrapText="1" readingOrder="1"/>
      <protection locked="0"/>
    </xf>
    <xf numFmtId="3" fontId="61" fillId="49" borderId="36" xfId="4" applyNumberFormat="1" applyFont="1" applyFill="1" applyBorder="1" applyAlignment="1" applyProtection="1">
      <alignment horizontal="center" vertical="center" wrapText="1" readingOrder="1"/>
      <protection locked="0"/>
    </xf>
    <xf numFmtId="3" fontId="61" fillId="49" borderId="5" xfId="4" applyNumberFormat="1" applyFont="1" applyFill="1" applyBorder="1" applyAlignment="1" applyProtection="1">
      <alignment horizontal="center" vertical="center" wrapText="1" readingOrder="1"/>
      <protection locked="0"/>
    </xf>
    <xf numFmtId="173" fontId="61" fillId="49" borderId="5" xfId="4" applyNumberFormat="1" applyFont="1" applyFill="1" applyBorder="1" applyAlignment="1" applyProtection="1">
      <alignment horizontal="right" vertical="center" wrapText="1" readingOrder="1"/>
      <protection locked="0"/>
    </xf>
    <xf numFmtId="9" fontId="61" fillId="49" borderId="5" xfId="2" applyFont="1" applyFill="1" applyBorder="1" applyAlignment="1" applyProtection="1">
      <alignment horizontal="right" vertical="center" wrapText="1" readingOrder="1"/>
      <protection locked="0"/>
    </xf>
    <xf numFmtId="9" fontId="58" fillId="49" borderId="5" xfId="4" applyNumberFormat="1" applyFont="1" applyFill="1" applyBorder="1" applyAlignment="1">
      <alignment horizontal="center" vertical="center" wrapText="1" readingOrder="1"/>
    </xf>
    <xf numFmtId="9" fontId="58" fillId="49" borderId="37" xfId="4" applyNumberFormat="1" applyFont="1" applyFill="1" applyBorder="1" applyAlignment="1">
      <alignment horizontal="center" vertical="center" wrapText="1" readingOrder="1"/>
    </xf>
    <xf numFmtId="3" fontId="61" fillId="49" borderId="66" xfId="4" applyNumberFormat="1" applyFont="1" applyFill="1" applyBorder="1" applyAlignment="1" applyProtection="1">
      <alignment horizontal="center" vertical="center" wrapText="1" readingOrder="1"/>
      <protection locked="0"/>
    </xf>
    <xf numFmtId="3" fontId="61" fillId="49" borderId="7" xfId="4" applyNumberFormat="1" applyFont="1" applyFill="1" applyBorder="1" applyAlignment="1" applyProtection="1">
      <alignment horizontal="center" vertical="center" wrapText="1" readingOrder="1"/>
      <protection locked="0"/>
    </xf>
    <xf numFmtId="173" fontId="61" fillId="49" borderId="7" xfId="4" applyNumberFormat="1" applyFont="1" applyFill="1" applyBorder="1" applyAlignment="1" applyProtection="1">
      <alignment horizontal="right" vertical="center" wrapText="1" readingOrder="1"/>
      <protection locked="0"/>
    </xf>
    <xf numFmtId="9" fontId="61" fillId="49" borderId="7" xfId="2" applyFont="1" applyFill="1" applyBorder="1" applyAlignment="1" applyProtection="1">
      <alignment horizontal="right" vertical="center" wrapText="1" readingOrder="1"/>
      <protection locked="0"/>
    </xf>
    <xf numFmtId="9" fontId="61" fillId="49" borderId="7" xfId="2" applyFont="1" applyFill="1" applyBorder="1" applyAlignment="1" applyProtection="1">
      <alignment horizontal="center" vertical="center" wrapText="1" readingOrder="1"/>
      <protection locked="0"/>
    </xf>
    <xf numFmtId="9" fontId="61" fillId="49" borderId="38" xfId="2" applyFont="1" applyFill="1" applyBorder="1" applyAlignment="1" applyProtection="1">
      <alignment horizontal="center" vertical="center" wrapText="1" readingOrder="1"/>
      <protection locked="0"/>
    </xf>
    <xf numFmtId="0" fontId="166" fillId="51" borderId="47" xfId="4" applyFont="1" applyFill="1" applyBorder="1" applyAlignment="1" applyProtection="1">
      <alignment horizontal="center" vertical="center" wrapText="1" readingOrder="1"/>
      <protection locked="0"/>
    </xf>
    <xf numFmtId="175" fontId="166" fillId="51" borderId="48" xfId="4" applyNumberFormat="1" applyFont="1" applyFill="1" applyBorder="1" applyAlignment="1" applyProtection="1">
      <alignment horizontal="center" vertical="center" wrapText="1" readingOrder="1"/>
      <protection locked="0"/>
    </xf>
    <xf numFmtId="0" fontId="166" fillId="51" borderId="48" xfId="0" applyFont="1" applyFill="1" applyBorder="1" applyAlignment="1">
      <alignment horizontal="center" vertical="center" wrapText="1"/>
    </xf>
    <xf numFmtId="0" fontId="166" fillId="51" borderId="48" xfId="4" applyFont="1" applyFill="1" applyBorder="1" applyAlignment="1" applyProtection="1">
      <alignment horizontal="center" vertical="center" wrapText="1" readingOrder="1"/>
      <protection locked="0"/>
    </xf>
    <xf numFmtId="0" fontId="166" fillId="51" borderId="48" xfId="4" applyFont="1" applyFill="1" applyBorder="1" applyAlignment="1">
      <alignment horizontal="center" vertical="center" wrapText="1"/>
    </xf>
    <xf numFmtId="0" fontId="166" fillId="51" borderId="84" xfId="0" applyFont="1" applyFill="1" applyBorder="1" applyAlignment="1">
      <alignment horizontal="center" vertical="center" wrapText="1"/>
    </xf>
    <xf numFmtId="180" fontId="167" fillId="51" borderId="27" xfId="51" applyNumberFormat="1" applyFont="1" applyFill="1" applyBorder="1" applyAlignment="1" applyProtection="1">
      <alignment horizontal="center" vertical="center" wrapText="1" readingOrder="1"/>
      <protection locked="0"/>
    </xf>
    <xf numFmtId="180" fontId="167" fillId="51" borderId="27" xfId="51" applyNumberFormat="1" applyFont="1" applyFill="1" applyBorder="1" applyAlignment="1" applyProtection="1">
      <alignment horizontal="right" vertical="center" wrapText="1" readingOrder="1"/>
      <protection locked="0"/>
    </xf>
    <xf numFmtId="173" fontId="167" fillId="51" borderId="27" xfId="1" applyNumberFormat="1" applyFont="1" applyFill="1" applyBorder="1" applyAlignment="1">
      <alignment horizontal="right" vertical="center" wrapText="1" readingOrder="1"/>
    </xf>
    <xf numFmtId="180" fontId="167" fillId="51" borderId="27" xfId="51" applyNumberFormat="1" applyFont="1" applyFill="1" applyBorder="1" applyAlignment="1">
      <alignment horizontal="right" vertical="center" wrapText="1" readingOrder="1"/>
    </xf>
    <xf numFmtId="9" fontId="167" fillId="51" borderId="27" xfId="4" applyNumberFormat="1" applyFont="1" applyFill="1" applyBorder="1" applyAlignment="1">
      <alignment horizontal="right" vertical="center" wrapText="1" readingOrder="1"/>
    </xf>
    <xf numFmtId="9" fontId="167" fillId="51" borderId="28" xfId="2" applyFont="1" applyFill="1" applyBorder="1" applyAlignment="1" applyProtection="1">
      <alignment horizontal="right" vertical="center" wrapText="1" readingOrder="1"/>
      <protection locked="0"/>
    </xf>
    <xf numFmtId="180" fontId="61" fillId="49" borderId="5" xfId="51" applyNumberFormat="1" applyFont="1" applyFill="1" applyBorder="1" applyAlignment="1" applyProtection="1">
      <alignment horizontal="center" vertical="center" wrapText="1" readingOrder="1"/>
      <protection locked="0"/>
    </xf>
    <xf numFmtId="180" fontId="61" fillId="49" borderId="5" xfId="51" applyNumberFormat="1" applyFont="1" applyFill="1" applyBorder="1" applyAlignment="1" applyProtection="1">
      <alignment horizontal="right" vertical="center" wrapText="1" readingOrder="1"/>
      <protection locked="0"/>
    </xf>
    <xf numFmtId="173" fontId="58" fillId="49" borderId="5" xfId="1" applyNumberFormat="1" applyFont="1" applyFill="1" applyBorder="1" applyAlignment="1">
      <alignment horizontal="right" vertical="center" wrapText="1" readingOrder="1"/>
    </xf>
    <xf numFmtId="180" fontId="58" fillId="49" borderId="5" xfId="51" applyNumberFormat="1" applyFont="1" applyFill="1" applyBorder="1" applyAlignment="1">
      <alignment horizontal="right" vertical="center" wrapText="1" readingOrder="1"/>
    </xf>
    <xf numFmtId="9" fontId="58" fillId="49" borderId="5" xfId="4" applyNumberFormat="1" applyFont="1" applyFill="1" applyBorder="1" applyAlignment="1">
      <alignment horizontal="right" vertical="center" wrapText="1" readingOrder="1"/>
    </xf>
    <xf numFmtId="9" fontId="61" fillId="49" borderId="37" xfId="2" applyFont="1" applyFill="1" applyBorder="1" applyAlignment="1" applyProtection="1">
      <alignment horizontal="right" vertical="center" wrapText="1" readingOrder="1"/>
      <protection locked="0"/>
    </xf>
    <xf numFmtId="180" fontId="61" fillId="49" borderId="7" xfId="51" applyNumberFormat="1" applyFont="1" applyFill="1" applyBorder="1" applyAlignment="1" applyProtection="1">
      <alignment horizontal="center" vertical="center" wrapText="1" readingOrder="1"/>
      <protection locked="0"/>
    </xf>
    <xf numFmtId="180" fontId="61" fillId="49" borderId="7" xfId="51" applyNumberFormat="1" applyFont="1" applyFill="1" applyBorder="1" applyAlignment="1" applyProtection="1">
      <alignment horizontal="right" vertical="center" wrapText="1" readingOrder="1"/>
      <protection locked="0"/>
    </xf>
    <xf numFmtId="173" fontId="58" fillId="49" borderId="7" xfId="1" applyNumberFormat="1" applyFont="1" applyFill="1" applyBorder="1" applyAlignment="1">
      <alignment horizontal="right" vertical="center" wrapText="1" readingOrder="1"/>
    </xf>
    <xf numFmtId="180" fontId="58" fillId="49" borderId="7" xfId="51" applyNumberFormat="1" applyFont="1" applyFill="1" applyBorder="1" applyAlignment="1">
      <alignment horizontal="right" vertical="center" wrapText="1" readingOrder="1"/>
    </xf>
    <xf numFmtId="9" fontId="61" fillId="49" borderId="38" xfId="2" applyFont="1" applyFill="1" applyBorder="1" applyAlignment="1" applyProtection="1">
      <alignment horizontal="right" vertical="center" wrapText="1" readingOrder="1"/>
      <protection locked="0"/>
    </xf>
    <xf numFmtId="0" fontId="180" fillId="0" borderId="0" xfId="0" applyFont="1"/>
    <xf numFmtId="0" fontId="0" fillId="3" borderId="0" xfId="0" applyFill="1"/>
    <xf numFmtId="9" fontId="130" fillId="53" borderId="5" xfId="7" applyFont="1" applyFill="1" applyBorder="1" applyAlignment="1">
      <alignment horizontal="center" vertical="center" wrapText="1" readingOrder="1"/>
    </xf>
    <xf numFmtId="0" fontId="146" fillId="52" borderId="80" xfId="0" applyFont="1" applyFill="1" applyBorder="1" applyAlignment="1">
      <alignment horizontal="center" vertical="center" wrapText="1" readingOrder="1"/>
    </xf>
    <xf numFmtId="9" fontId="122" fillId="43" borderId="5" xfId="7" applyFont="1" applyFill="1" applyBorder="1" applyAlignment="1">
      <alignment horizontal="center" vertical="center" wrapText="1" readingOrder="1"/>
    </xf>
    <xf numFmtId="0" fontId="181" fillId="4" borderId="0" xfId="0" applyFont="1" applyFill="1"/>
    <xf numFmtId="0" fontId="182" fillId="4" borderId="0" xfId="0" applyFont="1" applyFill="1"/>
    <xf numFmtId="183" fontId="68" fillId="0" borderId="1" xfId="0" applyNumberFormat="1" applyFont="1" applyBorder="1" applyAlignment="1">
      <alignment horizontal="right" vertical="center" wrapText="1" readingOrder="1"/>
    </xf>
    <xf numFmtId="0" fontId="14" fillId="0" borderId="0" xfId="0" applyFont="1"/>
    <xf numFmtId="0" fontId="68" fillId="0" borderId="1" xfId="0" applyFont="1" applyBorder="1" applyAlignment="1">
      <alignment vertical="center" wrapText="1" readingOrder="1"/>
    </xf>
    <xf numFmtId="0" fontId="167" fillId="0" borderId="0" xfId="0" applyFont="1" applyAlignment="1">
      <alignment horizontal="left" vertical="center" wrapText="1" readingOrder="1"/>
    </xf>
    <xf numFmtId="0" fontId="68" fillId="5" borderId="1" xfId="0" applyFont="1" applyFill="1" applyBorder="1" applyAlignment="1">
      <alignment horizontal="center" vertical="center" wrapText="1" readingOrder="1"/>
    </xf>
    <xf numFmtId="0" fontId="68" fillId="5" borderId="1" xfId="0" applyFont="1" applyFill="1" applyBorder="1" applyAlignment="1">
      <alignment horizontal="left" vertical="center" wrapText="1" readingOrder="1"/>
    </xf>
    <xf numFmtId="0" fontId="68" fillId="5" borderId="1" xfId="0" applyFont="1" applyFill="1" applyBorder="1" applyAlignment="1">
      <alignment vertical="center" wrapText="1" readingOrder="1"/>
    </xf>
    <xf numFmtId="183" fontId="68" fillId="5" borderId="1" xfId="0" applyNumberFormat="1" applyFont="1" applyFill="1" applyBorder="1" applyAlignment="1">
      <alignment horizontal="right" vertical="center" wrapText="1" readingOrder="1"/>
    </xf>
    <xf numFmtId="0" fontId="160" fillId="51" borderId="26" xfId="0" applyFont="1" applyFill="1" applyBorder="1" applyAlignment="1">
      <alignment horizontal="center" vertical="center" wrapText="1" readingOrder="1"/>
    </xf>
    <xf numFmtId="0" fontId="160" fillId="51" borderId="27" xfId="0" applyFont="1" applyFill="1" applyBorder="1" applyAlignment="1">
      <alignment horizontal="center" vertical="center" wrapText="1" readingOrder="1"/>
    </xf>
    <xf numFmtId="178" fontId="160" fillId="51" borderId="27" xfId="0" applyNumberFormat="1" applyFont="1" applyFill="1" applyBorder="1" applyAlignment="1">
      <alignment horizontal="center" vertical="center" wrapText="1" readingOrder="1"/>
    </xf>
    <xf numFmtId="178" fontId="160" fillId="51" borderId="28" xfId="0" applyNumberFormat="1" applyFont="1" applyFill="1" applyBorder="1" applyAlignment="1">
      <alignment horizontal="center" vertical="center" wrapText="1" readingOrder="1"/>
    </xf>
    <xf numFmtId="0" fontId="51" fillId="0" borderId="0" xfId="0" applyFont="1" applyAlignment="1">
      <alignment horizontal="center" vertical="center" textRotation="90" wrapText="1" readingOrder="1"/>
    </xf>
    <xf numFmtId="178" fontId="159" fillId="0" borderId="0" xfId="0" applyNumberFormat="1" applyFont="1" applyAlignment="1">
      <alignment horizontal="right" vertical="center" wrapText="1" readingOrder="1"/>
    </xf>
    <xf numFmtId="9" fontId="159" fillId="0" borderId="0" xfId="2" applyFont="1" applyFill="1" applyBorder="1" applyAlignment="1">
      <alignment horizontal="center" vertical="center" wrapText="1"/>
    </xf>
    <xf numFmtId="0" fontId="51" fillId="0" borderId="0" xfId="0" applyFont="1" applyAlignment="1">
      <alignment horizontal="center" vertical="center" textRotation="90" readingOrder="1"/>
    </xf>
    <xf numFmtId="0" fontId="53" fillId="0" borderId="0" xfId="0" applyFont="1" applyAlignment="1">
      <alignment horizontal="left" vertical="center" wrapText="1" readingOrder="1"/>
    </xf>
    <xf numFmtId="0" fontId="48" fillId="0" borderId="0" xfId="0" applyFont="1" applyAlignment="1">
      <alignment horizontal="left" vertical="center" wrapText="1" readingOrder="1"/>
    </xf>
    <xf numFmtId="0" fontId="159" fillId="0" borderId="0" xfId="0" applyFont="1" applyAlignment="1">
      <alignment horizontal="left" vertical="center" wrapText="1" readingOrder="1"/>
    </xf>
    <xf numFmtId="178" fontId="54" fillId="0" borderId="0" xfId="0" applyNumberFormat="1" applyFont="1" applyAlignment="1">
      <alignment horizontal="right" vertical="center" wrapText="1" readingOrder="1"/>
    </xf>
    <xf numFmtId="0" fontId="160" fillId="0" borderId="0" xfId="0" applyFont="1" applyAlignment="1">
      <alignment horizontal="left" vertical="center" wrapText="1" readingOrder="1"/>
    </xf>
    <xf numFmtId="171" fontId="159" fillId="0" borderId="0" xfId="1" applyNumberFormat="1" applyFont="1" applyFill="1" applyBorder="1" applyAlignment="1">
      <alignment horizontal="left" vertical="center" wrapText="1" readingOrder="1"/>
    </xf>
    <xf numFmtId="0" fontId="90" fillId="0" borderId="0" xfId="0" applyFont="1"/>
    <xf numFmtId="0" fontId="64" fillId="0" borderId="57" xfId="0" applyFont="1" applyBorder="1" applyAlignment="1">
      <alignment vertical="center" wrapText="1" readingOrder="1"/>
    </xf>
    <xf numFmtId="178" fontId="160" fillId="51" borderId="29" xfId="0" applyNumberFormat="1" applyFont="1" applyFill="1" applyBorder="1" applyAlignment="1">
      <alignment horizontal="center" vertical="center" wrapText="1" readingOrder="1"/>
    </xf>
    <xf numFmtId="178" fontId="159" fillId="53" borderId="94" xfId="0" applyNumberFormat="1" applyFont="1" applyFill="1" applyBorder="1" applyAlignment="1">
      <alignment horizontal="right" vertical="center" wrapText="1" readingOrder="1"/>
    </xf>
    <xf numFmtId="178" fontId="159" fillId="52" borderId="82" xfId="0" applyNumberFormat="1" applyFont="1" applyFill="1" applyBorder="1" applyAlignment="1">
      <alignment horizontal="right" vertical="center" wrapText="1" readingOrder="1"/>
    </xf>
    <xf numFmtId="178" fontId="159" fillId="52" borderId="6" xfId="0" applyNumberFormat="1" applyFont="1" applyFill="1" applyBorder="1" applyAlignment="1">
      <alignment horizontal="right" vertical="center" wrapText="1" readingOrder="1"/>
    </xf>
    <xf numFmtId="0" fontId="167" fillId="51" borderId="27" xfId="0" applyFont="1" applyFill="1" applyBorder="1" applyAlignment="1">
      <alignment horizontal="center" vertical="center" wrapText="1" readingOrder="1"/>
    </xf>
    <xf numFmtId="0" fontId="167" fillId="49" borderId="5" xfId="0" applyFont="1" applyFill="1" applyBorder="1" applyAlignment="1">
      <alignment horizontal="left" vertical="center" wrapText="1" readingOrder="1"/>
    </xf>
    <xf numFmtId="0" fontId="43" fillId="0" borderId="0" xfId="0" applyFont="1" applyAlignment="1">
      <alignment horizontal="left" vertical="center" wrapText="1" readingOrder="1"/>
    </xf>
    <xf numFmtId="0" fontId="167" fillId="53" borderId="45" xfId="0" applyFont="1" applyFill="1" applyBorder="1" applyAlignment="1">
      <alignment horizontal="left" vertical="center" wrapText="1" readingOrder="1"/>
    </xf>
    <xf numFmtId="0" fontId="167" fillId="52" borderId="42" xfId="0" applyFont="1" applyFill="1" applyBorder="1" applyAlignment="1">
      <alignment horizontal="left" vertical="center" wrapText="1" readingOrder="1"/>
    </xf>
    <xf numFmtId="0" fontId="167" fillId="52" borderId="5" xfId="0" applyFont="1" applyFill="1" applyBorder="1" applyAlignment="1">
      <alignment horizontal="left" vertical="center" wrapText="1" readingOrder="1"/>
    </xf>
    <xf numFmtId="0" fontId="60" fillId="0" borderId="0" xfId="0" applyFont="1" applyAlignment="1">
      <alignment horizontal="center" vertical="center" textRotation="90" wrapText="1" readingOrder="1"/>
    </xf>
    <xf numFmtId="0" fontId="167" fillId="51" borderId="32" xfId="0" applyFont="1" applyFill="1" applyBorder="1" applyAlignment="1">
      <alignment horizontal="center" vertical="center" wrapText="1" readingOrder="1"/>
    </xf>
    <xf numFmtId="0" fontId="43" fillId="0" borderId="0" xfId="0" applyFont="1" applyAlignment="1">
      <alignment vertical="center" wrapText="1" readingOrder="1"/>
    </xf>
    <xf numFmtId="0" fontId="60" fillId="0" borderId="0" xfId="0" applyFont="1" applyAlignment="1">
      <alignment horizontal="left" vertical="center" wrapText="1" readingOrder="1"/>
    </xf>
    <xf numFmtId="0" fontId="167" fillId="52" borderId="41" xfId="0" applyFont="1" applyFill="1" applyBorder="1" applyAlignment="1">
      <alignment horizontal="left" vertical="center" wrapText="1" readingOrder="1"/>
    </xf>
    <xf numFmtId="0" fontId="167" fillId="52" borderId="36" xfId="0" applyFont="1" applyFill="1" applyBorder="1" applyAlignment="1">
      <alignment horizontal="left" vertical="center" wrapText="1" readingOrder="1"/>
    </xf>
    <xf numFmtId="0" fontId="167" fillId="53" borderId="44" xfId="0" applyFont="1" applyFill="1" applyBorder="1" applyAlignment="1">
      <alignment horizontal="left" vertical="center" wrapText="1" readingOrder="1"/>
    </xf>
    <xf numFmtId="0" fontId="43" fillId="0" borderId="0" xfId="0" applyFont="1" applyAlignment="1">
      <alignment horizontal="center" vertical="center" wrapText="1" readingOrder="1"/>
    </xf>
    <xf numFmtId="178" fontId="167" fillId="49" borderId="5" xfId="0" applyNumberFormat="1" applyFont="1" applyFill="1" applyBorder="1" applyAlignment="1">
      <alignment horizontal="right" vertical="center" wrapText="1" readingOrder="1"/>
    </xf>
    <xf numFmtId="9" fontId="167" fillId="49" borderId="5" xfId="2" applyFont="1" applyFill="1" applyBorder="1" applyAlignment="1">
      <alignment horizontal="center" vertical="center" wrapText="1"/>
    </xf>
    <xf numFmtId="178" fontId="167" fillId="49" borderId="37" xfId="0" applyNumberFormat="1" applyFont="1" applyFill="1" applyBorder="1" applyAlignment="1">
      <alignment horizontal="right" vertical="center" wrapText="1" readingOrder="1"/>
    </xf>
    <xf numFmtId="178" fontId="167" fillId="53" borderId="45" xfId="0" applyNumberFormat="1" applyFont="1" applyFill="1" applyBorder="1" applyAlignment="1">
      <alignment horizontal="right" vertical="center" wrapText="1" readingOrder="1"/>
    </xf>
    <xf numFmtId="9" fontId="167" fillId="53" borderId="45" xfId="2" applyFont="1" applyFill="1" applyBorder="1" applyAlignment="1">
      <alignment horizontal="center" vertical="center" wrapText="1"/>
    </xf>
    <xf numFmtId="178" fontId="167" fillId="53" borderId="46" xfId="0" applyNumberFormat="1" applyFont="1" applyFill="1" applyBorder="1" applyAlignment="1">
      <alignment horizontal="right" vertical="center" wrapText="1" readingOrder="1"/>
    </xf>
    <xf numFmtId="178" fontId="167" fillId="49" borderId="6" xfId="0" applyNumberFormat="1" applyFont="1" applyFill="1" applyBorder="1" applyAlignment="1">
      <alignment horizontal="right" vertical="center" wrapText="1" readingOrder="1"/>
    </xf>
    <xf numFmtId="178" fontId="167" fillId="53" borderId="94" xfId="0" applyNumberFormat="1" applyFont="1" applyFill="1" applyBorder="1" applyAlignment="1">
      <alignment horizontal="right" vertical="center" wrapText="1" readingOrder="1"/>
    </xf>
    <xf numFmtId="0" fontId="56" fillId="0" borderId="0" xfId="0" applyFont="1" applyAlignment="1">
      <alignment horizontal="left" vertical="center" wrapText="1" readingOrder="1"/>
    </xf>
    <xf numFmtId="178" fontId="66" fillId="0" borderId="0" xfId="0" applyNumberFormat="1" applyFont="1" applyAlignment="1">
      <alignment horizontal="right" vertical="center" wrapText="1" readingOrder="1"/>
    </xf>
    <xf numFmtId="9" fontId="66" fillId="0" borderId="0" xfId="2" applyFont="1" applyFill="1" applyBorder="1" applyAlignment="1">
      <alignment horizontal="center" vertical="center" wrapText="1" readingOrder="1"/>
    </xf>
    <xf numFmtId="178" fontId="160" fillId="51" borderId="95" xfId="0" applyNumberFormat="1" applyFont="1" applyFill="1" applyBorder="1" applyAlignment="1">
      <alignment horizontal="center" vertical="center" wrapText="1" readingOrder="1"/>
    </xf>
    <xf numFmtId="0" fontId="47" fillId="0" borderId="0" xfId="0" applyFont="1" applyAlignment="1">
      <alignment horizontal="center" vertical="center" textRotation="90" readingOrder="1"/>
    </xf>
    <xf numFmtId="0" fontId="53" fillId="0" borderId="0" xfId="0" applyFont="1" applyAlignment="1">
      <alignment vertical="center" wrapText="1" readingOrder="1"/>
    </xf>
    <xf numFmtId="0" fontId="67" fillId="4" borderId="1" xfId="0" applyFont="1" applyFill="1" applyBorder="1" applyAlignment="1">
      <alignment horizontal="center" vertical="center" wrapText="1" readingOrder="1"/>
    </xf>
    <xf numFmtId="0" fontId="67" fillId="4" borderId="83" xfId="0" applyFont="1" applyFill="1" applyBorder="1" applyAlignment="1">
      <alignment horizontal="center" vertical="center" wrapText="1" readingOrder="1"/>
    </xf>
    <xf numFmtId="0" fontId="0" fillId="4" borderId="0" xfId="0" applyFill="1" applyAlignment="1">
      <alignment horizontal="center" vertical="center" wrapText="1"/>
    </xf>
    <xf numFmtId="0" fontId="183" fillId="0" borderId="0" xfId="0" applyFont="1"/>
    <xf numFmtId="0" fontId="184" fillId="0" borderId="0" xfId="0" applyFont="1"/>
    <xf numFmtId="0" fontId="166" fillId="51" borderId="32" xfId="0" applyFont="1" applyFill="1" applyBorder="1" applyAlignment="1">
      <alignment horizontal="center" vertical="center" wrapText="1" readingOrder="1"/>
    </xf>
    <xf numFmtId="0" fontId="64" fillId="0" borderId="9" xfId="0" applyFont="1" applyBorder="1" applyAlignment="1">
      <alignment horizontal="left" vertical="center" wrapText="1" readingOrder="1"/>
    </xf>
    <xf numFmtId="178" fontId="64" fillId="0" borderId="9" xfId="0" applyNumberFormat="1" applyFont="1" applyBorder="1" applyAlignment="1">
      <alignment horizontal="right" vertical="center" wrapText="1" readingOrder="1"/>
    </xf>
    <xf numFmtId="9" fontId="46" fillId="0" borderId="9" xfId="2" applyFont="1" applyBorder="1" applyAlignment="1">
      <alignment horizontal="center" vertical="center" wrapText="1"/>
    </xf>
    <xf numFmtId="178" fontId="64" fillId="0" borderId="13" xfId="0" applyNumberFormat="1" applyFont="1" applyBorder="1" applyAlignment="1">
      <alignment horizontal="right" vertical="center" wrapText="1" readingOrder="1"/>
    </xf>
    <xf numFmtId="178" fontId="64" fillId="0" borderId="35" xfId="0" applyNumberFormat="1" applyFont="1" applyBorder="1" applyAlignment="1">
      <alignment horizontal="right" vertical="center" wrapText="1" readingOrder="1"/>
    </xf>
    <xf numFmtId="0" fontId="64" fillId="0" borderId="5" xfId="0" applyFont="1" applyBorder="1" applyAlignment="1">
      <alignment horizontal="left" vertical="center" wrapText="1" readingOrder="1"/>
    </xf>
    <xf numFmtId="178" fontId="64" fillId="0" borderId="5" xfId="0" applyNumberFormat="1" applyFont="1" applyBorder="1" applyAlignment="1">
      <alignment horizontal="right" vertical="center" wrapText="1" readingOrder="1"/>
    </xf>
    <xf numFmtId="9" fontId="46" fillId="0" borderId="5" xfId="2" applyFont="1" applyBorder="1" applyAlignment="1">
      <alignment horizontal="center" vertical="center" wrapText="1"/>
    </xf>
    <xf numFmtId="178" fontId="64" fillId="0" borderId="6" xfId="0" applyNumberFormat="1" applyFont="1" applyBorder="1" applyAlignment="1">
      <alignment horizontal="right" vertical="center" wrapText="1" readingOrder="1"/>
    </xf>
    <xf numFmtId="0" fontId="53" fillId="49" borderId="5" xfId="0" applyFont="1" applyFill="1" applyBorder="1" applyAlignment="1">
      <alignment horizontal="left" vertical="center" wrapText="1" readingOrder="1"/>
    </xf>
    <xf numFmtId="178" fontId="137" fillId="49" borderId="5" xfId="0" applyNumberFormat="1" applyFont="1" applyFill="1" applyBorder="1" applyAlignment="1">
      <alignment horizontal="right" vertical="center" wrapText="1" readingOrder="1"/>
    </xf>
    <xf numFmtId="9" fontId="74" fillId="49" borderId="5" xfId="2" applyFont="1" applyFill="1" applyBorder="1" applyAlignment="1">
      <alignment horizontal="center" vertical="center" wrapText="1"/>
    </xf>
    <xf numFmtId="178" fontId="137" fillId="49" borderId="6" xfId="0" applyNumberFormat="1" applyFont="1" applyFill="1" applyBorder="1" applyAlignment="1">
      <alignment horizontal="right" vertical="center" wrapText="1" readingOrder="1"/>
    </xf>
    <xf numFmtId="178" fontId="137" fillId="49" borderId="37" xfId="0" applyNumberFormat="1" applyFont="1" applyFill="1" applyBorder="1" applyAlignment="1">
      <alignment horizontal="right" vertical="center" wrapText="1" readingOrder="1"/>
    </xf>
    <xf numFmtId="178" fontId="64" fillId="4" borderId="9" xfId="0" applyNumberFormat="1" applyFont="1" applyFill="1" applyBorder="1" applyAlignment="1">
      <alignment horizontal="right" vertical="center" wrapText="1" readingOrder="1"/>
    </xf>
    <xf numFmtId="178" fontId="64" fillId="0" borderId="37" xfId="0" applyNumberFormat="1" applyFont="1" applyBorder="1" applyAlignment="1">
      <alignment horizontal="right" vertical="center" wrapText="1" readingOrder="1"/>
    </xf>
    <xf numFmtId="178" fontId="64" fillId="4" borderId="5" xfId="0" applyNumberFormat="1" applyFont="1" applyFill="1" applyBorder="1" applyAlignment="1">
      <alignment horizontal="right" vertical="center" wrapText="1" readingOrder="1"/>
    </xf>
    <xf numFmtId="9" fontId="46" fillId="4" borderId="5" xfId="2" applyFont="1" applyFill="1" applyBorder="1" applyAlignment="1">
      <alignment horizontal="center" vertical="center" wrapText="1"/>
    </xf>
    <xf numFmtId="178" fontId="64" fillId="4" borderId="6" xfId="0" applyNumberFormat="1" applyFont="1" applyFill="1" applyBorder="1" applyAlignment="1">
      <alignment horizontal="right" vertical="center" wrapText="1" readingOrder="1"/>
    </xf>
    <xf numFmtId="0" fontId="64" fillId="4" borderId="5" xfId="0" applyFont="1" applyFill="1" applyBorder="1" applyAlignment="1">
      <alignment horizontal="left" vertical="center" wrapText="1" readingOrder="1"/>
    </xf>
    <xf numFmtId="0" fontId="185" fillId="4" borderId="5" xfId="0" applyFont="1" applyFill="1" applyBorder="1" applyAlignment="1">
      <alignment horizontal="left" vertical="center" wrapText="1" readingOrder="1"/>
    </xf>
    <xf numFmtId="178" fontId="185" fillId="0" borderId="5" xfId="0" applyNumberFormat="1" applyFont="1" applyBorder="1" applyAlignment="1">
      <alignment horizontal="right" vertical="center" wrapText="1" readingOrder="1"/>
    </xf>
    <xf numFmtId="178" fontId="185" fillId="4" borderId="5" xfId="0" applyNumberFormat="1" applyFont="1" applyFill="1" applyBorder="1" applyAlignment="1">
      <alignment horizontal="right" vertical="center" wrapText="1" readingOrder="1"/>
    </xf>
    <xf numFmtId="9" fontId="185" fillId="4" borderId="5" xfId="2" applyFont="1" applyFill="1" applyBorder="1" applyAlignment="1">
      <alignment horizontal="center" vertical="center" wrapText="1"/>
    </xf>
    <xf numFmtId="178" fontId="185" fillId="4" borderId="6" xfId="0" applyNumberFormat="1" applyFont="1" applyFill="1" applyBorder="1" applyAlignment="1">
      <alignment horizontal="right" vertical="center" wrapText="1" readingOrder="1"/>
    </xf>
    <xf numFmtId="178" fontId="64" fillId="4" borderId="37" xfId="0" applyNumberFormat="1" applyFont="1" applyFill="1" applyBorder="1" applyAlignment="1">
      <alignment horizontal="right" vertical="center" wrapText="1" readingOrder="1"/>
    </xf>
    <xf numFmtId="178" fontId="46" fillId="0" borderId="5" xfId="0" applyNumberFormat="1" applyFont="1" applyBorder="1" applyAlignment="1">
      <alignment horizontal="right" vertical="center" wrapText="1" readingOrder="1"/>
    </xf>
    <xf numFmtId="0" fontId="64" fillId="0" borderId="56" xfId="0" applyFont="1" applyBorder="1" applyAlignment="1">
      <alignment horizontal="left" vertical="center" wrapText="1" readingOrder="1"/>
    </xf>
    <xf numFmtId="9" fontId="137" fillId="49" borderId="5" xfId="2" applyFont="1" applyFill="1" applyBorder="1" applyAlignment="1">
      <alignment horizontal="center" vertical="center" wrapText="1" readingOrder="1"/>
    </xf>
    <xf numFmtId="0" fontId="160" fillId="49" borderId="5" xfId="0" applyFont="1" applyFill="1" applyBorder="1" applyAlignment="1">
      <alignment horizontal="left" vertical="center" wrapText="1" readingOrder="1"/>
    </xf>
    <xf numFmtId="178" fontId="160" fillId="49" borderId="5" xfId="0" applyNumberFormat="1" applyFont="1" applyFill="1" applyBorder="1" applyAlignment="1">
      <alignment horizontal="right" vertical="center" wrapText="1" readingOrder="1"/>
    </xf>
    <xf numFmtId="9" fontId="160" fillId="49" borderId="5" xfId="2" applyFont="1" applyFill="1" applyBorder="1" applyAlignment="1">
      <alignment horizontal="center" vertical="center" wrapText="1"/>
    </xf>
    <xf numFmtId="178" fontId="160" fillId="49" borderId="6" xfId="0" applyNumberFormat="1" applyFont="1" applyFill="1" applyBorder="1" applyAlignment="1">
      <alignment horizontal="right" vertical="center" wrapText="1" readingOrder="1"/>
    </xf>
    <xf numFmtId="178" fontId="160" fillId="49" borderId="37" xfId="0" applyNumberFormat="1" applyFont="1" applyFill="1" applyBorder="1" applyAlignment="1">
      <alignment horizontal="right" vertical="center" wrapText="1" readingOrder="1"/>
    </xf>
    <xf numFmtId="0" fontId="160" fillId="53" borderId="45" xfId="0" applyFont="1" applyFill="1" applyBorder="1" applyAlignment="1">
      <alignment horizontal="left" vertical="center" wrapText="1" readingOrder="1"/>
    </xf>
    <xf numFmtId="178" fontId="160" fillId="53" borderId="45" xfId="0" applyNumberFormat="1" applyFont="1" applyFill="1" applyBorder="1" applyAlignment="1">
      <alignment horizontal="right" vertical="center" wrapText="1" readingOrder="1"/>
    </xf>
    <xf numFmtId="9" fontId="160" fillId="53" borderId="45" xfId="2" applyFont="1" applyFill="1" applyBorder="1" applyAlignment="1">
      <alignment horizontal="center" vertical="center" wrapText="1"/>
    </xf>
    <xf numFmtId="178" fontId="160" fillId="53" borderId="94" xfId="0" applyNumberFormat="1" applyFont="1" applyFill="1" applyBorder="1" applyAlignment="1">
      <alignment horizontal="right" vertical="center" wrapText="1" readingOrder="1"/>
    </xf>
    <xf numFmtId="178" fontId="160" fillId="53" borderId="46" xfId="0" applyNumberFormat="1" applyFont="1" applyFill="1" applyBorder="1" applyAlignment="1">
      <alignment horizontal="right" vertical="center" wrapText="1" readingOrder="1"/>
    </xf>
    <xf numFmtId="0" fontId="53" fillId="0" borderId="8" xfId="0" applyFont="1" applyBorder="1" applyAlignment="1">
      <alignment vertical="center" textRotation="90" wrapText="1" readingOrder="1"/>
    </xf>
    <xf numFmtId="0" fontId="53" fillId="0" borderId="8" xfId="0" applyFont="1" applyBorder="1" applyAlignment="1">
      <alignment horizontal="center" vertical="center" textRotation="90" wrapText="1" readingOrder="1"/>
    </xf>
    <xf numFmtId="9" fontId="185" fillId="0" borderId="5" xfId="2" applyFont="1" applyFill="1" applyBorder="1" applyAlignment="1">
      <alignment horizontal="center" vertical="center" wrapText="1" readingOrder="1"/>
    </xf>
    <xf numFmtId="178" fontId="185" fillId="0" borderId="6" xfId="0" applyNumberFormat="1" applyFont="1" applyBorder="1" applyAlignment="1">
      <alignment horizontal="right" vertical="center" wrapText="1" readingOrder="1"/>
    </xf>
    <xf numFmtId="178" fontId="185" fillId="0" borderId="37" xfId="0" applyNumberFormat="1" applyFont="1" applyBorder="1" applyAlignment="1">
      <alignment horizontal="right" vertical="center" wrapText="1" readingOrder="1"/>
    </xf>
    <xf numFmtId="0" fontId="53" fillId="0" borderId="9" xfId="0" applyFont="1" applyBorder="1" applyAlignment="1">
      <alignment vertical="center" textRotation="90" wrapText="1" readingOrder="1"/>
    </xf>
    <xf numFmtId="0" fontId="64" fillId="0" borderId="9" xfId="0" applyFont="1" applyBorder="1" applyAlignment="1">
      <alignment vertical="center" wrapText="1" readingOrder="1"/>
    </xf>
    <xf numFmtId="178" fontId="46" fillId="0" borderId="9" xfId="0" applyNumberFormat="1" applyFont="1" applyBorder="1" applyAlignment="1">
      <alignment horizontal="right" vertical="center" wrapText="1" readingOrder="1"/>
    </xf>
    <xf numFmtId="0" fontId="64" fillId="0" borderId="5" xfId="0" applyFont="1" applyBorder="1" applyAlignment="1">
      <alignment vertical="center" wrapText="1" readingOrder="1"/>
    </xf>
    <xf numFmtId="9" fontId="46" fillId="0" borderId="5" xfId="2" applyFont="1" applyFill="1" applyBorder="1" applyAlignment="1">
      <alignment horizontal="center" vertical="center" wrapText="1"/>
    </xf>
    <xf numFmtId="9" fontId="185" fillId="0" borderId="5" xfId="2" applyFont="1" applyBorder="1" applyAlignment="1">
      <alignment horizontal="center" vertical="center" wrapText="1" readingOrder="1"/>
    </xf>
    <xf numFmtId="0" fontId="64" fillId="4" borderId="5" xfId="0" applyFont="1" applyFill="1" applyBorder="1" applyAlignment="1">
      <alignment vertical="center" wrapText="1" readingOrder="1"/>
    </xf>
    <xf numFmtId="0" fontId="185" fillId="0" borderId="5" xfId="0" applyFont="1" applyBorder="1" applyAlignment="1">
      <alignment vertical="center" wrapText="1" readingOrder="1"/>
    </xf>
    <xf numFmtId="9" fontId="185" fillId="0" borderId="5" xfId="2" applyFont="1" applyFill="1" applyBorder="1" applyAlignment="1">
      <alignment horizontal="center" vertical="center" wrapText="1"/>
    </xf>
    <xf numFmtId="0" fontId="53" fillId="2" borderId="40" xfId="0" applyFont="1" applyFill="1" applyBorder="1" applyAlignment="1">
      <alignment horizontal="center" vertical="center" wrapText="1" readingOrder="1"/>
    </xf>
    <xf numFmtId="178" fontId="74" fillId="0" borderId="0" xfId="0" applyNumberFormat="1" applyFont="1" applyAlignment="1">
      <alignment horizontal="right" vertical="center" wrapText="1" readingOrder="1"/>
    </xf>
    <xf numFmtId="9" fontId="74" fillId="0" borderId="0" xfId="2" applyFont="1" applyAlignment="1">
      <alignment horizontal="center" vertical="center" wrapText="1"/>
    </xf>
    <xf numFmtId="178" fontId="74" fillId="0" borderId="0" xfId="2" applyNumberFormat="1" applyFont="1" applyAlignment="1">
      <alignment horizontal="right" vertical="center" wrapText="1"/>
    </xf>
    <xf numFmtId="0" fontId="160" fillId="51" borderId="41" xfId="0" applyFont="1" applyFill="1" applyBorder="1" applyAlignment="1">
      <alignment horizontal="center" vertical="center" wrapText="1" readingOrder="1"/>
    </xf>
    <xf numFmtId="178" fontId="160" fillId="51" borderId="42" xfId="0" applyNumberFormat="1" applyFont="1" applyFill="1" applyBorder="1" applyAlignment="1">
      <alignment horizontal="center" vertical="center" wrapText="1" readingOrder="1"/>
    </xf>
    <xf numFmtId="0" fontId="160" fillId="51" borderId="42" xfId="0" applyFont="1" applyFill="1" applyBorder="1" applyAlignment="1">
      <alignment horizontal="center" vertical="center" wrapText="1" readingOrder="1"/>
    </xf>
    <xf numFmtId="178" fontId="185" fillId="4" borderId="42" xfId="0" applyNumberFormat="1" applyFont="1" applyFill="1" applyBorder="1" applyAlignment="1">
      <alignment horizontal="right" vertical="center" wrapText="1" readingOrder="1"/>
    </xf>
    <xf numFmtId="9" fontId="185" fillId="4" borderId="42" xfId="2" applyFont="1" applyFill="1" applyBorder="1" applyAlignment="1">
      <alignment horizontal="center" vertical="center" wrapText="1"/>
    </xf>
    <xf numFmtId="178" fontId="185" fillId="4" borderId="42" xfId="0" applyNumberFormat="1" applyFont="1" applyFill="1" applyBorder="1" applyAlignment="1">
      <alignment horizontal="right" vertical="center" wrapText="1"/>
    </xf>
    <xf numFmtId="178" fontId="185" fillId="4" borderId="5" xfId="0" applyNumberFormat="1" applyFont="1" applyFill="1" applyBorder="1" applyAlignment="1">
      <alignment horizontal="right" vertical="center" wrapText="1"/>
    </xf>
    <xf numFmtId="178" fontId="185" fillId="4" borderId="5" xfId="2" applyNumberFormat="1" applyFont="1" applyFill="1" applyBorder="1" applyAlignment="1">
      <alignment horizontal="right" vertical="center" wrapText="1"/>
    </xf>
    <xf numFmtId="0" fontId="160" fillId="51" borderId="47" xfId="0" applyFont="1" applyFill="1" applyBorder="1" applyAlignment="1">
      <alignment horizontal="left" vertical="center" wrapText="1" readingOrder="1"/>
    </xf>
    <xf numFmtId="178" fontId="160" fillId="51" borderId="48" xfId="0" applyNumberFormat="1" applyFont="1" applyFill="1" applyBorder="1" applyAlignment="1">
      <alignment horizontal="right" vertical="center" wrapText="1" readingOrder="1"/>
    </xf>
    <xf numFmtId="9" fontId="160" fillId="51" borderId="48" xfId="2" applyFont="1" applyFill="1" applyBorder="1" applyAlignment="1">
      <alignment horizontal="center" vertical="center" wrapText="1"/>
    </xf>
    <xf numFmtId="178" fontId="160" fillId="51" borderId="48" xfId="2" applyNumberFormat="1" applyFont="1" applyFill="1" applyBorder="1" applyAlignment="1">
      <alignment horizontal="right" vertical="center" wrapText="1"/>
    </xf>
    <xf numFmtId="178" fontId="46" fillId="0" borderId="0" xfId="0" applyNumberFormat="1" applyFont="1" applyAlignment="1">
      <alignment horizontal="right" vertical="center" wrapText="1" readingOrder="1"/>
    </xf>
    <xf numFmtId="0" fontId="163" fillId="51" borderId="26" xfId="0" applyFont="1" applyFill="1" applyBorder="1" applyAlignment="1">
      <alignment horizontal="center" vertical="center" wrapText="1" readingOrder="1"/>
    </xf>
    <xf numFmtId="0" fontId="163" fillId="51" borderId="27" xfId="0" applyFont="1" applyFill="1" applyBorder="1" applyAlignment="1">
      <alignment horizontal="center" vertical="center" wrapText="1" readingOrder="1"/>
    </xf>
    <xf numFmtId="9" fontId="163" fillId="51" borderId="27" xfId="2" applyFont="1" applyFill="1" applyBorder="1" applyAlignment="1">
      <alignment horizontal="center" vertical="center" wrapText="1" readingOrder="1"/>
    </xf>
    <xf numFmtId="0" fontId="163" fillId="51" borderId="29" xfId="0" applyFont="1" applyFill="1" applyBorder="1" applyAlignment="1">
      <alignment horizontal="center" vertical="center" wrapText="1" readingOrder="1"/>
    </xf>
    <xf numFmtId="0" fontId="164" fillId="52" borderId="36" xfId="0" applyFont="1" applyFill="1" applyBorder="1" applyAlignment="1">
      <alignment horizontal="left" vertical="center" wrapText="1" readingOrder="1"/>
    </xf>
    <xf numFmtId="0" fontId="68" fillId="48" borderId="1" xfId="0" applyFont="1" applyFill="1" applyBorder="1" applyAlignment="1">
      <alignment horizontal="center" vertical="center" wrapText="1" readingOrder="1"/>
    </xf>
    <xf numFmtId="0" fontId="68" fillId="48" borderId="1" xfId="0" applyFont="1" applyFill="1" applyBorder="1" applyAlignment="1">
      <alignment horizontal="left" vertical="center" wrapText="1" readingOrder="1"/>
    </xf>
    <xf numFmtId="178" fontId="160" fillId="51" borderId="43" xfId="0" applyNumberFormat="1" applyFont="1" applyFill="1" applyBorder="1" applyAlignment="1">
      <alignment horizontal="center" vertical="center" wrapText="1" readingOrder="1"/>
    </xf>
    <xf numFmtId="178" fontId="185" fillId="4" borderId="43" xfId="0" applyNumberFormat="1" applyFont="1" applyFill="1" applyBorder="1" applyAlignment="1">
      <alignment horizontal="right" vertical="center" wrapText="1"/>
    </xf>
    <xf numFmtId="178" fontId="185" fillId="4" borderId="37" xfId="0" applyNumberFormat="1" applyFont="1" applyFill="1" applyBorder="1" applyAlignment="1">
      <alignment horizontal="right" vertical="center" wrapText="1"/>
    </xf>
    <xf numFmtId="178" fontId="185" fillId="4" borderId="37" xfId="2" applyNumberFormat="1" applyFont="1" applyFill="1" applyBorder="1" applyAlignment="1">
      <alignment horizontal="right" vertical="center" wrapText="1"/>
    </xf>
    <xf numFmtId="178" fontId="185" fillId="4" borderId="37" xfId="0" applyNumberFormat="1" applyFont="1" applyFill="1" applyBorder="1" applyAlignment="1">
      <alignment horizontal="right" vertical="center" wrapText="1" readingOrder="1"/>
    </xf>
    <xf numFmtId="178" fontId="160" fillId="51" borderId="84" xfId="2" applyNumberFormat="1" applyFont="1" applyFill="1" applyBorder="1" applyAlignment="1">
      <alignment horizontal="right" vertical="center" wrapText="1"/>
    </xf>
    <xf numFmtId="0" fontId="74" fillId="50" borderId="41" xfId="0" applyFont="1" applyFill="1" applyBorder="1" applyAlignment="1">
      <alignment horizontal="left" vertical="center" wrapText="1" readingOrder="1"/>
    </xf>
    <xf numFmtId="0" fontId="74" fillId="50" borderId="36" xfId="0" applyFont="1" applyFill="1" applyBorder="1" applyAlignment="1">
      <alignment horizontal="left" vertical="center" wrapText="1" readingOrder="1"/>
    </xf>
    <xf numFmtId="0" fontId="163" fillId="51" borderId="92" xfId="0" applyFont="1" applyFill="1" applyBorder="1" applyAlignment="1">
      <alignment horizontal="center" vertical="center" wrapText="1" readingOrder="1"/>
    </xf>
    <xf numFmtId="0" fontId="163" fillId="51" borderId="15" xfId="0" applyFont="1" applyFill="1" applyBorder="1" applyAlignment="1">
      <alignment horizontal="center" vertical="center" wrapText="1" readingOrder="1"/>
    </xf>
    <xf numFmtId="0" fontId="163" fillId="51" borderId="32" xfId="0" applyFont="1" applyFill="1" applyBorder="1" applyAlignment="1">
      <alignment horizontal="center" vertical="center" wrapText="1" readingOrder="1"/>
    </xf>
    <xf numFmtId="9" fontId="163" fillId="51" borderId="32" xfId="2" applyFont="1" applyFill="1" applyBorder="1" applyAlignment="1">
      <alignment horizontal="center" vertical="center" wrapText="1" readingOrder="1"/>
    </xf>
    <xf numFmtId="15" fontId="116" fillId="0" borderId="0" xfId="0" applyNumberFormat="1" applyFont="1" applyAlignment="1">
      <alignment vertical="center" wrapText="1" readingOrder="1"/>
    </xf>
    <xf numFmtId="0" fontId="99" fillId="0" borderId="57" xfId="0" applyFont="1" applyBorder="1" applyAlignment="1">
      <alignment horizontal="left" vertical="center" wrapText="1" readingOrder="1"/>
    </xf>
    <xf numFmtId="0" fontId="99" fillId="0" borderId="12" xfId="0" applyFont="1" applyBorder="1" applyAlignment="1">
      <alignment horizontal="left" vertical="center" wrapText="1" readingOrder="1"/>
    </xf>
    <xf numFmtId="0" fontId="99" fillId="0" borderId="56" xfId="0" applyFont="1" applyBorder="1" applyAlignment="1">
      <alignment horizontal="left" vertical="center" wrapText="1" readingOrder="1"/>
    </xf>
    <xf numFmtId="0" fontId="99" fillId="4" borderId="32" xfId="0" applyFont="1" applyFill="1" applyBorder="1" applyAlignment="1">
      <alignment horizontal="left" vertical="center" wrapText="1" readingOrder="1"/>
    </xf>
    <xf numFmtId="0" fontId="99" fillId="0" borderId="92" xfId="0" applyFont="1" applyBorder="1" applyAlignment="1">
      <alignment horizontal="left" vertical="center" wrapText="1" readingOrder="1"/>
    </xf>
    <xf numFmtId="0" fontId="99" fillId="0" borderId="7" xfId="0" applyFont="1" applyBorder="1" applyAlignment="1">
      <alignment horizontal="left" vertical="center" wrapText="1" readingOrder="1"/>
    </xf>
    <xf numFmtId="179" fontId="102" fillId="52" borderId="5" xfId="0" applyNumberFormat="1" applyFont="1" applyFill="1" applyBorder="1" applyAlignment="1">
      <alignment horizontal="left" vertical="center" wrapText="1" readingOrder="1"/>
    </xf>
    <xf numFmtId="9" fontId="109" fillId="4" borderId="57" xfId="7" applyFont="1" applyFill="1" applyBorder="1" applyAlignment="1">
      <alignment horizontal="center" vertical="center" wrapText="1"/>
    </xf>
    <xf numFmtId="9" fontId="122" fillId="43" borderId="9" xfId="7" applyFont="1" applyFill="1" applyBorder="1" applyAlignment="1">
      <alignment horizontal="center" vertical="center" wrapText="1" readingOrder="1"/>
    </xf>
    <xf numFmtId="0" fontId="163" fillId="0" borderId="0" xfId="0" applyFont="1" applyAlignment="1">
      <alignment horizontal="center" vertical="center" wrapText="1" readingOrder="1"/>
    </xf>
    <xf numFmtId="178" fontId="96" fillId="0" borderId="43" xfId="0" applyNumberFormat="1" applyFont="1" applyBorder="1" applyAlignment="1">
      <alignment vertical="center" wrapText="1" readingOrder="1"/>
    </xf>
    <xf numFmtId="178" fontId="96" fillId="0" borderId="37" xfId="0" applyNumberFormat="1" applyFont="1" applyBorder="1" applyAlignment="1">
      <alignment vertical="center" wrapText="1" readingOrder="1"/>
    </xf>
    <xf numFmtId="178" fontId="109" fillId="2" borderId="37" xfId="0" applyNumberFormat="1" applyFont="1" applyFill="1" applyBorder="1" applyAlignment="1">
      <alignment vertical="center" wrapText="1" readingOrder="1"/>
    </xf>
    <xf numFmtId="178" fontId="165" fillId="52" borderId="37" xfId="0" applyNumberFormat="1" applyFont="1" applyFill="1" applyBorder="1" applyAlignment="1">
      <alignment vertical="center" wrapText="1" readingOrder="1"/>
    </xf>
    <xf numFmtId="178" fontId="165" fillId="53" borderId="46" xfId="0" applyNumberFormat="1" applyFont="1" applyFill="1" applyBorder="1" applyAlignment="1">
      <alignment vertical="center" wrapText="1" readingOrder="1"/>
    </xf>
    <xf numFmtId="177" fontId="94" fillId="0" borderId="0" xfId="0" applyNumberFormat="1" applyFont="1" applyAlignment="1">
      <alignment horizontal="left"/>
    </xf>
    <xf numFmtId="178" fontId="150" fillId="42" borderId="85" xfId="0" applyNumberFormat="1" applyFont="1" applyFill="1" applyBorder="1" applyAlignment="1">
      <alignment horizontal="center" vertical="center" wrapText="1" readingOrder="1"/>
    </xf>
    <xf numFmtId="178" fontId="150" fillId="42" borderId="85" xfId="51" applyNumberFormat="1" applyFont="1" applyFill="1" applyBorder="1" applyAlignment="1">
      <alignment horizontal="center" vertical="center" wrapText="1" readingOrder="1"/>
    </xf>
    <xf numFmtId="178" fontId="152" fillId="44" borderId="85" xfId="0" applyNumberFormat="1" applyFont="1" applyFill="1" applyBorder="1" applyAlignment="1">
      <alignment horizontal="center" vertical="center" wrapText="1" readingOrder="1"/>
    </xf>
    <xf numFmtId="178" fontId="152" fillId="44" borderId="85" xfId="51" applyNumberFormat="1" applyFont="1" applyFill="1" applyBorder="1" applyAlignment="1">
      <alignment horizontal="center" vertical="center" wrapText="1" readingOrder="1"/>
    </xf>
    <xf numFmtId="178" fontId="155" fillId="42" borderId="85" xfId="51" applyNumberFormat="1" applyFont="1" applyFill="1" applyBorder="1" applyAlignment="1">
      <alignment horizontal="center" vertical="center" wrapText="1" readingOrder="1"/>
    </xf>
    <xf numFmtId="178" fontId="152" fillId="42" borderId="85" xfId="51" applyNumberFormat="1" applyFont="1" applyFill="1" applyBorder="1" applyAlignment="1">
      <alignment horizontal="center" vertical="center" wrapText="1" readingOrder="1"/>
    </xf>
    <xf numFmtId="178" fontId="172" fillId="45" borderId="85" xfId="51" applyNumberFormat="1" applyFont="1" applyFill="1" applyBorder="1" applyAlignment="1">
      <alignment horizontal="center" vertical="center" wrapText="1" readingOrder="1"/>
    </xf>
    <xf numFmtId="178" fontId="163" fillId="51" borderId="32" xfId="0" applyNumberFormat="1" applyFont="1" applyFill="1" applyBorder="1" applyAlignment="1">
      <alignment horizontal="center" vertical="center" wrapText="1" readingOrder="1"/>
    </xf>
    <xf numFmtId="0" fontId="163" fillId="51" borderId="42" xfId="0" applyFont="1" applyFill="1" applyBorder="1" applyAlignment="1">
      <alignment horizontal="center" vertical="center" wrapText="1" readingOrder="1"/>
    </xf>
    <xf numFmtId="0" fontId="163" fillId="51" borderId="95" xfId="0" applyFont="1" applyFill="1" applyBorder="1" applyAlignment="1">
      <alignment horizontal="center" vertical="center" wrapText="1" readingOrder="1"/>
    </xf>
    <xf numFmtId="0" fontId="148" fillId="46" borderId="91" xfId="0" applyFont="1" applyFill="1" applyBorder="1" applyAlignment="1">
      <alignment horizontal="center" vertical="center" wrapText="1" readingOrder="1"/>
    </xf>
    <xf numFmtId="0" fontId="68" fillId="54" borderId="1" xfId="0" applyFont="1" applyFill="1" applyBorder="1" applyAlignment="1">
      <alignment horizontal="center" vertical="center" wrapText="1" readingOrder="1"/>
    </xf>
    <xf numFmtId="187" fontId="68" fillId="54" borderId="1" xfId="0" applyNumberFormat="1" applyFont="1" applyFill="1" applyBorder="1" applyAlignment="1">
      <alignment horizontal="right" vertical="center" wrapText="1" readingOrder="1"/>
    </xf>
    <xf numFmtId="0" fontId="53" fillId="0" borderId="41" xfId="0" applyFont="1" applyBorder="1" applyAlignment="1">
      <alignment vertical="center" wrapText="1" readingOrder="1"/>
    </xf>
    <xf numFmtId="0" fontId="53" fillId="0" borderId="36" xfId="0" applyFont="1" applyBorder="1" applyAlignment="1">
      <alignment vertical="center" wrapText="1" readingOrder="1"/>
    </xf>
    <xf numFmtId="0" fontId="53" fillId="2" borderId="5" xfId="0" applyFont="1" applyFill="1" applyBorder="1" applyAlignment="1">
      <alignment horizontal="left" vertical="center" wrapText="1" readingOrder="1"/>
    </xf>
    <xf numFmtId="178" fontId="137" fillId="2" borderId="5" xfId="0" applyNumberFormat="1" applyFont="1" applyFill="1" applyBorder="1" applyAlignment="1">
      <alignment horizontal="right" vertical="center" wrapText="1" readingOrder="1"/>
    </xf>
    <xf numFmtId="9" fontId="137" fillId="2" borderId="5" xfId="2" applyFont="1" applyFill="1" applyBorder="1" applyAlignment="1">
      <alignment horizontal="center" vertical="center" wrapText="1" readingOrder="1"/>
    </xf>
    <xf numFmtId="178" fontId="137" fillId="2" borderId="37" xfId="0" applyNumberFormat="1" applyFont="1" applyFill="1" applyBorder="1" applyAlignment="1">
      <alignment horizontal="right" vertical="center" wrapText="1" readingOrder="1"/>
    </xf>
    <xf numFmtId="0" fontId="68" fillId="55" borderId="1" xfId="0" applyFont="1" applyFill="1" applyBorder="1" applyAlignment="1">
      <alignment horizontal="center" vertical="center" wrapText="1" readingOrder="1"/>
    </xf>
    <xf numFmtId="0" fontId="68" fillId="55" borderId="1" xfId="0" applyFont="1" applyFill="1" applyBorder="1" applyAlignment="1">
      <alignment horizontal="left" vertical="center" wrapText="1" readingOrder="1"/>
    </xf>
    <xf numFmtId="0" fontId="68" fillId="55" borderId="1" xfId="0" applyFont="1" applyFill="1" applyBorder="1" applyAlignment="1">
      <alignment vertical="center" wrapText="1" readingOrder="1"/>
    </xf>
    <xf numFmtId="183" fontId="68" fillId="55" borderId="1" xfId="0" applyNumberFormat="1" applyFont="1" applyFill="1" applyBorder="1" applyAlignment="1">
      <alignment horizontal="right" vertical="center" wrapText="1" readingOrder="1"/>
    </xf>
    <xf numFmtId="183" fontId="67" fillId="0" borderId="0" xfId="0" applyNumberFormat="1" applyFont="1" applyAlignment="1">
      <alignment horizontal="center" vertical="center" readingOrder="1"/>
    </xf>
    <xf numFmtId="178" fontId="150" fillId="0" borderId="85" xfId="51" applyNumberFormat="1" applyFont="1" applyFill="1" applyBorder="1" applyAlignment="1">
      <alignment horizontal="center" vertical="center" wrapText="1" readingOrder="1"/>
    </xf>
    <xf numFmtId="178" fontId="172" fillId="45" borderId="85" xfId="0" applyNumberFormat="1" applyFont="1" applyFill="1" applyBorder="1" applyAlignment="1">
      <alignment horizontal="center" vertical="center" wrapText="1" readingOrder="1"/>
    </xf>
    <xf numFmtId="0" fontId="154" fillId="46" borderId="91" xfId="0" applyFont="1" applyFill="1" applyBorder="1" applyAlignment="1">
      <alignment horizontal="center" vertical="center" wrapText="1" readingOrder="1"/>
    </xf>
    <xf numFmtId="15" fontId="117" fillId="0" borderId="18" xfId="0" applyNumberFormat="1" applyFont="1" applyBorder="1" applyAlignment="1">
      <alignment horizontal="center" vertical="center" wrapText="1" readingOrder="1"/>
    </xf>
    <xf numFmtId="178" fontId="191" fillId="4" borderId="0" xfId="0" applyNumberFormat="1" applyFont="1" applyFill="1" applyAlignment="1">
      <alignment horizontal="right" vertical="center" wrapText="1" readingOrder="1"/>
    </xf>
    <xf numFmtId="178" fontId="191" fillId="0" borderId="0" xfId="0" applyNumberFormat="1" applyFont="1" applyAlignment="1">
      <alignment horizontal="right" vertical="center" wrapText="1" readingOrder="1"/>
    </xf>
    <xf numFmtId="171" fontId="191" fillId="0" borderId="0" xfId="1" applyNumberFormat="1" applyFont="1" applyFill="1" applyBorder="1" applyAlignment="1">
      <alignment horizontal="left" vertical="center" wrapText="1" readingOrder="1"/>
    </xf>
    <xf numFmtId="178" fontId="191" fillId="4" borderId="0" xfId="0" applyNumberFormat="1" applyFont="1" applyFill="1" applyAlignment="1">
      <alignment horizontal="right" vertical="center" wrapText="1"/>
    </xf>
    <xf numFmtId="178" fontId="189" fillId="4" borderId="0" xfId="0" applyNumberFormat="1" applyFont="1" applyFill="1" applyAlignment="1">
      <alignment horizontal="right" vertical="center" wrapText="1" readingOrder="1"/>
    </xf>
    <xf numFmtId="178" fontId="190" fillId="4" borderId="0" xfId="0" applyNumberFormat="1" applyFont="1" applyFill="1" applyAlignment="1">
      <alignment horizontal="right" vertical="center" wrapText="1" readingOrder="1"/>
    </xf>
    <xf numFmtId="0" fontId="192" fillId="4" borderId="0" xfId="0" applyFont="1" applyFill="1"/>
    <xf numFmtId="0" fontId="87" fillId="4" borderId="0" xfId="0" applyFont="1" applyFill="1"/>
    <xf numFmtId="0" fontId="53" fillId="0" borderId="9" xfId="0" applyFont="1" applyBorder="1" applyAlignment="1">
      <alignment horizontal="left" vertical="center" wrapText="1" readingOrder="1"/>
    </xf>
    <xf numFmtId="0" fontId="53" fillId="0" borderId="12" xfId="0" applyFont="1" applyBorder="1" applyAlignment="1">
      <alignment horizontal="left" vertical="center" wrapText="1" readingOrder="1"/>
    </xf>
    <xf numFmtId="178" fontId="74" fillId="49" borderId="5" xfId="0" applyNumberFormat="1" applyFont="1" applyFill="1" applyBorder="1" applyAlignment="1">
      <alignment horizontal="right" vertical="center" wrapText="1" readingOrder="1"/>
    </xf>
    <xf numFmtId="187" fontId="68" fillId="0" borderId="1" xfId="0" applyNumberFormat="1" applyFont="1" applyBorder="1" applyAlignment="1">
      <alignment horizontal="right" vertical="center" wrapText="1" readingOrder="1"/>
    </xf>
    <xf numFmtId="0" fontId="145" fillId="0" borderId="0" xfId="0" applyFont="1" applyAlignment="1">
      <alignment horizontal="left" vertical="center" wrapText="1" readingOrder="1"/>
    </xf>
    <xf numFmtId="171" fontId="50" fillId="0" borderId="0" xfId="1" applyNumberFormat="1" applyFont="1" applyFill="1" applyBorder="1" applyAlignment="1">
      <alignment horizontal="left" vertical="center" wrapText="1" readingOrder="1"/>
    </xf>
    <xf numFmtId="15" fontId="117" fillId="0" borderId="0" xfId="0" applyNumberFormat="1" applyFont="1" applyAlignment="1">
      <alignment vertical="center" readingOrder="1"/>
    </xf>
    <xf numFmtId="178" fontId="117" fillId="0" borderId="0" xfId="0" applyNumberFormat="1" applyFont="1" applyAlignment="1">
      <alignment vertical="center" readingOrder="1"/>
    </xf>
    <xf numFmtId="15" fontId="187" fillId="0" borderId="0" xfId="0" applyNumberFormat="1" applyFont="1" applyAlignment="1">
      <alignment vertical="center" readingOrder="1"/>
    </xf>
    <xf numFmtId="0" fontId="110" fillId="0" borderId="5" xfId="0" applyFont="1" applyBorder="1" applyAlignment="1">
      <alignment horizontal="left" vertical="center" readingOrder="1"/>
    </xf>
    <xf numFmtId="178" fontId="110" fillId="0" borderId="5" xfId="0" applyNumberFormat="1" applyFont="1" applyBorder="1" applyAlignment="1">
      <alignment horizontal="right" vertical="center" readingOrder="1"/>
    </xf>
    <xf numFmtId="179" fontId="110" fillId="0" borderId="5" xfId="0" applyNumberFormat="1" applyFont="1" applyBorder="1" applyAlignment="1">
      <alignment horizontal="right" vertical="center" readingOrder="1"/>
    </xf>
    <xf numFmtId="9" fontId="110" fillId="0" borderId="5" xfId="2" applyFont="1" applyFill="1" applyBorder="1" applyAlignment="1">
      <alignment horizontal="center" vertical="center" readingOrder="1"/>
    </xf>
    <xf numFmtId="9" fontId="110" fillId="0" borderId="5" xfId="2" applyFont="1" applyBorder="1" applyAlignment="1">
      <alignment horizontal="center" vertical="center" readingOrder="1"/>
    </xf>
    <xf numFmtId="0" fontId="110" fillId="4" borderId="5" xfId="0" applyFont="1" applyFill="1" applyBorder="1" applyAlignment="1">
      <alignment horizontal="left" vertical="center" readingOrder="1"/>
    </xf>
    <xf numFmtId="0" fontId="99" fillId="4" borderId="5" xfId="0" applyFont="1" applyFill="1" applyBorder="1" applyAlignment="1">
      <alignment horizontal="left" vertical="center" readingOrder="1"/>
    </xf>
    <xf numFmtId="178" fontId="102" fillId="49" borderId="5" xfId="0" applyNumberFormat="1" applyFont="1" applyFill="1" applyBorder="1" applyAlignment="1">
      <alignment horizontal="right" vertical="center" readingOrder="1"/>
    </xf>
    <xf numFmtId="179" fontId="102" fillId="49" borderId="5" xfId="0" applyNumberFormat="1" applyFont="1" applyFill="1" applyBorder="1" applyAlignment="1">
      <alignment horizontal="right" vertical="center" readingOrder="1"/>
    </xf>
    <xf numFmtId="9" fontId="102" fillId="49" borderId="5" xfId="2" applyFont="1" applyFill="1" applyBorder="1" applyAlignment="1">
      <alignment horizontal="center" vertical="center" readingOrder="1"/>
    </xf>
    <xf numFmtId="178" fontId="164" fillId="51" borderId="45" xfId="0" applyNumberFormat="1" applyFont="1" applyFill="1" applyBorder="1" applyAlignment="1">
      <alignment horizontal="right" vertical="center" readingOrder="1"/>
    </xf>
    <xf numFmtId="179" fontId="164" fillId="51" borderId="45" xfId="0" applyNumberFormat="1" applyFont="1" applyFill="1" applyBorder="1" applyAlignment="1">
      <alignment horizontal="right" vertical="center" readingOrder="1"/>
    </xf>
    <xf numFmtId="9" fontId="164" fillId="51" borderId="45" xfId="2" applyFont="1" applyFill="1" applyBorder="1" applyAlignment="1">
      <alignment horizontal="center" vertical="center" readingOrder="1"/>
    </xf>
    <xf numFmtId="0" fontId="110" fillId="0" borderId="9" xfId="0" applyFont="1" applyBorder="1" applyAlignment="1">
      <alignment horizontal="left" vertical="center" readingOrder="1"/>
    </xf>
    <xf numFmtId="178" fontId="110" fillId="0" borderId="9" xfId="0" applyNumberFormat="1" applyFont="1" applyBorder="1" applyAlignment="1">
      <alignment horizontal="right" vertical="center" readingOrder="1"/>
    </xf>
    <xf numFmtId="179" fontId="110" fillId="0" borderId="9" xfId="0" applyNumberFormat="1" applyFont="1" applyBorder="1" applyAlignment="1">
      <alignment horizontal="right" vertical="center" readingOrder="1"/>
    </xf>
    <xf numFmtId="9" fontId="110" fillId="0" borderId="9" xfId="2" applyFont="1" applyFill="1" applyBorder="1" applyAlignment="1">
      <alignment horizontal="center" vertical="center" readingOrder="1"/>
    </xf>
    <xf numFmtId="9" fontId="110" fillId="0" borderId="13" xfId="2" applyFont="1" applyFill="1" applyBorder="1" applyAlignment="1">
      <alignment horizontal="center" vertical="center" readingOrder="1"/>
    </xf>
    <xf numFmtId="9" fontId="110" fillId="0" borderId="6" xfId="2" applyFont="1" applyFill="1" applyBorder="1" applyAlignment="1">
      <alignment horizontal="center" vertical="center" readingOrder="1"/>
    </xf>
    <xf numFmtId="178" fontId="102" fillId="52" borderId="5" xfId="0" applyNumberFormat="1" applyFont="1" applyFill="1" applyBorder="1" applyAlignment="1">
      <alignment horizontal="right" vertical="center" readingOrder="1"/>
    </xf>
    <xf numFmtId="179" fontId="102" fillId="52" borderId="5" xfId="0" applyNumberFormat="1" applyFont="1" applyFill="1" applyBorder="1" applyAlignment="1">
      <alignment horizontal="right" vertical="center" readingOrder="1"/>
    </xf>
    <xf numFmtId="9" fontId="102" fillId="52" borderId="5" xfId="2" applyFont="1" applyFill="1" applyBorder="1" applyAlignment="1">
      <alignment horizontal="center" vertical="center" readingOrder="1"/>
    </xf>
    <xf numFmtId="9" fontId="102" fillId="52" borderId="6" xfId="2" applyFont="1" applyFill="1" applyBorder="1" applyAlignment="1">
      <alignment horizontal="center" vertical="center" readingOrder="1"/>
    </xf>
    <xf numFmtId="178" fontId="102" fillId="52" borderId="7" xfId="0" applyNumberFormat="1" applyFont="1" applyFill="1" applyBorder="1" applyAlignment="1">
      <alignment horizontal="right" vertical="center" readingOrder="1"/>
    </xf>
    <xf numFmtId="179" fontId="102" fillId="52" borderId="7" xfId="0" applyNumberFormat="1" applyFont="1" applyFill="1" applyBorder="1" applyAlignment="1">
      <alignment horizontal="right" vertical="center" readingOrder="1"/>
    </xf>
    <xf numFmtId="9" fontId="102" fillId="52" borderId="7" xfId="2" applyFont="1" applyFill="1" applyBorder="1" applyAlignment="1">
      <alignment horizontal="center" vertical="center" readingOrder="1"/>
    </xf>
    <xf numFmtId="0" fontId="164" fillId="51" borderId="27" xfId="0" applyFont="1" applyFill="1" applyBorder="1" applyAlignment="1">
      <alignment horizontal="center" vertical="center" readingOrder="1"/>
    </xf>
    <xf numFmtId="178" fontId="164" fillId="51" borderId="27" xfId="0" applyNumberFormat="1" applyFont="1" applyFill="1" applyBorder="1" applyAlignment="1">
      <alignment horizontal="right" vertical="center" readingOrder="1"/>
    </xf>
    <xf numFmtId="179" fontId="164" fillId="51" borderId="27" xfId="0" applyNumberFormat="1" applyFont="1" applyFill="1" applyBorder="1" applyAlignment="1">
      <alignment horizontal="right" vertical="center" readingOrder="1"/>
    </xf>
    <xf numFmtId="9" fontId="164" fillId="51" borderId="27" xfId="2" applyFont="1" applyFill="1" applyBorder="1" applyAlignment="1">
      <alignment horizontal="center" vertical="center" readingOrder="1"/>
    </xf>
    <xf numFmtId="9" fontId="164" fillId="51" borderId="29" xfId="2" applyFont="1" applyFill="1" applyBorder="1" applyAlignment="1">
      <alignment horizontal="center" vertical="center" readingOrder="1"/>
    </xf>
    <xf numFmtId="0" fontId="110" fillId="4" borderId="42" xfId="0" applyFont="1" applyFill="1" applyBorder="1" applyAlignment="1">
      <alignment horizontal="left" vertical="center" readingOrder="1"/>
    </xf>
    <xf numFmtId="178" fontId="110" fillId="4" borderId="42" xfId="0" applyNumberFormat="1" applyFont="1" applyFill="1" applyBorder="1" applyAlignment="1">
      <alignment horizontal="right" vertical="center" readingOrder="1"/>
    </xf>
    <xf numFmtId="179" fontId="110" fillId="4" borderId="42" xfId="0" applyNumberFormat="1" applyFont="1" applyFill="1" applyBorder="1" applyAlignment="1">
      <alignment horizontal="right" vertical="center" readingOrder="1"/>
    </xf>
    <xf numFmtId="179" fontId="110" fillId="0" borderId="42" xfId="0" applyNumberFormat="1" applyFont="1" applyBorder="1" applyAlignment="1">
      <alignment horizontal="right" vertical="center" readingOrder="1"/>
    </xf>
    <xf numFmtId="9" fontId="110" fillId="4" borderId="42" xfId="2" applyFont="1" applyFill="1" applyBorder="1" applyAlignment="1">
      <alignment horizontal="center" vertical="center" readingOrder="1"/>
    </xf>
    <xf numFmtId="0" fontId="99" fillId="4" borderId="9" xfId="0" applyFont="1" applyFill="1" applyBorder="1" applyAlignment="1">
      <alignment horizontal="left" vertical="center" readingOrder="1"/>
    </xf>
    <xf numFmtId="178" fontId="110" fillId="4" borderId="9" xfId="0" applyNumberFormat="1" applyFont="1" applyFill="1" applyBorder="1" applyAlignment="1">
      <alignment horizontal="right" vertical="center" readingOrder="1"/>
    </xf>
    <xf numFmtId="179" fontId="110" fillId="4" borderId="9" xfId="0" applyNumberFormat="1" applyFont="1" applyFill="1" applyBorder="1" applyAlignment="1">
      <alignment horizontal="right" vertical="center" readingOrder="1"/>
    </xf>
    <xf numFmtId="9" fontId="110" fillId="4" borderId="9" xfId="2" applyFont="1" applyFill="1" applyBorder="1" applyAlignment="1">
      <alignment horizontal="center" vertical="center" readingOrder="1"/>
    </xf>
    <xf numFmtId="0" fontId="110" fillId="4" borderId="9" xfId="0" applyFont="1" applyFill="1" applyBorder="1" applyAlignment="1">
      <alignment horizontal="left" vertical="center" readingOrder="1"/>
    </xf>
    <xf numFmtId="9" fontId="110" fillId="0" borderId="9" xfId="2" applyFont="1" applyBorder="1" applyAlignment="1">
      <alignment horizontal="center" vertical="center" readingOrder="1"/>
    </xf>
    <xf numFmtId="9" fontId="110" fillId="0" borderId="13" xfId="2" applyFont="1" applyBorder="1" applyAlignment="1">
      <alignment horizontal="center" vertical="center" readingOrder="1"/>
    </xf>
    <xf numFmtId="178" fontId="102" fillId="52" borderId="8" xfId="0" applyNumberFormat="1" applyFont="1" applyFill="1" applyBorder="1" applyAlignment="1">
      <alignment horizontal="right" vertical="center" readingOrder="1"/>
    </xf>
    <xf numFmtId="179" fontId="102" fillId="52" borderId="8" xfId="0" applyNumberFormat="1" applyFont="1" applyFill="1" applyBorder="1" applyAlignment="1">
      <alignment horizontal="right" vertical="center" readingOrder="1"/>
    </xf>
    <xf numFmtId="9" fontId="102" fillId="52" borderId="8" xfId="2" applyFont="1" applyFill="1" applyBorder="1" applyAlignment="1">
      <alignment horizontal="center" vertical="center" readingOrder="1"/>
    </xf>
    <xf numFmtId="0" fontId="110" fillId="0" borderId="57" xfId="0" applyFont="1" applyBorder="1" applyAlignment="1">
      <alignment horizontal="left" vertical="center" readingOrder="1"/>
    </xf>
    <xf numFmtId="0" fontId="110" fillId="0" borderId="12" xfId="0" applyFont="1" applyBorder="1" applyAlignment="1">
      <alignment horizontal="left" vertical="center" readingOrder="1"/>
    </xf>
    <xf numFmtId="0" fontId="110" fillId="0" borderId="56" xfId="0" applyFont="1" applyBorder="1" applyAlignment="1">
      <alignment horizontal="left" vertical="center" readingOrder="1"/>
    </xf>
    <xf numFmtId="0" fontId="110" fillId="4" borderId="69" xfId="0" applyFont="1" applyFill="1" applyBorder="1" applyAlignment="1">
      <alignment horizontal="left" vertical="center" readingOrder="1"/>
    </xf>
    <xf numFmtId="178" fontId="110" fillId="0" borderId="42" xfId="0" applyNumberFormat="1" applyFont="1" applyBorder="1" applyAlignment="1">
      <alignment horizontal="right" vertical="center" readingOrder="1"/>
    </xf>
    <xf numFmtId="9" fontId="110" fillId="0" borderId="42" xfId="2" applyFont="1" applyFill="1" applyBorder="1" applyAlignment="1">
      <alignment horizontal="center" vertical="center" readingOrder="1"/>
    </xf>
    <xf numFmtId="9" fontId="110" fillId="0" borderId="42" xfId="2" applyFont="1" applyBorder="1" applyAlignment="1">
      <alignment horizontal="center" vertical="center" readingOrder="1"/>
    </xf>
    <xf numFmtId="9" fontId="110" fillId="0" borderId="6" xfId="2" applyFont="1" applyBorder="1" applyAlignment="1">
      <alignment horizontal="center" vertical="center" readingOrder="1"/>
    </xf>
    <xf numFmtId="0" fontId="134" fillId="0" borderId="0" xfId="0" applyFont="1" applyAlignment="1">
      <alignment horizontal="left" vertical="top" readingOrder="1"/>
    </xf>
    <xf numFmtId="178" fontId="134" fillId="0" borderId="0" xfId="0" applyNumberFormat="1" applyFont="1" applyAlignment="1">
      <alignment horizontal="left" vertical="top" readingOrder="1"/>
    </xf>
    <xf numFmtId="0" fontId="119" fillId="0" borderId="0" xfId="0" applyFont="1" applyAlignment="1">
      <alignment horizontal="left" vertical="top" readingOrder="1"/>
    </xf>
    <xf numFmtId="179" fontId="110" fillId="0" borderId="7" xfId="0" applyNumberFormat="1" applyFont="1" applyBorder="1" applyAlignment="1">
      <alignment horizontal="right" vertical="center" readingOrder="1"/>
    </xf>
    <xf numFmtId="9" fontId="102" fillId="0" borderId="7" xfId="2" applyFont="1" applyFill="1" applyBorder="1" applyAlignment="1">
      <alignment horizontal="center" vertical="center" readingOrder="1"/>
    </xf>
    <xf numFmtId="43" fontId="0" fillId="0" borderId="0" xfId="1" applyFont="1" applyAlignment="1"/>
    <xf numFmtId="179" fontId="114" fillId="0" borderId="42" xfId="0" applyNumberFormat="1" applyFont="1" applyBorder="1" applyAlignment="1">
      <alignment horizontal="right" vertical="center" readingOrder="1"/>
    </xf>
    <xf numFmtId="0" fontId="110" fillId="0" borderId="7" xfId="0" applyFont="1" applyBorder="1" applyAlignment="1">
      <alignment horizontal="left" vertical="center" readingOrder="1"/>
    </xf>
    <xf numFmtId="9" fontId="164" fillId="51" borderId="28" xfId="2" applyFont="1" applyFill="1" applyBorder="1" applyAlignment="1">
      <alignment horizontal="center" vertical="center" readingOrder="1"/>
    </xf>
    <xf numFmtId="9" fontId="110" fillId="0" borderId="82" xfId="2" applyFont="1" applyFill="1" applyBorder="1" applyAlignment="1">
      <alignment horizontal="center" vertical="center" readingOrder="1"/>
    </xf>
    <xf numFmtId="0" fontId="110" fillId="0" borderId="5" xfId="3" applyFont="1" applyBorder="1" applyAlignment="1">
      <alignment horizontal="left" vertical="center" readingOrder="1"/>
    </xf>
    <xf numFmtId="0" fontId="99" fillId="4" borderId="9" xfId="0" applyFont="1" applyFill="1" applyBorder="1" applyAlignment="1">
      <alignment horizontal="center" vertical="center" readingOrder="1"/>
    </xf>
    <xf numFmtId="179" fontId="110" fillId="0" borderId="9" xfId="0" applyNumberFormat="1" applyFont="1" applyBorder="1" applyAlignment="1">
      <alignment horizontal="center" vertical="center" readingOrder="1"/>
    </xf>
    <xf numFmtId="9" fontId="110" fillId="0" borderId="35" xfId="2" applyFont="1" applyBorder="1" applyAlignment="1">
      <alignment horizontal="center" vertical="center" readingOrder="1"/>
    </xf>
    <xf numFmtId="179" fontId="164" fillId="51" borderId="27" xfId="0" applyNumberFormat="1" applyFont="1" applyFill="1" applyBorder="1" applyAlignment="1">
      <alignment horizontal="center" vertical="center" readingOrder="1"/>
    </xf>
    <xf numFmtId="9" fontId="110" fillId="0" borderId="5" xfId="2" applyFont="1" applyBorder="1" applyAlignment="1">
      <alignment vertical="center" readingOrder="1"/>
    </xf>
    <xf numFmtId="9" fontId="102" fillId="49" borderId="5" xfId="2" applyFont="1" applyFill="1" applyBorder="1" applyAlignment="1">
      <alignment vertical="center" readingOrder="1"/>
    </xf>
    <xf numFmtId="9" fontId="102" fillId="52" borderId="5" xfId="2" applyFont="1" applyFill="1" applyBorder="1" applyAlignment="1">
      <alignment vertical="center" readingOrder="1"/>
    </xf>
    <xf numFmtId="178" fontId="110" fillId="4" borderId="5" xfId="0" applyNumberFormat="1" applyFont="1" applyFill="1" applyBorder="1" applyAlignment="1">
      <alignment horizontal="right" vertical="center" readingOrder="1"/>
    </xf>
    <xf numFmtId="179" fontId="110" fillId="4" borderId="5" xfId="0" applyNumberFormat="1" applyFont="1" applyFill="1" applyBorder="1" applyAlignment="1">
      <alignment horizontal="right" vertical="center" readingOrder="1"/>
    </xf>
    <xf numFmtId="9" fontId="110" fillId="4" borderId="5" xfId="2" applyFont="1" applyFill="1" applyBorder="1" applyAlignment="1">
      <alignment vertical="center" readingOrder="1"/>
    </xf>
    <xf numFmtId="9" fontId="164" fillId="51" borderId="27" xfId="2" applyFont="1" applyFill="1" applyBorder="1" applyAlignment="1">
      <alignment vertical="center" readingOrder="1"/>
    </xf>
    <xf numFmtId="179" fontId="102" fillId="52" borderId="5" xfId="2" applyNumberFormat="1" applyFont="1" applyFill="1" applyBorder="1" applyAlignment="1">
      <alignment horizontal="right" vertical="center" readingOrder="1"/>
    </xf>
    <xf numFmtId="178" fontId="164" fillId="51" borderId="48" xfId="0" applyNumberFormat="1" applyFont="1" applyFill="1" applyBorder="1" applyAlignment="1">
      <alignment horizontal="right" vertical="center" readingOrder="1"/>
    </xf>
    <xf numFmtId="179" fontId="164" fillId="51" borderId="48" xfId="0" applyNumberFormat="1" applyFont="1" applyFill="1" applyBorder="1" applyAlignment="1">
      <alignment horizontal="right" vertical="center" readingOrder="1"/>
    </xf>
    <xf numFmtId="9" fontId="164" fillId="51" borderId="48" xfId="2" applyFont="1" applyFill="1" applyBorder="1" applyAlignment="1">
      <alignment horizontal="center" vertical="center" readingOrder="1"/>
    </xf>
    <xf numFmtId="9" fontId="164" fillId="51" borderId="67" xfId="2" applyFont="1" applyFill="1" applyBorder="1" applyAlignment="1">
      <alignment horizontal="center" vertical="center" readingOrder="1"/>
    </xf>
    <xf numFmtId="0" fontId="93" fillId="0" borderId="0" xfId="0" applyFont="1" applyAlignment="1">
      <alignment horizontal="left" vertical="top" readingOrder="1"/>
    </xf>
    <xf numFmtId="0" fontId="188" fillId="0" borderId="0" xfId="0" applyFont="1" applyAlignment="1">
      <alignment horizontal="left" vertical="top" readingOrder="1"/>
    </xf>
    <xf numFmtId="9" fontId="164" fillId="51" borderId="5" xfId="2" applyFont="1" applyFill="1" applyBorder="1" applyAlignment="1">
      <alignment horizontal="center" vertical="center" readingOrder="1"/>
    </xf>
    <xf numFmtId="178" fontId="164" fillId="51" borderId="5" xfId="0" applyNumberFormat="1" applyFont="1" applyFill="1" applyBorder="1" applyAlignment="1">
      <alignment horizontal="right" vertical="center" readingOrder="1"/>
    </xf>
    <xf numFmtId="179" fontId="164" fillId="51" borderId="5" xfId="0" applyNumberFormat="1" applyFont="1" applyFill="1" applyBorder="1" applyAlignment="1">
      <alignment horizontal="right" vertical="center" readingOrder="1"/>
    </xf>
    <xf numFmtId="0" fontId="110" fillId="4" borderId="32" xfId="0" applyFont="1" applyFill="1" applyBorder="1" applyAlignment="1">
      <alignment horizontal="left" vertical="center" readingOrder="1"/>
    </xf>
    <xf numFmtId="178" fontId="110" fillId="0" borderId="32" xfId="0" applyNumberFormat="1" applyFont="1" applyBorder="1" applyAlignment="1">
      <alignment horizontal="right" vertical="center" readingOrder="1"/>
    </xf>
    <xf numFmtId="179" fontId="110" fillId="0" borderId="32" xfId="0" applyNumberFormat="1" applyFont="1" applyBorder="1" applyAlignment="1">
      <alignment horizontal="right" vertical="center" readingOrder="1"/>
    </xf>
    <xf numFmtId="9" fontId="110" fillId="0" borderId="32" xfId="2" applyFont="1" applyFill="1" applyBorder="1" applyAlignment="1">
      <alignment horizontal="center" vertical="center" readingOrder="1"/>
    </xf>
    <xf numFmtId="9" fontId="110" fillId="0" borderId="32" xfId="2" applyFont="1" applyBorder="1" applyAlignment="1">
      <alignment horizontal="center" vertical="center" readingOrder="1"/>
    </xf>
    <xf numFmtId="9" fontId="110" fillId="0" borderId="16" xfId="2" applyFont="1" applyBorder="1" applyAlignment="1">
      <alignment horizontal="center" vertical="center" readingOrder="1"/>
    </xf>
    <xf numFmtId="0" fontId="110" fillId="0" borderId="31" xfId="0" applyFont="1" applyBorder="1" applyAlignment="1">
      <alignment horizontal="left" vertical="center" readingOrder="1"/>
    </xf>
    <xf numFmtId="178" fontId="110" fillId="4" borderId="32" xfId="0" applyNumberFormat="1" applyFont="1" applyFill="1" applyBorder="1" applyAlignment="1">
      <alignment horizontal="right" vertical="center" readingOrder="1"/>
    </xf>
    <xf numFmtId="179" fontId="110" fillId="4" borderId="32" xfId="0" applyNumberFormat="1" applyFont="1" applyFill="1" applyBorder="1" applyAlignment="1">
      <alignment horizontal="right" vertical="center" readingOrder="1"/>
    </xf>
    <xf numFmtId="9" fontId="110" fillId="0" borderId="95" xfId="2" applyFont="1" applyFill="1" applyBorder="1" applyAlignment="1">
      <alignment horizontal="center" vertical="center" readingOrder="1"/>
    </xf>
    <xf numFmtId="178" fontId="164" fillId="51" borderId="30" xfId="0" applyNumberFormat="1" applyFont="1" applyFill="1" applyBorder="1" applyAlignment="1">
      <alignment horizontal="right" vertical="center" readingOrder="1"/>
    </xf>
    <xf numFmtId="179" fontId="134" fillId="0" borderId="0" xfId="0" applyNumberFormat="1" applyFont="1" applyAlignment="1">
      <alignment horizontal="left" vertical="top" readingOrder="1"/>
    </xf>
    <xf numFmtId="9" fontId="134" fillId="0" borderId="0" xfId="2" applyFont="1" applyBorder="1" applyAlignment="1">
      <alignment horizontal="center" vertical="top" readingOrder="1"/>
    </xf>
    <xf numFmtId="0" fontId="134" fillId="0" borderId="0" xfId="0" applyFont="1" applyAlignment="1">
      <alignment horizontal="center" vertical="top" readingOrder="1"/>
    </xf>
    <xf numFmtId="178" fontId="105" fillId="0" borderId="9" xfId="0" applyNumberFormat="1" applyFont="1" applyBorder="1" applyAlignment="1">
      <alignment horizontal="right" vertical="center" readingOrder="1"/>
    </xf>
    <xf numFmtId="179" fontId="105" fillId="0" borderId="9" xfId="0" applyNumberFormat="1" applyFont="1" applyBorder="1" applyAlignment="1">
      <alignment horizontal="right" vertical="center" readingOrder="1"/>
    </xf>
    <xf numFmtId="9" fontId="105" fillId="0" borderId="9" xfId="2" applyFont="1" applyFill="1" applyBorder="1" applyAlignment="1">
      <alignment horizontal="center" vertical="center" readingOrder="1"/>
    </xf>
    <xf numFmtId="9" fontId="105" fillId="0" borderId="13" xfId="2" applyFont="1" applyFill="1" applyBorder="1" applyAlignment="1">
      <alignment horizontal="center" vertical="center" readingOrder="1"/>
    </xf>
    <xf numFmtId="178" fontId="105" fillId="0" borderId="7" xfId="0" applyNumberFormat="1" applyFont="1" applyBorder="1" applyAlignment="1">
      <alignment horizontal="right" vertical="center" readingOrder="1"/>
    </xf>
    <xf numFmtId="179" fontId="105" fillId="0" borderId="7" xfId="0" applyNumberFormat="1" applyFont="1" applyBorder="1" applyAlignment="1">
      <alignment horizontal="right" vertical="center" readingOrder="1"/>
    </xf>
    <xf numFmtId="9" fontId="105" fillId="0" borderId="7" xfId="2" applyFont="1" applyFill="1" applyBorder="1" applyAlignment="1">
      <alignment horizontal="center" vertical="center" readingOrder="1"/>
    </xf>
    <xf numFmtId="9" fontId="105" fillId="0" borderId="10" xfId="2" applyFont="1" applyFill="1" applyBorder="1" applyAlignment="1">
      <alignment horizontal="center" vertical="center" readingOrder="1"/>
    </xf>
    <xf numFmtId="178" fontId="49" fillId="0" borderId="0" xfId="0" applyNumberFormat="1" applyFont="1" applyAlignment="1">
      <alignment horizontal="right" vertical="center" wrapText="1" readingOrder="1"/>
    </xf>
    <xf numFmtId="9" fontId="49" fillId="0" borderId="0" xfId="2" applyFont="1" applyAlignment="1">
      <alignment horizontal="center" vertical="center" wrapText="1"/>
    </xf>
    <xf numFmtId="178" fontId="49" fillId="0" borderId="0" xfId="2" applyNumberFormat="1" applyFont="1" applyAlignment="1">
      <alignment horizontal="right" vertical="center" wrapText="1"/>
    </xf>
    <xf numFmtId="0" fontId="99" fillId="0" borderId="5" xfId="0" applyFont="1" applyBorder="1" applyAlignment="1">
      <alignment vertical="center" wrapText="1" readingOrder="1"/>
    </xf>
    <xf numFmtId="0" fontId="99" fillId="4" borderId="5" xfId="0" applyFont="1" applyFill="1" applyBorder="1" applyAlignment="1">
      <alignment vertical="center" wrapText="1" readingOrder="1"/>
    </xf>
    <xf numFmtId="0" fontId="163" fillId="51" borderId="30" xfId="0" applyFont="1" applyFill="1" applyBorder="1" applyAlignment="1">
      <alignment vertical="center" wrapText="1" readingOrder="1"/>
    </xf>
    <xf numFmtId="0" fontId="99" fillId="0" borderId="9" xfId="0" applyFont="1" applyBorder="1" applyAlignment="1">
      <alignment vertical="center" wrapText="1" readingOrder="1"/>
    </xf>
    <xf numFmtId="0" fontId="99" fillId="4" borderId="42" xfId="0" applyFont="1" applyFill="1" applyBorder="1" applyAlignment="1">
      <alignment vertical="center" wrapText="1" readingOrder="1"/>
    </xf>
    <xf numFmtId="0" fontId="99" fillId="4" borderId="9" xfId="0" applyFont="1" applyFill="1" applyBorder="1" applyAlignment="1">
      <alignment vertical="center" wrapText="1" readingOrder="1"/>
    </xf>
    <xf numFmtId="0" fontId="99" fillId="0" borderId="57" xfId="0" applyFont="1" applyBorder="1" applyAlignment="1">
      <alignment vertical="center" wrapText="1" readingOrder="1"/>
    </xf>
    <xf numFmtId="0" fontId="99" fillId="0" borderId="12" xfId="0" applyFont="1" applyBorder="1" applyAlignment="1">
      <alignment vertical="center" wrapText="1" readingOrder="1"/>
    </xf>
    <xf numFmtId="0" fontId="99" fillId="0" borderId="56" xfId="0" applyFont="1" applyBorder="1" applyAlignment="1">
      <alignment vertical="center" wrapText="1" readingOrder="1"/>
    </xf>
    <xf numFmtId="0" fontId="99" fillId="4" borderId="69" xfId="0" applyFont="1" applyFill="1" applyBorder="1" applyAlignment="1">
      <alignment vertical="center" wrapText="1" readingOrder="1"/>
    </xf>
    <xf numFmtId="0" fontId="186" fillId="0" borderId="0" xfId="0" applyFont="1" applyAlignment="1">
      <alignment vertical="center" wrapText="1" readingOrder="1"/>
    </xf>
    <xf numFmtId="0" fontId="99" fillId="0" borderId="7" xfId="0" applyFont="1" applyBorder="1" applyAlignment="1">
      <alignment vertical="center" wrapText="1" readingOrder="1"/>
    </xf>
    <xf numFmtId="0" fontId="99" fillId="0" borderId="5" xfId="3" applyFont="1" applyBorder="1" applyAlignment="1">
      <alignment vertical="center" wrapText="1" readingOrder="1"/>
    </xf>
    <xf numFmtId="0" fontId="99" fillId="4" borderId="32" xfId="0" applyFont="1" applyFill="1" applyBorder="1" applyAlignment="1">
      <alignment vertical="center" wrapText="1" readingOrder="1"/>
    </xf>
    <xf numFmtId="0" fontId="99" fillId="0" borderId="92" xfId="0" applyFont="1" applyBorder="1" applyAlignment="1">
      <alignment vertical="center" wrapText="1" readingOrder="1"/>
    </xf>
    <xf numFmtId="0" fontId="143" fillId="0" borderId="0" xfId="0" applyFont="1" applyAlignment="1">
      <alignment vertical="center" wrapText="1"/>
    </xf>
    <xf numFmtId="0" fontId="134" fillId="0" borderId="0" xfId="0" applyFont="1" applyAlignment="1">
      <alignment horizontal="center" vertical="center" wrapText="1" readingOrder="1"/>
    </xf>
    <xf numFmtId="0" fontId="93" fillId="0" borderId="0" xfId="0" applyFont="1" applyAlignment="1">
      <alignment horizontal="center" vertical="center" wrapText="1" readingOrder="1"/>
    </xf>
    <xf numFmtId="0" fontId="0" fillId="0" borderId="0" xfId="0" applyAlignment="1">
      <alignment horizontal="center" vertical="center" wrapText="1"/>
    </xf>
    <xf numFmtId="15" fontId="117" fillId="0" borderId="0" xfId="0" applyNumberFormat="1" applyFont="1" applyAlignment="1">
      <alignment horizontal="left" vertical="center" wrapText="1" readingOrder="1"/>
    </xf>
    <xf numFmtId="0" fontId="164" fillId="51" borderId="27" xfId="0" applyFont="1" applyFill="1" applyBorder="1" applyAlignment="1">
      <alignment horizontal="left" vertical="center" wrapText="1" readingOrder="1"/>
    </xf>
    <xf numFmtId="0" fontId="134" fillId="0" borderId="0" xfId="0" applyFont="1" applyAlignment="1">
      <alignment horizontal="left" vertical="center" wrapText="1" readingOrder="1"/>
    </xf>
    <xf numFmtId="0" fontId="93" fillId="0" borderId="0" xfId="0" applyFont="1" applyAlignment="1">
      <alignment horizontal="left" vertical="center" wrapText="1" readingOrder="1"/>
    </xf>
    <xf numFmtId="0" fontId="164" fillId="51" borderId="26" xfId="0" applyFont="1" applyFill="1" applyBorder="1" applyAlignment="1">
      <alignment horizontal="left" vertical="center" wrapText="1" readingOrder="1"/>
    </xf>
    <xf numFmtId="0" fontId="165" fillId="51" borderId="26" xfId="0" applyFont="1" applyFill="1" applyBorder="1" applyAlignment="1">
      <alignment horizontal="left" vertical="center" wrapText="1" readingOrder="1"/>
    </xf>
    <xf numFmtId="0" fontId="0" fillId="0" borderId="0" xfId="0" applyAlignment="1">
      <alignment horizontal="left" vertical="center" wrapText="1"/>
    </xf>
    <xf numFmtId="0" fontId="103" fillId="49" borderId="5" xfId="0" applyFont="1" applyFill="1" applyBorder="1" applyAlignment="1">
      <alignment horizontal="left" vertical="center" wrapText="1" readingOrder="1"/>
    </xf>
    <xf numFmtId="15" fontId="193" fillId="0" borderId="0" xfId="0" applyNumberFormat="1" applyFont="1" applyAlignment="1">
      <alignment vertical="center" readingOrder="1"/>
    </xf>
    <xf numFmtId="0" fontId="114" fillId="0" borderId="0" xfId="0" applyFont="1" applyAlignment="1">
      <alignment horizontal="left" vertical="top" readingOrder="1"/>
    </xf>
    <xf numFmtId="0" fontId="194" fillId="0" borderId="0" xfId="0" applyFont="1" applyAlignment="1">
      <alignment horizontal="left" vertical="top" readingOrder="1"/>
    </xf>
    <xf numFmtId="0" fontId="1" fillId="0" borderId="0" xfId="0" applyFont="1"/>
    <xf numFmtId="0" fontId="167" fillId="51" borderId="26" xfId="0" applyFont="1" applyFill="1" applyBorder="1" applyAlignment="1">
      <alignment horizontal="center" vertical="center" wrapText="1" readingOrder="1"/>
    </xf>
    <xf numFmtId="0" fontId="168" fillId="51" borderId="27" xfId="0" applyFont="1" applyFill="1" applyBorder="1" applyAlignment="1">
      <alignment horizontal="left" vertical="center" wrapText="1" readingOrder="1"/>
    </xf>
    <xf numFmtId="178" fontId="169" fillId="51" borderId="27" xfId="51" applyNumberFormat="1" applyFont="1" applyFill="1" applyBorder="1" applyAlignment="1">
      <alignment horizontal="right" vertical="center" wrapText="1" readingOrder="1"/>
    </xf>
    <xf numFmtId="9" fontId="169" fillId="51" borderId="27" xfId="2" applyFont="1" applyFill="1" applyBorder="1" applyAlignment="1">
      <alignment horizontal="right" vertical="center" wrapText="1" readingOrder="1"/>
    </xf>
    <xf numFmtId="178" fontId="169" fillId="51" borderId="27" xfId="51" applyNumberFormat="1" applyFont="1" applyFill="1" applyBorder="1" applyAlignment="1">
      <alignment horizontal="center" vertical="center" wrapText="1" readingOrder="1"/>
    </xf>
    <xf numFmtId="9" fontId="169" fillId="51" borderId="27" xfId="0" applyNumberFormat="1" applyFont="1" applyFill="1" applyBorder="1" applyAlignment="1">
      <alignment horizontal="center" vertical="center" wrapText="1" readingOrder="1"/>
    </xf>
    <xf numFmtId="9" fontId="169" fillId="51" borderId="28" xfId="0" applyNumberFormat="1" applyFont="1" applyFill="1" applyBorder="1" applyAlignment="1">
      <alignment horizontal="center" vertical="center" wrapText="1" readingOrder="1"/>
    </xf>
    <xf numFmtId="0" fontId="166" fillId="51" borderId="26" xfId="0" applyFont="1" applyFill="1" applyBorder="1" applyAlignment="1">
      <alignment horizontal="center" vertical="center" wrapText="1" readingOrder="1"/>
    </xf>
    <xf numFmtId="0" fontId="166" fillId="51" borderId="27" xfId="0" applyFont="1" applyFill="1" applyBorder="1" applyAlignment="1">
      <alignment horizontal="center" vertical="center" wrapText="1" readingOrder="1"/>
    </xf>
    <xf numFmtId="0" fontId="166" fillId="51" borderId="28" xfId="0" applyFont="1" applyFill="1" applyBorder="1" applyAlignment="1">
      <alignment horizontal="center" vertical="center" wrapText="1" readingOrder="1"/>
    </xf>
    <xf numFmtId="0" fontId="167" fillId="46" borderId="0" xfId="0" applyFont="1" applyFill="1" applyAlignment="1">
      <alignment horizontal="left" vertical="center" wrapText="1" readingOrder="1"/>
    </xf>
    <xf numFmtId="172" fontId="165" fillId="53" borderId="94" xfId="2" applyNumberFormat="1" applyFont="1" applyFill="1" applyBorder="1" applyAlignment="1">
      <alignment horizontal="center" vertical="center" wrapText="1" readingOrder="1"/>
    </xf>
    <xf numFmtId="172" fontId="96" fillId="0" borderId="42" xfId="2" applyNumberFormat="1" applyFont="1" applyBorder="1" applyAlignment="1">
      <alignment horizontal="center" vertical="center" wrapText="1" readingOrder="1"/>
    </xf>
    <xf numFmtId="172" fontId="96" fillId="0" borderId="5" xfId="2" applyNumberFormat="1" applyFont="1" applyBorder="1" applyAlignment="1">
      <alignment horizontal="center" vertical="center" wrapText="1" readingOrder="1"/>
    </xf>
    <xf numFmtId="172" fontId="109" fillId="2" borderId="6" xfId="2" applyNumberFormat="1" applyFont="1" applyFill="1" applyBorder="1" applyAlignment="1">
      <alignment horizontal="center" vertical="center" wrapText="1" readingOrder="1"/>
    </xf>
    <xf numFmtId="172" fontId="96" fillId="0" borderId="13" xfId="2" applyNumberFormat="1" applyFont="1" applyBorder="1" applyAlignment="1">
      <alignment horizontal="center" vertical="center" wrapText="1" readingOrder="1"/>
    </xf>
    <xf numFmtId="172" fontId="165" fillId="52" borderId="6" xfId="2" applyNumberFormat="1" applyFont="1" applyFill="1" applyBorder="1" applyAlignment="1">
      <alignment horizontal="center" vertical="center" wrapText="1" readingOrder="1"/>
    </xf>
    <xf numFmtId="172" fontId="96" fillId="0" borderId="6" xfId="2" applyNumberFormat="1" applyFont="1" applyBorder="1" applyAlignment="1">
      <alignment horizontal="center" vertical="center" wrapText="1" readingOrder="1"/>
    </xf>
    <xf numFmtId="172" fontId="98" fillId="0" borderId="5" xfId="2" applyNumberFormat="1" applyFont="1" applyFill="1" applyBorder="1" applyAlignment="1">
      <alignment horizontal="center" vertical="center" wrapText="1" readingOrder="1"/>
    </xf>
    <xf numFmtId="172" fontId="98" fillId="0" borderId="5" xfId="2" applyNumberFormat="1" applyFont="1" applyBorder="1" applyAlignment="1">
      <alignment horizontal="center" vertical="center" wrapText="1" readingOrder="1"/>
    </xf>
    <xf numFmtId="172" fontId="98" fillId="4" borderId="5" xfId="7" applyNumberFormat="1" applyFont="1" applyFill="1" applyBorder="1" applyAlignment="1">
      <alignment horizontal="center" vertical="center" wrapText="1"/>
    </xf>
    <xf numFmtId="0" fontId="163" fillId="51" borderId="5" xfId="0" applyFont="1" applyFill="1" applyBorder="1" applyAlignment="1">
      <alignment horizontal="center" vertical="center" wrapText="1" readingOrder="1"/>
    </xf>
    <xf numFmtId="9" fontId="110" fillId="4" borderId="5" xfId="2" applyFont="1" applyFill="1" applyBorder="1" applyAlignment="1">
      <alignment horizontal="center" vertical="center" readingOrder="1"/>
    </xf>
    <xf numFmtId="179" fontId="102" fillId="52" borderId="5" xfId="0" applyNumberFormat="1" applyFont="1" applyFill="1" applyBorder="1" applyAlignment="1">
      <alignment horizontal="center" vertical="center" readingOrder="1"/>
    </xf>
    <xf numFmtId="178" fontId="163" fillId="51" borderId="5" xfId="0" applyNumberFormat="1" applyFont="1" applyFill="1" applyBorder="1" applyAlignment="1">
      <alignment horizontal="center" vertical="center" wrapText="1" readingOrder="1"/>
    </xf>
    <xf numFmtId="9" fontId="163" fillId="51" borderId="5" xfId="2" applyFont="1" applyFill="1" applyBorder="1" applyAlignment="1">
      <alignment horizontal="center" vertical="center" wrapText="1" readingOrder="1"/>
    </xf>
    <xf numFmtId="0" fontId="163" fillId="51" borderId="26" xfId="0" applyFont="1" applyFill="1" applyBorder="1" applyAlignment="1">
      <alignment horizontal="center" vertical="center" readingOrder="1"/>
    </xf>
    <xf numFmtId="0" fontId="163" fillId="51" borderId="27" xfId="0" applyFont="1" applyFill="1" applyBorder="1" applyAlignment="1">
      <alignment horizontal="center" vertical="center" readingOrder="1"/>
    </xf>
    <xf numFmtId="9" fontId="163" fillId="51" borderId="27" xfId="2" applyFont="1" applyFill="1" applyBorder="1" applyAlignment="1">
      <alignment horizontal="center" vertical="center" readingOrder="1"/>
    </xf>
    <xf numFmtId="179" fontId="105" fillId="49" borderId="37" xfId="0" applyNumberFormat="1" applyFont="1" applyFill="1" applyBorder="1" applyAlignment="1">
      <alignment horizontal="right" vertical="center" readingOrder="1"/>
    </xf>
    <xf numFmtId="179" fontId="114" fillId="0" borderId="9" xfId="0" applyNumberFormat="1" applyFont="1" applyBorder="1" applyAlignment="1">
      <alignment horizontal="right" vertical="center" readingOrder="1"/>
    </xf>
    <xf numFmtId="179" fontId="114" fillId="0" borderId="5" xfId="0" applyNumberFormat="1" applyFont="1" applyBorder="1" applyAlignment="1">
      <alignment horizontal="right" vertical="center" readingOrder="1"/>
    </xf>
    <xf numFmtId="179" fontId="105" fillId="49" borderId="5" xfId="0" applyNumberFormat="1" applyFont="1" applyFill="1" applyBorder="1" applyAlignment="1">
      <alignment horizontal="right" vertical="center" readingOrder="1"/>
    </xf>
    <xf numFmtId="179" fontId="105" fillId="52" borderId="5" xfId="0" applyNumberFormat="1" applyFont="1" applyFill="1" applyBorder="1" applyAlignment="1">
      <alignment horizontal="right" vertical="center" readingOrder="1"/>
    </xf>
    <xf numFmtId="179" fontId="105" fillId="52" borderId="7" xfId="0" applyNumberFormat="1" applyFont="1" applyFill="1" applyBorder="1" applyAlignment="1">
      <alignment horizontal="right" vertical="center" readingOrder="1"/>
    </xf>
    <xf numFmtId="179" fontId="164" fillId="51" borderId="28" xfId="0" applyNumberFormat="1" applyFont="1" applyFill="1" applyBorder="1" applyAlignment="1">
      <alignment horizontal="right" vertical="center" readingOrder="1"/>
    </xf>
    <xf numFmtId="0" fontId="198" fillId="0" borderId="0" xfId="0" applyFont="1"/>
    <xf numFmtId="179" fontId="110" fillId="0" borderId="37" xfId="0" applyNumberFormat="1" applyFont="1" applyBorder="1" applyAlignment="1">
      <alignment horizontal="right" vertical="center" readingOrder="1"/>
    </xf>
    <xf numFmtId="179" fontId="102" fillId="52" borderId="37" xfId="0" applyNumberFormat="1" applyFont="1" applyFill="1" applyBorder="1" applyAlignment="1">
      <alignment horizontal="right" vertical="center" readingOrder="1"/>
    </xf>
    <xf numFmtId="179" fontId="110" fillId="0" borderId="35" xfId="0" applyNumberFormat="1" applyFont="1" applyBorder="1" applyAlignment="1">
      <alignment horizontal="right" vertical="center" readingOrder="1"/>
    </xf>
    <xf numFmtId="179" fontId="102" fillId="52" borderId="65" xfId="0" applyNumberFormat="1" applyFont="1" applyFill="1" applyBorder="1" applyAlignment="1">
      <alignment horizontal="right" vertical="center" readingOrder="1"/>
    </xf>
    <xf numFmtId="0" fontId="102" fillId="52" borderId="7" xfId="0" applyFont="1" applyFill="1" applyBorder="1" applyAlignment="1">
      <alignment horizontal="left" vertical="center" wrapText="1" readingOrder="1"/>
    </xf>
    <xf numFmtId="178" fontId="164" fillId="51" borderId="26" xfId="0" applyNumberFormat="1" applyFont="1" applyFill="1" applyBorder="1" applyAlignment="1">
      <alignment horizontal="right" vertical="center" readingOrder="1"/>
    </xf>
    <xf numFmtId="178" fontId="164" fillId="51" borderId="28" xfId="0" applyNumberFormat="1" applyFont="1" applyFill="1" applyBorder="1" applyAlignment="1">
      <alignment horizontal="right" vertical="center" readingOrder="1"/>
    </xf>
    <xf numFmtId="0" fontId="163" fillId="51" borderId="43" xfId="0" applyFont="1" applyFill="1" applyBorder="1" applyAlignment="1">
      <alignment horizontal="center" vertical="center" wrapText="1" readingOrder="1"/>
    </xf>
    <xf numFmtId="0" fontId="163" fillId="51" borderId="23" xfId="0" applyFont="1" applyFill="1" applyBorder="1" applyAlignment="1">
      <alignment horizontal="center" vertical="center" wrapText="1" readingOrder="1"/>
    </xf>
    <xf numFmtId="0" fontId="163" fillId="51" borderId="30" xfId="0" applyFont="1" applyFill="1" applyBorder="1" applyAlignment="1">
      <alignment horizontal="center" vertical="center" wrapText="1" readingOrder="1"/>
    </xf>
    <xf numFmtId="178" fontId="163" fillId="51" borderId="27" xfId="0" applyNumberFormat="1" applyFont="1" applyFill="1" applyBorder="1" applyAlignment="1">
      <alignment horizontal="center" vertical="center" wrapText="1" readingOrder="1"/>
    </xf>
    <xf numFmtId="0" fontId="163" fillId="51" borderId="28" xfId="0" applyFont="1" applyFill="1" applyBorder="1" applyAlignment="1">
      <alignment horizontal="center" vertical="center" wrapText="1" readingOrder="1"/>
    </xf>
    <xf numFmtId="179" fontId="110" fillId="0" borderId="57" xfId="0" applyNumberFormat="1" applyFont="1" applyBorder="1" applyAlignment="1">
      <alignment horizontal="right" vertical="center" readingOrder="1"/>
    </xf>
    <xf numFmtId="179" fontId="102" fillId="52" borderId="12" xfId="0" applyNumberFormat="1" applyFont="1" applyFill="1" applyBorder="1" applyAlignment="1">
      <alignment horizontal="right" vertical="center" readingOrder="1"/>
    </xf>
    <xf numFmtId="179" fontId="102" fillId="52" borderId="14" xfId="0" applyNumberFormat="1" applyFont="1" applyFill="1" applyBorder="1" applyAlignment="1">
      <alignment horizontal="right" vertical="center" readingOrder="1"/>
    </xf>
    <xf numFmtId="179" fontId="164" fillId="51" borderId="25" xfId="0" applyNumberFormat="1" applyFont="1" applyFill="1" applyBorder="1" applyAlignment="1">
      <alignment horizontal="right" vertical="center" readingOrder="1"/>
    </xf>
    <xf numFmtId="9" fontId="102" fillId="52" borderId="7" xfId="2" applyFont="1" applyFill="1" applyBorder="1" applyAlignment="1">
      <alignment vertical="center" readingOrder="1"/>
    </xf>
    <xf numFmtId="179" fontId="102" fillId="52" borderId="7" xfId="0" applyNumberFormat="1" applyFont="1" applyFill="1" applyBorder="1" applyAlignment="1">
      <alignment horizontal="left" vertical="center" wrapText="1" readingOrder="1"/>
    </xf>
    <xf numFmtId="179" fontId="102" fillId="52" borderId="7" xfId="2" applyNumberFormat="1" applyFont="1" applyFill="1" applyBorder="1" applyAlignment="1">
      <alignment horizontal="right" vertical="center" readingOrder="1"/>
    </xf>
    <xf numFmtId="9" fontId="102" fillId="52" borderId="10" xfId="2" applyFont="1" applyFill="1" applyBorder="1" applyAlignment="1">
      <alignment horizontal="center" vertical="center" readingOrder="1"/>
    </xf>
    <xf numFmtId="178" fontId="46" fillId="4" borderId="5" xfId="0" applyNumberFormat="1" applyFont="1" applyFill="1" applyBorder="1" applyAlignment="1">
      <alignment horizontal="right" vertical="center" wrapText="1" readingOrder="1"/>
    </xf>
    <xf numFmtId="0" fontId="68" fillId="54" borderId="1" xfId="0" applyFont="1" applyFill="1" applyBorder="1" applyAlignment="1">
      <alignment horizontal="left" vertical="center" wrapText="1" readingOrder="1"/>
    </xf>
    <xf numFmtId="0" fontId="64" fillId="0" borderId="42" xfId="0" applyFont="1" applyBorder="1" applyAlignment="1">
      <alignment vertical="center" wrapText="1" readingOrder="1"/>
    </xf>
    <xf numFmtId="178" fontId="64" fillId="0" borderId="42" xfId="0" applyNumberFormat="1" applyFont="1" applyBorder="1" applyAlignment="1">
      <alignment horizontal="right" vertical="center" wrapText="1" readingOrder="1"/>
    </xf>
    <xf numFmtId="9" fontId="46" fillId="0" borderId="42" xfId="2" applyFont="1" applyBorder="1" applyAlignment="1">
      <alignment horizontal="center" vertical="center" wrapText="1"/>
    </xf>
    <xf numFmtId="178" fontId="64" fillId="0" borderId="82" xfId="0" applyNumberFormat="1" applyFont="1" applyBorder="1" applyAlignment="1">
      <alignment horizontal="right" vertical="center" wrapText="1" readingOrder="1"/>
    </xf>
    <xf numFmtId="178" fontId="64" fillId="0" borderId="43" xfId="0" applyNumberFormat="1" applyFont="1" applyBorder="1" applyAlignment="1">
      <alignment horizontal="right" vertical="center" wrapText="1" readingOrder="1"/>
    </xf>
    <xf numFmtId="0" fontId="64" fillId="0" borderId="62" xfId="0" applyFont="1" applyBorder="1" applyAlignment="1">
      <alignment vertical="center" wrapText="1" readingOrder="1"/>
    </xf>
    <xf numFmtId="178" fontId="137" fillId="2" borderId="6" xfId="0" applyNumberFormat="1" applyFont="1" applyFill="1" applyBorder="1" applyAlignment="1">
      <alignment horizontal="right" vertical="center" wrapText="1" readingOrder="1"/>
    </xf>
    <xf numFmtId="0" fontId="118" fillId="4" borderId="32" xfId="0" applyFont="1" applyFill="1" applyBorder="1" applyAlignment="1">
      <alignment horizontal="left" vertical="center" wrapText="1" readingOrder="1"/>
    </xf>
    <xf numFmtId="9" fontId="130" fillId="56" borderId="35" xfId="7" applyFont="1" applyFill="1" applyBorder="1" applyAlignment="1">
      <alignment horizontal="center" vertical="center" wrapText="1" readingOrder="1"/>
    </xf>
    <xf numFmtId="9" fontId="122" fillId="56" borderId="5" xfId="7" applyFont="1" applyFill="1" applyBorder="1" applyAlignment="1">
      <alignment horizontal="center" vertical="center" wrapText="1" readingOrder="1"/>
    </xf>
    <xf numFmtId="178" fontId="137" fillId="0" borderId="5" xfId="0" applyNumberFormat="1" applyFont="1" applyBorder="1" applyAlignment="1">
      <alignment horizontal="right" vertical="center" wrapText="1" readingOrder="1"/>
    </xf>
    <xf numFmtId="178" fontId="185" fillId="0" borderId="42" xfId="0" applyNumberFormat="1" applyFont="1" applyBorder="1" applyAlignment="1">
      <alignment horizontal="right" vertical="center" wrapText="1" readingOrder="1"/>
    </xf>
    <xf numFmtId="178" fontId="190" fillId="0" borderId="0" xfId="0" applyNumberFormat="1" applyFont="1" applyAlignment="1">
      <alignment horizontal="right" vertical="center" wrapText="1" readingOrder="1"/>
    </xf>
    <xf numFmtId="0" fontId="192" fillId="0" borderId="0" xfId="0" applyFont="1"/>
    <xf numFmtId="178" fontId="159" fillId="49" borderId="42" xfId="0" applyNumberFormat="1" applyFont="1" applyFill="1" applyBorder="1" applyAlignment="1">
      <alignment horizontal="right" vertical="center" wrapText="1" readingOrder="1"/>
    </xf>
    <xf numFmtId="178" fontId="159" fillId="49" borderId="5" xfId="0" applyNumberFormat="1" applyFont="1" applyFill="1" applyBorder="1" applyAlignment="1">
      <alignment horizontal="right" vertical="center" wrapText="1" readingOrder="1"/>
    </xf>
    <xf numFmtId="178" fontId="189" fillId="2" borderId="0" xfId="0" applyNumberFormat="1" applyFont="1" applyFill="1" applyAlignment="1">
      <alignment horizontal="right" vertical="center" wrapText="1" readingOrder="1"/>
    </xf>
    <xf numFmtId="9" fontId="137" fillId="0" borderId="5" xfId="2" applyFont="1" applyFill="1" applyBorder="1" applyAlignment="1">
      <alignment horizontal="center" vertical="center" wrapText="1" readingOrder="1"/>
    </xf>
    <xf numFmtId="178" fontId="137" fillId="0" borderId="6" xfId="0" applyNumberFormat="1" applyFont="1" applyBorder="1" applyAlignment="1">
      <alignment horizontal="right" vertical="center" wrapText="1" readingOrder="1"/>
    </xf>
    <xf numFmtId="178" fontId="137" fillId="0" borderId="37" xfId="0" applyNumberFormat="1" applyFont="1" applyBorder="1" applyAlignment="1">
      <alignment horizontal="right" vertical="center" wrapText="1" readingOrder="1"/>
    </xf>
    <xf numFmtId="9" fontId="130" fillId="0" borderId="5" xfId="7" applyFont="1" applyFill="1" applyBorder="1" applyAlignment="1">
      <alignment horizontal="center" vertical="center" wrapText="1" readingOrder="1"/>
    </xf>
    <xf numFmtId="9" fontId="122" fillId="49" borderId="5" xfId="7" applyFont="1" applyFill="1" applyBorder="1" applyAlignment="1">
      <alignment horizontal="center" vertical="center" wrapText="1" readingOrder="1"/>
    </xf>
    <xf numFmtId="9" fontId="130" fillId="56" borderId="5" xfId="7" applyFont="1" applyFill="1" applyBorder="1" applyAlignment="1">
      <alignment horizontal="center" vertical="center" wrapText="1" readingOrder="1"/>
    </xf>
    <xf numFmtId="9" fontId="130" fillId="0" borderId="5" xfId="2" applyFont="1" applyFill="1" applyBorder="1" applyAlignment="1">
      <alignment horizontal="center" vertical="center" wrapText="1" readingOrder="1"/>
    </xf>
    <xf numFmtId="9" fontId="121" fillId="0" borderId="5" xfId="2" applyFont="1" applyFill="1" applyBorder="1" applyAlignment="1">
      <alignment horizontal="center" vertical="center" wrapText="1" readingOrder="1"/>
    </xf>
    <xf numFmtId="9" fontId="121" fillId="52" borderId="5" xfId="7" applyFont="1" applyFill="1" applyBorder="1" applyAlignment="1">
      <alignment horizontal="center" vertical="center" wrapText="1" readingOrder="1"/>
    </xf>
    <xf numFmtId="0" fontId="68" fillId="3" borderId="1" xfId="0" applyFont="1" applyFill="1" applyBorder="1" applyAlignment="1">
      <alignment horizontal="center" vertical="center" wrapText="1" readingOrder="1"/>
    </xf>
    <xf numFmtId="0" fontId="68" fillId="3" borderId="1" xfId="0" applyFont="1" applyFill="1" applyBorder="1" applyAlignment="1">
      <alignment horizontal="left" vertical="center" wrapText="1" readingOrder="1"/>
    </xf>
    <xf numFmtId="0" fontId="182" fillId="3" borderId="0" xfId="0" applyFont="1" applyFill="1"/>
    <xf numFmtId="0" fontId="181" fillId="3" borderId="0" xfId="0" applyFont="1" applyFill="1"/>
    <xf numFmtId="0" fontId="110" fillId="0" borderId="5" xfId="2" applyNumberFormat="1" applyFont="1" applyFill="1" applyBorder="1" applyAlignment="1">
      <alignment horizontal="center" vertical="center" readingOrder="1"/>
    </xf>
    <xf numFmtId="171" fontId="66" fillId="0" borderId="0" xfId="1" applyNumberFormat="1" applyFont="1" applyFill="1" applyBorder="1" applyAlignment="1">
      <alignment horizontal="left" vertical="center" wrapText="1" readingOrder="1"/>
    </xf>
    <xf numFmtId="178" fontId="64" fillId="3" borderId="5" xfId="0" applyNumberFormat="1" applyFont="1" applyFill="1" applyBorder="1" applyAlignment="1">
      <alignment horizontal="right" vertical="center" wrapText="1" readingOrder="1"/>
    </xf>
    <xf numFmtId="178" fontId="96" fillId="0" borderId="5" xfId="0" applyNumberFormat="1" applyFont="1" applyFill="1" applyBorder="1" applyAlignment="1">
      <alignment vertical="center" wrapText="1" readingOrder="1"/>
    </xf>
    <xf numFmtId="183" fontId="68" fillId="3" borderId="1" xfId="0" applyNumberFormat="1" applyFont="1" applyFill="1" applyBorder="1" applyAlignment="1">
      <alignment horizontal="right" vertical="center" wrapText="1" readingOrder="1"/>
    </xf>
    <xf numFmtId="9" fontId="109" fillId="0" borderId="5" xfId="7" applyFont="1" applyFill="1" applyBorder="1" applyAlignment="1">
      <alignment horizontal="center" vertical="center" wrapText="1" readingOrder="1"/>
    </xf>
    <xf numFmtId="9" fontId="130" fillId="59" borderId="5" xfId="7" applyFont="1" applyFill="1" applyBorder="1" applyAlignment="1">
      <alignment horizontal="center" vertical="center" wrapText="1" readingOrder="1"/>
    </xf>
    <xf numFmtId="9" fontId="121" fillId="57" borderId="5" xfId="7" applyFont="1" applyFill="1" applyBorder="1" applyAlignment="1">
      <alignment horizontal="center" vertical="center" wrapText="1" readingOrder="1"/>
    </xf>
    <xf numFmtId="9" fontId="130" fillId="58" borderId="38" xfId="7" applyFont="1" applyFill="1" applyBorder="1" applyAlignment="1">
      <alignment horizontal="center" vertical="center" wrapText="1" readingOrder="1"/>
    </xf>
    <xf numFmtId="9" fontId="130" fillId="58" borderId="28" xfId="7" applyFont="1" applyFill="1" applyBorder="1" applyAlignment="1">
      <alignment horizontal="center" vertical="center" wrapText="1" readingOrder="1"/>
    </xf>
    <xf numFmtId="9" fontId="121" fillId="56" borderId="5" xfId="7" applyFont="1" applyFill="1" applyBorder="1" applyAlignment="1">
      <alignment horizontal="center" vertical="center" wrapText="1" readingOrder="1"/>
    </xf>
    <xf numFmtId="9" fontId="121" fillId="53" borderId="5" xfId="7" applyFont="1" applyFill="1" applyBorder="1" applyAlignment="1">
      <alignment horizontal="center" vertical="center" wrapText="1" readingOrder="1"/>
    </xf>
    <xf numFmtId="9" fontId="121" fillId="43" borderId="5" xfId="7" applyFont="1" applyFill="1" applyBorder="1" applyAlignment="1">
      <alignment horizontal="center" vertical="center" wrapText="1" readingOrder="1"/>
    </xf>
    <xf numFmtId="9" fontId="130" fillId="43" borderId="9" xfId="7" applyFont="1" applyFill="1" applyBorder="1" applyAlignment="1">
      <alignment horizontal="center" vertical="center" wrapText="1" readingOrder="1"/>
    </xf>
    <xf numFmtId="183" fontId="68" fillId="48" borderId="1" xfId="0" applyNumberFormat="1" applyFont="1" applyFill="1" applyBorder="1" applyAlignment="1">
      <alignment horizontal="right" vertical="center" wrapText="1" readingOrder="1"/>
    </xf>
    <xf numFmtId="0" fontId="53" fillId="3" borderId="12" xfId="0" applyFont="1" applyFill="1" applyBorder="1" applyAlignment="1">
      <alignment vertical="center" wrapText="1" readingOrder="1"/>
    </xf>
    <xf numFmtId="0" fontId="64" fillId="3" borderId="5" xfId="0" applyFont="1" applyFill="1" applyBorder="1" applyAlignment="1">
      <alignment vertical="center" wrapText="1" readingOrder="1"/>
    </xf>
    <xf numFmtId="178" fontId="137" fillId="3" borderId="6" xfId="0" applyNumberFormat="1" applyFont="1" applyFill="1" applyBorder="1" applyAlignment="1">
      <alignment horizontal="right" vertical="center" wrapText="1" readingOrder="1"/>
    </xf>
    <xf numFmtId="0" fontId="14" fillId="3" borderId="0" xfId="0" applyFont="1" applyFill="1"/>
    <xf numFmtId="0" fontId="139" fillId="3" borderId="0" xfId="0" applyFont="1" applyFill="1" applyAlignment="1">
      <alignment readingOrder="1"/>
    </xf>
    <xf numFmtId="178" fontId="49" fillId="0" borderId="0" xfId="0" applyNumberFormat="1" applyFont="1" applyFill="1" applyAlignment="1">
      <alignment horizontal="right" vertical="center" wrapText="1" readingOrder="1"/>
    </xf>
    <xf numFmtId="178" fontId="98" fillId="0" borderId="5" xfId="4" applyNumberFormat="1" applyFont="1" applyFill="1" applyBorder="1" applyAlignment="1">
      <alignment horizontal="right" vertical="center" wrapText="1" readingOrder="1"/>
    </xf>
    <xf numFmtId="9" fontId="96" fillId="4" borderId="5" xfId="2" applyFont="1" applyFill="1" applyBorder="1" applyAlignment="1">
      <alignment horizontal="center" vertical="center" wrapText="1" readingOrder="1"/>
    </xf>
    <xf numFmtId="9" fontId="96" fillId="4" borderId="6" xfId="2" applyFont="1" applyFill="1" applyBorder="1" applyAlignment="1">
      <alignment horizontal="center" vertical="center" wrapText="1" readingOrder="1"/>
    </xf>
    <xf numFmtId="0" fontId="68" fillId="0" borderId="2" xfId="0" applyFont="1" applyBorder="1" applyAlignment="1">
      <alignment horizontal="right" vertical="center" wrapText="1" readingOrder="1"/>
    </xf>
    <xf numFmtId="0" fontId="68" fillId="0" borderId="97" xfId="0" applyFont="1" applyBorder="1" applyAlignment="1">
      <alignment horizontal="right" vertical="center" wrapText="1" readingOrder="1"/>
    </xf>
    <xf numFmtId="0" fontId="45" fillId="0" borderId="60" xfId="0" applyFont="1" applyBorder="1" applyAlignment="1">
      <alignment horizontal="center" vertical="center" textRotation="90" wrapText="1" readingOrder="1"/>
    </xf>
    <xf numFmtId="0" fontId="45" fillId="0" borderId="61" xfId="0" applyFont="1" applyBorder="1" applyAlignment="1">
      <alignment horizontal="center" vertical="center" textRotation="90" wrapText="1" readingOrder="1"/>
    </xf>
    <xf numFmtId="15" fontId="56" fillId="0" borderId="96" xfId="0" applyNumberFormat="1" applyFont="1" applyBorder="1" applyAlignment="1">
      <alignment horizontal="center" vertical="center" wrapText="1" readingOrder="1"/>
    </xf>
    <xf numFmtId="15" fontId="56" fillId="0" borderId="21" xfId="0" applyNumberFormat="1" applyFont="1" applyBorder="1" applyAlignment="1">
      <alignment horizontal="center" vertical="center" wrapText="1" readingOrder="1"/>
    </xf>
    <xf numFmtId="15" fontId="56" fillId="0" borderId="0" xfId="0" applyNumberFormat="1" applyFont="1" applyAlignment="1">
      <alignment horizontal="center" vertical="center" readingOrder="1"/>
    </xf>
    <xf numFmtId="0" fontId="53" fillId="0" borderId="79" xfId="0" applyFont="1" applyBorder="1" applyAlignment="1">
      <alignment horizontal="center" vertical="center" wrapText="1" readingOrder="1"/>
    </xf>
    <xf numFmtId="0" fontId="53" fillId="0" borderId="62" xfId="0" applyFont="1" applyBorder="1" applyAlignment="1">
      <alignment horizontal="center" vertical="center" wrapText="1" readingOrder="1"/>
    </xf>
    <xf numFmtId="0" fontId="53" fillId="0" borderId="56" xfId="0" applyFont="1" applyBorder="1" applyAlignment="1">
      <alignment horizontal="center" vertical="center" wrapText="1" readingOrder="1"/>
    </xf>
    <xf numFmtId="0" fontId="53" fillId="0" borderId="18" xfId="0" applyFont="1" applyBorder="1" applyAlignment="1">
      <alignment horizontal="center" vertical="center" wrapText="1" readingOrder="1"/>
    </xf>
    <xf numFmtId="0" fontId="53" fillId="0" borderId="0" xfId="0" applyFont="1" applyAlignment="1">
      <alignment horizontal="center" vertical="center" wrapText="1" readingOrder="1"/>
    </xf>
    <xf numFmtId="0" fontId="53" fillId="0" borderId="14" xfId="0" applyFont="1" applyBorder="1" applyAlignment="1">
      <alignment horizontal="center" vertical="center" wrapText="1" readingOrder="1"/>
    </xf>
    <xf numFmtId="0" fontId="53" fillId="0" borderId="20" xfId="0" applyFont="1" applyBorder="1" applyAlignment="1">
      <alignment horizontal="center" vertical="center" wrapText="1" readingOrder="1"/>
    </xf>
    <xf numFmtId="0" fontId="53" fillId="0" borderId="21" xfId="0" applyFont="1" applyBorder="1" applyAlignment="1">
      <alignment horizontal="center" vertical="center" wrapText="1" readingOrder="1"/>
    </xf>
    <xf numFmtId="0" fontId="53" fillId="0" borderId="81" xfId="0" applyFont="1" applyBorder="1" applyAlignment="1">
      <alignment horizontal="center" vertical="center" wrapText="1" readingOrder="1"/>
    </xf>
    <xf numFmtId="15" fontId="56" fillId="0" borderId="51" xfId="0" applyNumberFormat="1" applyFont="1" applyBorder="1" applyAlignment="1">
      <alignment horizontal="center" vertical="center" wrapText="1" readingOrder="1"/>
    </xf>
    <xf numFmtId="15" fontId="56" fillId="0" borderId="0" xfId="0" applyNumberFormat="1" applyFont="1" applyAlignment="1">
      <alignment horizontal="center" vertical="center" wrapText="1" readingOrder="1"/>
    </xf>
    <xf numFmtId="0" fontId="45" fillId="0" borderId="15" xfId="0" applyFont="1" applyBorder="1" applyAlignment="1">
      <alignment horizontal="center" vertical="center" wrapText="1" readingOrder="1"/>
    </xf>
    <xf numFmtId="0" fontId="45" fillId="0" borderId="16" xfId="0" applyFont="1" applyBorder="1" applyAlignment="1">
      <alignment horizontal="center" vertical="center" wrapText="1" readingOrder="1"/>
    </xf>
    <xf numFmtId="0" fontId="45" fillId="0" borderId="92" xfId="0" applyFont="1" applyBorder="1" applyAlignment="1">
      <alignment horizontal="center" vertical="center" wrapText="1" readingOrder="1"/>
    </xf>
    <xf numFmtId="0" fontId="45" fillId="0" borderId="18" xfId="0" applyFont="1" applyBorder="1" applyAlignment="1">
      <alignment horizontal="center" vertical="center" wrapText="1" readingOrder="1"/>
    </xf>
    <xf numFmtId="0" fontId="45" fillId="0" borderId="0" xfId="0" applyFont="1" applyAlignment="1">
      <alignment horizontal="center" vertical="center" wrapText="1" readingOrder="1"/>
    </xf>
    <xf numFmtId="0" fontId="45" fillId="0" borderId="14" xfId="0" applyFont="1" applyBorder="1" applyAlignment="1">
      <alignment horizontal="center" vertical="center" wrapText="1" readingOrder="1"/>
    </xf>
    <xf numFmtId="0" fontId="45" fillId="0" borderId="20" xfId="0" applyFont="1" applyBorder="1" applyAlignment="1">
      <alignment horizontal="center" vertical="center" wrapText="1" readingOrder="1"/>
    </xf>
    <xf numFmtId="0" fontId="45" fillId="0" borderId="21" xfId="0" applyFont="1" applyBorder="1" applyAlignment="1">
      <alignment horizontal="center" vertical="center" wrapText="1" readingOrder="1"/>
    </xf>
    <xf numFmtId="0" fontId="45" fillId="0" borderId="81" xfId="0" applyFont="1" applyBorder="1" applyAlignment="1">
      <alignment horizontal="center" vertical="center" wrapText="1" readingOrder="1"/>
    </xf>
    <xf numFmtId="0" fontId="53" fillId="0" borderId="10" xfId="0" applyFont="1" applyBorder="1" applyAlignment="1">
      <alignment horizontal="center" vertical="center" wrapText="1" readingOrder="1"/>
    </xf>
    <xf numFmtId="0" fontId="53" fillId="0" borderId="68" xfId="0" applyFont="1" applyBorder="1" applyAlignment="1">
      <alignment horizontal="center" vertical="center" wrapText="1" readingOrder="1"/>
    </xf>
    <xf numFmtId="0" fontId="53" fillId="0" borderId="67" xfId="0" applyFont="1" applyBorder="1" applyAlignment="1">
      <alignment horizontal="center" vertical="center" wrapText="1" readingOrder="1"/>
    </xf>
    <xf numFmtId="0" fontId="51" fillId="0" borderId="31" xfId="0" applyFont="1" applyBorder="1" applyAlignment="1">
      <alignment horizontal="center" vertical="center" textRotation="90" readingOrder="1"/>
    </xf>
    <xf numFmtId="0" fontId="51" fillId="0" borderId="39" xfId="0" applyFont="1" applyBorder="1" applyAlignment="1">
      <alignment horizontal="center" vertical="center" textRotation="90" readingOrder="1"/>
    </xf>
    <xf numFmtId="0" fontId="51" fillId="0" borderId="47" xfId="0" applyFont="1" applyBorder="1" applyAlignment="1">
      <alignment horizontal="center" vertical="center" textRotation="90" readingOrder="1"/>
    </xf>
    <xf numFmtId="0" fontId="60" fillId="0" borderId="60" xfId="0" applyFont="1" applyBorder="1" applyAlignment="1">
      <alignment horizontal="center" vertical="center" textRotation="90" wrapText="1" readingOrder="1"/>
    </xf>
    <xf numFmtId="0" fontId="60" fillId="0" borderId="61" xfId="0" applyFont="1" applyBorder="1" applyAlignment="1">
      <alignment horizontal="center" vertical="center" textRotation="90" wrapText="1" readingOrder="1"/>
    </xf>
    <xf numFmtId="0" fontId="160" fillId="51" borderId="23" xfId="0" applyFont="1" applyFill="1" applyBorder="1" applyAlignment="1">
      <alignment horizontal="center" vertical="center" wrapText="1" readingOrder="1"/>
    </xf>
    <xf numFmtId="0" fontId="160" fillId="51" borderId="24" xfId="0" applyFont="1" applyFill="1" applyBorder="1" applyAlignment="1">
      <alignment horizontal="center" vertical="center" wrapText="1" readingOrder="1"/>
    </xf>
    <xf numFmtId="0" fontId="160" fillId="51" borderId="30" xfId="0" applyFont="1" applyFill="1" applyBorder="1" applyAlignment="1">
      <alignment horizontal="center" vertical="center" wrapText="1" readingOrder="1"/>
    </xf>
    <xf numFmtId="0" fontId="56" fillId="0" borderId="15" xfId="0" applyFont="1" applyBorder="1" applyAlignment="1">
      <alignment horizontal="center" vertical="center" wrapText="1" readingOrder="1"/>
    </xf>
    <xf numFmtId="0" fontId="56" fillId="0" borderId="16" xfId="0" applyFont="1" applyBorder="1" applyAlignment="1">
      <alignment horizontal="center" vertical="center" wrapText="1" readingOrder="1"/>
    </xf>
    <xf numFmtId="0" fontId="56" fillId="0" borderId="17" xfId="0" applyFont="1" applyBorder="1" applyAlignment="1">
      <alignment horizontal="center" vertical="center" wrapText="1" readingOrder="1"/>
    </xf>
    <xf numFmtId="0" fontId="56" fillId="0" borderId="18" xfId="0" applyFont="1" applyBorder="1" applyAlignment="1">
      <alignment horizontal="center" vertical="center" wrapText="1" readingOrder="1"/>
    </xf>
    <xf numFmtId="0" fontId="56" fillId="0" borderId="0" xfId="0" applyFont="1" applyAlignment="1">
      <alignment horizontal="center" vertical="center" wrapText="1" readingOrder="1"/>
    </xf>
    <xf numFmtId="0" fontId="56" fillId="0" borderId="19" xfId="0" applyFont="1" applyBorder="1" applyAlignment="1">
      <alignment horizontal="center" vertical="center" wrapText="1" readingOrder="1"/>
    </xf>
    <xf numFmtId="0" fontId="56" fillId="0" borderId="20" xfId="0" applyFont="1" applyBorder="1" applyAlignment="1">
      <alignment horizontal="center" vertical="center" wrapText="1" readingOrder="1"/>
    </xf>
    <xf numFmtId="0" fontId="56" fillId="0" borderId="21" xfId="0" applyFont="1" applyBorder="1" applyAlignment="1">
      <alignment horizontal="center" vertical="center" wrapText="1" readingOrder="1"/>
    </xf>
    <xf numFmtId="0" fontId="56" fillId="0" borderId="22" xfId="0" applyFont="1" applyBorder="1" applyAlignment="1">
      <alignment horizontal="center" vertical="center" wrapText="1" readingOrder="1"/>
    </xf>
    <xf numFmtId="0" fontId="60" fillId="0" borderId="40" xfId="0" applyFont="1" applyBorder="1" applyAlignment="1">
      <alignment horizontal="center" vertical="center" textRotation="90" readingOrder="1"/>
    </xf>
    <xf numFmtId="0" fontId="60" fillId="0" borderId="60" xfId="0" applyFont="1" applyBorder="1" applyAlignment="1">
      <alignment horizontal="center" vertical="center" textRotation="90" readingOrder="1"/>
    </xf>
    <xf numFmtId="0" fontId="60" fillId="0" borderId="61" xfId="0" applyFont="1" applyBorder="1" applyAlignment="1">
      <alignment horizontal="center" vertical="center" textRotation="90" readingOrder="1"/>
    </xf>
    <xf numFmtId="0" fontId="56" fillId="4" borderId="67" xfId="0" applyFont="1" applyFill="1" applyBorder="1" applyAlignment="1">
      <alignment horizontal="center" vertical="center" wrapText="1" readingOrder="1"/>
    </xf>
    <xf numFmtId="0" fontId="56" fillId="4" borderId="21" xfId="0" applyFont="1" applyFill="1" applyBorder="1" applyAlignment="1">
      <alignment horizontal="center" vertical="center" wrapText="1" readingOrder="1"/>
    </xf>
    <xf numFmtId="0" fontId="67" fillId="3" borderId="0" xfId="0" applyFont="1" applyFill="1" applyAlignment="1">
      <alignment horizontal="center" vertical="center" wrapText="1" readingOrder="1"/>
    </xf>
    <xf numFmtId="0" fontId="170" fillId="46" borderId="23" xfId="0" applyFont="1" applyFill="1" applyBorder="1" applyAlignment="1">
      <alignment horizontal="center" vertical="center" wrapText="1" readingOrder="1"/>
    </xf>
    <xf numFmtId="0" fontId="170" fillId="46" borderId="24" xfId="0" applyFont="1" applyFill="1" applyBorder="1" applyAlignment="1">
      <alignment horizontal="center" vertical="center" wrapText="1" readingOrder="1"/>
    </xf>
    <xf numFmtId="177" fontId="174" fillId="0" borderId="0" xfId="0" applyNumberFormat="1" applyFont="1" applyAlignment="1">
      <alignment horizontal="center"/>
    </xf>
    <xf numFmtId="177" fontId="94" fillId="0" borderId="0" xfId="0" applyNumberFormat="1" applyFont="1" applyAlignment="1">
      <alignment horizontal="center" wrapText="1"/>
    </xf>
    <xf numFmtId="0" fontId="120" fillId="51" borderId="68" xfId="0" applyFont="1" applyFill="1" applyBorder="1" applyAlignment="1">
      <alignment horizontal="center" vertical="center" wrapText="1" readingOrder="1"/>
    </xf>
    <xf numFmtId="0" fontId="120" fillId="51" borderId="0" xfId="0" applyFont="1" applyFill="1" applyAlignment="1">
      <alignment horizontal="center" vertical="center" wrapText="1" readingOrder="1"/>
    </xf>
    <xf numFmtId="0" fontId="173" fillId="0" borderId="20" xfId="0" applyFont="1" applyBorder="1" applyAlignment="1">
      <alignment horizontal="left" vertical="center" wrapText="1" readingOrder="1"/>
    </xf>
    <xf numFmtId="0" fontId="173" fillId="0" borderId="21" xfId="0" applyFont="1" applyBorder="1" applyAlignment="1">
      <alignment horizontal="left" vertical="center" wrapText="1" readingOrder="1"/>
    </xf>
    <xf numFmtId="177" fontId="94" fillId="0" borderId="18" xfId="0" applyNumberFormat="1" applyFont="1" applyBorder="1" applyAlignment="1">
      <alignment horizontal="center" wrapText="1"/>
    </xf>
    <xf numFmtId="0" fontId="164" fillId="51" borderId="23" xfId="0" applyFont="1" applyFill="1" applyBorder="1" applyAlignment="1">
      <alignment horizontal="center" vertical="center" readingOrder="1"/>
    </xf>
    <xf numFmtId="0" fontId="164" fillId="51" borderId="24" xfId="0" applyFont="1" applyFill="1" applyBorder="1" applyAlignment="1">
      <alignment horizontal="center" vertical="center" readingOrder="1"/>
    </xf>
    <xf numFmtId="0" fontId="164" fillId="51" borderId="30" xfId="0" applyFont="1" applyFill="1" applyBorder="1" applyAlignment="1">
      <alignment horizontal="center" vertical="center" readingOrder="1"/>
    </xf>
    <xf numFmtId="0" fontId="164" fillId="51" borderId="6" xfId="0" applyFont="1" applyFill="1" applyBorder="1" applyAlignment="1">
      <alignment horizontal="center" vertical="center" readingOrder="1"/>
    </xf>
    <xf numFmtId="0" fontId="164" fillId="51" borderId="11" xfId="0" applyFont="1" applyFill="1" applyBorder="1" applyAlignment="1">
      <alignment horizontal="center" vertical="center" readingOrder="1"/>
    </xf>
    <xf numFmtId="0" fontId="164" fillId="51" borderId="12" xfId="0" applyFont="1" applyFill="1" applyBorder="1" applyAlignment="1">
      <alignment horizontal="center" vertical="center" readingOrder="1"/>
    </xf>
    <xf numFmtId="0" fontId="164" fillId="51" borderId="20" xfId="0" applyFont="1" applyFill="1" applyBorder="1" applyAlignment="1">
      <alignment horizontal="center" vertical="center" readingOrder="1"/>
    </xf>
    <xf numFmtId="0" fontId="164" fillId="51" borderId="21" xfId="0" applyFont="1" applyFill="1" applyBorder="1" applyAlignment="1">
      <alignment horizontal="center" vertical="center" readingOrder="1"/>
    </xf>
    <xf numFmtId="0" fontId="164" fillId="51" borderId="81" xfId="0" applyFont="1" applyFill="1" applyBorder="1" applyAlignment="1">
      <alignment horizontal="center" vertical="center" readingOrder="1"/>
    </xf>
    <xf numFmtId="0" fontId="164" fillId="51" borderId="25" xfId="0" applyFont="1" applyFill="1" applyBorder="1" applyAlignment="1">
      <alignment horizontal="center" vertical="center" readingOrder="1"/>
    </xf>
    <xf numFmtId="179" fontId="102" fillId="52" borderId="49" xfId="0" applyNumberFormat="1" applyFont="1" applyFill="1" applyBorder="1" applyAlignment="1">
      <alignment horizontal="center" vertical="center" readingOrder="1"/>
    </xf>
    <xf numFmtId="179" fontId="102" fillId="52" borderId="12" xfId="0" applyNumberFormat="1" applyFont="1" applyFill="1" applyBorder="1" applyAlignment="1">
      <alignment horizontal="center" vertical="center" readingOrder="1"/>
    </xf>
    <xf numFmtId="0" fontId="110" fillId="0" borderId="79" xfId="0" applyFont="1" applyBorder="1" applyAlignment="1">
      <alignment horizontal="center" vertical="center" wrapText="1"/>
    </xf>
    <xf numFmtId="0" fontId="110" fillId="0" borderId="56" xfId="0" applyFont="1" applyBorder="1" applyAlignment="1">
      <alignment horizontal="center" vertical="center" wrapText="1"/>
    </xf>
    <xf numFmtId="179" fontId="102" fillId="52" borderId="6" xfId="0" applyNumberFormat="1" applyFont="1" applyFill="1" applyBorder="1" applyAlignment="1">
      <alignment horizontal="center" vertical="center" readingOrder="1"/>
    </xf>
    <xf numFmtId="178" fontId="102" fillId="52" borderId="10" xfId="0" applyNumberFormat="1" applyFont="1" applyFill="1" applyBorder="1" applyAlignment="1">
      <alignment horizontal="center" vertical="center" readingOrder="1"/>
    </xf>
    <xf numFmtId="178" fontId="102" fillId="52" borderId="56" xfId="0" applyNumberFormat="1" applyFont="1" applyFill="1" applyBorder="1" applyAlignment="1">
      <alignment horizontal="center" vertical="center" readingOrder="1"/>
    </xf>
    <xf numFmtId="179" fontId="102" fillId="52" borderId="79" xfId="0" applyNumberFormat="1" applyFont="1" applyFill="1" applyBorder="1" applyAlignment="1">
      <alignment horizontal="center" vertical="center" readingOrder="1"/>
    </xf>
    <xf numFmtId="179" fontId="102" fillId="52" borderId="56" xfId="0" applyNumberFormat="1" applyFont="1" applyFill="1" applyBorder="1" applyAlignment="1">
      <alignment horizontal="center" vertical="center" readingOrder="1"/>
    </xf>
    <xf numFmtId="179" fontId="102" fillId="52" borderId="10" xfId="0" applyNumberFormat="1" applyFont="1" applyFill="1" applyBorder="1" applyAlignment="1">
      <alignment horizontal="center" vertical="center" readingOrder="1"/>
    </xf>
    <xf numFmtId="0" fontId="102" fillId="49" borderId="6" xfId="0" applyFont="1" applyFill="1" applyBorder="1" applyAlignment="1">
      <alignment horizontal="center" vertical="center" wrapText="1" readingOrder="1"/>
    </xf>
    <xf numFmtId="0" fontId="102" fillId="49" borderId="11" xfId="0" applyFont="1" applyFill="1" applyBorder="1" applyAlignment="1">
      <alignment horizontal="center" vertical="center" wrapText="1" readingOrder="1"/>
    </xf>
    <xf numFmtId="0" fontId="102" fillId="49" borderId="12" xfId="0" applyFont="1" applyFill="1" applyBorder="1" applyAlignment="1">
      <alignment horizontal="center" vertical="center" wrapText="1" readingOrder="1"/>
    </xf>
    <xf numFmtId="0" fontId="102" fillId="49" borderId="68" xfId="0" applyFont="1" applyFill="1" applyBorder="1" applyAlignment="1">
      <alignment horizontal="center" vertical="center" wrapText="1" readingOrder="1"/>
    </xf>
    <xf numFmtId="0" fontId="102" fillId="49" borderId="0" xfId="0" applyFont="1" applyFill="1" applyAlignment="1">
      <alignment horizontal="center" vertical="center" wrapText="1" readingOrder="1"/>
    </xf>
    <xf numFmtId="0" fontId="102" fillId="49" borderId="14" xfId="0" applyFont="1" applyFill="1" applyBorder="1" applyAlignment="1">
      <alignment horizontal="center" vertical="center" wrapText="1" readingOrder="1"/>
    </xf>
    <xf numFmtId="0" fontId="102" fillId="49" borderId="10" xfId="0" applyFont="1" applyFill="1" applyBorder="1" applyAlignment="1">
      <alignment horizontal="center" vertical="center" wrapText="1" readingOrder="1"/>
    </xf>
    <xf numFmtId="0" fontId="102" fillId="49" borderId="62" xfId="0" applyFont="1" applyFill="1" applyBorder="1" applyAlignment="1">
      <alignment horizontal="center" vertical="center" wrapText="1" readingOrder="1"/>
    </xf>
    <xf numFmtId="0" fontId="102" fillId="49" borderId="56" xfId="0" applyFont="1" applyFill="1" applyBorder="1" applyAlignment="1">
      <alignment horizontal="center" vertical="center" wrapText="1" readingOrder="1"/>
    </xf>
    <xf numFmtId="0" fontId="102" fillId="49" borderId="13" xfId="0" applyFont="1" applyFill="1" applyBorder="1" applyAlignment="1">
      <alignment horizontal="center" vertical="center" wrapText="1" readingOrder="1"/>
    </xf>
    <xf numFmtId="0" fontId="102" fillId="49" borderId="4" xfId="0" applyFont="1" applyFill="1" applyBorder="1" applyAlignment="1">
      <alignment horizontal="center" vertical="center" wrapText="1" readingOrder="1"/>
    </xf>
    <xf numFmtId="0" fontId="102" fillId="49" borderId="57" xfId="0" applyFont="1" applyFill="1" applyBorder="1" applyAlignment="1">
      <alignment horizontal="center" vertical="center" wrapText="1" readingOrder="1"/>
    </xf>
    <xf numFmtId="0" fontId="102" fillId="0" borderId="15" xfId="0" applyFont="1" applyBorder="1" applyAlignment="1">
      <alignment horizontal="center" vertical="center" wrapText="1" readingOrder="1"/>
    </xf>
    <xf numFmtId="0" fontId="102" fillId="0" borderId="18" xfId="0" applyFont="1" applyBorder="1" applyAlignment="1">
      <alignment horizontal="center" vertical="center" wrapText="1" readingOrder="1"/>
    </xf>
    <xf numFmtId="0" fontId="102" fillId="0" borderId="20" xfId="0" applyFont="1" applyBorder="1" applyAlignment="1">
      <alignment horizontal="center" vertical="center" wrapText="1" readingOrder="1"/>
    </xf>
    <xf numFmtId="0" fontId="102" fillId="0" borderId="41" xfId="0" applyFont="1" applyBorder="1" applyAlignment="1">
      <alignment horizontal="center" vertical="center" wrapText="1" readingOrder="1"/>
    </xf>
    <xf numFmtId="0" fontId="102" fillId="0" borderId="50" xfId="0" applyFont="1" applyBorder="1" applyAlignment="1">
      <alignment horizontal="center" vertical="center" wrapText="1" readingOrder="1"/>
    </xf>
    <xf numFmtId="0" fontId="93" fillId="0" borderId="16" xfId="0" applyFont="1" applyBorder="1" applyAlignment="1">
      <alignment horizontal="left" vertical="top" readingOrder="1"/>
    </xf>
    <xf numFmtId="0" fontId="93" fillId="0" borderId="0" xfId="0" applyFont="1" applyAlignment="1">
      <alignment horizontal="left" vertical="top" readingOrder="1"/>
    </xf>
    <xf numFmtId="0" fontId="134" fillId="0" borderId="23" xfId="0" applyFont="1" applyBorder="1" applyAlignment="1">
      <alignment horizontal="left" vertical="top" readingOrder="1"/>
    </xf>
    <xf numFmtId="0" fontId="134" fillId="0" borderId="21" xfId="0" applyFont="1" applyBorder="1" applyAlignment="1">
      <alignment horizontal="left" vertical="top" readingOrder="1"/>
    </xf>
    <xf numFmtId="0" fontId="196" fillId="0" borderId="21" xfId="0" applyFont="1" applyBorder="1" applyAlignment="1">
      <alignment horizontal="left" vertical="top" readingOrder="1"/>
    </xf>
    <xf numFmtId="0" fontId="134" fillId="0" borderId="22" xfId="0" applyFont="1" applyBorder="1" applyAlignment="1">
      <alignment horizontal="left" vertical="top" readingOrder="1"/>
    </xf>
    <xf numFmtId="179" fontId="102" fillId="52" borderId="94" xfId="0" applyNumberFormat="1" applyFont="1" applyFill="1" applyBorder="1" applyAlignment="1">
      <alignment horizontal="center" vertical="center" readingOrder="1"/>
    </xf>
    <xf numFmtId="179" fontId="102" fillId="52" borderId="63" xfId="0" applyNumberFormat="1" applyFont="1" applyFill="1" applyBorder="1" applyAlignment="1">
      <alignment horizontal="center" vertical="center" readingOrder="1"/>
    </xf>
    <xf numFmtId="179" fontId="102" fillId="49" borderId="6" xfId="0" applyNumberFormat="1" applyFont="1" applyFill="1" applyBorder="1" applyAlignment="1">
      <alignment horizontal="center" vertical="center" readingOrder="1"/>
    </xf>
    <xf numFmtId="179" fontId="102" fillId="49" borderId="12" xfId="0" applyNumberFormat="1" applyFont="1" applyFill="1" applyBorder="1" applyAlignment="1">
      <alignment horizontal="center" vertical="center" readingOrder="1"/>
    </xf>
    <xf numFmtId="0" fontId="134" fillId="0" borderId="24" xfId="0" applyFont="1" applyBorder="1" applyAlignment="1">
      <alignment horizontal="left" vertical="top" readingOrder="1"/>
    </xf>
    <xf numFmtId="0" fontId="134" fillId="0" borderId="0" xfId="0" applyFont="1" applyAlignment="1">
      <alignment horizontal="left" vertical="top" readingOrder="1"/>
    </xf>
    <xf numFmtId="179" fontId="102" fillId="52" borderId="5" xfId="0" applyNumberFormat="1" applyFont="1" applyFill="1" applyBorder="1" applyAlignment="1">
      <alignment horizontal="center" vertical="center" readingOrder="1"/>
    </xf>
    <xf numFmtId="0" fontId="197" fillId="0" borderId="16" xfId="0" applyFont="1" applyBorder="1" applyAlignment="1">
      <alignment horizontal="left" vertical="top" readingOrder="1"/>
    </xf>
    <xf numFmtId="0" fontId="103" fillId="0" borderId="34" xfId="0" applyFont="1" applyBorder="1" applyAlignment="1">
      <alignment horizontal="center" vertical="center" wrapText="1" readingOrder="1"/>
    </xf>
    <xf numFmtId="0" fontId="103" fillId="0" borderId="36" xfId="0" applyFont="1" applyBorder="1" applyAlignment="1">
      <alignment horizontal="center" vertical="center" wrapText="1" readingOrder="1"/>
    </xf>
    <xf numFmtId="0" fontId="103" fillId="0" borderId="50" xfId="0" applyFont="1" applyBorder="1" applyAlignment="1">
      <alignment horizontal="center" vertical="center" wrapText="1" readingOrder="1"/>
    </xf>
    <xf numFmtId="0" fontId="93" fillId="0" borderId="24" xfId="0" applyFont="1" applyBorder="1" applyAlignment="1">
      <alignment horizontal="left" vertical="top" readingOrder="1"/>
    </xf>
    <xf numFmtId="0" fontId="197" fillId="0" borderId="24" xfId="0" applyFont="1" applyBorder="1" applyAlignment="1">
      <alignment horizontal="left" vertical="top" readingOrder="1"/>
    </xf>
    <xf numFmtId="0" fontId="102" fillId="0" borderId="36" xfId="0" applyFont="1" applyBorder="1" applyAlignment="1">
      <alignment horizontal="center" vertical="center" wrapText="1" readingOrder="1"/>
    </xf>
    <xf numFmtId="0" fontId="164" fillId="51" borderId="94" xfId="0" applyFont="1" applyFill="1" applyBorder="1" applyAlignment="1">
      <alignment horizontal="center" vertical="center" readingOrder="1"/>
    </xf>
    <xf numFmtId="0" fontId="164" fillId="51" borderId="98" xfId="0" applyFont="1" applyFill="1" applyBorder="1" applyAlignment="1">
      <alignment horizontal="center" vertical="center" readingOrder="1"/>
    </xf>
    <xf numFmtId="0" fontId="164" fillId="51" borderId="63" xfId="0" applyFont="1" applyFill="1" applyBorder="1" applyAlignment="1">
      <alignment horizontal="center" vertical="center" readingOrder="1"/>
    </xf>
    <xf numFmtId="179" fontId="102" fillId="52" borderId="7" xfId="0" applyNumberFormat="1" applyFont="1" applyFill="1" applyBorder="1" applyAlignment="1">
      <alignment horizontal="center" vertical="center" readingOrder="1"/>
    </xf>
    <xf numFmtId="0" fontId="102" fillId="52" borderId="6" xfId="0" applyFont="1" applyFill="1" applyBorder="1" applyAlignment="1">
      <alignment horizontal="center" vertical="center" wrapText="1" readingOrder="1"/>
    </xf>
    <xf numFmtId="0" fontId="102" fillId="52" borderId="11" xfId="0" applyFont="1" applyFill="1" applyBorder="1" applyAlignment="1">
      <alignment horizontal="center" vertical="center" wrapText="1" readingOrder="1"/>
    </xf>
    <xf numFmtId="0" fontId="102" fillId="52" borderId="12" xfId="0" applyFont="1" applyFill="1" applyBorder="1" applyAlignment="1">
      <alignment horizontal="center" vertical="center" wrapText="1" readingOrder="1"/>
    </xf>
    <xf numFmtId="0" fontId="102" fillId="52" borderId="10" xfId="0" applyFont="1" applyFill="1" applyBorder="1" applyAlignment="1">
      <alignment horizontal="center" vertical="center" wrapText="1" readingOrder="1"/>
    </xf>
    <xf numFmtId="0" fontId="102" fillId="52" borderId="62" xfId="0" applyFont="1" applyFill="1" applyBorder="1" applyAlignment="1">
      <alignment horizontal="center" vertical="center" wrapText="1" readingOrder="1"/>
    </xf>
    <xf numFmtId="0" fontId="102" fillId="52" borderId="56" xfId="0" applyFont="1" applyFill="1" applyBorder="1" applyAlignment="1">
      <alignment horizontal="center" vertical="center" wrapText="1" readingOrder="1"/>
    </xf>
    <xf numFmtId="15" fontId="117" fillId="0" borderId="18" xfId="0" applyNumberFormat="1" applyFont="1" applyBorder="1" applyAlignment="1">
      <alignment horizontal="center" vertical="center" readingOrder="1"/>
    </xf>
    <xf numFmtId="15" fontId="117" fillId="0" borderId="0" xfId="0" applyNumberFormat="1" applyFont="1" applyAlignment="1">
      <alignment horizontal="center" vertical="center" readingOrder="1"/>
    </xf>
    <xf numFmtId="15" fontId="195" fillId="0" borderId="0" xfId="0" applyNumberFormat="1" applyFont="1" applyAlignment="1">
      <alignment horizontal="center" vertical="center" readingOrder="1"/>
    </xf>
    <xf numFmtId="177" fontId="117" fillId="0" borderId="18" xfId="0" applyNumberFormat="1" applyFont="1" applyBorder="1" applyAlignment="1">
      <alignment horizontal="center" vertical="center" readingOrder="1"/>
    </xf>
    <xf numFmtId="177" fontId="117" fillId="0" borderId="0" xfId="0" applyNumberFormat="1" applyFont="1" applyAlignment="1">
      <alignment horizontal="center" vertical="center" readingOrder="1"/>
    </xf>
    <xf numFmtId="177" fontId="195" fillId="0" borderId="0" xfId="0" applyNumberFormat="1" applyFont="1" applyAlignment="1">
      <alignment horizontal="center" vertical="center" readingOrder="1"/>
    </xf>
    <xf numFmtId="177" fontId="116" fillId="0" borderId="18" xfId="0" applyNumberFormat="1" applyFont="1" applyBorder="1" applyAlignment="1">
      <alignment horizontal="center" vertical="center" readingOrder="1"/>
    </xf>
    <xf numFmtId="177" fontId="116" fillId="0" borderId="0" xfId="0" applyNumberFormat="1" applyFont="1" applyAlignment="1">
      <alignment horizontal="center" vertical="center" readingOrder="1"/>
    </xf>
    <xf numFmtId="177" fontId="163" fillId="0" borderId="0" xfId="0" applyNumberFormat="1" applyFont="1" applyAlignment="1">
      <alignment horizontal="center" vertical="center" readingOrder="1"/>
    </xf>
    <xf numFmtId="0" fontId="102" fillId="0" borderId="34" xfId="0" applyFont="1" applyBorder="1" applyAlignment="1">
      <alignment horizontal="center" vertical="center" wrapText="1" readingOrder="1"/>
    </xf>
    <xf numFmtId="0" fontId="102" fillId="0" borderId="93" xfId="0" applyFont="1" applyBorder="1" applyAlignment="1">
      <alignment horizontal="center" vertical="center" wrapText="1" readingOrder="1"/>
    </xf>
    <xf numFmtId="0" fontId="102" fillId="0" borderId="49" xfId="0" applyFont="1" applyBorder="1" applyAlignment="1">
      <alignment horizontal="center" vertical="center" wrapText="1" readingOrder="1"/>
    </xf>
    <xf numFmtId="0" fontId="164" fillId="0" borderId="50" xfId="0" applyFont="1" applyBorder="1" applyAlignment="1">
      <alignment horizontal="center" vertical="center" wrapText="1" readingOrder="1"/>
    </xf>
    <xf numFmtId="0" fontId="102" fillId="0" borderId="0" xfId="0" applyFont="1" applyAlignment="1">
      <alignment horizontal="center" vertical="center" wrapText="1" readingOrder="1"/>
    </xf>
    <xf numFmtId="0" fontId="102" fillId="0" borderId="54" xfId="0" applyFont="1" applyBorder="1" applyAlignment="1">
      <alignment horizontal="center" vertical="center" wrapText="1" readingOrder="1"/>
    </xf>
    <xf numFmtId="0" fontId="102" fillId="4" borderId="41" xfId="0" applyFont="1" applyFill="1" applyBorder="1" applyAlignment="1">
      <alignment horizontal="center" vertical="center" wrapText="1" readingOrder="1"/>
    </xf>
    <xf numFmtId="0" fontId="102" fillId="4" borderId="34" xfId="0" applyFont="1" applyFill="1" applyBorder="1" applyAlignment="1">
      <alignment horizontal="center" vertical="center" wrapText="1" readingOrder="1"/>
    </xf>
    <xf numFmtId="0" fontId="102" fillId="4" borderId="36" xfId="0" applyFont="1" applyFill="1" applyBorder="1" applyAlignment="1">
      <alignment horizontal="center" vertical="center" wrapText="1" readingOrder="1"/>
    </xf>
    <xf numFmtId="0" fontId="164" fillId="4" borderId="50" xfId="0" applyFont="1" applyFill="1" applyBorder="1" applyAlignment="1">
      <alignment horizontal="center" vertical="center" wrapText="1" readingOrder="1"/>
    </xf>
    <xf numFmtId="0" fontId="196" fillId="0" borderId="0" xfId="0" applyFont="1" applyAlignment="1">
      <alignment horizontal="left" vertical="top" readingOrder="1"/>
    </xf>
    <xf numFmtId="0" fontId="102" fillId="0" borderId="40" xfId="0" applyFont="1" applyBorder="1" applyAlignment="1">
      <alignment horizontal="center" vertical="center" wrapText="1" readingOrder="1"/>
    </xf>
    <xf numFmtId="0" fontId="102" fillId="0" borderId="60" xfId="0" applyFont="1" applyBorder="1" applyAlignment="1">
      <alignment horizontal="center" vertical="center" wrapText="1" readingOrder="1"/>
    </xf>
    <xf numFmtId="0" fontId="164" fillId="0" borderId="61" xfId="0" applyFont="1" applyBorder="1" applyAlignment="1">
      <alignment horizontal="center" vertical="center" wrapText="1" readingOrder="1"/>
    </xf>
    <xf numFmtId="0" fontId="102" fillId="4" borderId="40" xfId="0" applyFont="1" applyFill="1" applyBorder="1" applyAlignment="1">
      <alignment horizontal="center" vertical="center" wrapText="1" readingOrder="1"/>
    </xf>
    <xf numFmtId="0" fontId="102" fillId="4" borderId="60" xfId="0" applyFont="1" applyFill="1" applyBorder="1" applyAlignment="1">
      <alignment horizontal="center" vertical="center" wrapText="1" readingOrder="1"/>
    </xf>
    <xf numFmtId="0" fontId="102" fillId="4" borderId="61" xfId="0" applyFont="1" applyFill="1" applyBorder="1" applyAlignment="1">
      <alignment horizontal="center" vertical="center" wrapText="1" readingOrder="1"/>
    </xf>
    <xf numFmtId="0" fontId="186" fillId="0" borderId="0" xfId="0" applyFont="1" applyAlignment="1">
      <alignment horizontal="left" vertical="top" readingOrder="1"/>
    </xf>
    <xf numFmtId="178" fontId="102" fillId="52" borderId="50" xfId="0" applyNumberFormat="1" applyFont="1" applyFill="1" applyBorder="1" applyAlignment="1">
      <alignment horizontal="center" vertical="center" readingOrder="1"/>
    </xf>
    <xf numFmtId="178" fontId="102" fillId="52" borderId="63" xfId="0" applyNumberFormat="1" applyFont="1" applyFill="1" applyBorder="1" applyAlignment="1">
      <alignment horizontal="center" vertical="center" readingOrder="1"/>
    </xf>
    <xf numFmtId="0" fontId="164" fillId="0" borderId="20" xfId="0" applyFont="1" applyBorder="1" applyAlignment="1">
      <alignment horizontal="center" vertical="center" wrapText="1" readingOrder="1"/>
    </xf>
    <xf numFmtId="0" fontId="196" fillId="0" borderId="24" xfId="0" applyFont="1" applyBorder="1" applyAlignment="1">
      <alignment horizontal="left" vertical="top" readingOrder="1"/>
    </xf>
    <xf numFmtId="0" fontId="164" fillId="4" borderId="61" xfId="0" applyFont="1" applyFill="1" applyBorder="1" applyAlignment="1">
      <alignment horizontal="center" vertical="center" wrapText="1" readingOrder="1"/>
    </xf>
    <xf numFmtId="0" fontId="102" fillId="0" borderId="61" xfId="0" applyFont="1" applyBorder="1" applyAlignment="1">
      <alignment horizontal="center" vertical="center" wrapText="1" readingOrder="1"/>
    </xf>
    <xf numFmtId="0" fontId="102" fillId="4" borderId="50" xfId="0" applyFont="1" applyFill="1" applyBorder="1" applyAlignment="1">
      <alignment horizontal="center" vertical="center" wrapText="1" readingOrder="1"/>
    </xf>
    <xf numFmtId="0" fontId="134" fillId="0" borderId="16" xfId="0" applyFont="1" applyBorder="1" applyAlignment="1">
      <alignment horizontal="left" vertical="top" readingOrder="1"/>
    </xf>
    <xf numFmtId="0" fontId="196" fillId="0" borderId="16" xfId="0" applyFont="1" applyBorder="1" applyAlignment="1">
      <alignment horizontal="left" vertical="top" readingOrder="1"/>
    </xf>
    <xf numFmtId="0" fontId="171" fillId="0" borderId="15" xfId="0" applyFont="1" applyBorder="1" applyAlignment="1">
      <alignment horizontal="center" vertical="center" readingOrder="1"/>
    </xf>
    <xf numFmtId="0" fontId="171" fillId="0" borderId="16" xfId="0" applyFont="1" applyBorder="1" applyAlignment="1">
      <alignment horizontal="center" vertical="center" readingOrder="1"/>
    </xf>
    <xf numFmtId="0" fontId="171" fillId="0" borderId="17" xfId="0" applyFont="1" applyBorder="1" applyAlignment="1">
      <alignment horizontal="center" vertical="center" readingOrder="1"/>
    </xf>
    <xf numFmtId="0" fontId="171" fillId="0" borderId="18" xfId="0" applyFont="1" applyBorder="1" applyAlignment="1">
      <alignment horizontal="center" vertical="center" readingOrder="1"/>
    </xf>
    <xf numFmtId="0" fontId="171" fillId="0" borderId="0" xfId="0" applyFont="1" applyAlignment="1">
      <alignment horizontal="center" vertical="center" readingOrder="1"/>
    </xf>
    <xf numFmtId="0" fontId="171" fillId="0" borderId="19" xfId="0" applyFont="1" applyBorder="1" applyAlignment="1">
      <alignment horizontal="center" vertical="center" readingOrder="1"/>
    </xf>
    <xf numFmtId="0" fontId="171" fillId="0" borderId="20" xfId="0" applyFont="1" applyBorder="1" applyAlignment="1">
      <alignment horizontal="center" vertical="center" readingOrder="1"/>
    </xf>
    <xf numFmtId="0" fontId="171" fillId="0" borderId="21" xfId="0" applyFont="1" applyBorder="1" applyAlignment="1">
      <alignment horizontal="center" vertical="center" readingOrder="1"/>
    </xf>
    <xf numFmtId="0" fontId="171" fillId="0" borderId="22" xfId="0" applyFont="1" applyBorder="1" applyAlignment="1">
      <alignment horizontal="center" vertical="center" readingOrder="1"/>
    </xf>
    <xf numFmtId="0" fontId="163" fillId="51" borderId="5" xfId="4" applyFont="1" applyFill="1" applyBorder="1" applyAlignment="1">
      <alignment horizontal="center" vertical="center" wrapText="1" readingOrder="1"/>
    </xf>
    <xf numFmtId="0" fontId="100" fillId="0" borderId="18" xfId="4" applyFont="1" applyBorder="1" applyAlignment="1">
      <alignment horizontal="center" vertical="center"/>
    </xf>
    <xf numFmtId="0" fontId="100" fillId="0" borderId="0" xfId="4" applyFont="1" applyAlignment="1">
      <alignment horizontal="center" vertical="center"/>
    </xf>
    <xf numFmtId="9" fontId="120" fillId="52" borderId="5" xfId="6" applyFont="1" applyFill="1" applyBorder="1" applyAlignment="1">
      <alignment horizontal="center" vertical="center" wrapText="1" readingOrder="1"/>
    </xf>
    <xf numFmtId="9" fontId="109" fillId="0" borderId="5" xfId="2" applyFont="1" applyBorder="1" applyAlignment="1">
      <alignment horizontal="center" vertical="center" wrapText="1" readingOrder="1"/>
    </xf>
    <xf numFmtId="9" fontId="109" fillId="4" borderId="56" xfId="7" applyFont="1" applyFill="1" applyBorder="1" applyAlignment="1">
      <alignment horizontal="center" vertical="center" wrapText="1"/>
    </xf>
    <xf numFmtId="9" fontId="109" fillId="4" borderId="7" xfId="7" applyFont="1" applyFill="1" applyBorder="1" applyAlignment="1">
      <alignment horizontal="center" vertical="center" wrapText="1"/>
    </xf>
    <xf numFmtId="9" fontId="109" fillId="0" borderId="5" xfId="7" applyFont="1" applyFill="1" applyBorder="1" applyAlignment="1">
      <alignment horizontal="center" vertical="center" wrapText="1" readingOrder="1"/>
    </xf>
    <xf numFmtId="0" fontId="93" fillId="0" borderId="0" xfId="0" applyFont="1" applyAlignment="1">
      <alignment horizontal="left" vertical="top" wrapText="1" readingOrder="1"/>
    </xf>
    <xf numFmtId="0" fontId="163" fillId="51" borderId="6" xfId="4" applyFont="1" applyFill="1" applyBorder="1" applyAlignment="1">
      <alignment horizontal="center" vertical="center" wrapText="1" readingOrder="1"/>
    </xf>
    <xf numFmtId="0" fontId="163" fillId="51" borderId="12" xfId="4" applyFont="1" applyFill="1" applyBorder="1" applyAlignment="1">
      <alignment horizontal="center" vertical="center" wrapText="1" readingOrder="1"/>
    </xf>
    <xf numFmtId="0" fontId="0" fillId="0" borderId="0" xfId="0" applyAlignment="1">
      <alignment horizontal="center"/>
    </xf>
    <xf numFmtId="0" fontId="99" fillId="0" borderId="54" xfId="5" applyFont="1" applyBorder="1" applyAlignment="1">
      <alignment horizontal="left"/>
    </xf>
    <xf numFmtId="0" fontId="99" fillId="0" borderId="4" xfId="5" applyFont="1" applyBorder="1" applyAlignment="1">
      <alignment horizontal="left"/>
    </xf>
    <xf numFmtId="9" fontId="101" fillId="0" borderId="5" xfId="7" applyFont="1" applyBorder="1" applyAlignment="1">
      <alignment horizontal="center" vertical="center" wrapText="1"/>
    </xf>
    <xf numFmtId="9" fontId="101" fillId="0" borderId="6" xfId="7" applyFont="1" applyBorder="1" applyAlignment="1">
      <alignment horizontal="center" vertical="center" wrapText="1"/>
    </xf>
    <xf numFmtId="9" fontId="101" fillId="0" borderId="11" xfId="7" applyFont="1" applyBorder="1" applyAlignment="1">
      <alignment horizontal="center" vertical="center" wrapText="1"/>
    </xf>
    <xf numFmtId="9" fontId="101" fillId="0" borderId="12" xfId="7" applyFont="1" applyBorder="1" applyAlignment="1">
      <alignment horizontal="center" vertical="center" wrapText="1"/>
    </xf>
    <xf numFmtId="3" fontId="107" fillId="49" borderId="6" xfId="4" applyNumberFormat="1" applyFont="1" applyFill="1" applyBorder="1" applyAlignment="1">
      <alignment horizontal="center" vertical="center" wrapText="1" readingOrder="1"/>
    </xf>
    <xf numFmtId="3" fontId="107" fillId="49" borderId="11" xfId="4" applyNumberFormat="1" applyFont="1" applyFill="1" applyBorder="1" applyAlignment="1">
      <alignment horizontal="center" vertical="center" wrapText="1" readingOrder="1"/>
    </xf>
    <xf numFmtId="3" fontId="107" fillId="49" borderId="12" xfId="4" applyNumberFormat="1" applyFont="1" applyFill="1" applyBorder="1" applyAlignment="1">
      <alignment horizontal="center" vertical="center" wrapText="1" readingOrder="1"/>
    </xf>
    <xf numFmtId="3" fontId="163" fillId="51" borderId="6" xfId="4" applyNumberFormat="1" applyFont="1" applyFill="1" applyBorder="1" applyAlignment="1">
      <alignment horizontal="center" vertical="center" wrapText="1" readingOrder="1"/>
    </xf>
    <xf numFmtId="3" fontId="163" fillId="51" borderId="12" xfId="4" applyNumberFormat="1" applyFont="1" applyFill="1" applyBorder="1" applyAlignment="1">
      <alignment horizontal="center" vertical="center" wrapText="1" readingOrder="1"/>
    </xf>
    <xf numFmtId="3" fontId="107" fillId="49" borderId="5" xfId="4" applyNumberFormat="1" applyFont="1" applyFill="1" applyBorder="1" applyAlignment="1">
      <alignment horizontal="center" vertical="center" wrapText="1" readingOrder="1"/>
    </xf>
    <xf numFmtId="3" fontId="107" fillId="49" borderId="13" xfId="4" applyNumberFormat="1" applyFont="1" applyFill="1" applyBorder="1" applyAlignment="1">
      <alignment horizontal="center" vertical="center" wrapText="1" readingOrder="1"/>
    </xf>
    <xf numFmtId="3" fontId="107" fillId="49" borderId="4" xfId="4" applyNumberFormat="1" applyFont="1" applyFill="1" applyBorder="1" applyAlignment="1">
      <alignment horizontal="center" vertical="center" wrapText="1" readingOrder="1"/>
    </xf>
    <xf numFmtId="0" fontId="128" fillId="0" borderId="0" xfId="0" applyFont="1" applyAlignment="1">
      <alignment horizontal="center" vertical="center"/>
    </xf>
    <xf numFmtId="0" fontId="94" fillId="0" borderId="68" xfId="0" applyFont="1" applyBorder="1" applyAlignment="1">
      <alignment horizontal="justify" vertical="justify" wrapText="1"/>
    </xf>
    <xf numFmtId="0" fontId="94" fillId="0" borderId="0" xfId="0" applyFont="1" applyAlignment="1">
      <alignment horizontal="justify" vertical="justify" wrapText="1"/>
    </xf>
    <xf numFmtId="0" fontId="94" fillId="0" borderId="14" xfId="0" applyFont="1" applyBorder="1" applyAlignment="1">
      <alignment horizontal="justify" vertical="justify" wrapText="1"/>
    </xf>
    <xf numFmtId="0" fontId="94" fillId="0" borderId="13" xfId="0" applyFont="1" applyBorder="1" applyAlignment="1">
      <alignment horizontal="justify" vertical="justify" wrapText="1"/>
    </xf>
    <xf numFmtId="0" fontId="94" fillId="0" borderId="4" xfId="0" applyFont="1" applyBorder="1" applyAlignment="1">
      <alignment horizontal="justify" vertical="justify" wrapText="1"/>
    </xf>
    <xf numFmtId="0" fontId="94" fillId="0" borderId="57" xfId="0" applyFont="1" applyBorder="1" applyAlignment="1">
      <alignment horizontal="justify" vertical="justify" wrapText="1"/>
    </xf>
    <xf numFmtId="0" fontId="178" fillId="51" borderId="10" xfId="0" applyFont="1" applyFill="1" applyBorder="1" applyAlignment="1">
      <alignment horizontal="center" vertical="center"/>
    </xf>
    <xf numFmtId="0" fontId="178" fillId="51" borderId="62" xfId="0" applyFont="1" applyFill="1" applyBorder="1" applyAlignment="1">
      <alignment horizontal="center" vertical="center"/>
    </xf>
    <xf numFmtId="0" fontId="178" fillId="51" borderId="56" xfId="0" applyFont="1" applyFill="1" applyBorder="1" applyAlignment="1">
      <alignment horizontal="center" vertical="center"/>
    </xf>
    <xf numFmtId="0" fontId="161" fillId="0" borderId="10" xfId="0" applyFont="1" applyBorder="1" applyAlignment="1">
      <alignment horizontal="center"/>
    </xf>
    <xf numFmtId="0" fontId="161" fillId="0" borderId="62" xfId="0" applyFont="1" applyBorder="1" applyAlignment="1">
      <alignment horizontal="center"/>
    </xf>
    <xf numFmtId="0" fontId="161" fillId="0" borderId="56" xfId="0" applyFont="1" applyBorder="1" applyAlignment="1">
      <alignment horizontal="center"/>
    </xf>
    <xf numFmtId="0" fontId="161" fillId="0" borderId="68" xfId="0" applyFont="1" applyBorder="1" applyAlignment="1">
      <alignment horizontal="center"/>
    </xf>
    <xf numFmtId="0" fontId="161" fillId="0" borderId="0" xfId="0" applyFont="1" applyAlignment="1">
      <alignment horizontal="center"/>
    </xf>
    <xf numFmtId="0" fontId="161" fillId="0" borderId="14" xfId="0" applyFont="1" applyBorder="1" applyAlignment="1">
      <alignment horizontal="center"/>
    </xf>
    <xf numFmtId="0" fontId="168" fillId="46" borderId="5" xfId="0" applyFont="1" applyFill="1" applyBorder="1" applyAlignment="1">
      <alignment horizontal="center" vertical="center" wrapText="1" readingOrder="1"/>
    </xf>
    <xf numFmtId="0" fontId="140" fillId="3" borderId="68" xfId="0" applyFont="1" applyFill="1" applyBorder="1" applyAlignment="1">
      <alignment horizontal="center"/>
    </xf>
    <xf numFmtId="0" fontId="140" fillId="3" borderId="0" xfId="0" applyFont="1" applyFill="1" applyAlignment="1">
      <alignment horizontal="center"/>
    </xf>
    <xf numFmtId="0" fontId="170" fillId="51" borderId="23" xfId="0" applyFont="1" applyFill="1" applyBorder="1" applyAlignment="1">
      <alignment horizontal="center" vertical="center" wrapText="1" readingOrder="1"/>
    </xf>
    <xf numFmtId="0" fontId="170" fillId="51" borderId="24" xfId="0" applyFont="1" applyFill="1" applyBorder="1" applyAlignment="1">
      <alignment horizontal="center" vertical="center" wrapText="1" readingOrder="1"/>
    </xf>
    <xf numFmtId="0" fontId="60" fillId="0" borderId="9" xfId="0" applyFont="1" applyBorder="1" applyAlignment="1">
      <alignment horizontal="center" vertical="center" wrapText="1" readingOrder="1"/>
    </xf>
    <xf numFmtId="0" fontId="60" fillId="0" borderId="5" xfId="0" applyFont="1" applyBorder="1" applyAlignment="1">
      <alignment horizontal="center" vertical="center" wrapText="1" readingOrder="1"/>
    </xf>
    <xf numFmtId="0" fontId="60" fillId="0" borderId="7" xfId="0" applyFont="1" applyBorder="1" applyAlignment="1">
      <alignment horizontal="center" vertical="center" wrapText="1" readingOrder="1"/>
    </xf>
    <xf numFmtId="0" fontId="64" fillId="0" borderId="16" xfId="0" applyFont="1" applyBorder="1" applyAlignment="1">
      <alignment horizontal="left" vertical="center" wrapText="1" readingOrder="1"/>
    </xf>
    <xf numFmtId="14" fontId="148" fillId="41" borderId="23" xfId="0" applyNumberFormat="1" applyFont="1" applyFill="1" applyBorder="1" applyAlignment="1">
      <alignment horizontal="center" vertical="center" wrapText="1" readingOrder="1"/>
    </xf>
    <xf numFmtId="14" fontId="148" fillId="41" borderId="24" xfId="0" applyNumberFormat="1" applyFont="1" applyFill="1" applyBorder="1" applyAlignment="1">
      <alignment horizontal="center" vertical="center" wrapText="1" readingOrder="1"/>
    </xf>
    <xf numFmtId="14" fontId="148" fillId="41" borderId="25" xfId="0" applyNumberFormat="1" applyFont="1" applyFill="1" applyBorder="1" applyAlignment="1">
      <alignment horizontal="center" vertical="center" wrapText="1" readingOrder="1"/>
    </xf>
    <xf numFmtId="0" fontId="48" fillId="42" borderId="86" xfId="0" applyFont="1" applyFill="1" applyBorder="1" applyAlignment="1">
      <alignment horizontal="left" wrapText="1" readingOrder="1"/>
    </xf>
    <xf numFmtId="0" fontId="153" fillId="42" borderId="86" xfId="0" applyFont="1" applyFill="1" applyBorder="1" applyAlignment="1">
      <alignment horizontal="left" wrapText="1" readingOrder="1"/>
    </xf>
    <xf numFmtId="0" fontId="148" fillId="46" borderId="89" xfId="0" applyFont="1" applyFill="1" applyBorder="1" applyAlignment="1">
      <alignment horizontal="center" vertical="center" wrapText="1" readingOrder="1"/>
    </xf>
    <xf numFmtId="0" fontId="148" fillId="46" borderId="90" xfId="0" applyFont="1" applyFill="1" applyBorder="1" applyAlignment="1">
      <alignment horizontal="center" vertical="center" wrapText="1" readingOrder="1"/>
    </xf>
    <xf numFmtId="0" fontId="148" fillId="46" borderId="91" xfId="0" applyFont="1" applyFill="1" applyBorder="1" applyAlignment="1">
      <alignment horizontal="center" vertical="center" wrapText="1" readingOrder="1"/>
    </xf>
    <xf numFmtId="0" fontId="159" fillId="45" borderId="87" xfId="0" applyFont="1" applyFill="1" applyBorder="1" applyAlignment="1">
      <alignment horizontal="center" wrapText="1" readingOrder="1"/>
    </xf>
    <xf numFmtId="0" fontId="159" fillId="45" borderId="88" xfId="0" applyFont="1" applyFill="1" applyBorder="1" applyAlignment="1">
      <alignment horizontal="center" wrapText="1" readingOrder="1"/>
    </xf>
    <xf numFmtId="0" fontId="169" fillId="51" borderId="23" xfId="4" applyFont="1" applyFill="1" applyBorder="1" applyAlignment="1">
      <alignment horizontal="center" vertical="center"/>
    </xf>
    <xf numFmtId="0" fontId="169" fillId="51" borderId="24" xfId="4" applyFont="1" applyFill="1" applyBorder="1" applyAlignment="1">
      <alignment horizontal="center" vertical="center"/>
    </xf>
    <xf numFmtId="0" fontId="169" fillId="51" borderId="25" xfId="4" applyFont="1" applyFill="1" applyBorder="1" applyAlignment="1">
      <alignment horizontal="center" vertical="center"/>
    </xf>
    <xf numFmtId="0" fontId="170" fillId="51" borderId="23" xfId="4" applyFont="1" applyFill="1" applyBorder="1" applyAlignment="1">
      <alignment horizontal="center" vertical="center"/>
    </xf>
    <xf numFmtId="0" fontId="170" fillId="51" borderId="24" xfId="4" applyFont="1" applyFill="1" applyBorder="1" applyAlignment="1">
      <alignment horizontal="center" vertical="center"/>
    </xf>
    <xf numFmtId="0" fontId="170" fillId="51" borderId="25" xfId="4" applyFont="1" applyFill="1" applyBorder="1" applyAlignment="1">
      <alignment horizontal="center" vertical="center"/>
    </xf>
    <xf numFmtId="0" fontId="99" fillId="0" borderId="42" xfId="0" applyFont="1" applyFill="1" applyBorder="1" applyAlignment="1">
      <alignment horizontal="left" vertical="center" wrapText="1" readingOrder="1"/>
    </xf>
    <xf numFmtId="178" fontId="110" fillId="0" borderId="42" xfId="0" applyNumberFormat="1" applyFont="1" applyFill="1" applyBorder="1" applyAlignment="1">
      <alignment horizontal="right" vertical="center" readingOrder="1"/>
    </xf>
    <xf numFmtId="179" fontId="110" fillId="0" borderId="42" xfId="0" applyNumberFormat="1" applyFont="1" applyFill="1" applyBorder="1" applyAlignment="1">
      <alignment horizontal="right" vertical="center" readingOrder="1"/>
    </xf>
    <xf numFmtId="9" fontId="109" fillId="0" borderId="6" xfId="2" applyFont="1" applyBorder="1" applyAlignment="1">
      <alignment horizontal="center" vertical="center" wrapText="1" readingOrder="1"/>
    </xf>
    <xf numFmtId="9" fontId="109" fillId="0" borderId="12" xfId="2" applyFont="1" applyBorder="1" applyAlignment="1">
      <alignment horizontal="center" vertical="center" wrapText="1" readingOrder="1"/>
    </xf>
    <xf numFmtId="9" fontId="109" fillId="0" borderId="11" xfId="2" applyFont="1" applyBorder="1" applyAlignment="1">
      <alignment horizontal="center" vertical="center" wrapText="1" readingOrder="1"/>
    </xf>
  </cellXfs>
  <cellStyles count="577">
    <cellStyle name="20% - Énfasis1" xfId="132" builtinId="30" customBuiltin="1"/>
    <cellStyle name="20% - Énfasis1 2" xfId="310" xr:uid="{00000000-0005-0000-0000-000001000000}"/>
    <cellStyle name="20% - Énfasis1 3" xfId="480" xr:uid="{00000000-0005-0000-0000-000002000000}"/>
    <cellStyle name="20% - Énfasis2" xfId="136" builtinId="34" customBuiltin="1"/>
    <cellStyle name="20% - Énfasis2 2" xfId="313" xr:uid="{00000000-0005-0000-0000-000004000000}"/>
    <cellStyle name="20% - Énfasis2 3" xfId="483" xr:uid="{00000000-0005-0000-0000-000005000000}"/>
    <cellStyle name="20% - Énfasis3" xfId="140" builtinId="38" customBuiltin="1"/>
    <cellStyle name="20% - Énfasis3 2" xfId="316" xr:uid="{00000000-0005-0000-0000-000007000000}"/>
    <cellStyle name="20% - Énfasis3 3" xfId="486" xr:uid="{00000000-0005-0000-0000-000008000000}"/>
    <cellStyle name="20% - Énfasis4" xfId="144" builtinId="42" customBuiltin="1"/>
    <cellStyle name="20% - Énfasis4 2" xfId="319" xr:uid="{00000000-0005-0000-0000-00000A000000}"/>
    <cellStyle name="20% - Énfasis4 3" xfId="489" xr:uid="{00000000-0005-0000-0000-00000B000000}"/>
    <cellStyle name="20% - Énfasis5" xfId="148" builtinId="46" customBuiltin="1"/>
    <cellStyle name="20% - Énfasis5 2" xfId="322" xr:uid="{00000000-0005-0000-0000-00000D000000}"/>
    <cellStyle name="20% - Énfasis5 3" xfId="492" xr:uid="{00000000-0005-0000-0000-00000E000000}"/>
    <cellStyle name="20% - Énfasis6" xfId="152" builtinId="50" customBuiltin="1"/>
    <cellStyle name="20% - Énfasis6 2" xfId="325" xr:uid="{00000000-0005-0000-0000-000010000000}"/>
    <cellStyle name="20% - Énfasis6 3" xfId="495" xr:uid="{00000000-0005-0000-0000-000011000000}"/>
    <cellStyle name="40% - Énfasis1" xfId="133" builtinId="31" customBuiltin="1"/>
    <cellStyle name="40% - Énfasis1 2" xfId="311" xr:uid="{00000000-0005-0000-0000-000013000000}"/>
    <cellStyle name="40% - Énfasis1 3" xfId="481" xr:uid="{00000000-0005-0000-0000-000014000000}"/>
    <cellStyle name="40% - Énfasis2" xfId="137" builtinId="35" customBuiltin="1"/>
    <cellStyle name="40% - Énfasis2 2" xfId="314" xr:uid="{00000000-0005-0000-0000-000016000000}"/>
    <cellStyle name="40% - Énfasis2 3" xfId="484" xr:uid="{00000000-0005-0000-0000-000017000000}"/>
    <cellStyle name="40% - Énfasis3" xfId="141" builtinId="39" customBuiltin="1"/>
    <cellStyle name="40% - Énfasis3 2" xfId="317" xr:uid="{00000000-0005-0000-0000-000019000000}"/>
    <cellStyle name="40% - Énfasis3 3" xfId="487" xr:uid="{00000000-0005-0000-0000-00001A000000}"/>
    <cellStyle name="40% - Énfasis4" xfId="145" builtinId="43" customBuiltin="1"/>
    <cellStyle name="40% - Énfasis4 2" xfId="320" xr:uid="{00000000-0005-0000-0000-00001C000000}"/>
    <cellStyle name="40% - Énfasis4 3" xfId="490" xr:uid="{00000000-0005-0000-0000-00001D000000}"/>
    <cellStyle name="40% - Énfasis5" xfId="149" builtinId="47" customBuiltin="1"/>
    <cellStyle name="40% - Énfasis5 2" xfId="323" xr:uid="{00000000-0005-0000-0000-00001F000000}"/>
    <cellStyle name="40% - Énfasis5 3" xfId="493" xr:uid="{00000000-0005-0000-0000-000020000000}"/>
    <cellStyle name="40% - Énfasis6" xfId="153" builtinId="51" customBuiltin="1"/>
    <cellStyle name="40% - Énfasis6 2" xfId="326" xr:uid="{00000000-0005-0000-0000-000022000000}"/>
    <cellStyle name="40% - Énfasis6 3" xfId="496" xr:uid="{00000000-0005-0000-0000-000023000000}"/>
    <cellStyle name="60% - Énfasis1" xfId="134" builtinId="32" customBuiltin="1"/>
    <cellStyle name="60% - Énfasis1 2" xfId="312" xr:uid="{00000000-0005-0000-0000-000025000000}"/>
    <cellStyle name="60% - Énfasis1 3" xfId="482" xr:uid="{00000000-0005-0000-0000-000026000000}"/>
    <cellStyle name="60% - Énfasis2" xfId="138" builtinId="36" customBuiltin="1"/>
    <cellStyle name="60% - Énfasis2 2" xfId="315" xr:uid="{00000000-0005-0000-0000-000028000000}"/>
    <cellStyle name="60% - Énfasis2 3" xfId="485" xr:uid="{00000000-0005-0000-0000-000029000000}"/>
    <cellStyle name="60% - Énfasis3" xfId="142" builtinId="40" customBuiltin="1"/>
    <cellStyle name="60% - Énfasis3 2" xfId="318" xr:uid="{00000000-0005-0000-0000-00002B000000}"/>
    <cellStyle name="60% - Énfasis3 3" xfId="488" xr:uid="{00000000-0005-0000-0000-00002C000000}"/>
    <cellStyle name="60% - Énfasis4" xfId="146" builtinId="44" customBuiltin="1"/>
    <cellStyle name="60% - Énfasis4 2" xfId="321" xr:uid="{00000000-0005-0000-0000-00002E000000}"/>
    <cellStyle name="60% - Énfasis4 3" xfId="491" xr:uid="{00000000-0005-0000-0000-00002F000000}"/>
    <cellStyle name="60% - Énfasis5" xfId="150" builtinId="48" customBuiltin="1"/>
    <cellStyle name="60% - Énfasis5 2" xfId="324" xr:uid="{00000000-0005-0000-0000-000031000000}"/>
    <cellStyle name="60% - Énfasis5 3" xfId="494" xr:uid="{00000000-0005-0000-0000-000032000000}"/>
    <cellStyle name="60% - Énfasis6" xfId="154" builtinId="52" customBuiltin="1"/>
    <cellStyle name="60% - Énfasis6 2" xfId="327" xr:uid="{00000000-0005-0000-0000-000034000000}"/>
    <cellStyle name="60% - Énfasis6 3" xfId="497" xr:uid="{00000000-0005-0000-0000-000035000000}"/>
    <cellStyle name="Bueno" xfId="120" builtinId="26" customBuiltin="1"/>
    <cellStyle name="Cálculo" xfId="125" builtinId="22" customBuiltin="1"/>
    <cellStyle name="Celda de comprobación" xfId="127" builtinId="23" customBuiltin="1"/>
    <cellStyle name="Celda vinculada" xfId="126" builtinId="24" customBuiltin="1"/>
    <cellStyle name="Encabezado 1" xfId="116" builtinId="16" customBuiltin="1"/>
    <cellStyle name="Encabezado 4" xfId="119" builtinId="19" customBuiltin="1"/>
    <cellStyle name="Énfasis1" xfId="131" builtinId="29" customBuiltin="1"/>
    <cellStyle name="Énfasis2" xfId="135" builtinId="33" customBuiltin="1"/>
    <cellStyle name="Énfasis3" xfId="139" builtinId="37" customBuiltin="1"/>
    <cellStyle name="Énfasis4" xfId="143" builtinId="41" customBuiltin="1"/>
    <cellStyle name="Énfasis5" xfId="147" builtinId="45" customBuiltin="1"/>
    <cellStyle name="Énfasis6" xfId="151" builtinId="49" customBuiltin="1"/>
    <cellStyle name="Entrada" xfId="123" builtinId="20" customBuiltin="1"/>
    <cellStyle name="Incorrecto" xfId="121" builtinId="27" customBuiltin="1"/>
    <cellStyle name="Millares" xfId="1" builtinId="3"/>
    <cellStyle name="Millares [0] 2" xfId="60" xr:uid="{00000000-0005-0000-0000-000046000000}"/>
    <cellStyle name="Millares [0] 2 2" xfId="254" xr:uid="{00000000-0005-0000-0000-000047000000}"/>
    <cellStyle name="Millares [0] 2 3" xfId="423" xr:uid="{00000000-0005-0000-0000-000048000000}"/>
    <cellStyle name="Millares [0] 3" xfId="14" xr:uid="{00000000-0005-0000-0000-000049000000}"/>
    <cellStyle name="Millares [0] 3 2" xfId="64" xr:uid="{00000000-0005-0000-0000-00004A000000}"/>
    <cellStyle name="Millares [0] 3 2 2" xfId="258" xr:uid="{00000000-0005-0000-0000-00004B000000}"/>
    <cellStyle name="Millares [0] 3 2 3" xfId="427" xr:uid="{00000000-0005-0000-0000-00004C000000}"/>
    <cellStyle name="Millares [0] 3 3" xfId="212" xr:uid="{00000000-0005-0000-0000-00004D000000}"/>
    <cellStyle name="Millares [0] 3 4" xfId="381" xr:uid="{00000000-0005-0000-0000-00004E000000}"/>
    <cellStyle name="Millares [0] 4" xfId="208" xr:uid="{00000000-0005-0000-0000-00004F000000}"/>
    <cellStyle name="Millares [0] 5" xfId="377" xr:uid="{00000000-0005-0000-0000-000050000000}"/>
    <cellStyle name="Millares 10" xfId="29" xr:uid="{00000000-0005-0000-0000-000051000000}"/>
    <cellStyle name="Millares 10 2" xfId="76" xr:uid="{00000000-0005-0000-0000-000052000000}"/>
    <cellStyle name="Millares 10 2 2" xfId="270" xr:uid="{00000000-0005-0000-0000-000053000000}"/>
    <cellStyle name="Millares 10 2 3" xfId="439" xr:uid="{00000000-0005-0000-0000-000054000000}"/>
    <cellStyle name="Millares 10 3" xfId="224" xr:uid="{00000000-0005-0000-0000-000055000000}"/>
    <cellStyle name="Millares 10 4" xfId="393" xr:uid="{00000000-0005-0000-0000-000056000000}"/>
    <cellStyle name="Millares 11" xfId="33" xr:uid="{00000000-0005-0000-0000-000057000000}"/>
    <cellStyle name="Millares 11 2" xfId="80" xr:uid="{00000000-0005-0000-0000-000058000000}"/>
    <cellStyle name="Millares 11 2 2" xfId="274" xr:uid="{00000000-0005-0000-0000-000059000000}"/>
    <cellStyle name="Millares 11 2 3" xfId="443" xr:uid="{00000000-0005-0000-0000-00005A000000}"/>
    <cellStyle name="Millares 11 3" xfId="228" xr:uid="{00000000-0005-0000-0000-00005B000000}"/>
    <cellStyle name="Millares 11 4" xfId="397" xr:uid="{00000000-0005-0000-0000-00005C000000}"/>
    <cellStyle name="Millares 11 5" xfId="548" xr:uid="{00000000-0005-0000-0000-00005D000000}"/>
    <cellStyle name="Millares 12" xfId="37" xr:uid="{00000000-0005-0000-0000-00005E000000}"/>
    <cellStyle name="Millares 12 2" xfId="84" xr:uid="{00000000-0005-0000-0000-00005F000000}"/>
    <cellStyle name="Millares 12 2 2" xfId="278" xr:uid="{00000000-0005-0000-0000-000060000000}"/>
    <cellStyle name="Millares 12 2 3" xfId="447" xr:uid="{00000000-0005-0000-0000-000061000000}"/>
    <cellStyle name="Millares 12 3" xfId="232" xr:uid="{00000000-0005-0000-0000-000062000000}"/>
    <cellStyle name="Millares 12 4" xfId="401" xr:uid="{00000000-0005-0000-0000-000063000000}"/>
    <cellStyle name="Millares 13" xfId="41" xr:uid="{00000000-0005-0000-0000-000064000000}"/>
    <cellStyle name="Millares 13 2" xfId="236" xr:uid="{00000000-0005-0000-0000-000065000000}"/>
    <cellStyle name="Millares 13 3" xfId="405" xr:uid="{00000000-0005-0000-0000-000066000000}"/>
    <cellStyle name="Millares 14" xfId="45" xr:uid="{00000000-0005-0000-0000-000067000000}"/>
    <cellStyle name="Millares 14 2" xfId="240" xr:uid="{00000000-0005-0000-0000-000068000000}"/>
    <cellStyle name="Millares 14 3" xfId="409" xr:uid="{00000000-0005-0000-0000-000069000000}"/>
    <cellStyle name="Millares 15" xfId="49" xr:uid="{00000000-0005-0000-0000-00006A000000}"/>
    <cellStyle name="Millares 15 2" xfId="244" xr:uid="{00000000-0005-0000-0000-00006B000000}"/>
    <cellStyle name="Millares 15 3" xfId="413" xr:uid="{00000000-0005-0000-0000-00006C000000}"/>
    <cellStyle name="Millares 16" xfId="55" xr:uid="{00000000-0005-0000-0000-00006D000000}"/>
    <cellStyle name="Millares 16 2" xfId="249" xr:uid="{00000000-0005-0000-0000-00006E000000}"/>
    <cellStyle name="Millares 16 3" xfId="418" xr:uid="{00000000-0005-0000-0000-00006F000000}"/>
    <cellStyle name="Millares 17" xfId="57" xr:uid="{00000000-0005-0000-0000-000070000000}"/>
    <cellStyle name="Millares 17 2" xfId="251" xr:uid="{00000000-0005-0000-0000-000071000000}"/>
    <cellStyle name="Millares 17 3" xfId="420" xr:uid="{00000000-0005-0000-0000-000072000000}"/>
    <cellStyle name="Millares 18" xfId="86" xr:uid="{00000000-0005-0000-0000-000073000000}"/>
    <cellStyle name="Millares 18 2" xfId="280" xr:uid="{00000000-0005-0000-0000-000074000000}"/>
    <cellStyle name="Millares 18 3" xfId="449" xr:uid="{00000000-0005-0000-0000-000075000000}"/>
    <cellStyle name="Millares 19" xfId="87" xr:uid="{00000000-0005-0000-0000-000076000000}"/>
    <cellStyle name="Millares 19 2" xfId="281" xr:uid="{00000000-0005-0000-0000-000077000000}"/>
    <cellStyle name="Millares 19 3" xfId="450" xr:uid="{00000000-0005-0000-0000-000078000000}"/>
    <cellStyle name="Millares 2" xfId="9" xr:uid="{00000000-0005-0000-0000-000079000000}"/>
    <cellStyle name="Millares 2 2" xfId="165" xr:uid="{00000000-0005-0000-0000-00007A000000}"/>
    <cellStyle name="Millares 2 2 2" xfId="335" xr:uid="{00000000-0005-0000-0000-00007B000000}"/>
    <cellStyle name="Millares 2 2 3" xfId="505" xr:uid="{00000000-0005-0000-0000-00007C000000}"/>
    <cellStyle name="Millares 2 2 4" xfId="571" xr:uid="{2EC1FBAB-D393-4C66-A9FF-7419E3A9808E}"/>
    <cellStyle name="Millares 2 3" xfId="157" xr:uid="{00000000-0005-0000-0000-00007D000000}"/>
    <cellStyle name="Millares 2 3 2" xfId="330" xr:uid="{00000000-0005-0000-0000-00007E000000}"/>
    <cellStyle name="Millares 2 3 3" xfId="500" xr:uid="{00000000-0005-0000-0000-00007F000000}"/>
    <cellStyle name="Millares 20" xfId="88" xr:uid="{00000000-0005-0000-0000-000080000000}"/>
    <cellStyle name="Millares 20 2" xfId="282" xr:uid="{00000000-0005-0000-0000-000081000000}"/>
    <cellStyle name="Millares 20 3" xfId="451" xr:uid="{00000000-0005-0000-0000-000082000000}"/>
    <cellStyle name="Millares 21" xfId="89" xr:uid="{00000000-0005-0000-0000-000083000000}"/>
    <cellStyle name="Millares 21 2" xfId="283" xr:uid="{00000000-0005-0000-0000-000084000000}"/>
    <cellStyle name="Millares 21 3" xfId="452" xr:uid="{00000000-0005-0000-0000-000085000000}"/>
    <cellStyle name="Millares 22" xfId="90" xr:uid="{00000000-0005-0000-0000-000086000000}"/>
    <cellStyle name="Millares 22 2" xfId="284" xr:uid="{00000000-0005-0000-0000-000087000000}"/>
    <cellStyle name="Millares 22 3" xfId="453" xr:uid="{00000000-0005-0000-0000-000088000000}"/>
    <cellStyle name="Millares 23" xfId="93" xr:uid="{00000000-0005-0000-0000-000089000000}"/>
    <cellStyle name="Millares 23 2" xfId="287" xr:uid="{00000000-0005-0000-0000-00008A000000}"/>
    <cellStyle name="Millares 23 3" xfId="456" xr:uid="{00000000-0005-0000-0000-00008B000000}"/>
    <cellStyle name="Millares 24" xfId="97" xr:uid="{00000000-0005-0000-0000-00008C000000}"/>
    <cellStyle name="Millares 24 2" xfId="291" xr:uid="{00000000-0005-0000-0000-00008D000000}"/>
    <cellStyle name="Millares 24 3" xfId="460" xr:uid="{00000000-0005-0000-0000-00008E000000}"/>
    <cellStyle name="Millares 25" xfId="101" xr:uid="{00000000-0005-0000-0000-00008F000000}"/>
    <cellStyle name="Millares 25 2" xfId="295" xr:uid="{00000000-0005-0000-0000-000090000000}"/>
    <cellStyle name="Millares 25 3" xfId="464" xr:uid="{00000000-0005-0000-0000-000091000000}"/>
    <cellStyle name="Millares 26" xfId="105" xr:uid="{00000000-0005-0000-0000-000092000000}"/>
    <cellStyle name="Millares 26 2" xfId="299" xr:uid="{00000000-0005-0000-0000-000093000000}"/>
    <cellStyle name="Millares 26 3" xfId="468" xr:uid="{00000000-0005-0000-0000-000094000000}"/>
    <cellStyle name="Millares 27" xfId="109" xr:uid="{00000000-0005-0000-0000-000095000000}"/>
    <cellStyle name="Millares 27 2" xfId="303" xr:uid="{00000000-0005-0000-0000-000096000000}"/>
    <cellStyle name="Millares 27 3" xfId="472" xr:uid="{00000000-0005-0000-0000-000097000000}"/>
    <cellStyle name="Millares 28" xfId="113" xr:uid="{00000000-0005-0000-0000-000098000000}"/>
    <cellStyle name="Millares 28 2" xfId="307" xr:uid="{00000000-0005-0000-0000-000099000000}"/>
    <cellStyle name="Millares 28 3" xfId="476" xr:uid="{00000000-0005-0000-0000-00009A000000}"/>
    <cellStyle name="Millares 28 4" xfId="550" xr:uid="{00000000-0005-0000-0000-00009B000000}"/>
    <cellStyle name="Millares 29" xfId="162" xr:uid="{00000000-0005-0000-0000-00009C000000}"/>
    <cellStyle name="Millares 29 2" xfId="333" xr:uid="{00000000-0005-0000-0000-00009D000000}"/>
    <cellStyle name="Millares 29 3" xfId="503" xr:uid="{00000000-0005-0000-0000-00009E000000}"/>
    <cellStyle name="Millares 3" xfId="13" xr:uid="{00000000-0005-0000-0000-00009F000000}"/>
    <cellStyle name="Millares 3 2" xfId="63" xr:uid="{00000000-0005-0000-0000-0000A0000000}"/>
    <cellStyle name="Millares 3 2 2" xfId="257" xr:uid="{00000000-0005-0000-0000-0000A1000000}"/>
    <cellStyle name="Millares 3 2 3" xfId="426" xr:uid="{00000000-0005-0000-0000-0000A2000000}"/>
    <cellStyle name="Millares 3 3" xfId="169" xr:uid="{00000000-0005-0000-0000-0000A3000000}"/>
    <cellStyle name="Millares 3 3 2" xfId="339" xr:uid="{00000000-0005-0000-0000-0000A4000000}"/>
    <cellStyle name="Millares 3 3 3" xfId="509" xr:uid="{00000000-0005-0000-0000-0000A5000000}"/>
    <cellStyle name="Millares 3 4" xfId="211" xr:uid="{00000000-0005-0000-0000-0000A6000000}"/>
    <cellStyle name="Millares 3 5" xfId="380" xr:uid="{00000000-0005-0000-0000-0000A7000000}"/>
    <cellStyle name="Millares 30" xfId="163" xr:uid="{00000000-0005-0000-0000-0000A8000000}"/>
    <cellStyle name="Millares 30 2" xfId="334" xr:uid="{00000000-0005-0000-0000-0000A9000000}"/>
    <cellStyle name="Millares 30 3" xfId="504" xr:uid="{00000000-0005-0000-0000-0000AA000000}"/>
    <cellStyle name="Millares 31" xfId="156" xr:uid="{00000000-0005-0000-0000-0000AB000000}"/>
    <cellStyle name="Millares 31 2" xfId="329" xr:uid="{00000000-0005-0000-0000-0000AC000000}"/>
    <cellStyle name="Millares 31 3" xfId="499" xr:uid="{00000000-0005-0000-0000-0000AD000000}"/>
    <cellStyle name="Millares 32" xfId="158" xr:uid="{00000000-0005-0000-0000-0000AE000000}"/>
    <cellStyle name="Millares 32 2" xfId="331" xr:uid="{00000000-0005-0000-0000-0000AF000000}"/>
    <cellStyle name="Millares 32 3" xfId="501" xr:uid="{00000000-0005-0000-0000-0000B0000000}"/>
    <cellStyle name="Millares 33" xfId="168" xr:uid="{00000000-0005-0000-0000-0000B1000000}"/>
    <cellStyle name="Millares 33 2" xfId="338" xr:uid="{00000000-0005-0000-0000-0000B2000000}"/>
    <cellStyle name="Millares 33 3" xfId="508" xr:uid="{00000000-0005-0000-0000-0000B3000000}"/>
    <cellStyle name="Millares 34" xfId="167" xr:uid="{00000000-0005-0000-0000-0000B4000000}"/>
    <cellStyle name="Millares 34 2" xfId="337" xr:uid="{00000000-0005-0000-0000-0000B5000000}"/>
    <cellStyle name="Millares 34 3" xfId="507" xr:uid="{00000000-0005-0000-0000-0000B6000000}"/>
    <cellStyle name="Millares 35" xfId="172" xr:uid="{00000000-0005-0000-0000-0000B7000000}"/>
    <cellStyle name="Millares 35 2" xfId="342" xr:uid="{00000000-0005-0000-0000-0000B8000000}"/>
    <cellStyle name="Millares 35 3" xfId="512" xr:uid="{00000000-0005-0000-0000-0000B9000000}"/>
    <cellStyle name="Millares 36" xfId="176" xr:uid="{00000000-0005-0000-0000-0000BA000000}"/>
    <cellStyle name="Millares 36 2" xfId="346" xr:uid="{00000000-0005-0000-0000-0000BB000000}"/>
    <cellStyle name="Millares 36 3" xfId="516" xr:uid="{00000000-0005-0000-0000-0000BC000000}"/>
    <cellStyle name="Millares 37" xfId="180" xr:uid="{00000000-0005-0000-0000-0000BD000000}"/>
    <cellStyle name="Millares 37 2" xfId="350" xr:uid="{00000000-0005-0000-0000-0000BE000000}"/>
    <cellStyle name="Millares 37 3" xfId="520" xr:uid="{00000000-0005-0000-0000-0000BF000000}"/>
    <cellStyle name="Millares 38" xfId="184" xr:uid="{00000000-0005-0000-0000-0000C0000000}"/>
    <cellStyle name="Millares 38 2" xfId="354" xr:uid="{00000000-0005-0000-0000-0000C1000000}"/>
    <cellStyle name="Millares 38 3" xfId="524" xr:uid="{00000000-0005-0000-0000-0000C2000000}"/>
    <cellStyle name="Millares 39" xfId="188" xr:uid="{00000000-0005-0000-0000-0000C3000000}"/>
    <cellStyle name="Millares 39 2" xfId="358" xr:uid="{00000000-0005-0000-0000-0000C4000000}"/>
    <cellStyle name="Millares 39 3" xfId="528" xr:uid="{00000000-0005-0000-0000-0000C5000000}"/>
    <cellStyle name="Millares 4" xfId="16" xr:uid="{00000000-0005-0000-0000-0000C6000000}"/>
    <cellStyle name="Millares 4 2" xfId="65" xr:uid="{00000000-0005-0000-0000-0000C7000000}"/>
    <cellStyle name="Millares 4 2 2" xfId="259" xr:uid="{00000000-0005-0000-0000-0000C8000000}"/>
    <cellStyle name="Millares 4 2 3" xfId="428" xr:uid="{00000000-0005-0000-0000-0000C9000000}"/>
    <cellStyle name="Millares 4 3" xfId="213" xr:uid="{00000000-0005-0000-0000-0000CA000000}"/>
    <cellStyle name="Millares 4 4" xfId="382" xr:uid="{00000000-0005-0000-0000-0000CB000000}"/>
    <cellStyle name="Millares 40" xfId="191" xr:uid="{00000000-0005-0000-0000-0000CC000000}"/>
    <cellStyle name="Millares 41" xfId="195" xr:uid="{00000000-0005-0000-0000-0000CD000000}"/>
    <cellStyle name="Millares 41 2" xfId="363" xr:uid="{00000000-0005-0000-0000-0000CE000000}"/>
    <cellStyle name="Millares 41 3" xfId="532" xr:uid="{00000000-0005-0000-0000-0000CF000000}"/>
    <cellStyle name="Millares 42" xfId="199" xr:uid="{00000000-0005-0000-0000-0000D0000000}"/>
    <cellStyle name="Millares 42 2" xfId="367" xr:uid="{00000000-0005-0000-0000-0000D1000000}"/>
    <cellStyle name="Millares 42 3" xfId="536" xr:uid="{00000000-0005-0000-0000-0000D2000000}"/>
    <cellStyle name="Millares 43" xfId="203" xr:uid="{00000000-0005-0000-0000-0000D3000000}"/>
    <cellStyle name="Millares 43 2" xfId="371" xr:uid="{00000000-0005-0000-0000-0000D4000000}"/>
    <cellStyle name="Millares 43 3" xfId="540" xr:uid="{00000000-0005-0000-0000-0000D5000000}"/>
    <cellStyle name="Millares 43 4" xfId="554" xr:uid="{00000000-0005-0000-0000-0000D6000000}"/>
    <cellStyle name="Millares 44" xfId="205" xr:uid="{00000000-0005-0000-0000-0000D7000000}"/>
    <cellStyle name="Millares 45" xfId="309" xr:uid="{00000000-0005-0000-0000-0000D8000000}"/>
    <cellStyle name="Millares 46" xfId="373" xr:uid="{00000000-0005-0000-0000-0000D9000000}"/>
    <cellStyle name="Millares 47" xfId="374" xr:uid="{00000000-0005-0000-0000-0000DA000000}"/>
    <cellStyle name="Millares 48" xfId="478" xr:uid="{00000000-0005-0000-0000-0000DB000000}"/>
    <cellStyle name="Millares 49" xfId="543" xr:uid="{00000000-0005-0000-0000-0000DC000000}"/>
    <cellStyle name="Millares 5" xfId="17" xr:uid="{00000000-0005-0000-0000-0000DD000000}"/>
    <cellStyle name="Millares 5 2" xfId="66" xr:uid="{00000000-0005-0000-0000-0000DE000000}"/>
    <cellStyle name="Millares 5 2 2" xfId="260" xr:uid="{00000000-0005-0000-0000-0000DF000000}"/>
    <cellStyle name="Millares 5 2 3" xfId="429" xr:uid="{00000000-0005-0000-0000-0000E0000000}"/>
    <cellStyle name="Millares 5 3" xfId="214" xr:uid="{00000000-0005-0000-0000-0000E1000000}"/>
    <cellStyle name="Millares 5 4" xfId="383" xr:uid="{00000000-0005-0000-0000-0000E2000000}"/>
    <cellStyle name="Millares 50" xfId="479" xr:uid="{00000000-0005-0000-0000-0000E3000000}"/>
    <cellStyle name="Millares 51" xfId="545" xr:uid="{00000000-0005-0000-0000-0000E4000000}"/>
    <cellStyle name="Millares 52" xfId="544" xr:uid="{00000000-0005-0000-0000-0000E5000000}"/>
    <cellStyle name="Millares 53" xfId="542" xr:uid="{00000000-0005-0000-0000-0000E6000000}"/>
    <cellStyle name="Millares 54" xfId="558" xr:uid="{00000000-0005-0000-0000-0000E7000000}"/>
    <cellStyle name="Millares 55" xfId="562" xr:uid="{00000000-0005-0000-0000-0000E8000000}"/>
    <cellStyle name="Millares 56" xfId="566" xr:uid="{00000000-0005-0000-0000-0000E9000000}"/>
    <cellStyle name="Millares 57" xfId="570" xr:uid="{2F301D31-2663-4870-A4D5-9EA93951B00A}"/>
    <cellStyle name="Millares 58" xfId="572" xr:uid="{85450941-8109-4124-B8D6-8E17FB982CB9}"/>
    <cellStyle name="Millares 6" xfId="18" xr:uid="{00000000-0005-0000-0000-0000EA000000}"/>
    <cellStyle name="Millares 6 2" xfId="67" xr:uid="{00000000-0005-0000-0000-0000EB000000}"/>
    <cellStyle name="Millares 6 2 2" xfId="261" xr:uid="{00000000-0005-0000-0000-0000EC000000}"/>
    <cellStyle name="Millares 6 2 3" xfId="430" xr:uid="{00000000-0005-0000-0000-0000ED000000}"/>
    <cellStyle name="Millares 6 3" xfId="215" xr:uid="{00000000-0005-0000-0000-0000EE000000}"/>
    <cellStyle name="Millares 6 4" xfId="384" xr:uid="{00000000-0005-0000-0000-0000EF000000}"/>
    <cellStyle name="Millares 7" xfId="19" xr:uid="{00000000-0005-0000-0000-0000F0000000}"/>
    <cellStyle name="Millares 7 2" xfId="68" xr:uid="{00000000-0005-0000-0000-0000F1000000}"/>
    <cellStyle name="Millares 7 2 2" xfId="262" xr:uid="{00000000-0005-0000-0000-0000F2000000}"/>
    <cellStyle name="Millares 7 2 3" xfId="431" xr:uid="{00000000-0005-0000-0000-0000F3000000}"/>
    <cellStyle name="Millares 7 3" xfId="216" xr:uid="{00000000-0005-0000-0000-0000F4000000}"/>
    <cellStyle name="Millares 7 4" xfId="385" xr:uid="{00000000-0005-0000-0000-0000F5000000}"/>
    <cellStyle name="Millares 8" xfId="20" xr:uid="{00000000-0005-0000-0000-0000F6000000}"/>
    <cellStyle name="Millares 8 2" xfId="69" xr:uid="{00000000-0005-0000-0000-0000F7000000}"/>
    <cellStyle name="Millares 8 2 2" xfId="263" xr:uid="{00000000-0005-0000-0000-0000F8000000}"/>
    <cellStyle name="Millares 8 2 3" xfId="432" xr:uid="{00000000-0005-0000-0000-0000F9000000}"/>
    <cellStyle name="Millares 8 3" xfId="217" xr:uid="{00000000-0005-0000-0000-0000FA000000}"/>
    <cellStyle name="Millares 8 4" xfId="386" xr:uid="{00000000-0005-0000-0000-0000FB000000}"/>
    <cellStyle name="Millares 9" xfId="21" xr:uid="{00000000-0005-0000-0000-0000FC000000}"/>
    <cellStyle name="Millares 9 2" xfId="70" xr:uid="{00000000-0005-0000-0000-0000FD000000}"/>
    <cellStyle name="Millares 9 2 2" xfId="264" xr:uid="{00000000-0005-0000-0000-0000FE000000}"/>
    <cellStyle name="Millares 9 2 3" xfId="433" xr:uid="{00000000-0005-0000-0000-0000FF000000}"/>
    <cellStyle name="Millares 9 3" xfId="218" xr:uid="{00000000-0005-0000-0000-000000010000}"/>
    <cellStyle name="Millares 9 4" xfId="387" xr:uid="{00000000-0005-0000-0000-000001010000}"/>
    <cellStyle name="Moneda" xfId="51" builtinId="4"/>
    <cellStyle name="Moneda [0]" xfId="25" builtinId="7"/>
    <cellStyle name="Moneda [0] 10" xfId="92" xr:uid="{00000000-0005-0000-0000-000004010000}"/>
    <cellStyle name="Moneda [0] 10 2" xfId="286" xr:uid="{00000000-0005-0000-0000-000005010000}"/>
    <cellStyle name="Moneda [0] 10 3" xfId="455" xr:uid="{00000000-0005-0000-0000-000006010000}"/>
    <cellStyle name="Moneda [0] 11" xfId="96" xr:uid="{00000000-0005-0000-0000-000007010000}"/>
    <cellStyle name="Moneda [0] 11 2" xfId="290" xr:uid="{00000000-0005-0000-0000-000008010000}"/>
    <cellStyle name="Moneda [0] 11 3" xfId="459" xr:uid="{00000000-0005-0000-0000-000009010000}"/>
    <cellStyle name="Moneda [0] 12" xfId="100" xr:uid="{00000000-0005-0000-0000-00000A010000}"/>
    <cellStyle name="Moneda [0] 12 2" xfId="294" xr:uid="{00000000-0005-0000-0000-00000B010000}"/>
    <cellStyle name="Moneda [0] 12 3" xfId="463" xr:uid="{00000000-0005-0000-0000-00000C010000}"/>
    <cellStyle name="Moneda [0] 13" xfId="104" xr:uid="{00000000-0005-0000-0000-00000D010000}"/>
    <cellStyle name="Moneda [0] 13 2" xfId="298" xr:uid="{00000000-0005-0000-0000-00000E010000}"/>
    <cellStyle name="Moneda [0] 13 3" xfId="467" xr:uid="{00000000-0005-0000-0000-00000F010000}"/>
    <cellStyle name="Moneda [0] 14" xfId="108" xr:uid="{00000000-0005-0000-0000-000010010000}"/>
    <cellStyle name="Moneda [0] 14 2" xfId="302" xr:uid="{00000000-0005-0000-0000-000011010000}"/>
    <cellStyle name="Moneda [0] 14 3" xfId="471" xr:uid="{00000000-0005-0000-0000-000012010000}"/>
    <cellStyle name="Moneda [0] 15" xfId="112" xr:uid="{00000000-0005-0000-0000-000013010000}"/>
    <cellStyle name="Moneda [0] 15 2" xfId="306" xr:uid="{00000000-0005-0000-0000-000014010000}"/>
    <cellStyle name="Moneda [0] 15 3" xfId="475" xr:uid="{00000000-0005-0000-0000-000015010000}"/>
    <cellStyle name="Moneda [0] 16" xfId="161" xr:uid="{00000000-0005-0000-0000-000016010000}"/>
    <cellStyle name="Moneda [0] 16 2" xfId="332" xr:uid="{00000000-0005-0000-0000-000017010000}"/>
    <cellStyle name="Moneda [0] 16 3" xfId="502" xr:uid="{00000000-0005-0000-0000-000018010000}"/>
    <cellStyle name="Moneda [0] 17" xfId="171" xr:uid="{00000000-0005-0000-0000-000019010000}"/>
    <cellStyle name="Moneda [0] 17 2" xfId="341" xr:uid="{00000000-0005-0000-0000-00001A010000}"/>
    <cellStyle name="Moneda [0] 17 3" xfId="511" xr:uid="{00000000-0005-0000-0000-00001B010000}"/>
    <cellStyle name="Moneda [0] 18" xfId="175" xr:uid="{00000000-0005-0000-0000-00001C010000}"/>
    <cellStyle name="Moneda [0] 18 2" xfId="345" xr:uid="{00000000-0005-0000-0000-00001D010000}"/>
    <cellStyle name="Moneda [0] 18 3" xfId="515" xr:uid="{00000000-0005-0000-0000-00001E010000}"/>
    <cellStyle name="Moneda [0] 19" xfId="179" xr:uid="{00000000-0005-0000-0000-00001F010000}"/>
    <cellStyle name="Moneda [0] 19 2" xfId="349" xr:uid="{00000000-0005-0000-0000-000020010000}"/>
    <cellStyle name="Moneda [0] 19 3" xfId="519" xr:uid="{00000000-0005-0000-0000-000021010000}"/>
    <cellStyle name="Moneda [0] 2" xfId="23" xr:uid="{00000000-0005-0000-0000-000022010000}"/>
    <cellStyle name="Moneda [0] 2 2" xfId="72" xr:uid="{00000000-0005-0000-0000-000023010000}"/>
    <cellStyle name="Moneda [0] 2 2 2" xfId="266" xr:uid="{00000000-0005-0000-0000-000024010000}"/>
    <cellStyle name="Moneda [0] 2 2 3" xfId="435" xr:uid="{00000000-0005-0000-0000-000025010000}"/>
    <cellStyle name="Moneda [0] 2 3" xfId="220" xr:uid="{00000000-0005-0000-0000-000026010000}"/>
    <cellStyle name="Moneda [0] 2 4" xfId="389" xr:uid="{00000000-0005-0000-0000-000027010000}"/>
    <cellStyle name="Moneda [0] 20" xfId="183" xr:uid="{00000000-0005-0000-0000-000028010000}"/>
    <cellStyle name="Moneda [0] 20 2" xfId="353" xr:uid="{00000000-0005-0000-0000-000029010000}"/>
    <cellStyle name="Moneda [0] 20 3" xfId="523" xr:uid="{00000000-0005-0000-0000-00002A010000}"/>
    <cellStyle name="Moneda [0] 21" xfId="187" xr:uid="{00000000-0005-0000-0000-00002B010000}"/>
    <cellStyle name="Moneda [0] 21 2" xfId="357" xr:uid="{00000000-0005-0000-0000-00002C010000}"/>
    <cellStyle name="Moneda [0] 21 3" xfId="527" xr:uid="{00000000-0005-0000-0000-00002D010000}"/>
    <cellStyle name="Moneda [0] 22" xfId="192" xr:uid="{00000000-0005-0000-0000-00002E010000}"/>
    <cellStyle name="Moneda [0] 23" xfId="194" xr:uid="{00000000-0005-0000-0000-00002F010000}"/>
    <cellStyle name="Moneda [0] 23 2" xfId="362" xr:uid="{00000000-0005-0000-0000-000030010000}"/>
    <cellStyle name="Moneda [0] 23 3" xfId="531" xr:uid="{00000000-0005-0000-0000-000031010000}"/>
    <cellStyle name="Moneda [0] 24" xfId="198" xr:uid="{00000000-0005-0000-0000-000032010000}"/>
    <cellStyle name="Moneda [0] 24 2" xfId="366" xr:uid="{00000000-0005-0000-0000-000033010000}"/>
    <cellStyle name="Moneda [0] 24 3" xfId="535" xr:uid="{00000000-0005-0000-0000-000034010000}"/>
    <cellStyle name="Moneda [0] 25" xfId="202" xr:uid="{00000000-0005-0000-0000-000035010000}"/>
    <cellStyle name="Moneda [0] 25 2" xfId="370" xr:uid="{00000000-0005-0000-0000-000036010000}"/>
    <cellStyle name="Moneda [0] 25 3" xfId="539" xr:uid="{00000000-0005-0000-0000-000037010000}"/>
    <cellStyle name="Moneda [0] 25 4" xfId="553" xr:uid="{00000000-0005-0000-0000-000038010000}"/>
    <cellStyle name="Moneda [0] 26" xfId="557" xr:uid="{00000000-0005-0000-0000-000039010000}"/>
    <cellStyle name="Moneda [0] 27" xfId="561" xr:uid="{00000000-0005-0000-0000-00003A010000}"/>
    <cellStyle name="Moneda [0] 28" xfId="565" xr:uid="{00000000-0005-0000-0000-00003B010000}"/>
    <cellStyle name="Moneda [0] 29" xfId="569" xr:uid="{09CAF182-FC3E-4D28-ACAC-6F91CCC2ED38}"/>
    <cellStyle name="Moneda [0] 3" xfId="28" xr:uid="{00000000-0005-0000-0000-00003C010000}"/>
    <cellStyle name="Moneda [0] 3 2" xfId="75" xr:uid="{00000000-0005-0000-0000-00003D010000}"/>
    <cellStyle name="Moneda [0] 3 2 2" xfId="269" xr:uid="{00000000-0005-0000-0000-00003E010000}"/>
    <cellStyle name="Moneda [0] 3 2 3" xfId="438" xr:uid="{00000000-0005-0000-0000-00003F010000}"/>
    <cellStyle name="Moneda [0] 3 3" xfId="223" xr:uid="{00000000-0005-0000-0000-000040010000}"/>
    <cellStyle name="Moneda [0] 3 4" xfId="392" xr:uid="{00000000-0005-0000-0000-000041010000}"/>
    <cellStyle name="Moneda [0] 4" xfId="32" xr:uid="{00000000-0005-0000-0000-000042010000}"/>
    <cellStyle name="Moneda [0] 4 2" xfId="79" xr:uid="{00000000-0005-0000-0000-000043010000}"/>
    <cellStyle name="Moneda [0] 4 2 2" xfId="273" xr:uid="{00000000-0005-0000-0000-000044010000}"/>
    <cellStyle name="Moneda [0] 4 2 3" xfId="442" xr:uid="{00000000-0005-0000-0000-000045010000}"/>
    <cellStyle name="Moneda [0] 4 3" xfId="227" xr:uid="{00000000-0005-0000-0000-000046010000}"/>
    <cellStyle name="Moneda [0] 4 4" xfId="396" xr:uid="{00000000-0005-0000-0000-000047010000}"/>
    <cellStyle name="Moneda [0] 4 5" xfId="547" xr:uid="{00000000-0005-0000-0000-000048010000}"/>
    <cellStyle name="Moneda [0] 5" xfId="36" xr:uid="{00000000-0005-0000-0000-000049010000}"/>
    <cellStyle name="Moneda [0] 5 2" xfId="83" xr:uid="{00000000-0005-0000-0000-00004A010000}"/>
    <cellStyle name="Moneda [0] 5 2 2" xfId="277" xr:uid="{00000000-0005-0000-0000-00004B010000}"/>
    <cellStyle name="Moneda [0] 5 2 3" xfId="446" xr:uid="{00000000-0005-0000-0000-00004C010000}"/>
    <cellStyle name="Moneda [0] 5 3" xfId="231" xr:uid="{00000000-0005-0000-0000-00004D010000}"/>
    <cellStyle name="Moneda [0] 5 4" xfId="400" xr:uid="{00000000-0005-0000-0000-00004E010000}"/>
    <cellStyle name="Moneda [0] 6" xfId="40" xr:uid="{00000000-0005-0000-0000-00004F010000}"/>
    <cellStyle name="Moneda [0] 6 2" xfId="235" xr:uid="{00000000-0005-0000-0000-000050010000}"/>
    <cellStyle name="Moneda [0] 6 3" xfId="404" xr:uid="{00000000-0005-0000-0000-000051010000}"/>
    <cellStyle name="Moneda [0] 7" xfId="44" xr:uid="{00000000-0005-0000-0000-000052010000}"/>
    <cellStyle name="Moneda [0] 7 2" xfId="239" xr:uid="{00000000-0005-0000-0000-000053010000}"/>
    <cellStyle name="Moneda [0] 7 3" xfId="408" xr:uid="{00000000-0005-0000-0000-000054010000}"/>
    <cellStyle name="Moneda [0] 8" xfId="48" xr:uid="{00000000-0005-0000-0000-000055010000}"/>
    <cellStyle name="Moneda [0] 8 2" xfId="243" xr:uid="{00000000-0005-0000-0000-000056010000}"/>
    <cellStyle name="Moneda [0] 8 3" xfId="412" xr:uid="{00000000-0005-0000-0000-000057010000}"/>
    <cellStyle name="Moneda [0] 9" xfId="54" xr:uid="{00000000-0005-0000-0000-000058010000}"/>
    <cellStyle name="Moneda [0] 9 2" xfId="248" xr:uid="{00000000-0005-0000-0000-000059010000}"/>
    <cellStyle name="Moneda [0] 9 3" xfId="417" xr:uid="{00000000-0005-0000-0000-00005A010000}"/>
    <cellStyle name="Moneda 2" xfId="575" xr:uid="{8012B0AC-9ED9-43C7-A2E4-1203B98104FA}"/>
    <cellStyle name="Neutral" xfId="122" builtinId="28" customBuiltin="1"/>
    <cellStyle name="Nivel 1,2.3,5,6,9" xfId="159" xr:uid="{00000000-0005-0000-0000-00005C010000}"/>
    <cellStyle name="Nivel 4" xfId="160" xr:uid="{00000000-0005-0000-0000-00005D010000}"/>
    <cellStyle name="Normal" xfId="0" builtinId="0"/>
    <cellStyle name="Normal 10" xfId="31" xr:uid="{00000000-0005-0000-0000-00005F010000}"/>
    <cellStyle name="Normal 10 2" xfId="78" xr:uid="{00000000-0005-0000-0000-000060010000}"/>
    <cellStyle name="Normal 10 2 2" xfId="272" xr:uid="{00000000-0005-0000-0000-000061010000}"/>
    <cellStyle name="Normal 10 2 3" xfId="441" xr:uid="{00000000-0005-0000-0000-000062010000}"/>
    <cellStyle name="Normal 10 3" xfId="226" xr:uid="{00000000-0005-0000-0000-000063010000}"/>
    <cellStyle name="Normal 10 4" xfId="395" xr:uid="{00000000-0005-0000-0000-000064010000}"/>
    <cellStyle name="Normal 10 5" xfId="546" xr:uid="{00000000-0005-0000-0000-000065010000}"/>
    <cellStyle name="Normal 11" xfId="35" xr:uid="{00000000-0005-0000-0000-000066010000}"/>
    <cellStyle name="Normal 11 2" xfId="82" xr:uid="{00000000-0005-0000-0000-000067010000}"/>
    <cellStyle name="Normal 11 2 2" xfId="276" xr:uid="{00000000-0005-0000-0000-000068010000}"/>
    <cellStyle name="Normal 11 2 3" xfId="445" xr:uid="{00000000-0005-0000-0000-000069010000}"/>
    <cellStyle name="Normal 11 3" xfId="230" xr:uid="{00000000-0005-0000-0000-00006A010000}"/>
    <cellStyle name="Normal 11 4" xfId="399" xr:uid="{00000000-0005-0000-0000-00006B010000}"/>
    <cellStyle name="Normal 12" xfId="39" xr:uid="{00000000-0005-0000-0000-00006C010000}"/>
    <cellStyle name="Normal 12 2" xfId="234" xr:uid="{00000000-0005-0000-0000-00006D010000}"/>
    <cellStyle name="Normal 12 3" xfId="403" xr:uid="{00000000-0005-0000-0000-00006E010000}"/>
    <cellStyle name="Normal 13" xfId="43" xr:uid="{00000000-0005-0000-0000-00006F010000}"/>
    <cellStyle name="Normal 13 2" xfId="238" xr:uid="{00000000-0005-0000-0000-000070010000}"/>
    <cellStyle name="Normal 13 3" xfId="407" xr:uid="{00000000-0005-0000-0000-000071010000}"/>
    <cellStyle name="Normal 14" xfId="47" xr:uid="{00000000-0005-0000-0000-000072010000}"/>
    <cellStyle name="Normal 14 2" xfId="242" xr:uid="{00000000-0005-0000-0000-000073010000}"/>
    <cellStyle name="Normal 14 3" xfId="411" xr:uid="{00000000-0005-0000-0000-000074010000}"/>
    <cellStyle name="Normal 15" xfId="52" xr:uid="{00000000-0005-0000-0000-000075010000}"/>
    <cellStyle name="Normal 15 2" xfId="246" xr:uid="{00000000-0005-0000-0000-000076010000}"/>
    <cellStyle name="Normal 15 3" xfId="415" xr:uid="{00000000-0005-0000-0000-000077010000}"/>
    <cellStyle name="Normal 16" xfId="53" xr:uid="{00000000-0005-0000-0000-000078010000}"/>
    <cellStyle name="Normal 16 2" xfId="247" xr:uid="{00000000-0005-0000-0000-000079010000}"/>
    <cellStyle name="Normal 16 3" xfId="416" xr:uid="{00000000-0005-0000-0000-00007A010000}"/>
    <cellStyle name="Normal 17" xfId="91" xr:uid="{00000000-0005-0000-0000-00007B010000}"/>
    <cellStyle name="Normal 17 2" xfId="285" xr:uid="{00000000-0005-0000-0000-00007C010000}"/>
    <cellStyle name="Normal 17 3" xfId="454" xr:uid="{00000000-0005-0000-0000-00007D010000}"/>
    <cellStyle name="Normal 18" xfId="95" xr:uid="{00000000-0005-0000-0000-00007E010000}"/>
    <cellStyle name="Normal 18 2" xfId="289" xr:uid="{00000000-0005-0000-0000-00007F010000}"/>
    <cellStyle name="Normal 18 3" xfId="458" xr:uid="{00000000-0005-0000-0000-000080010000}"/>
    <cellStyle name="Normal 19" xfId="99" xr:uid="{00000000-0005-0000-0000-000081010000}"/>
    <cellStyle name="Normal 19 2" xfId="293" xr:uid="{00000000-0005-0000-0000-000082010000}"/>
    <cellStyle name="Normal 19 3" xfId="462" xr:uid="{00000000-0005-0000-0000-000083010000}"/>
    <cellStyle name="Normal 2" xfId="4" xr:uid="{00000000-0005-0000-0000-000084010000}"/>
    <cellStyle name="Normal 2 2" xfId="5" xr:uid="{00000000-0005-0000-0000-000085010000}"/>
    <cellStyle name="Normal 20" xfId="103" xr:uid="{00000000-0005-0000-0000-000086010000}"/>
    <cellStyle name="Normal 20 2" xfId="297" xr:uid="{00000000-0005-0000-0000-000087010000}"/>
    <cellStyle name="Normal 20 3" xfId="466" xr:uid="{00000000-0005-0000-0000-000088010000}"/>
    <cellStyle name="Normal 21" xfId="107" xr:uid="{00000000-0005-0000-0000-000089010000}"/>
    <cellStyle name="Normal 21 2" xfId="301" xr:uid="{00000000-0005-0000-0000-00008A010000}"/>
    <cellStyle name="Normal 21 3" xfId="470" xr:uid="{00000000-0005-0000-0000-00008B010000}"/>
    <cellStyle name="Normal 22" xfId="111" xr:uid="{00000000-0005-0000-0000-00008C010000}"/>
    <cellStyle name="Normal 22 2" xfId="305" xr:uid="{00000000-0005-0000-0000-00008D010000}"/>
    <cellStyle name="Normal 22 3" xfId="474" xr:uid="{00000000-0005-0000-0000-00008E010000}"/>
    <cellStyle name="Normal 23" xfId="155" xr:uid="{00000000-0005-0000-0000-00008F010000}"/>
    <cellStyle name="Normal 23 2" xfId="328" xr:uid="{00000000-0005-0000-0000-000090010000}"/>
    <cellStyle name="Normal 23 3" xfId="498" xr:uid="{00000000-0005-0000-0000-000091010000}"/>
    <cellStyle name="Normal 24" xfId="170" xr:uid="{00000000-0005-0000-0000-000092010000}"/>
    <cellStyle name="Normal 24 2" xfId="340" xr:uid="{00000000-0005-0000-0000-000093010000}"/>
    <cellStyle name="Normal 24 3" xfId="510" xr:uid="{00000000-0005-0000-0000-000094010000}"/>
    <cellStyle name="Normal 25" xfId="174" xr:uid="{00000000-0005-0000-0000-000095010000}"/>
    <cellStyle name="Normal 25 2" xfId="344" xr:uid="{00000000-0005-0000-0000-000096010000}"/>
    <cellStyle name="Normal 25 3" xfId="514" xr:uid="{00000000-0005-0000-0000-000097010000}"/>
    <cellStyle name="Normal 26" xfId="178" xr:uid="{00000000-0005-0000-0000-000098010000}"/>
    <cellStyle name="Normal 26 2" xfId="348" xr:uid="{00000000-0005-0000-0000-000099010000}"/>
    <cellStyle name="Normal 26 3" xfId="518" xr:uid="{00000000-0005-0000-0000-00009A010000}"/>
    <cellStyle name="Normal 27" xfId="182" xr:uid="{00000000-0005-0000-0000-00009B010000}"/>
    <cellStyle name="Normal 27 2" xfId="352" xr:uid="{00000000-0005-0000-0000-00009C010000}"/>
    <cellStyle name="Normal 27 3" xfId="522" xr:uid="{00000000-0005-0000-0000-00009D010000}"/>
    <cellStyle name="Normal 28" xfId="186" xr:uid="{00000000-0005-0000-0000-00009E010000}"/>
    <cellStyle name="Normal 28 2" xfId="356" xr:uid="{00000000-0005-0000-0000-00009F010000}"/>
    <cellStyle name="Normal 28 3" xfId="526" xr:uid="{00000000-0005-0000-0000-0000A0010000}"/>
    <cellStyle name="Normal 29" xfId="190" xr:uid="{00000000-0005-0000-0000-0000A1010000}"/>
    <cellStyle name="Normal 29 2" xfId="360" xr:uid="{00000000-0005-0000-0000-0000A2010000}"/>
    <cellStyle name="Normal 3" xfId="3" xr:uid="{00000000-0005-0000-0000-0000A3010000}"/>
    <cellStyle name="Normal 30" xfId="193" xr:uid="{00000000-0005-0000-0000-0000A4010000}"/>
    <cellStyle name="Normal 30 2" xfId="361" xr:uid="{00000000-0005-0000-0000-0000A5010000}"/>
    <cellStyle name="Normal 30 3" xfId="530" xr:uid="{00000000-0005-0000-0000-0000A6010000}"/>
    <cellStyle name="Normal 31" xfId="197" xr:uid="{00000000-0005-0000-0000-0000A7010000}"/>
    <cellStyle name="Normal 31 2" xfId="365" xr:uid="{00000000-0005-0000-0000-0000A8010000}"/>
    <cellStyle name="Normal 31 3" xfId="534" xr:uid="{00000000-0005-0000-0000-0000A9010000}"/>
    <cellStyle name="Normal 32" xfId="201" xr:uid="{00000000-0005-0000-0000-0000AA010000}"/>
    <cellStyle name="Normal 32 2" xfId="369" xr:uid="{00000000-0005-0000-0000-0000AB010000}"/>
    <cellStyle name="Normal 32 3" xfId="538" xr:uid="{00000000-0005-0000-0000-0000AC010000}"/>
    <cellStyle name="Normal 32 4" xfId="552" xr:uid="{00000000-0005-0000-0000-0000AD010000}"/>
    <cellStyle name="Normal 33" xfId="556" xr:uid="{00000000-0005-0000-0000-0000AE010000}"/>
    <cellStyle name="Normal 34" xfId="560" xr:uid="{00000000-0005-0000-0000-0000AF010000}"/>
    <cellStyle name="Normal 35" xfId="564" xr:uid="{00000000-0005-0000-0000-0000B0010000}"/>
    <cellStyle name="Normal 36" xfId="568" xr:uid="{F9AB1D9F-8D56-4910-882A-05EA33E09718}"/>
    <cellStyle name="Normal 37" xfId="573" xr:uid="{A2C38DB8-27A0-4D8D-8949-1D0F92DA96A2}"/>
    <cellStyle name="Normal 4" xfId="10" xr:uid="{00000000-0005-0000-0000-0000B1010000}"/>
    <cellStyle name="Normal 4 2" xfId="26" xr:uid="{00000000-0005-0000-0000-0000B2010000}"/>
    <cellStyle name="Normal 4 3" xfId="59" xr:uid="{00000000-0005-0000-0000-0000B3010000}"/>
    <cellStyle name="Normal 4 3 2" xfId="253" xr:uid="{00000000-0005-0000-0000-0000B4010000}"/>
    <cellStyle name="Normal 4 3 3" xfId="422" xr:uid="{00000000-0005-0000-0000-0000B5010000}"/>
    <cellStyle name="Normal 4 4" xfId="207" xr:uid="{00000000-0005-0000-0000-0000B6010000}"/>
    <cellStyle name="Normal 4 5" xfId="376" xr:uid="{00000000-0005-0000-0000-0000B7010000}"/>
    <cellStyle name="Normal 5" xfId="11" xr:uid="{00000000-0005-0000-0000-0000B8010000}"/>
    <cellStyle name="Normal 5 2" xfId="61" xr:uid="{00000000-0005-0000-0000-0000B9010000}"/>
    <cellStyle name="Normal 5 2 2" xfId="255" xr:uid="{00000000-0005-0000-0000-0000BA010000}"/>
    <cellStyle name="Normal 5 2 3" xfId="424" xr:uid="{00000000-0005-0000-0000-0000BB010000}"/>
    <cellStyle name="Normal 5 3" xfId="209" xr:uid="{00000000-0005-0000-0000-0000BC010000}"/>
    <cellStyle name="Normal 5 4" xfId="378" xr:uid="{00000000-0005-0000-0000-0000BD010000}"/>
    <cellStyle name="Normal 6" xfId="15" xr:uid="{00000000-0005-0000-0000-0000BE010000}"/>
    <cellStyle name="Normal 7" xfId="22" xr:uid="{00000000-0005-0000-0000-0000BF010000}"/>
    <cellStyle name="Normal 7 2" xfId="71" xr:uid="{00000000-0005-0000-0000-0000C0010000}"/>
    <cellStyle name="Normal 7 2 2" xfId="265" xr:uid="{00000000-0005-0000-0000-0000C1010000}"/>
    <cellStyle name="Normal 7 2 3" xfId="434" xr:uid="{00000000-0005-0000-0000-0000C2010000}"/>
    <cellStyle name="Normal 7 3" xfId="219" xr:uid="{00000000-0005-0000-0000-0000C3010000}"/>
    <cellStyle name="Normal 7 4" xfId="388" xr:uid="{00000000-0005-0000-0000-0000C4010000}"/>
    <cellStyle name="Normal 8" xfId="24" xr:uid="{00000000-0005-0000-0000-0000C5010000}"/>
    <cellStyle name="Normal 8 2" xfId="73" xr:uid="{00000000-0005-0000-0000-0000C6010000}"/>
    <cellStyle name="Normal 8 2 2" xfId="267" xr:uid="{00000000-0005-0000-0000-0000C7010000}"/>
    <cellStyle name="Normal 8 2 3" xfId="436" xr:uid="{00000000-0005-0000-0000-0000C8010000}"/>
    <cellStyle name="Normal 8 3" xfId="221" xr:uid="{00000000-0005-0000-0000-0000C9010000}"/>
    <cellStyle name="Normal 8 4" xfId="390" xr:uid="{00000000-0005-0000-0000-0000CA010000}"/>
    <cellStyle name="Normal 9" xfId="27" xr:uid="{00000000-0005-0000-0000-0000CB010000}"/>
    <cellStyle name="Normal 9 2" xfId="74" xr:uid="{00000000-0005-0000-0000-0000CC010000}"/>
    <cellStyle name="Normal 9 2 2" xfId="268" xr:uid="{00000000-0005-0000-0000-0000CD010000}"/>
    <cellStyle name="Normal 9 2 3" xfId="437" xr:uid="{00000000-0005-0000-0000-0000CE010000}"/>
    <cellStyle name="Normal 9 3" xfId="222" xr:uid="{00000000-0005-0000-0000-0000CF010000}"/>
    <cellStyle name="Normal 9 4" xfId="391" xr:uid="{00000000-0005-0000-0000-0000D0010000}"/>
    <cellStyle name="Notas 2" xfId="166" xr:uid="{00000000-0005-0000-0000-0000D1010000}"/>
    <cellStyle name="Notas 2 2" xfId="336" xr:uid="{00000000-0005-0000-0000-0000D2010000}"/>
    <cellStyle name="Notas 2 3" xfId="506" xr:uid="{00000000-0005-0000-0000-0000D3010000}"/>
    <cellStyle name="Porcentaje" xfId="2" builtinId="5"/>
    <cellStyle name="Porcentaje 10" xfId="50" xr:uid="{00000000-0005-0000-0000-0000D5010000}"/>
    <cellStyle name="Porcentaje 10 2" xfId="245" xr:uid="{00000000-0005-0000-0000-0000D6010000}"/>
    <cellStyle name="Porcentaje 10 3" xfId="414" xr:uid="{00000000-0005-0000-0000-0000D7010000}"/>
    <cellStyle name="Porcentaje 11" xfId="56" xr:uid="{00000000-0005-0000-0000-0000D8010000}"/>
    <cellStyle name="Porcentaje 11 2" xfId="250" xr:uid="{00000000-0005-0000-0000-0000D9010000}"/>
    <cellStyle name="Porcentaje 11 3" xfId="419" xr:uid="{00000000-0005-0000-0000-0000DA010000}"/>
    <cellStyle name="Porcentaje 12" xfId="94" xr:uid="{00000000-0005-0000-0000-0000DB010000}"/>
    <cellStyle name="Porcentaje 12 2" xfId="288" xr:uid="{00000000-0005-0000-0000-0000DC010000}"/>
    <cellStyle name="Porcentaje 12 3" xfId="457" xr:uid="{00000000-0005-0000-0000-0000DD010000}"/>
    <cellStyle name="Porcentaje 13" xfId="98" xr:uid="{00000000-0005-0000-0000-0000DE010000}"/>
    <cellStyle name="Porcentaje 13 2" xfId="292" xr:uid="{00000000-0005-0000-0000-0000DF010000}"/>
    <cellStyle name="Porcentaje 13 3" xfId="461" xr:uid="{00000000-0005-0000-0000-0000E0010000}"/>
    <cellStyle name="Porcentaje 14" xfId="102" xr:uid="{00000000-0005-0000-0000-0000E1010000}"/>
    <cellStyle name="Porcentaje 14 2" xfId="296" xr:uid="{00000000-0005-0000-0000-0000E2010000}"/>
    <cellStyle name="Porcentaje 14 3" xfId="465" xr:uid="{00000000-0005-0000-0000-0000E3010000}"/>
    <cellStyle name="Porcentaje 15" xfId="106" xr:uid="{00000000-0005-0000-0000-0000E4010000}"/>
    <cellStyle name="Porcentaje 15 2" xfId="300" xr:uid="{00000000-0005-0000-0000-0000E5010000}"/>
    <cellStyle name="Porcentaje 15 3" xfId="469" xr:uid="{00000000-0005-0000-0000-0000E6010000}"/>
    <cellStyle name="Porcentaje 16" xfId="110" xr:uid="{00000000-0005-0000-0000-0000E7010000}"/>
    <cellStyle name="Porcentaje 16 2" xfId="304" xr:uid="{00000000-0005-0000-0000-0000E8010000}"/>
    <cellStyle name="Porcentaje 16 3" xfId="473" xr:uid="{00000000-0005-0000-0000-0000E9010000}"/>
    <cellStyle name="Porcentaje 17" xfId="114" xr:uid="{00000000-0005-0000-0000-0000EA010000}"/>
    <cellStyle name="Porcentaje 17 2" xfId="308" xr:uid="{00000000-0005-0000-0000-0000EB010000}"/>
    <cellStyle name="Porcentaje 17 3" xfId="477" xr:uid="{00000000-0005-0000-0000-0000EC010000}"/>
    <cellStyle name="Porcentaje 17 4" xfId="551" xr:uid="{00000000-0005-0000-0000-0000ED010000}"/>
    <cellStyle name="Porcentaje 18" xfId="173" xr:uid="{00000000-0005-0000-0000-0000EE010000}"/>
    <cellStyle name="Porcentaje 18 2" xfId="343" xr:uid="{00000000-0005-0000-0000-0000EF010000}"/>
    <cellStyle name="Porcentaje 18 3" xfId="513" xr:uid="{00000000-0005-0000-0000-0000F0010000}"/>
    <cellStyle name="Porcentaje 19" xfId="177" xr:uid="{00000000-0005-0000-0000-0000F1010000}"/>
    <cellStyle name="Porcentaje 19 2" xfId="347" xr:uid="{00000000-0005-0000-0000-0000F2010000}"/>
    <cellStyle name="Porcentaje 19 3" xfId="517" xr:uid="{00000000-0005-0000-0000-0000F3010000}"/>
    <cellStyle name="Porcentaje 2" xfId="6" xr:uid="{00000000-0005-0000-0000-0000F4010000}"/>
    <cellStyle name="Porcentaje 2 2" xfId="58" xr:uid="{00000000-0005-0000-0000-0000F5010000}"/>
    <cellStyle name="Porcentaje 2 2 2" xfId="252" xr:uid="{00000000-0005-0000-0000-0000F6010000}"/>
    <cellStyle name="Porcentaje 2 2 3" xfId="421" xr:uid="{00000000-0005-0000-0000-0000F7010000}"/>
    <cellStyle name="Porcentaje 2 3" xfId="164" xr:uid="{00000000-0005-0000-0000-0000F8010000}"/>
    <cellStyle name="Porcentaje 2 4" xfId="206" xr:uid="{00000000-0005-0000-0000-0000F9010000}"/>
    <cellStyle name="Porcentaje 2 5" xfId="375" xr:uid="{00000000-0005-0000-0000-0000FA010000}"/>
    <cellStyle name="Porcentaje 2 6" xfId="576" xr:uid="{611D56AF-1908-42F9-AAD9-A85739C916C9}"/>
    <cellStyle name="Porcentaje 20" xfId="181" xr:uid="{00000000-0005-0000-0000-0000FB010000}"/>
    <cellStyle name="Porcentaje 20 2" xfId="351" xr:uid="{00000000-0005-0000-0000-0000FC010000}"/>
    <cellStyle name="Porcentaje 20 3" xfId="521" xr:uid="{00000000-0005-0000-0000-0000FD010000}"/>
    <cellStyle name="Porcentaje 21" xfId="185" xr:uid="{00000000-0005-0000-0000-0000FE010000}"/>
    <cellStyle name="Porcentaje 21 2" xfId="355" xr:uid="{00000000-0005-0000-0000-0000FF010000}"/>
    <cellStyle name="Porcentaje 21 3" xfId="525" xr:uid="{00000000-0005-0000-0000-000000020000}"/>
    <cellStyle name="Porcentaje 22" xfId="189" xr:uid="{00000000-0005-0000-0000-000001020000}"/>
    <cellStyle name="Porcentaje 22 2" xfId="359" xr:uid="{00000000-0005-0000-0000-000002020000}"/>
    <cellStyle name="Porcentaje 22 3" xfId="529" xr:uid="{00000000-0005-0000-0000-000003020000}"/>
    <cellStyle name="Porcentaje 23" xfId="196" xr:uid="{00000000-0005-0000-0000-000004020000}"/>
    <cellStyle name="Porcentaje 23 2" xfId="364" xr:uid="{00000000-0005-0000-0000-000005020000}"/>
    <cellStyle name="Porcentaje 23 3" xfId="533" xr:uid="{00000000-0005-0000-0000-000006020000}"/>
    <cellStyle name="Porcentaje 24" xfId="200" xr:uid="{00000000-0005-0000-0000-000007020000}"/>
    <cellStyle name="Porcentaje 24 2" xfId="368" xr:uid="{00000000-0005-0000-0000-000008020000}"/>
    <cellStyle name="Porcentaje 24 3" xfId="537" xr:uid="{00000000-0005-0000-0000-000009020000}"/>
    <cellStyle name="Porcentaje 25" xfId="204" xr:uid="{00000000-0005-0000-0000-00000A020000}"/>
    <cellStyle name="Porcentaje 25 2" xfId="372" xr:uid="{00000000-0005-0000-0000-00000B020000}"/>
    <cellStyle name="Porcentaje 25 3" xfId="541" xr:uid="{00000000-0005-0000-0000-00000C020000}"/>
    <cellStyle name="Porcentaje 25 4" xfId="555" xr:uid="{00000000-0005-0000-0000-00000D020000}"/>
    <cellStyle name="Porcentaje 26" xfId="559" xr:uid="{00000000-0005-0000-0000-00000E020000}"/>
    <cellStyle name="Porcentaje 27" xfId="563" xr:uid="{00000000-0005-0000-0000-00000F020000}"/>
    <cellStyle name="Porcentaje 28" xfId="567" xr:uid="{00000000-0005-0000-0000-000010020000}"/>
    <cellStyle name="Porcentaje 29" xfId="574" xr:uid="{A64D9156-FF52-43E9-8A58-688D49EDDB64}"/>
    <cellStyle name="Porcentaje 3" xfId="8" xr:uid="{00000000-0005-0000-0000-000011020000}"/>
    <cellStyle name="Porcentaje 4" xfId="12" xr:uid="{00000000-0005-0000-0000-000012020000}"/>
    <cellStyle name="Porcentaje 4 2" xfId="62" xr:uid="{00000000-0005-0000-0000-000013020000}"/>
    <cellStyle name="Porcentaje 4 2 2" xfId="256" xr:uid="{00000000-0005-0000-0000-000014020000}"/>
    <cellStyle name="Porcentaje 4 2 3" xfId="425" xr:uid="{00000000-0005-0000-0000-000015020000}"/>
    <cellStyle name="Porcentaje 4 3" xfId="210" xr:uid="{00000000-0005-0000-0000-000016020000}"/>
    <cellStyle name="Porcentaje 4 4" xfId="379" xr:uid="{00000000-0005-0000-0000-000017020000}"/>
    <cellStyle name="Porcentaje 5" xfId="30" xr:uid="{00000000-0005-0000-0000-000018020000}"/>
    <cellStyle name="Porcentaje 5 2" xfId="77" xr:uid="{00000000-0005-0000-0000-000019020000}"/>
    <cellStyle name="Porcentaje 5 2 2" xfId="271" xr:uid="{00000000-0005-0000-0000-00001A020000}"/>
    <cellStyle name="Porcentaje 5 2 3" xfId="440" xr:uid="{00000000-0005-0000-0000-00001B020000}"/>
    <cellStyle name="Porcentaje 5 3" xfId="225" xr:uid="{00000000-0005-0000-0000-00001C020000}"/>
    <cellStyle name="Porcentaje 5 4" xfId="394" xr:uid="{00000000-0005-0000-0000-00001D020000}"/>
    <cellStyle name="Porcentaje 6" xfId="34" xr:uid="{00000000-0005-0000-0000-00001E020000}"/>
    <cellStyle name="Porcentaje 6 2" xfId="81" xr:uid="{00000000-0005-0000-0000-00001F020000}"/>
    <cellStyle name="Porcentaje 6 2 2" xfId="275" xr:uid="{00000000-0005-0000-0000-000020020000}"/>
    <cellStyle name="Porcentaje 6 2 3" xfId="444" xr:uid="{00000000-0005-0000-0000-000021020000}"/>
    <cellStyle name="Porcentaje 6 3" xfId="229" xr:uid="{00000000-0005-0000-0000-000022020000}"/>
    <cellStyle name="Porcentaje 6 4" xfId="398" xr:uid="{00000000-0005-0000-0000-000023020000}"/>
    <cellStyle name="Porcentaje 6 5" xfId="549" xr:uid="{00000000-0005-0000-0000-000024020000}"/>
    <cellStyle name="Porcentaje 7" xfId="38" xr:uid="{00000000-0005-0000-0000-000025020000}"/>
    <cellStyle name="Porcentaje 7 2" xfId="85" xr:uid="{00000000-0005-0000-0000-000026020000}"/>
    <cellStyle name="Porcentaje 7 2 2" xfId="279" xr:uid="{00000000-0005-0000-0000-000027020000}"/>
    <cellStyle name="Porcentaje 7 2 3" xfId="448" xr:uid="{00000000-0005-0000-0000-000028020000}"/>
    <cellStyle name="Porcentaje 7 3" xfId="233" xr:uid="{00000000-0005-0000-0000-000029020000}"/>
    <cellStyle name="Porcentaje 7 4" xfId="402" xr:uid="{00000000-0005-0000-0000-00002A020000}"/>
    <cellStyle name="Porcentaje 8" xfId="42" xr:uid="{00000000-0005-0000-0000-00002B020000}"/>
    <cellStyle name="Porcentaje 8 2" xfId="237" xr:uid="{00000000-0005-0000-0000-00002C020000}"/>
    <cellStyle name="Porcentaje 8 3" xfId="406" xr:uid="{00000000-0005-0000-0000-00002D020000}"/>
    <cellStyle name="Porcentaje 9" xfId="46" xr:uid="{00000000-0005-0000-0000-00002E020000}"/>
    <cellStyle name="Porcentaje 9 2" xfId="241" xr:uid="{00000000-0005-0000-0000-00002F020000}"/>
    <cellStyle name="Porcentaje 9 3" xfId="410" xr:uid="{00000000-0005-0000-0000-000030020000}"/>
    <cellStyle name="Porcentual 2" xfId="7" xr:uid="{00000000-0005-0000-0000-000031020000}"/>
    <cellStyle name="Salida" xfId="124" builtinId="21" customBuiltin="1"/>
    <cellStyle name="Texto de advertencia" xfId="128" builtinId="11" customBuiltin="1"/>
    <cellStyle name="Texto explicativo" xfId="129" builtinId="53" customBuiltin="1"/>
    <cellStyle name="Título" xfId="115" builtinId="15" customBuiltin="1"/>
    <cellStyle name="Título 2" xfId="117" builtinId="17" customBuiltin="1"/>
    <cellStyle name="Título 3" xfId="118" builtinId="18" customBuiltin="1"/>
    <cellStyle name="Total" xfId="130" builtinId="25" customBuiltin="1"/>
  </cellStyles>
  <dxfs count="31">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102658</xdr:colOff>
      <xdr:row>1</xdr:row>
      <xdr:rowOff>41274</xdr:rowOff>
    </xdr:from>
    <xdr:to>
      <xdr:col>1</xdr:col>
      <xdr:colOff>115661</xdr:colOff>
      <xdr:row>3</xdr:row>
      <xdr:rowOff>371475</xdr:rowOff>
    </xdr:to>
    <xdr:pic>
      <xdr:nvPicPr>
        <xdr:cNvPr id="4" name="Imagen 3">
          <a:extLst>
            <a:ext uri="{FF2B5EF4-FFF2-40B4-BE49-F238E27FC236}">
              <a16:creationId xmlns:a16="http://schemas.microsoft.com/office/drawing/2014/main" id="{00000000-0008-0000-0C00-000004000000}"/>
            </a:ext>
          </a:extLst>
        </xdr:cNvPr>
        <xdr:cNvPicPr/>
      </xdr:nvPicPr>
      <xdr:blipFill rotWithShape="1">
        <a:blip xmlns:r="http://schemas.openxmlformats.org/officeDocument/2006/relationships" r:embed="rId1"/>
        <a:srcRect l="11227" t="20346" r="60761" b="574"/>
        <a:stretch/>
      </xdr:blipFill>
      <xdr:spPr bwMode="auto">
        <a:xfrm>
          <a:off x="102658" y="231774"/>
          <a:ext cx="2421467" cy="103777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17197</xdr:colOff>
      <xdr:row>1</xdr:row>
      <xdr:rowOff>150018</xdr:rowOff>
    </xdr:from>
    <xdr:to>
      <xdr:col>13</xdr:col>
      <xdr:colOff>880044</xdr:colOff>
      <xdr:row>4</xdr:row>
      <xdr:rowOff>16668</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11613885" y="340518"/>
          <a:ext cx="2017753" cy="962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84666</xdr:colOff>
      <xdr:row>0</xdr:row>
      <xdr:rowOff>74085</xdr:rowOff>
    </xdr:from>
    <xdr:to>
      <xdr:col>1</xdr:col>
      <xdr:colOff>903181</xdr:colOff>
      <xdr:row>4</xdr:row>
      <xdr:rowOff>10848</xdr:rowOff>
    </xdr:to>
    <xdr:pic>
      <xdr:nvPicPr>
        <xdr:cNvPr id="3" name="Imagen 2">
          <a:extLst>
            <a:ext uri="{FF2B5EF4-FFF2-40B4-BE49-F238E27FC236}">
              <a16:creationId xmlns:a16="http://schemas.microsoft.com/office/drawing/2014/main" id="{00000000-0008-0000-0F00-000003000000}"/>
            </a:ext>
          </a:extLst>
        </xdr:cNvPr>
        <xdr:cNvPicPr/>
      </xdr:nvPicPr>
      <xdr:blipFill rotWithShape="1">
        <a:blip xmlns:r="http://schemas.openxmlformats.org/officeDocument/2006/relationships" r:embed="rId1"/>
        <a:srcRect l="11227" t="20346" r="60761" b="574"/>
        <a:stretch/>
      </xdr:blipFill>
      <xdr:spPr bwMode="auto">
        <a:xfrm>
          <a:off x="84666" y="74085"/>
          <a:ext cx="3051598" cy="111151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13</xdr:col>
      <xdr:colOff>740833</xdr:colOff>
      <xdr:row>0</xdr:row>
      <xdr:rowOff>121710</xdr:rowOff>
    </xdr:from>
    <xdr:to>
      <xdr:col>15</xdr:col>
      <xdr:colOff>974492</xdr:colOff>
      <xdr:row>4</xdr:row>
      <xdr:rowOff>18521</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16361833" y="12171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73314</xdr:colOff>
      <xdr:row>0</xdr:row>
      <xdr:rowOff>0</xdr:rowOff>
    </xdr:from>
    <xdr:to>
      <xdr:col>0</xdr:col>
      <xdr:colOff>2415117</xdr:colOff>
      <xdr:row>3</xdr:row>
      <xdr:rowOff>326157</xdr:rowOff>
    </xdr:to>
    <xdr:pic>
      <xdr:nvPicPr>
        <xdr:cNvPr id="7" name="Imagen 6">
          <a:extLst>
            <a:ext uri="{FF2B5EF4-FFF2-40B4-BE49-F238E27FC236}">
              <a16:creationId xmlns:a16="http://schemas.microsoft.com/office/drawing/2014/main" id="{00000000-0008-0000-0D00-000007000000}"/>
            </a:ext>
          </a:extLst>
        </xdr:cNvPr>
        <xdr:cNvPicPr/>
      </xdr:nvPicPr>
      <xdr:blipFill rotWithShape="1">
        <a:blip xmlns:r="http://schemas.openxmlformats.org/officeDocument/2006/relationships" r:embed="rId1"/>
        <a:srcRect l="11227" t="20346" r="60761" b="574"/>
        <a:stretch/>
      </xdr:blipFill>
      <xdr:spPr bwMode="auto">
        <a:xfrm>
          <a:off x="73314" y="0"/>
          <a:ext cx="2341803" cy="106910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16</xdr:col>
      <xdr:colOff>499012</xdr:colOff>
      <xdr:row>0</xdr:row>
      <xdr:rowOff>0</xdr:rowOff>
    </xdr:from>
    <xdr:to>
      <xdr:col>18</xdr:col>
      <xdr:colOff>152362</xdr:colOff>
      <xdr:row>3</xdr:row>
      <xdr:rowOff>228600</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16487405" y="0"/>
          <a:ext cx="1961121" cy="976993"/>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E239"/>
  <sheetViews>
    <sheetView topLeftCell="C4" workbookViewId="0">
      <selection activeCell="V16" sqref="V16"/>
    </sheetView>
  </sheetViews>
  <sheetFormatPr baseColWidth="10" defaultColWidth="9.140625" defaultRowHeight="15" x14ac:dyDescent="0.25"/>
  <cols>
    <col min="1" max="1" width="9.140625" customWidth="1"/>
    <col min="2" max="2" width="26.42578125" customWidth="1"/>
    <col min="3" max="3" width="16.42578125" customWidth="1"/>
    <col min="4" max="5" width="9.140625" hidden="1" customWidth="1"/>
    <col min="6" max="6" width="12.42578125" hidden="1" customWidth="1"/>
    <col min="7" max="7" width="9.140625" hidden="1" customWidth="1"/>
    <col min="8" max="8" width="6.5703125" hidden="1" customWidth="1"/>
    <col min="9" max="9" width="9.28515625" hidden="1" customWidth="1"/>
    <col min="10" max="10" width="8.140625" hidden="1" customWidth="1"/>
    <col min="11" max="11" width="10" hidden="1" customWidth="1"/>
    <col min="12" max="12" width="10.7109375" hidden="1" customWidth="1"/>
    <col min="13" max="13" width="12.7109375" hidden="1" customWidth="1"/>
    <col min="14" max="14" width="7.85546875" style="179" hidden="1" customWidth="1"/>
    <col min="15" max="15" width="17.85546875" hidden="1" customWidth="1"/>
    <col min="16" max="16" width="23" customWidth="1"/>
    <col min="17" max="17" width="30" customWidth="1"/>
    <col min="18" max="18" width="16.7109375" customWidth="1"/>
    <col min="19" max="19" width="16" customWidth="1"/>
    <col min="20" max="20" width="16.7109375" customWidth="1"/>
    <col min="21" max="21" width="17" customWidth="1"/>
    <col min="22" max="22" width="15.42578125" customWidth="1"/>
    <col min="23" max="23" width="13.7109375" customWidth="1"/>
    <col min="24" max="24" width="12.5703125" customWidth="1"/>
    <col min="25" max="25" width="15.28515625" customWidth="1"/>
    <col min="26" max="26" width="13.42578125" customWidth="1"/>
    <col min="27" max="27" width="18" customWidth="1"/>
    <col min="28" max="28" width="12.28515625" customWidth="1"/>
  </cols>
  <sheetData>
    <row r="1" spans="1:31" ht="29.25" customHeight="1" x14ac:dyDescent="0.25">
      <c r="A1" s="184" t="s">
        <v>0</v>
      </c>
      <c r="B1" s="184">
        <v>2024</v>
      </c>
      <c r="C1" s="185" t="s">
        <v>1</v>
      </c>
      <c r="D1" s="185" t="s">
        <v>1</v>
      </c>
      <c r="E1" s="185" t="s">
        <v>1</v>
      </c>
      <c r="F1" s="185" t="s">
        <v>1</v>
      </c>
      <c r="G1" s="185" t="s">
        <v>1</v>
      </c>
      <c r="H1" s="185" t="s">
        <v>1</v>
      </c>
      <c r="I1" s="185" t="s">
        <v>1</v>
      </c>
      <c r="J1" s="185" t="s">
        <v>1</v>
      </c>
      <c r="K1" s="185" t="s">
        <v>1</v>
      </c>
      <c r="L1" s="185" t="s">
        <v>1</v>
      </c>
      <c r="M1" s="185" t="s">
        <v>1</v>
      </c>
      <c r="N1" s="185" t="s">
        <v>1</v>
      </c>
      <c r="O1" s="185"/>
      <c r="P1" s="185" t="s">
        <v>1</v>
      </c>
      <c r="Q1" s="185" t="s">
        <v>1</v>
      </c>
      <c r="R1" s="185"/>
      <c r="S1" s="185" t="s">
        <v>1</v>
      </c>
      <c r="T1" s="185" t="s">
        <v>1</v>
      </c>
      <c r="U1" s="185" t="s">
        <v>1</v>
      </c>
      <c r="V1" s="319" t="s">
        <v>397</v>
      </c>
      <c r="W1" s="237" t="e">
        <f>+#REF!</f>
        <v>#REF!</v>
      </c>
      <c r="X1" s="305"/>
      <c r="Y1" s="305" t="e">
        <f>+#REF!</f>
        <v>#REF!</v>
      </c>
      <c r="Z1" s="305" t="e">
        <f>+#REF!</f>
        <v>#REF!</v>
      </c>
      <c r="AA1" s="218" t="s">
        <v>323</v>
      </c>
      <c r="AB1" s="185"/>
    </row>
    <row r="2" spans="1:31" x14ac:dyDescent="0.25">
      <c r="A2" s="184" t="s">
        <v>2</v>
      </c>
      <c r="B2" s="184" t="s">
        <v>3</v>
      </c>
      <c r="C2" s="185" t="s">
        <v>1</v>
      </c>
      <c r="D2" s="185" t="s">
        <v>1</v>
      </c>
      <c r="E2" s="185" t="s">
        <v>1</v>
      </c>
      <c r="F2" s="185" t="s">
        <v>1</v>
      </c>
      <c r="G2" s="185" t="s">
        <v>1</v>
      </c>
      <c r="H2" s="185" t="s">
        <v>1</v>
      </c>
      <c r="I2" s="185" t="s">
        <v>1</v>
      </c>
      <c r="J2" s="185" t="s">
        <v>1</v>
      </c>
      <c r="K2" s="185" t="s">
        <v>1</v>
      </c>
      <c r="L2" s="185" t="s">
        <v>1</v>
      </c>
      <c r="M2" s="185" t="s">
        <v>1</v>
      </c>
      <c r="N2" s="185"/>
      <c r="O2" s="185"/>
      <c r="P2" s="185"/>
      <c r="Q2" s="185" t="s">
        <v>1</v>
      </c>
      <c r="R2" s="676"/>
      <c r="S2" s="187"/>
      <c r="T2" s="185" t="s">
        <v>1</v>
      </c>
      <c r="U2" s="185"/>
      <c r="V2" s="186" t="s">
        <v>319</v>
      </c>
      <c r="W2" s="238" t="e">
        <f>W8</f>
        <v>#REF!</v>
      </c>
      <c r="X2" s="306"/>
      <c r="Y2" s="306" t="e">
        <f>+Y8</f>
        <v>#REF!</v>
      </c>
      <c r="Z2" s="306" t="e">
        <f>+Z8</f>
        <v>#REF!</v>
      </c>
      <c r="AA2" s="219" t="s">
        <v>351</v>
      </c>
      <c r="AB2" s="187"/>
    </row>
    <row r="3" spans="1:31" x14ac:dyDescent="0.25">
      <c r="A3" s="184" t="s">
        <v>4</v>
      </c>
      <c r="B3" s="217" t="s">
        <v>230</v>
      </c>
      <c r="C3" s="185" t="s">
        <v>1</v>
      </c>
      <c r="D3" s="185" t="s">
        <v>1</v>
      </c>
      <c r="E3" s="185" t="s">
        <v>1</v>
      </c>
      <c r="F3" s="185" t="s">
        <v>1</v>
      </c>
      <c r="G3" s="185" t="s">
        <v>1</v>
      </c>
      <c r="H3" s="185" t="s">
        <v>1</v>
      </c>
      <c r="I3" s="185" t="s">
        <v>1</v>
      </c>
      <c r="J3" s="185" t="s">
        <v>1</v>
      </c>
      <c r="K3" s="185" t="s">
        <v>1</v>
      </c>
      <c r="L3" s="185" t="s">
        <v>1</v>
      </c>
      <c r="M3" s="185" t="s">
        <v>1</v>
      </c>
      <c r="N3" s="185" t="s">
        <v>1</v>
      </c>
      <c r="O3" s="185"/>
      <c r="P3" s="185" t="s">
        <v>1</v>
      </c>
      <c r="Q3" s="185" t="s">
        <v>1</v>
      </c>
      <c r="R3" s="188">
        <v>1000000</v>
      </c>
      <c r="S3" s="185" t="s">
        <v>1</v>
      </c>
      <c r="T3" s="185" t="s">
        <v>1</v>
      </c>
      <c r="U3" s="188"/>
      <c r="V3" s="185" t="s">
        <v>1</v>
      </c>
      <c r="W3" s="239" t="e">
        <f>+W2-W1</f>
        <v>#REF!</v>
      </c>
      <c r="X3" s="307"/>
      <c r="Y3" s="307" t="e">
        <f>+Y2-Y1</f>
        <v>#REF!</v>
      </c>
      <c r="Z3" s="307" t="e">
        <f>+Z2-Z1</f>
        <v>#REF!</v>
      </c>
      <c r="AA3" s="220" t="s">
        <v>327</v>
      </c>
      <c r="AB3" s="185"/>
    </row>
    <row r="4" spans="1:31" s="543" customFormat="1" ht="47.25" customHeight="1" x14ac:dyDescent="0.25">
      <c r="A4" s="541" t="s">
        <v>5</v>
      </c>
      <c r="B4" s="541" t="s">
        <v>6</v>
      </c>
      <c r="C4" s="541" t="s">
        <v>7</v>
      </c>
      <c r="D4" s="541" t="s">
        <v>8</v>
      </c>
      <c r="E4" s="541" t="s">
        <v>9</v>
      </c>
      <c r="F4" s="541" t="s">
        <v>10</v>
      </c>
      <c r="G4" s="541" t="s">
        <v>11</v>
      </c>
      <c r="H4" s="541" t="s">
        <v>12</v>
      </c>
      <c r="I4" s="541" t="s">
        <v>13</v>
      </c>
      <c r="J4" s="541" t="s">
        <v>14</v>
      </c>
      <c r="K4" s="541" t="s">
        <v>15</v>
      </c>
      <c r="L4" s="541" t="s">
        <v>191</v>
      </c>
      <c r="M4" s="541" t="s">
        <v>16</v>
      </c>
      <c r="N4" s="541" t="s">
        <v>17</v>
      </c>
      <c r="O4" s="541" t="s">
        <v>18</v>
      </c>
      <c r="P4" s="541" t="s">
        <v>484</v>
      </c>
      <c r="Q4" s="541" t="e">
        <f>+#REF!</f>
        <v>#REF!</v>
      </c>
      <c r="R4" s="541" t="s">
        <v>20</v>
      </c>
      <c r="S4" s="541" t="s">
        <v>21</v>
      </c>
      <c r="T4" s="541" t="s">
        <v>22</v>
      </c>
      <c r="U4" s="541" t="s">
        <v>102</v>
      </c>
      <c r="V4" s="541" t="s">
        <v>23</v>
      </c>
      <c r="W4" s="541" t="s">
        <v>24</v>
      </c>
      <c r="X4" s="542" t="s">
        <v>192</v>
      </c>
      <c r="Y4" s="542" t="s">
        <v>25</v>
      </c>
      <c r="Z4" s="542" t="s">
        <v>26</v>
      </c>
      <c r="AA4" s="542" t="s">
        <v>27</v>
      </c>
      <c r="AB4" s="541" t="s">
        <v>28</v>
      </c>
    </row>
    <row r="5" spans="1:31" s="198" customFormat="1" ht="33.75" customHeight="1" x14ac:dyDescent="0.25">
      <c r="A5" s="96" t="e">
        <f>+#REF!</f>
        <v>#REF!</v>
      </c>
      <c r="B5" s="168" t="e">
        <f>+#REF!</f>
        <v>#REF!</v>
      </c>
      <c r="C5" s="487" t="e">
        <f>+#REF!</f>
        <v>#REF!</v>
      </c>
      <c r="D5" s="96" t="e">
        <f>+#REF!</f>
        <v>#REF!</v>
      </c>
      <c r="E5" s="96" t="e">
        <f>+#REF!</f>
        <v>#REF!</v>
      </c>
      <c r="F5" s="96" t="e">
        <f>+#REF!</f>
        <v>#REF!</v>
      </c>
      <c r="G5" s="96" t="e">
        <f>+#REF!</f>
        <v>#REF!</v>
      </c>
      <c r="H5" s="96"/>
      <c r="I5" s="96"/>
      <c r="J5" s="96"/>
      <c r="K5" s="96"/>
      <c r="L5" s="96"/>
      <c r="M5" s="96" t="e">
        <f>+#REF!</f>
        <v>#REF!</v>
      </c>
      <c r="N5" s="96" t="e">
        <f>+#REF!</f>
        <v>#REF!</v>
      </c>
      <c r="O5" s="96" t="e">
        <f>+#REF!</f>
        <v>#REF!</v>
      </c>
      <c r="P5" s="168" t="e">
        <f>+#REF!</f>
        <v>#REF!</v>
      </c>
      <c r="Q5" s="168" t="e">
        <f>+#REF!</f>
        <v>#REF!</v>
      </c>
      <c r="R5" s="485" t="e">
        <f>+#REF!/$R$3</f>
        <v>#REF!</v>
      </c>
      <c r="S5" s="485" t="e">
        <f>+#REF!/$R$3</f>
        <v>#REF!</v>
      </c>
      <c r="T5" s="485" t="e">
        <f>+#REF!/$R$3</f>
        <v>#REF!</v>
      </c>
      <c r="U5" s="485" t="e">
        <f>+#REF!/$R$3</f>
        <v>#REF!</v>
      </c>
      <c r="V5" s="485" t="e">
        <f>+#REF!/$R$3</f>
        <v>#REF!</v>
      </c>
      <c r="W5" s="933" t="e">
        <f>+#REF!/$R$3</f>
        <v>#REF!</v>
      </c>
      <c r="X5" s="485" t="e">
        <f>+#REF!/$R$3</f>
        <v>#REF!</v>
      </c>
      <c r="Y5" s="485" t="e">
        <f>+#REF!/$R$3</f>
        <v>#REF!</v>
      </c>
      <c r="Z5" s="485" t="e">
        <f>+#REF!/$R$3</f>
        <v>#REF!</v>
      </c>
      <c r="AA5" s="485" t="e">
        <f>+#REF!/$R$3</f>
        <v>#REF!</v>
      </c>
      <c r="AB5" s="485" t="e">
        <f>+#REF!/$R$3</f>
        <v>#REF!</v>
      </c>
      <c r="AC5" s="486"/>
      <c r="AD5" s="484"/>
      <c r="AE5" s="483"/>
    </row>
    <row r="6" spans="1:31" s="198" customFormat="1" ht="33.75" customHeight="1" x14ac:dyDescent="0.25">
      <c r="A6" s="96" t="e">
        <f>+#REF!</f>
        <v>#REF!</v>
      </c>
      <c r="B6" s="168" t="e">
        <f>+#REF!</f>
        <v>#REF!</v>
      </c>
      <c r="C6" s="487" t="e">
        <f>+#REF!</f>
        <v>#REF!</v>
      </c>
      <c r="D6" s="96" t="e">
        <f>+#REF!</f>
        <v>#REF!</v>
      </c>
      <c r="E6" s="96" t="e">
        <f>+#REF!</f>
        <v>#REF!</v>
      </c>
      <c r="F6" s="96" t="e">
        <f>+#REF!</f>
        <v>#REF!</v>
      </c>
      <c r="G6" s="96" t="e">
        <f>+#REF!</f>
        <v>#REF!</v>
      </c>
      <c r="H6" s="96"/>
      <c r="I6" s="96"/>
      <c r="J6" s="96"/>
      <c r="K6" s="96"/>
      <c r="L6" s="96"/>
      <c r="M6" s="96" t="e">
        <f>+#REF!</f>
        <v>#REF!</v>
      </c>
      <c r="N6" s="96" t="e">
        <f>+#REF!</f>
        <v>#REF!</v>
      </c>
      <c r="O6" s="96" t="e">
        <f>+#REF!</f>
        <v>#REF!</v>
      </c>
      <c r="P6" s="168" t="e">
        <f>+#REF!</f>
        <v>#REF!</v>
      </c>
      <c r="Q6" s="168" t="e">
        <f>+#REF!</f>
        <v>#REF!</v>
      </c>
      <c r="R6" s="485" t="e">
        <f>+#REF!/$R$3</f>
        <v>#REF!</v>
      </c>
      <c r="S6" s="485" t="e">
        <f>+#REF!/$R$3</f>
        <v>#REF!</v>
      </c>
      <c r="T6" s="485" t="e">
        <f>+#REF!/$R$3</f>
        <v>#REF!</v>
      </c>
      <c r="U6" s="485" t="e">
        <f>+#REF!/$R$3</f>
        <v>#REF!</v>
      </c>
      <c r="V6" s="485" t="e">
        <f>+#REF!/$R$3</f>
        <v>#REF!</v>
      </c>
      <c r="W6" s="933" t="e">
        <f>+#REF!/$R$3</f>
        <v>#REF!</v>
      </c>
      <c r="X6" s="485" t="e">
        <f>+#REF!/$R$3</f>
        <v>#REF!</v>
      </c>
      <c r="Y6" s="485" t="e">
        <f>+#REF!/$R$3</f>
        <v>#REF!</v>
      </c>
      <c r="Z6" s="485" t="e">
        <f>+#REF!/$R$3</f>
        <v>#REF!</v>
      </c>
      <c r="AA6" s="485" t="e">
        <f>+#REF!/$R$3</f>
        <v>#REF!</v>
      </c>
      <c r="AB6" s="485" t="e">
        <f>+#REF!/$R$3</f>
        <v>#REF!</v>
      </c>
      <c r="AC6" s="486"/>
      <c r="AD6" s="484"/>
      <c r="AE6" s="483"/>
    </row>
    <row r="7" spans="1:31" s="198" customFormat="1" ht="33.75" customHeight="1" x14ac:dyDescent="0.25">
      <c r="A7" s="96" t="e">
        <f>+#REF!</f>
        <v>#REF!</v>
      </c>
      <c r="B7" s="168" t="e">
        <f>+#REF!</f>
        <v>#REF!</v>
      </c>
      <c r="C7" s="487" t="e">
        <f>+#REF!</f>
        <v>#REF!</v>
      </c>
      <c r="D7" s="96" t="e">
        <f>+#REF!</f>
        <v>#REF!</v>
      </c>
      <c r="E7" s="96" t="e">
        <f>+#REF!</f>
        <v>#REF!</v>
      </c>
      <c r="F7" s="96" t="e">
        <f>+#REF!</f>
        <v>#REF!</v>
      </c>
      <c r="G7" s="96" t="e">
        <f>+#REF!</f>
        <v>#REF!</v>
      </c>
      <c r="H7" s="96"/>
      <c r="I7" s="96"/>
      <c r="J7" s="96"/>
      <c r="K7" s="96"/>
      <c r="L7" s="96"/>
      <c r="M7" s="96" t="e">
        <f>+#REF!</f>
        <v>#REF!</v>
      </c>
      <c r="N7" s="96" t="e">
        <f>+#REF!</f>
        <v>#REF!</v>
      </c>
      <c r="O7" s="96" t="e">
        <f>+#REF!</f>
        <v>#REF!</v>
      </c>
      <c r="P7" s="168" t="e">
        <f>+#REF!</f>
        <v>#REF!</v>
      </c>
      <c r="Q7" s="168" t="e">
        <f>+#REF!</f>
        <v>#REF!</v>
      </c>
      <c r="R7" s="485" t="e">
        <f>+#REF!/$R$3</f>
        <v>#REF!</v>
      </c>
      <c r="S7" s="485" t="e">
        <f>+#REF!/$R$3</f>
        <v>#REF!</v>
      </c>
      <c r="T7" s="485" t="e">
        <f>+#REF!/$R$3</f>
        <v>#REF!</v>
      </c>
      <c r="U7" s="485" t="e">
        <f>+#REF!/$R$3</f>
        <v>#REF!</v>
      </c>
      <c r="V7" s="485" t="e">
        <f>+#REF!/$R$3</f>
        <v>#REF!</v>
      </c>
      <c r="W7" s="933" t="e">
        <f>+#REF!/$R$3</f>
        <v>#REF!</v>
      </c>
      <c r="X7" s="485" t="e">
        <f>+#REF!/$R$3</f>
        <v>#REF!</v>
      </c>
      <c r="Y7" s="485" t="e">
        <f>+#REF!/$R$3</f>
        <v>#REF!</v>
      </c>
      <c r="Z7" s="485" t="e">
        <f>+#REF!/$R$3</f>
        <v>#REF!</v>
      </c>
      <c r="AA7" s="485" t="e">
        <f>+#REF!/$R$3</f>
        <v>#REF!</v>
      </c>
      <c r="AB7" s="485" t="e">
        <f>+#REF!/$R$3</f>
        <v>#REF!</v>
      </c>
      <c r="AC7" s="486"/>
      <c r="AD7" s="484"/>
      <c r="AE7" s="483"/>
    </row>
    <row r="8" spans="1:31" s="198" customFormat="1" ht="33.75" customHeight="1" x14ac:dyDescent="0.25">
      <c r="A8" s="96" t="e">
        <f>+#REF!</f>
        <v>#REF!</v>
      </c>
      <c r="B8" s="168" t="e">
        <f>+#REF!</f>
        <v>#REF!</v>
      </c>
      <c r="C8" s="487" t="e">
        <f>+#REF!</f>
        <v>#REF!</v>
      </c>
      <c r="D8" s="96" t="e">
        <f>+#REF!</f>
        <v>#REF!</v>
      </c>
      <c r="E8" s="96" t="e">
        <f>+#REF!</f>
        <v>#REF!</v>
      </c>
      <c r="F8" s="96" t="e">
        <f>+#REF!</f>
        <v>#REF!</v>
      </c>
      <c r="G8" s="96" t="e">
        <f>+#REF!</f>
        <v>#REF!</v>
      </c>
      <c r="H8" s="96"/>
      <c r="I8" s="96"/>
      <c r="J8" s="96"/>
      <c r="K8" s="96"/>
      <c r="L8" s="96"/>
      <c r="M8" s="96" t="e">
        <f>+#REF!</f>
        <v>#REF!</v>
      </c>
      <c r="N8" s="96" t="e">
        <f>+#REF!</f>
        <v>#REF!</v>
      </c>
      <c r="O8" s="96" t="e">
        <f>+#REF!</f>
        <v>#REF!</v>
      </c>
      <c r="P8" s="168" t="e">
        <f>+#REF!</f>
        <v>#REF!</v>
      </c>
      <c r="Q8" s="168" t="e">
        <f>+#REF!</f>
        <v>#REF!</v>
      </c>
      <c r="R8" s="485" t="e">
        <f>+#REF!/$R$3</f>
        <v>#REF!</v>
      </c>
      <c r="S8" s="485" t="e">
        <f>+#REF!/$R$3</f>
        <v>#REF!</v>
      </c>
      <c r="T8" s="485" t="e">
        <f>+#REF!/$R$3</f>
        <v>#REF!</v>
      </c>
      <c r="U8" s="485" t="e">
        <f>+#REF!/$R$3</f>
        <v>#REF!</v>
      </c>
      <c r="V8" s="485" t="e">
        <f>+#REF!/$R$3</f>
        <v>#REF!</v>
      </c>
      <c r="W8" s="485" t="e">
        <f>+#REF!/$R$3</f>
        <v>#REF!</v>
      </c>
      <c r="X8" s="485" t="e">
        <f>+#REF!/$R$3</f>
        <v>#REF!</v>
      </c>
      <c r="Y8" s="485" t="e">
        <f>+#REF!/$R$3</f>
        <v>#REF!</v>
      </c>
      <c r="Z8" s="485" t="e">
        <f>+#REF!/$R$3</f>
        <v>#REF!</v>
      </c>
      <c r="AA8" s="485" t="e">
        <f>+#REF!/$R$3</f>
        <v>#REF!</v>
      </c>
      <c r="AB8" s="485" t="e">
        <f>+#REF!/$R$3</f>
        <v>#REF!</v>
      </c>
      <c r="AC8" s="486"/>
      <c r="AD8" s="484"/>
      <c r="AE8" s="483"/>
    </row>
    <row r="9" spans="1:31" s="198" customFormat="1" ht="33.75" customHeight="1" x14ac:dyDescent="0.25">
      <c r="A9" s="96" t="e">
        <f>+#REF!</f>
        <v>#REF!</v>
      </c>
      <c r="B9" s="168" t="e">
        <f>+#REF!</f>
        <v>#REF!</v>
      </c>
      <c r="C9" s="487" t="e">
        <f>+#REF!</f>
        <v>#REF!</v>
      </c>
      <c r="D9" s="96" t="e">
        <f>+#REF!</f>
        <v>#REF!</v>
      </c>
      <c r="E9" s="96" t="e">
        <f>+#REF!</f>
        <v>#REF!</v>
      </c>
      <c r="F9" s="96" t="e">
        <f>+#REF!</f>
        <v>#REF!</v>
      </c>
      <c r="G9" s="96" t="e">
        <f>+#REF!</f>
        <v>#REF!</v>
      </c>
      <c r="H9" s="96" t="e">
        <f>+#REF!</f>
        <v>#REF!</v>
      </c>
      <c r="I9" s="96"/>
      <c r="J9" s="96"/>
      <c r="K9" s="96"/>
      <c r="L9" s="96"/>
      <c r="M9" s="96" t="e">
        <f>+#REF!</f>
        <v>#REF!</v>
      </c>
      <c r="N9" s="96" t="e">
        <f>+#REF!</f>
        <v>#REF!</v>
      </c>
      <c r="O9" s="96" t="e">
        <f>+#REF!</f>
        <v>#REF!</v>
      </c>
      <c r="P9" s="168" t="e">
        <f>+#REF!</f>
        <v>#REF!</v>
      </c>
      <c r="Q9" s="168" t="e">
        <f>+#REF!</f>
        <v>#REF!</v>
      </c>
      <c r="R9" s="485" t="e">
        <f>+#REF!/$R$3</f>
        <v>#REF!</v>
      </c>
      <c r="S9" s="485" t="e">
        <f>+#REF!/$R$3</f>
        <v>#REF!</v>
      </c>
      <c r="T9" s="485" t="e">
        <f>+#REF!/$R$3</f>
        <v>#REF!</v>
      </c>
      <c r="U9" s="485" t="e">
        <f>+#REF!/$R$3</f>
        <v>#REF!</v>
      </c>
      <c r="V9" s="485" t="e">
        <f>+#REF!/$R$3</f>
        <v>#REF!</v>
      </c>
      <c r="W9" s="933" t="e">
        <f>+#REF!/$R$3</f>
        <v>#REF!</v>
      </c>
      <c r="X9" s="485" t="e">
        <f>+#REF!/$R$3</f>
        <v>#REF!</v>
      </c>
      <c r="Y9" s="485" t="e">
        <f>+#REF!/$R$3</f>
        <v>#REF!</v>
      </c>
      <c r="Z9" s="485" t="e">
        <f>+#REF!/$R$3</f>
        <v>#REF!</v>
      </c>
      <c r="AA9" s="485" t="e">
        <f>+#REF!/$R$3</f>
        <v>#REF!</v>
      </c>
      <c r="AB9" s="485" t="e">
        <f>+#REF!/$R$3</f>
        <v>#REF!</v>
      </c>
      <c r="AC9" s="486"/>
      <c r="AD9" s="484"/>
      <c r="AE9" s="483"/>
    </row>
    <row r="10" spans="1:31" s="198" customFormat="1" ht="33.75" customHeight="1" x14ac:dyDescent="0.25">
      <c r="A10" s="96" t="e">
        <f>+#REF!</f>
        <v>#REF!</v>
      </c>
      <c r="B10" s="168" t="e">
        <f>+#REF!</f>
        <v>#REF!</v>
      </c>
      <c r="C10" s="487" t="e">
        <f>+#REF!</f>
        <v>#REF!</v>
      </c>
      <c r="D10" s="96" t="e">
        <f>+#REF!</f>
        <v>#REF!</v>
      </c>
      <c r="E10" s="96" t="e">
        <f>+#REF!</f>
        <v>#REF!</v>
      </c>
      <c r="F10" s="96" t="e">
        <f>+#REF!</f>
        <v>#REF!</v>
      </c>
      <c r="G10" s="96" t="e">
        <f>+#REF!</f>
        <v>#REF!</v>
      </c>
      <c r="H10" s="96" t="e">
        <f>+#REF!</f>
        <v>#REF!</v>
      </c>
      <c r="I10" s="96"/>
      <c r="J10" s="96"/>
      <c r="K10" s="96"/>
      <c r="L10" s="96"/>
      <c r="M10" s="96" t="e">
        <f>+#REF!</f>
        <v>#REF!</v>
      </c>
      <c r="N10" s="96" t="e">
        <f>+#REF!</f>
        <v>#REF!</v>
      </c>
      <c r="O10" s="96" t="e">
        <f>+#REF!</f>
        <v>#REF!</v>
      </c>
      <c r="P10" s="168" t="e">
        <f>+#REF!</f>
        <v>#REF!</v>
      </c>
      <c r="Q10" s="168" t="e">
        <f>+#REF!</f>
        <v>#REF!</v>
      </c>
      <c r="R10" s="485" t="e">
        <f>+#REF!/$R$3</f>
        <v>#REF!</v>
      </c>
      <c r="S10" s="485" t="e">
        <f>+#REF!/$R$3</f>
        <v>#REF!</v>
      </c>
      <c r="T10" s="485" t="e">
        <f>+#REF!/$R$3</f>
        <v>#REF!</v>
      </c>
      <c r="U10" s="485" t="e">
        <f>+#REF!/$R$3</f>
        <v>#REF!</v>
      </c>
      <c r="V10" s="485" t="e">
        <f>+#REF!/$R$3</f>
        <v>#REF!</v>
      </c>
      <c r="W10" s="933" t="e">
        <f>+#REF!/$R$3</f>
        <v>#REF!</v>
      </c>
      <c r="X10" s="485" t="e">
        <f>+#REF!/$R$3</f>
        <v>#REF!</v>
      </c>
      <c r="Y10" s="485" t="e">
        <f>+#REF!/$R$3</f>
        <v>#REF!</v>
      </c>
      <c r="Z10" s="485" t="e">
        <f>+#REF!/$R$3</f>
        <v>#REF!</v>
      </c>
      <c r="AA10" s="485" t="e">
        <f>+#REF!/$R$3</f>
        <v>#REF!</v>
      </c>
      <c r="AB10" s="485" t="e">
        <f>+#REF!/$R$3</f>
        <v>#REF!</v>
      </c>
      <c r="AC10" s="486"/>
      <c r="AD10" s="484"/>
      <c r="AE10" s="483"/>
    </row>
    <row r="11" spans="1:31" s="198" customFormat="1" ht="33.75" customHeight="1" x14ac:dyDescent="0.25">
      <c r="A11" s="96" t="e">
        <f>+#REF!</f>
        <v>#REF!</v>
      </c>
      <c r="B11" s="168" t="e">
        <f>+#REF!</f>
        <v>#REF!</v>
      </c>
      <c r="C11" s="487" t="e">
        <f>+#REF!</f>
        <v>#REF!</v>
      </c>
      <c r="D11" s="96" t="e">
        <f>+#REF!</f>
        <v>#REF!</v>
      </c>
      <c r="E11" s="96" t="e">
        <f>+#REF!</f>
        <v>#REF!</v>
      </c>
      <c r="F11" s="96" t="e">
        <f>+#REF!</f>
        <v>#REF!</v>
      </c>
      <c r="G11" s="96" t="e">
        <f>+#REF!</f>
        <v>#REF!</v>
      </c>
      <c r="H11" s="96" t="e">
        <f>+#REF!</f>
        <v>#REF!</v>
      </c>
      <c r="I11" s="96"/>
      <c r="J11" s="96"/>
      <c r="K11" s="96"/>
      <c r="L11" s="96"/>
      <c r="M11" s="96" t="e">
        <f>+#REF!</f>
        <v>#REF!</v>
      </c>
      <c r="N11" s="96" t="e">
        <f>+#REF!</f>
        <v>#REF!</v>
      </c>
      <c r="O11" s="96" t="e">
        <f>+#REF!</f>
        <v>#REF!</v>
      </c>
      <c r="P11" s="168" t="e">
        <f>+#REF!</f>
        <v>#REF!</v>
      </c>
      <c r="Q11" s="168" t="e">
        <f>+#REF!</f>
        <v>#REF!</v>
      </c>
      <c r="R11" s="485" t="e">
        <f>+#REF!/$R$3</f>
        <v>#REF!</v>
      </c>
      <c r="S11" s="485" t="e">
        <f>+#REF!/$R$3</f>
        <v>#REF!</v>
      </c>
      <c r="T11" s="485" t="e">
        <f>+#REF!/$R$3</f>
        <v>#REF!</v>
      </c>
      <c r="U11" s="485" t="e">
        <f>+#REF!/$R$3</f>
        <v>#REF!</v>
      </c>
      <c r="V11" s="485" t="e">
        <f>+#REF!/$R$3</f>
        <v>#REF!</v>
      </c>
      <c r="W11" s="933" t="e">
        <f>+#REF!/$R$3</f>
        <v>#REF!</v>
      </c>
      <c r="X11" s="485" t="e">
        <f>+#REF!/$R$3</f>
        <v>#REF!</v>
      </c>
      <c r="Y11" s="485" t="e">
        <f>+#REF!/$R$3</f>
        <v>#REF!</v>
      </c>
      <c r="Z11" s="485" t="e">
        <f>+#REF!/$R$3</f>
        <v>#REF!</v>
      </c>
      <c r="AA11" s="485" t="e">
        <f>+#REF!/$R$3</f>
        <v>#REF!</v>
      </c>
      <c r="AB11" s="485" t="e">
        <f>+#REF!/$R$3</f>
        <v>#REF!</v>
      </c>
      <c r="AC11" s="486"/>
      <c r="AD11" s="484"/>
      <c r="AE11" s="483"/>
    </row>
    <row r="12" spans="1:31" s="198" customFormat="1" ht="33.75" customHeight="1" x14ac:dyDescent="0.25">
      <c r="A12" s="96" t="e">
        <f>+#REF!</f>
        <v>#REF!</v>
      </c>
      <c r="B12" s="168" t="e">
        <f>+#REF!</f>
        <v>#REF!</v>
      </c>
      <c r="C12" s="487" t="e">
        <f>+#REF!</f>
        <v>#REF!</v>
      </c>
      <c r="D12" s="96" t="e">
        <f>+#REF!</f>
        <v>#REF!</v>
      </c>
      <c r="E12" s="96" t="e">
        <f>+#REF!</f>
        <v>#REF!</v>
      </c>
      <c r="F12" s="96" t="e">
        <f>+#REF!</f>
        <v>#REF!</v>
      </c>
      <c r="G12" s="96" t="e">
        <f>+#REF!</f>
        <v>#REF!</v>
      </c>
      <c r="H12" s="96" t="e">
        <f>+#REF!</f>
        <v>#REF!</v>
      </c>
      <c r="I12" s="96"/>
      <c r="J12" s="96"/>
      <c r="K12" s="96"/>
      <c r="L12" s="96"/>
      <c r="M12" s="96" t="e">
        <f>+#REF!</f>
        <v>#REF!</v>
      </c>
      <c r="N12" s="96" t="e">
        <f>+#REF!</f>
        <v>#REF!</v>
      </c>
      <c r="O12" s="96" t="e">
        <f>+#REF!</f>
        <v>#REF!</v>
      </c>
      <c r="P12" s="168" t="e">
        <f>+#REF!</f>
        <v>#REF!</v>
      </c>
      <c r="Q12" s="168" t="e">
        <f>+#REF!</f>
        <v>#REF!</v>
      </c>
      <c r="R12" s="485" t="e">
        <f>+#REF!/$R$3</f>
        <v>#REF!</v>
      </c>
      <c r="S12" s="485" t="e">
        <f>+#REF!/$R$3</f>
        <v>#REF!</v>
      </c>
      <c r="T12" s="485" t="e">
        <f>+#REF!/$R$3</f>
        <v>#REF!</v>
      </c>
      <c r="U12" s="485" t="e">
        <f>+#REF!/$R$3</f>
        <v>#REF!</v>
      </c>
      <c r="V12" s="485" t="e">
        <f>+#REF!/$R$3</f>
        <v>#REF!</v>
      </c>
      <c r="W12" s="933" t="e">
        <f>+#REF!/$R$3</f>
        <v>#REF!</v>
      </c>
      <c r="X12" s="485" t="e">
        <f>+#REF!/$R$3</f>
        <v>#REF!</v>
      </c>
      <c r="Y12" s="485" t="e">
        <f>+#REF!/$R$3</f>
        <v>#REF!</v>
      </c>
      <c r="Z12" s="485" t="e">
        <f>+#REF!/$R$3</f>
        <v>#REF!</v>
      </c>
      <c r="AA12" s="485" t="e">
        <f>+#REF!/$R$3</f>
        <v>#REF!</v>
      </c>
      <c r="AB12" s="485" t="e">
        <f>+#REF!/$R$3</f>
        <v>#REF!</v>
      </c>
      <c r="AC12" s="486"/>
      <c r="AD12" s="484"/>
      <c r="AE12" s="483"/>
    </row>
    <row r="13" spans="1:31" s="198" customFormat="1" ht="33.75" customHeight="1" x14ac:dyDescent="0.25">
      <c r="A13" s="96" t="e">
        <f>+#REF!</f>
        <v>#REF!</v>
      </c>
      <c r="B13" s="168" t="e">
        <f>+#REF!</f>
        <v>#REF!</v>
      </c>
      <c r="C13" s="487" t="e">
        <f>+#REF!</f>
        <v>#REF!</v>
      </c>
      <c r="D13" s="96" t="e">
        <f>+#REF!</f>
        <v>#REF!</v>
      </c>
      <c r="E13" s="96" t="e">
        <f>+#REF!</f>
        <v>#REF!</v>
      </c>
      <c r="F13" s="96" t="e">
        <f>+#REF!</f>
        <v>#REF!</v>
      </c>
      <c r="G13" s="96" t="e">
        <f>+#REF!</f>
        <v>#REF!</v>
      </c>
      <c r="H13" s="96" t="e">
        <f>+#REF!</f>
        <v>#REF!</v>
      </c>
      <c r="I13" s="96"/>
      <c r="J13" s="96"/>
      <c r="K13" s="96"/>
      <c r="L13" s="96"/>
      <c r="M13" s="96" t="e">
        <f>+#REF!</f>
        <v>#REF!</v>
      </c>
      <c r="N13" s="96" t="e">
        <f>+#REF!</f>
        <v>#REF!</v>
      </c>
      <c r="O13" s="96" t="e">
        <f>+#REF!</f>
        <v>#REF!</v>
      </c>
      <c r="P13" s="168" t="e">
        <f>+#REF!</f>
        <v>#REF!</v>
      </c>
      <c r="Q13" s="168" t="e">
        <f>+#REF!</f>
        <v>#REF!</v>
      </c>
      <c r="R13" s="485" t="e">
        <f>+#REF!/$R$3</f>
        <v>#REF!</v>
      </c>
      <c r="S13" s="485" t="e">
        <f>+#REF!/$R$3</f>
        <v>#REF!</v>
      </c>
      <c r="T13" s="485" t="e">
        <f>+#REF!/$R$3</f>
        <v>#REF!</v>
      </c>
      <c r="U13" s="485" t="e">
        <f>+#REF!/$R$3</f>
        <v>#REF!</v>
      </c>
      <c r="V13" s="485" t="e">
        <f>+#REF!/$R$3</f>
        <v>#REF!</v>
      </c>
      <c r="W13" s="933" t="e">
        <f>+#REF!/$R$3</f>
        <v>#REF!</v>
      </c>
      <c r="X13" s="485" t="e">
        <f>+#REF!/$R$3</f>
        <v>#REF!</v>
      </c>
      <c r="Y13" s="485" t="e">
        <f>+#REF!/$R$3</f>
        <v>#REF!</v>
      </c>
      <c r="Z13" s="485" t="e">
        <f>+#REF!/$R$3</f>
        <v>#REF!</v>
      </c>
      <c r="AA13" s="485" t="e">
        <f>+#REF!/$R$3</f>
        <v>#REF!</v>
      </c>
      <c r="AB13" s="485" t="e">
        <f>+#REF!/$R$3</f>
        <v>#REF!</v>
      </c>
      <c r="AC13" s="486"/>
      <c r="AD13" s="484"/>
      <c r="AE13" s="483"/>
    </row>
    <row r="14" spans="1:31" s="198" customFormat="1" ht="33.75" customHeight="1" x14ac:dyDescent="0.25">
      <c r="A14" s="96" t="e">
        <f>+#REF!</f>
        <v>#REF!</v>
      </c>
      <c r="B14" s="168" t="e">
        <f>+#REF!</f>
        <v>#REF!</v>
      </c>
      <c r="C14" s="487" t="e">
        <f>+#REF!</f>
        <v>#REF!</v>
      </c>
      <c r="D14" s="96" t="e">
        <f>+#REF!</f>
        <v>#REF!</v>
      </c>
      <c r="E14" s="96" t="e">
        <f>+#REF!</f>
        <v>#REF!</v>
      </c>
      <c r="F14" s="96" t="e">
        <f>+#REF!</f>
        <v>#REF!</v>
      </c>
      <c r="G14" s="96" t="e">
        <f>+#REF!</f>
        <v>#REF!</v>
      </c>
      <c r="H14" s="96" t="e">
        <f>+#REF!</f>
        <v>#REF!</v>
      </c>
      <c r="I14" s="96"/>
      <c r="J14" s="96"/>
      <c r="K14" s="96"/>
      <c r="L14" s="96"/>
      <c r="M14" s="96" t="e">
        <f>+#REF!</f>
        <v>#REF!</v>
      </c>
      <c r="N14" s="96" t="e">
        <f>+#REF!</f>
        <v>#REF!</v>
      </c>
      <c r="O14" s="96" t="e">
        <f>+#REF!</f>
        <v>#REF!</v>
      </c>
      <c r="P14" s="168" t="e">
        <f>+#REF!</f>
        <v>#REF!</v>
      </c>
      <c r="Q14" s="168" t="e">
        <f>+#REF!</f>
        <v>#REF!</v>
      </c>
      <c r="R14" s="485" t="e">
        <f>+#REF!/$R$3</f>
        <v>#REF!</v>
      </c>
      <c r="S14" s="485" t="e">
        <f>+#REF!/$R$3</f>
        <v>#REF!</v>
      </c>
      <c r="T14" s="485" t="e">
        <f>+#REF!/$R$3</f>
        <v>#REF!</v>
      </c>
      <c r="U14" s="485" t="e">
        <f>+#REF!/$R$3</f>
        <v>#REF!</v>
      </c>
      <c r="V14" s="485" t="e">
        <f>+#REF!/$R$3</f>
        <v>#REF!</v>
      </c>
      <c r="W14" s="933" t="e">
        <f>+#REF!/$R$3</f>
        <v>#REF!</v>
      </c>
      <c r="X14" s="485" t="e">
        <f>+#REF!/$R$3</f>
        <v>#REF!</v>
      </c>
      <c r="Y14" s="485" t="e">
        <f>+#REF!/$R$3</f>
        <v>#REF!</v>
      </c>
      <c r="Z14" s="485" t="e">
        <f>+#REF!/$R$3</f>
        <v>#REF!</v>
      </c>
      <c r="AA14" s="485" t="e">
        <f>+#REF!/$R$3</f>
        <v>#REF!</v>
      </c>
      <c r="AB14" s="485" t="e">
        <f>+#REF!/$R$3</f>
        <v>#REF!</v>
      </c>
      <c r="AC14" s="486"/>
      <c r="AD14" s="484"/>
      <c r="AE14" s="483"/>
    </row>
    <row r="15" spans="1:31" s="198" customFormat="1" ht="33.75" customHeight="1" x14ac:dyDescent="0.25">
      <c r="A15" s="96" t="e">
        <f>+#REF!</f>
        <v>#REF!</v>
      </c>
      <c r="B15" s="168" t="e">
        <f>+#REF!</f>
        <v>#REF!</v>
      </c>
      <c r="C15" s="487" t="e">
        <f>+#REF!</f>
        <v>#REF!</v>
      </c>
      <c r="D15" s="96" t="e">
        <f>+#REF!</f>
        <v>#REF!</v>
      </c>
      <c r="E15" s="96" t="e">
        <f>+#REF!</f>
        <v>#REF!</v>
      </c>
      <c r="F15" s="96" t="e">
        <f>+#REF!</f>
        <v>#REF!</v>
      </c>
      <c r="G15" s="96" t="e">
        <f>+#REF!</f>
        <v>#REF!</v>
      </c>
      <c r="H15" s="96" t="e">
        <f>+#REF!</f>
        <v>#REF!</v>
      </c>
      <c r="I15" s="96"/>
      <c r="J15" s="96"/>
      <c r="K15" s="96"/>
      <c r="L15" s="96"/>
      <c r="M15" s="96" t="e">
        <f>+#REF!</f>
        <v>#REF!</v>
      </c>
      <c r="N15" s="96" t="e">
        <f>+#REF!</f>
        <v>#REF!</v>
      </c>
      <c r="O15" s="96" t="e">
        <f>+#REF!</f>
        <v>#REF!</v>
      </c>
      <c r="P15" s="168" t="e">
        <f>+#REF!</f>
        <v>#REF!</v>
      </c>
      <c r="Q15" s="168" t="e">
        <f>+#REF!</f>
        <v>#REF!</v>
      </c>
      <c r="R15" s="485" t="e">
        <f>+#REF!/$R$3</f>
        <v>#REF!</v>
      </c>
      <c r="S15" s="485" t="e">
        <f>+#REF!/$R$3</f>
        <v>#REF!</v>
      </c>
      <c r="T15" s="485" t="e">
        <f>+#REF!/$R$3</f>
        <v>#REF!</v>
      </c>
      <c r="U15" s="485" t="e">
        <f>+#REF!/$R$3</f>
        <v>#REF!</v>
      </c>
      <c r="V15" s="485" t="e">
        <f>+#REF!/$R$3</f>
        <v>#REF!</v>
      </c>
      <c r="W15" s="933" t="e">
        <f>+#REF!/$R$3</f>
        <v>#REF!</v>
      </c>
      <c r="X15" s="485" t="e">
        <f>+#REF!/$R$3</f>
        <v>#REF!</v>
      </c>
      <c r="Y15" s="485" t="e">
        <f>+#REF!/$R$3</f>
        <v>#REF!</v>
      </c>
      <c r="Z15" s="485" t="e">
        <f>+#REF!/$R$3</f>
        <v>#REF!</v>
      </c>
      <c r="AA15" s="485" t="e">
        <f>+#REF!/$R$3</f>
        <v>#REF!</v>
      </c>
      <c r="AB15" s="485" t="e">
        <f>+#REF!/$R$3</f>
        <v>#REF!</v>
      </c>
      <c r="AC15" s="486"/>
      <c r="AD15" s="484"/>
      <c r="AE15" s="483"/>
    </row>
    <row r="16" spans="1:31" s="198" customFormat="1" ht="33.75" customHeight="1" x14ac:dyDescent="0.25">
      <c r="A16" s="96" t="e">
        <f>+#REF!</f>
        <v>#REF!</v>
      </c>
      <c r="B16" s="168" t="e">
        <f>+#REF!</f>
        <v>#REF!</v>
      </c>
      <c r="C16" s="487" t="e">
        <f>+#REF!</f>
        <v>#REF!</v>
      </c>
      <c r="D16" s="96" t="e">
        <f>+#REF!</f>
        <v>#REF!</v>
      </c>
      <c r="E16" s="96" t="e">
        <f>+#REF!</f>
        <v>#REF!</v>
      </c>
      <c r="F16" s="96" t="e">
        <f>+#REF!</f>
        <v>#REF!</v>
      </c>
      <c r="G16" s="96" t="e">
        <f>+#REF!</f>
        <v>#REF!</v>
      </c>
      <c r="H16" s="96" t="e">
        <f>+#REF!</f>
        <v>#REF!</v>
      </c>
      <c r="I16" s="96"/>
      <c r="J16" s="96"/>
      <c r="K16" s="96"/>
      <c r="L16" s="96"/>
      <c r="M16" s="96" t="e">
        <f>+#REF!</f>
        <v>#REF!</v>
      </c>
      <c r="N16" s="96" t="e">
        <f>+#REF!</f>
        <v>#REF!</v>
      </c>
      <c r="O16" s="96" t="e">
        <f>+#REF!</f>
        <v>#REF!</v>
      </c>
      <c r="P16" s="168" t="e">
        <f>+#REF!</f>
        <v>#REF!</v>
      </c>
      <c r="Q16" s="168" t="e">
        <f>+#REF!</f>
        <v>#REF!</v>
      </c>
      <c r="R16" s="485" t="e">
        <f>+#REF!/$R$3</f>
        <v>#REF!</v>
      </c>
      <c r="S16" s="485" t="e">
        <f>+#REF!/$R$3</f>
        <v>#REF!</v>
      </c>
      <c r="T16" s="485" t="e">
        <f>+#REF!/$R$3</f>
        <v>#REF!</v>
      </c>
      <c r="U16" s="485" t="e">
        <f>+#REF!/$R$3</f>
        <v>#REF!</v>
      </c>
      <c r="V16" s="485" t="e">
        <f>+#REF!/$R$3</f>
        <v>#REF!</v>
      </c>
      <c r="W16" s="933" t="e">
        <f>+#REF!/$R$3</f>
        <v>#REF!</v>
      </c>
      <c r="X16" s="485" t="e">
        <f>+#REF!/$R$3</f>
        <v>#REF!</v>
      </c>
      <c r="Y16" s="485" t="e">
        <f>+#REF!/$R$3</f>
        <v>#REF!</v>
      </c>
      <c r="Z16" s="485" t="e">
        <f>+#REF!/$R$3</f>
        <v>#REF!</v>
      </c>
      <c r="AA16" s="485" t="e">
        <f>+#REF!/$R$3</f>
        <v>#REF!</v>
      </c>
      <c r="AB16" s="485" t="e">
        <f>+#REF!/$R$3</f>
        <v>#REF!</v>
      </c>
      <c r="AC16" s="486"/>
      <c r="AD16" s="484"/>
      <c r="AE16" s="483"/>
    </row>
    <row r="17" spans="1:31" s="198" customFormat="1" ht="33.75" customHeight="1" x14ac:dyDescent="0.25">
      <c r="A17" s="96" t="e">
        <f>+#REF!</f>
        <v>#REF!</v>
      </c>
      <c r="B17" s="168" t="e">
        <f>+#REF!</f>
        <v>#REF!</v>
      </c>
      <c r="C17" s="487" t="e">
        <f>+#REF!</f>
        <v>#REF!</v>
      </c>
      <c r="D17" s="96" t="e">
        <f>+#REF!</f>
        <v>#REF!</v>
      </c>
      <c r="E17" s="96" t="e">
        <f>+#REF!</f>
        <v>#REF!</v>
      </c>
      <c r="F17" s="96" t="e">
        <f>+#REF!</f>
        <v>#REF!</v>
      </c>
      <c r="G17" s="96" t="e">
        <f>+#REF!</f>
        <v>#REF!</v>
      </c>
      <c r="H17" s="96" t="e">
        <f>+#REF!</f>
        <v>#REF!</v>
      </c>
      <c r="I17" s="96"/>
      <c r="J17" s="96"/>
      <c r="K17" s="96"/>
      <c r="L17" s="96"/>
      <c r="M17" s="96" t="e">
        <f>+#REF!</f>
        <v>#REF!</v>
      </c>
      <c r="N17" s="96" t="e">
        <f>+#REF!</f>
        <v>#REF!</v>
      </c>
      <c r="O17" s="96" t="e">
        <f>+#REF!</f>
        <v>#REF!</v>
      </c>
      <c r="P17" s="168" t="e">
        <f>+#REF!</f>
        <v>#REF!</v>
      </c>
      <c r="Q17" s="168" t="e">
        <f>+#REF!</f>
        <v>#REF!</v>
      </c>
      <c r="R17" s="485" t="e">
        <f>+#REF!/$R$3</f>
        <v>#REF!</v>
      </c>
      <c r="S17" s="485" t="e">
        <f>+#REF!/$R$3</f>
        <v>#REF!</v>
      </c>
      <c r="T17" s="485" t="e">
        <f>+#REF!/$R$3</f>
        <v>#REF!</v>
      </c>
      <c r="U17" s="485" t="e">
        <f>+#REF!/$R$3</f>
        <v>#REF!</v>
      </c>
      <c r="V17" s="485" t="e">
        <f>+#REF!/$R$3</f>
        <v>#REF!</v>
      </c>
      <c r="W17" s="933" t="e">
        <f>+#REF!/$R$3</f>
        <v>#REF!</v>
      </c>
      <c r="X17" s="485" t="e">
        <f>+#REF!/$R$3</f>
        <v>#REF!</v>
      </c>
      <c r="Y17" s="485" t="e">
        <f>+#REF!/$R$3</f>
        <v>#REF!</v>
      </c>
      <c r="Z17" s="485" t="e">
        <f>+#REF!/$R$3</f>
        <v>#REF!</v>
      </c>
      <c r="AA17" s="485" t="e">
        <f>+#REF!/$R$3</f>
        <v>#REF!</v>
      </c>
      <c r="AB17" s="485" t="e">
        <f>+#REF!/$R$3</f>
        <v>#REF!</v>
      </c>
      <c r="AC17" s="486"/>
      <c r="AD17" s="484"/>
      <c r="AE17" s="483"/>
    </row>
    <row r="18" spans="1:31" s="198" customFormat="1" ht="33.75" customHeight="1" x14ac:dyDescent="0.25">
      <c r="A18" s="96" t="e">
        <f>+#REF!</f>
        <v>#REF!</v>
      </c>
      <c r="B18" s="168" t="e">
        <f>+#REF!</f>
        <v>#REF!</v>
      </c>
      <c r="C18" s="487" t="e">
        <f>+#REF!</f>
        <v>#REF!</v>
      </c>
      <c r="D18" s="96" t="e">
        <f>+#REF!</f>
        <v>#REF!</v>
      </c>
      <c r="E18" s="96" t="e">
        <f>+#REF!</f>
        <v>#REF!</v>
      </c>
      <c r="F18" s="96" t="e">
        <f>+#REF!</f>
        <v>#REF!</v>
      </c>
      <c r="G18" s="96" t="e">
        <f>+#REF!</f>
        <v>#REF!</v>
      </c>
      <c r="H18" s="96" t="e">
        <f>+#REF!</f>
        <v>#REF!</v>
      </c>
      <c r="I18" s="96"/>
      <c r="J18" s="96"/>
      <c r="K18" s="96"/>
      <c r="L18" s="96"/>
      <c r="M18" s="96" t="e">
        <f>+#REF!</f>
        <v>#REF!</v>
      </c>
      <c r="N18" s="96" t="e">
        <f>+#REF!</f>
        <v>#REF!</v>
      </c>
      <c r="O18" s="96" t="e">
        <f>+#REF!</f>
        <v>#REF!</v>
      </c>
      <c r="P18" s="168" t="e">
        <f>+#REF!</f>
        <v>#REF!</v>
      </c>
      <c r="Q18" s="168" t="e">
        <f>+#REF!</f>
        <v>#REF!</v>
      </c>
      <c r="R18" s="485" t="e">
        <f>+#REF!/$R$3</f>
        <v>#REF!</v>
      </c>
      <c r="S18" s="485" t="e">
        <f>+#REF!/$R$3</f>
        <v>#REF!</v>
      </c>
      <c r="T18" s="485" t="e">
        <f>+#REF!/$R$3</f>
        <v>#REF!</v>
      </c>
      <c r="U18" s="485" t="e">
        <f>+#REF!/$R$3</f>
        <v>#REF!</v>
      </c>
      <c r="V18" s="485" t="e">
        <f>+#REF!/$R$3</f>
        <v>#REF!</v>
      </c>
      <c r="W18" s="933" t="e">
        <f>+#REF!/$R$3</f>
        <v>#REF!</v>
      </c>
      <c r="X18" s="485" t="e">
        <f>+#REF!/$R$3</f>
        <v>#REF!</v>
      </c>
      <c r="Y18" s="485" t="e">
        <f>+#REF!/$R$3</f>
        <v>#REF!</v>
      </c>
      <c r="Z18" s="485" t="e">
        <f>+#REF!/$R$3</f>
        <v>#REF!</v>
      </c>
      <c r="AA18" s="485" t="e">
        <f>+#REF!/$R$3</f>
        <v>#REF!</v>
      </c>
      <c r="AB18" s="485" t="e">
        <f>+#REF!/$R$3</f>
        <v>#REF!</v>
      </c>
      <c r="AC18" s="486"/>
      <c r="AD18" s="484"/>
      <c r="AE18" s="483"/>
    </row>
    <row r="19" spans="1:31" s="198" customFormat="1" ht="33.75" customHeight="1" x14ac:dyDescent="0.25">
      <c r="A19" s="96" t="e">
        <f>+#REF!</f>
        <v>#REF!</v>
      </c>
      <c r="B19" s="168" t="e">
        <f>+#REF!</f>
        <v>#REF!</v>
      </c>
      <c r="C19" s="487" t="e">
        <f>+#REF!</f>
        <v>#REF!</v>
      </c>
      <c r="D19" s="96" t="e">
        <f>+#REF!</f>
        <v>#REF!</v>
      </c>
      <c r="E19" s="96" t="e">
        <f>+#REF!</f>
        <v>#REF!</v>
      </c>
      <c r="F19" s="96" t="e">
        <f>+#REF!</f>
        <v>#REF!</v>
      </c>
      <c r="G19" s="96" t="e">
        <f>+#REF!</f>
        <v>#REF!</v>
      </c>
      <c r="H19" s="96" t="e">
        <f>+#REF!</f>
        <v>#REF!</v>
      </c>
      <c r="I19" s="96"/>
      <c r="J19" s="96"/>
      <c r="K19" s="96"/>
      <c r="L19" s="96"/>
      <c r="M19" s="96" t="e">
        <f>+#REF!</f>
        <v>#REF!</v>
      </c>
      <c r="N19" s="96" t="e">
        <f>+#REF!</f>
        <v>#REF!</v>
      </c>
      <c r="O19" s="96" t="e">
        <f>+#REF!</f>
        <v>#REF!</v>
      </c>
      <c r="P19" s="168" t="e">
        <f>+#REF!</f>
        <v>#REF!</v>
      </c>
      <c r="Q19" s="168" t="e">
        <f>+#REF!</f>
        <v>#REF!</v>
      </c>
      <c r="R19" s="485" t="e">
        <f>+#REF!/$R$3</f>
        <v>#REF!</v>
      </c>
      <c r="S19" s="485" t="e">
        <f>+#REF!/$R$3</f>
        <v>#REF!</v>
      </c>
      <c r="T19" s="485" t="e">
        <f>+#REF!/$R$3</f>
        <v>#REF!</v>
      </c>
      <c r="U19" s="485" t="e">
        <f>+#REF!/$R$3</f>
        <v>#REF!</v>
      </c>
      <c r="V19" s="485" t="e">
        <f>+#REF!/$R$3</f>
        <v>#REF!</v>
      </c>
      <c r="W19" s="933" t="e">
        <f>+#REF!/$R$3</f>
        <v>#REF!</v>
      </c>
      <c r="X19" s="485" t="e">
        <f>+#REF!/$R$3</f>
        <v>#REF!</v>
      </c>
      <c r="Y19" s="485" t="e">
        <f>+#REF!/$R$3</f>
        <v>#REF!</v>
      </c>
      <c r="Z19" s="485" t="e">
        <f>+#REF!/$R$3</f>
        <v>#REF!</v>
      </c>
      <c r="AA19" s="485" t="e">
        <f>+#REF!/$R$3</f>
        <v>#REF!</v>
      </c>
      <c r="AB19" s="485" t="e">
        <f>+#REF!/$R$3</f>
        <v>#REF!</v>
      </c>
      <c r="AC19" s="486"/>
      <c r="AD19" s="484"/>
      <c r="AE19" s="483"/>
    </row>
    <row r="20" spans="1:31" s="198" customFormat="1" ht="33.75" customHeight="1" x14ac:dyDescent="0.25">
      <c r="A20" s="96" t="e">
        <f>+#REF!</f>
        <v>#REF!</v>
      </c>
      <c r="B20" s="168" t="e">
        <f>+#REF!</f>
        <v>#REF!</v>
      </c>
      <c r="C20" s="487" t="e">
        <f>+#REF!</f>
        <v>#REF!</v>
      </c>
      <c r="D20" s="96" t="e">
        <f>+#REF!</f>
        <v>#REF!</v>
      </c>
      <c r="E20" s="96" t="e">
        <f>+#REF!</f>
        <v>#REF!</v>
      </c>
      <c r="F20" s="96" t="e">
        <f>+#REF!</f>
        <v>#REF!</v>
      </c>
      <c r="G20" s="96" t="e">
        <f>+#REF!</f>
        <v>#REF!</v>
      </c>
      <c r="H20" s="96" t="e">
        <f>+#REF!</f>
        <v>#REF!</v>
      </c>
      <c r="I20" s="96"/>
      <c r="J20" s="96"/>
      <c r="K20" s="96"/>
      <c r="L20" s="96"/>
      <c r="M20" s="96" t="e">
        <f>+#REF!</f>
        <v>#REF!</v>
      </c>
      <c r="N20" s="96" t="e">
        <f>+#REF!</f>
        <v>#REF!</v>
      </c>
      <c r="O20" s="96" t="e">
        <f>+#REF!</f>
        <v>#REF!</v>
      </c>
      <c r="P20" s="168" t="e">
        <f>+#REF!</f>
        <v>#REF!</v>
      </c>
      <c r="Q20" s="168" t="e">
        <f>+#REF!</f>
        <v>#REF!</v>
      </c>
      <c r="R20" s="485" t="e">
        <f>+#REF!/$R$3</f>
        <v>#REF!</v>
      </c>
      <c r="S20" s="485" t="e">
        <f>+#REF!/$R$3</f>
        <v>#REF!</v>
      </c>
      <c r="T20" s="485" t="e">
        <f>+#REF!/$R$3</f>
        <v>#REF!</v>
      </c>
      <c r="U20" s="485" t="e">
        <f>+#REF!/$R$3</f>
        <v>#REF!</v>
      </c>
      <c r="V20" s="485" t="e">
        <f>+#REF!/$R$3</f>
        <v>#REF!</v>
      </c>
      <c r="W20" s="933" t="e">
        <f>+#REF!/$R$3</f>
        <v>#REF!</v>
      </c>
      <c r="X20" s="485" t="e">
        <f>+#REF!/$R$3</f>
        <v>#REF!</v>
      </c>
      <c r="Y20" s="485" t="e">
        <f>+#REF!/$R$3</f>
        <v>#REF!</v>
      </c>
      <c r="Z20" s="485" t="e">
        <f>+#REF!/$R$3</f>
        <v>#REF!</v>
      </c>
      <c r="AA20" s="485" t="e">
        <f>+#REF!/$R$3</f>
        <v>#REF!</v>
      </c>
      <c r="AB20" s="485" t="e">
        <f>+#REF!/$R$3</f>
        <v>#REF!</v>
      </c>
      <c r="AC20" s="486"/>
      <c r="AD20" s="484"/>
      <c r="AE20" s="483"/>
    </row>
    <row r="21" spans="1:31" s="198" customFormat="1" ht="33.75" customHeight="1" x14ac:dyDescent="0.25">
      <c r="A21" s="96" t="e">
        <f>+#REF!</f>
        <v>#REF!</v>
      </c>
      <c r="B21" s="168" t="e">
        <f>+#REF!</f>
        <v>#REF!</v>
      </c>
      <c r="C21" s="487" t="e">
        <f>+#REF!</f>
        <v>#REF!</v>
      </c>
      <c r="D21" s="96" t="e">
        <f>+#REF!</f>
        <v>#REF!</v>
      </c>
      <c r="E21" s="96" t="e">
        <f>+#REF!</f>
        <v>#REF!</v>
      </c>
      <c r="F21" s="96" t="e">
        <f>+#REF!</f>
        <v>#REF!</v>
      </c>
      <c r="G21" s="96" t="e">
        <f>+#REF!</f>
        <v>#REF!</v>
      </c>
      <c r="H21" s="96" t="e">
        <f>+#REF!</f>
        <v>#REF!</v>
      </c>
      <c r="I21" s="96"/>
      <c r="J21" s="96"/>
      <c r="K21" s="96"/>
      <c r="L21" s="96"/>
      <c r="M21" s="96" t="e">
        <f>+#REF!</f>
        <v>#REF!</v>
      </c>
      <c r="N21" s="96" t="e">
        <f>+#REF!</f>
        <v>#REF!</v>
      </c>
      <c r="O21" s="96" t="e">
        <f>+#REF!</f>
        <v>#REF!</v>
      </c>
      <c r="P21" s="168" t="e">
        <f>+#REF!</f>
        <v>#REF!</v>
      </c>
      <c r="Q21" s="168" t="e">
        <f>+#REF!</f>
        <v>#REF!</v>
      </c>
      <c r="R21" s="485" t="e">
        <f>+#REF!/$R$3</f>
        <v>#REF!</v>
      </c>
      <c r="S21" s="485" t="e">
        <f>+#REF!/$R$3</f>
        <v>#REF!</v>
      </c>
      <c r="T21" s="485" t="e">
        <f>+#REF!/$R$3</f>
        <v>#REF!</v>
      </c>
      <c r="U21" s="485" t="e">
        <f>+#REF!/$R$3</f>
        <v>#REF!</v>
      </c>
      <c r="V21" s="485" t="e">
        <f>+#REF!/$R$3</f>
        <v>#REF!</v>
      </c>
      <c r="W21" s="933" t="e">
        <f>+#REF!/$R$3</f>
        <v>#REF!</v>
      </c>
      <c r="X21" s="485" t="e">
        <f>+#REF!/$R$3</f>
        <v>#REF!</v>
      </c>
      <c r="Y21" s="485" t="e">
        <f>+#REF!/$R$3</f>
        <v>#REF!</v>
      </c>
      <c r="Z21" s="485" t="e">
        <f>+#REF!/$R$3</f>
        <v>#REF!</v>
      </c>
      <c r="AA21" s="485" t="e">
        <f>+#REF!/$R$3</f>
        <v>#REF!</v>
      </c>
      <c r="AB21" s="485" t="e">
        <f>+#REF!/$R$3</f>
        <v>#REF!</v>
      </c>
      <c r="AC21" s="486"/>
      <c r="AD21" s="484"/>
      <c r="AE21" s="483"/>
    </row>
    <row r="22" spans="1:31" s="198" customFormat="1" ht="33.75" customHeight="1" x14ac:dyDescent="0.25">
      <c r="A22" s="96" t="e">
        <f>+#REF!</f>
        <v>#REF!</v>
      </c>
      <c r="B22" s="168" t="e">
        <f>+#REF!</f>
        <v>#REF!</v>
      </c>
      <c r="C22" s="487" t="e">
        <f>+#REF!</f>
        <v>#REF!</v>
      </c>
      <c r="D22" s="96" t="e">
        <f>+#REF!</f>
        <v>#REF!</v>
      </c>
      <c r="E22" s="96" t="e">
        <f>+#REF!</f>
        <v>#REF!</v>
      </c>
      <c r="F22" s="96" t="e">
        <f>+#REF!</f>
        <v>#REF!</v>
      </c>
      <c r="G22" s="96" t="e">
        <f>+#REF!</f>
        <v>#REF!</v>
      </c>
      <c r="H22" s="96" t="e">
        <f>+#REF!</f>
        <v>#REF!</v>
      </c>
      <c r="I22" s="96"/>
      <c r="J22" s="96"/>
      <c r="K22" s="96"/>
      <c r="L22" s="96"/>
      <c r="M22" s="96" t="e">
        <f>+#REF!</f>
        <v>#REF!</v>
      </c>
      <c r="N22" s="96" t="e">
        <f>+#REF!</f>
        <v>#REF!</v>
      </c>
      <c r="O22" s="96" t="e">
        <f>+#REF!</f>
        <v>#REF!</v>
      </c>
      <c r="P22" s="168" t="e">
        <f>+#REF!</f>
        <v>#REF!</v>
      </c>
      <c r="Q22" s="168" t="e">
        <f>+#REF!</f>
        <v>#REF!</v>
      </c>
      <c r="R22" s="485" t="e">
        <f>+#REF!/$R$3</f>
        <v>#REF!</v>
      </c>
      <c r="S22" s="485" t="e">
        <f>+#REF!/$R$3</f>
        <v>#REF!</v>
      </c>
      <c r="T22" s="485" t="e">
        <f>+#REF!/$R$3</f>
        <v>#REF!</v>
      </c>
      <c r="U22" s="485" t="e">
        <f>+#REF!/$R$3</f>
        <v>#REF!</v>
      </c>
      <c r="V22" s="485" t="e">
        <f>+#REF!/$R$3</f>
        <v>#REF!</v>
      </c>
      <c r="W22" s="933" t="e">
        <f>+#REF!/$R$3</f>
        <v>#REF!</v>
      </c>
      <c r="X22" s="485" t="e">
        <f>+#REF!/$R$3</f>
        <v>#REF!</v>
      </c>
      <c r="Y22" s="485" t="e">
        <f>+#REF!/$R$3</f>
        <v>#REF!</v>
      </c>
      <c r="Z22" s="485" t="e">
        <f>+#REF!/$R$3</f>
        <v>#REF!</v>
      </c>
      <c r="AA22" s="485" t="e">
        <f>+#REF!/$R$3</f>
        <v>#REF!</v>
      </c>
      <c r="AB22" s="485" t="e">
        <f>+#REF!/$R$3</f>
        <v>#REF!</v>
      </c>
      <c r="AC22" s="486"/>
      <c r="AD22" s="484"/>
      <c r="AE22" s="483"/>
    </row>
    <row r="23" spans="1:31" s="198" customFormat="1" ht="33.75" customHeight="1" x14ac:dyDescent="0.25">
      <c r="A23" s="96" t="e">
        <f>+#REF!</f>
        <v>#REF!</v>
      </c>
      <c r="B23" s="168" t="e">
        <f>+#REF!</f>
        <v>#REF!</v>
      </c>
      <c r="C23" s="487" t="e">
        <f>+#REF!</f>
        <v>#REF!</v>
      </c>
      <c r="D23" s="96" t="e">
        <f>+#REF!</f>
        <v>#REF!</v>
      </c>
      <c r="E23" s="96" t="e">
        <f>+#REF!</f>
        <v>#REF!</v>
      </c>
      <c r="F23" s="96" t="e">
        <f>+#REF!</f>
        <v>#REF!</v>
      </c>
      <c r="G23" s="96" t="e">
        <f>+#REF!</f>
        <v>#REF!</v>
      </c>
      <c r="H23" s="96" t="e">
        <f>+#REF!</f>
        <v>#REF!</v>
      </c>
      <c r="I23" s="96"/>
      <c r="J23" s="96"/>
      <c r="K23" s="96"/>
      <c r="L23" s="96"/>
      <c r="M23" s="96" t="e">
        <f>+#REF!</f>
        <v>#REF!</v>
      </c>
      <c r="N23" s="96" t="e">
        <f>+#REF!</f>
        <v>#REF!</v>
      </c>
      <c r="O23" s="96" t="e">
        <f>+#REF!</f>
        <v>#REF!</v>
      </c>
      <c r="P23" s="168" t="e">
        <f>+#REF!</f>
        <v>#REF!</v>
      </c>
      <c r="Q23" s="168" t="e">
        <f>+#REF!</f>
        <v>#REF!</v>
      </c>
      <c r="R23" s="485" t="e">
        <f>+#REF!/$R$3</f>
        <v>#REF!</v>
      </c>
      <c r="S23" s="485" t="e">
        <f>+#REF!/$R$3</f>
        <v>#REF!</v>
      </c>
      <c r="T23" s="485" t="e">
        <f>+#REF!/$R$3</f>
        <v>#REF!</v>
      </c>
      <c r="U23" s="485" t="e">
        <f>+#REF!/$R$3</f>
        <v>#REF!</v>
      </c>
      <c r="V23" s="485" t="e">
        <f>+#REF!/$R$3</f>
        <v>#REF!</v>
      </c>
      <c r="W23" s="933" t="e">
        <f>+#REF!/$R$3</f>
        <v>#REF!</v>
      </c>
      <c r="X23" s="485" t="e">
        <f>+#REF!/$R$3</f>
        <v>#REF!</v>
      </c>
      <c r="Y23" s="485" t="e">
        <f>+#REF!/$R$3</f>
        <v>#REF!</v>
      </c>
      <c r="Z23" s="485" t="e">
        <f>+#REF!/$R$3</f>
        <v>#REF!</v>
      </c>
      <c r="AA23" s="485" t="e">
        <f>+#REF!/$R$3</f>
        <v>#REF!</v>
      </c>
      <c r="AB23" s="485" t="e">
        <f>+#REF!/$R$3</f>
        <v>#REF!</v>
      </c>
      <c r="AC23" s="486"/>
      <c r="AD23" s="484"/>
      <c r="AE23" s="483"/>
    </row>
    <row r="24" spans="1:31" s="198" customFormat="1" ht="33.75" customHeight="1" x14ac:dyDescent="0.25">
      <c r="A24" s="96" t="e">
        <f>+#REF!</f>
        <v>#REF!</v>
      </c>
      <c r="B24" s="168" t="e">
        <f>+#REF!</f>
        <v>#REF!</v>
      </c>
      <c r="C24" s="487" t="e">
        <f>+#REF!</f>
        <v>#REF!</v>
      </c>
      <c r="D24" s="96" t="e">
        <f>+#REF!</f>
        <v>#REF!</v>
      </c>
      <c r="E24" s="96" t="e">
        <f>+#REF!</f>
        <v>#REF!</v>
      </c>
      <c r="F24" s="96" t="e">
        <f>+#REF!</f>
        <v>#REF!</v>
      </c>
      <c r="G24" s="96" t="e">
        <f>+#REF!</f>
        <v>#REF!</v>
      </c>
      <c r="H24" s="96" t="e">
        <f>+#REF!</f>
        <v>#REF!</v>
      </c>
      <c r="I24" s="96"/>
      <c r="J24" s="96"/>
      <c r="K24" s="96"/>
      <c r="L24" s="96"/>
      <c r="M24" s="96" t="e">
        <f>+#REF!</f>
        <v>#REF!</v>
      </c>
      <c r="N24" s="96" t="e">
        <f>+#REF!</f>
        <v>#REF!</v>
      </c>
      <c r="O24" s="96" t="e">
        <f>+#REF!</f>
        <v>#REF!</v>
      </c>
      <c r="P24" s="168" t="e">
        <f>+#REF!</f>
        <v>#REF!</v>
      </c>
      <c r="Q24" s="168" t="e">
        <f>+#REF!</f>
        <v>#REF!</v>
      </c>
      <c r="R24" s="485" t="e">
        <f>+#REF!/$R$3</f>
        <v>#REF!</v>
      </c>
      <c r="S24" s="485" t="e">
        <f>+#REF!/$R$3</f>
        <v>#REF!</v>
      </c>
      <c r="T24" s="485" t="e">
        <f>+#REF!/$R$3</f>
        <v>#REF!</v>
      </c>
      <c r="U24" s="485" t="e">
        <f>+#REF!/$R$3</f>
        <v>#REF!</v>
      </c>
      <c r="V24" s="485" t="e">
        <f>+#REF!/$R$3</f>
        <v>#REF!</v>
      </c>
      <c r="W24" s="933" t="e">
        <f>+#REF!/$R$3</f>
        <v>#REF!</v>
      </c>
      <c r="X24" s="485" t="e">
        <f>+#REF!/$R$3</f>
        <v>#REF!</v>
      </c>
      <c r="Y24" s="485" t="e">
        <f>+#REF!/$R$3</f>
        <v>#REF!</v>
      </c>
      <c r="Z24" s="485" t="e">
        <f>+#REF!/$R$3</f>
        <v>#REF!</v>
      </c>
      <c r="AA24" s="485" t="e">
        <f>+#REF!/$R$3</f>
        <v>#REF!</v>
      </c>
      <c r="AB24" s="485" t="e">
        <f>+#REF!/$R$3</f>
        <v>#REF!</v>
      </c>
      <c r="AC24" s="486"/>
      <c r="AD24" s="484"/>
      <c r="AE24" s="483"/>
    </row>
    <row r="25" spans="1:31" s="198" customFormat="1" ht="33.75" customHeight="1" x14ac:dyDescent="0.25">
      <c r="A25" s="96" t="e">
        <f>+#REF!</f>
        <v>#REF!</v>
      </c>
      <c r="B25" s="168" t="e">
        <f>+#REF!</f>
        <v>#REF!</v>
      </c>
      <c r="C25" s="487" t="e">
        <f>+#REF!</f>
        <v>#REF!</v>
      </c>
      <c r="D25" s="96" t="e">
        <f>+#REF!</f>
        <v>#REF!</v>
      </c>
      <c r="E25" s="96" t="e">
        <f>+#REF!</f>
        <v>#REF!</v>
      </c>
      <c r="F25" s="96" t="e">
        <f>+#REF!</f>
        <v>#REF!</v>
      </c>
      <c r="G25" s="96" t="e">
        <f>+#REF!</f>
        <v>#REF!</v>
      </c>
      <c r="H25" s="96" t="e">
        <f>+#REF!</f>
        <v>#REF!</v>
      </c>
      <c r="I25" s="96"/>
      <c r="J25" s="96"/>
      <c r="K25" s="96"/>
      <c r="L25" s="96"/>
      <c r="M25" s="96" t="e">
        <f>+#REF!</f>
        <v>#REF!</v>
      </c>
      <c r="N25" s="96" t="e">
        <f>+#REF!</f>
        <v>#REF!</v>
      </c>
      <c r="O25" s="96" t="e">
        <f>+#REF!</f>
        <v>#REF!</v>
      </c>
      <c r="P25" s="168" t="e">
        <f>+#REF!</f>
        <v>#REF!</v>
      </c>
      <c r="Q25" s="168" t="e">
        <f>+#REF!</f>
        <v>#REF!</v>
      </c>
      <c r="R25" s="485" t="e">
        <f>+#REF!/$R$3</f>
        <v>#REF!</v>
      </c>
      <c r="S25" s="485" t="e">
        <f>+#REF!/$R$3</f>
        <v>#REF!</v>
      </c>
      <c r="T25" s="485" t="e">
        <f>+#REF!/$R$3</f>
        <v>#REF!</v>
      </c>
      <c r="U25" s="485" t="e">
        <f>+#REF!/$R$3</f>
        <v>#REF!</v>
      </c>
      <c r="V25" s="485" t="e">
        <f>+#REF!/$R$3</f>
        <v>#REF!</v>
      </c>
      <c r="W25" s="933" t="e">
        <f>+#REF!/$R$3</f>
        <v>#REF!</v>
      </c>
      <c r="X25" s="485" t="e">
        <f>+#REF!/$R$3</f>
        <v>#REF!</v>
      </c>
      <c r="Y25" s="485" t="e">
        <f>+#REF!/$R$3</f>
        <v>#REF!</v>
      </c>
      <c r="Z25" s="485" t="e">
        <f>+#REF!/$R$3</f>
        <v>#REF!</v>
      </c>
      <c r="AA25" s="485" t="e">
        <f>+#REF!/$R$3</f>
        <v>#REF!</v>
      </c>
      <c r="AB25" s="485" t="e">
        <f>+#REF!/$R$3</f>
        <v>#REF!</v>
      </c>
      <c r="AC25" s="486"/>
      <c r="AD25" s="484"/>
      <c r="AE25" s="483"/>
    </row>
    <row r="26" spans="1:31" s="198" customFormat="1" ht="33.75" customHeight="1" x14ac:dyDescent="0.25">
      <c r="A26" s="96" t="e">
        <f>+#REF!</f>
        <v>#REF!</v>
      </c>
      <c r="B26" s="168" t="e">
        <f>+#REF!</f>
        <v>#REF!</v>
      </c>
      <c r="C26" s="487" t="e">
        <f>+#REF!</f>
        <v>#REF!</v>
      </c>
      <c r="D26" s="96" t="e">
        <f>+#REF!</f>
        <v>#REF!</v>
      </c>
      <c r="E26" s="96" t="e">
        <f>+#REF!</f>
        <v>#REF!</v>
      </c>
      <c r="F26" s="96" t="e">
        <f>+#REF!</f>
        <v>#REF!</v>
      </c>
      <c r="G26" s="96" t="e">
        <f>+#REF!</f>
        <v>#REF!</v>
      </c>
      <c r="H26" s="96" t="e">
        <f>+#REF!</f>
        <v>#REF!</v>
      </c>
      <c r="I26" s="96"/>
      <c r="J26" s="96"/>
      <c r="K26" s="96"/>
      <c r="L26" s="96"/>
      <c r="M26" s="96" t="e">
        <f>+#REF!</f>
        <v>#REF!</v>
      </c>
      <c r="N26" s="96" t="e">
        <f>+#REF!</f>
        <v>#REF!</v>
      </c>
      <c r="O26" s="96" t="e">
        <f>+#REF!</f>
        <v>#REF!</v>
      </c>
      <c r="P26" s="168" t="e">
        <f>+#REF!</f>
        <v>#REF!</v>
      </c>
      <c r="Q26" s="168" t="e">
        <f>+#REF!</f>
        <v>#REF!</v>
      </c>
      <c r="R26" s="485" t="e">
        <f>+#REF!/$R$3</f>
        <v>#REF!</v>
      </c>
      <c r="S26" s="485" t="e">
        <f>+#REF!/$R$3</f>
        <v>#REF!</v>
      </c>
      <c r="T26" s="485" t="e">
        <f>+#REF!/$R$3</f>
        <v>#REF!</v>
      </c>
      <c r="U26" s="485" t="e">
        <f>+#REF!/$R$3</f>
        <v>#REF!</v>
      </c>
      <c r="V26" s="485" t="e">
        <f>+#REF!/$R$3</f>
        <v>#REF!</v>
      </c>
      <c r="W26" s="933" t="e">
        <f>+#REF!/$R$3</f>
        <v>#REF!</v>
      </c>
      <c r="X26" s="485" t="e">
        <f>+#REF!/$R$3</f>
        <v>#REF!</v>
      </c>
      <c r="Y26" s="485" t="e">
        <f>+#REF!/$R$3</f>
        <v>#REF!</v>
      </c>
      <c r="Z26" s="485" t="e">
        <f>+#REF!/$R$3</f>
        <v>#REF!</v>
      </c>
      <c r="AA26" s="485" t="e">
        <f>+#REF!/$R$3</f>
        <v>#REF!</v>
      </c>
      <c r="AB26" s="485" t="e">
        <f>+#REF!/$R$3</f>
        <v>#REF!</v>
      </c>
      <c r="AC26" s="486"/>
      <c r="AD26" s="484"/>
      <c r="AE26" s="483"/>
    </row>
    <row r="27" spans="1:31" s="198" customFormat="1" ht="33.75" customHeight="1" x14ac:dyDescent="0.25">
      <c r="A27" s="96" t="e">
        <f>+#REF!</f>
        <v>#REF!</v>
      </c>
      <c r="B27" s="168" t="e">
        <f>+#REF!</f>
        <v>#REF!</v>
      </c>
      <c r="C27" s="487" t="e">
        <f>+#REF!</f>
        <v>#REF!</v>
      </c>
      <c r="D27" s="96" t="e">
        <f>+#REF!</f>
        <v>#REF!</v>
      </c>
      <c r="E27" s="96" t="e">
        <f>+#REF!</f>
        <v>#REF!</v>
      </c>
      <c r="F27" s="96" t="e">
        <f>+#REF!</f>
        <v>#REF!</v>
      </c>
      <c r="G27" s="96" t="e">
        <f>+#REF!</f>
        <v>#REF!</v>
      </c>
      <c r="H27" s="96" t="e">
        <f>+#REF!</f>
        <v>#REF!</v>
      </c>
      <c r="I27" s="96"/>
      <c r="J27" s="96"/>
      <c r="K27" s="96"/>
      <c r="L27" s="96"/>
      <c r="M27" s="96" t="e">
        <f>+#REF!</f>
        <v>#REF!</v>
      </c>
      <c r="N27" s="96" t="e">
        <f>+#REF!</f>
        <v>#REF!</v>
      </c>
      <c r="O27" s="96" t="e">
        <f>+#REF!</f>
        <v>#REF!</v>
      </c>
      <c r="P27" s="168" t="e">
        <f>+#REF!</f>
        <v>#REF!</v>
      </c>
      <c r="Q27" s="168" t="e">
        <f>+#REF!</f>
        <v>#REF!</v>
      </c>
      <c r="R27" s="485" t="e">
        <f>+#REF!/$R$3</f>
        <v>#REF!</v>
      </c>
      <c r="S27" s="485" t="e">
        <f>+#REF!/$R$3</f>
        <v>#REF!</v>
      </c>
      <c r="T27" s="485" t="e">
        <f>+#REF!/$R$3</f>
        <v>#REF!</v>
      </c>
      <c r="U27" s="485" t="e">
        <f>+#REF!/$R$3</f>
        <v>#REF!</v>
      </c>
      <c r="V27" s="485" t="e">
        <f>+#REF!/$R$3</f>
        <v>#REF!</v>
      </c>
      <c r="W27" s="933" t="e">
        <f>+#REF!/$R$3</f>
        <v>#REF!</v>
      </c>
      <c r="X27" s="485" t="e">
        <f>+#REF!/$R$3</f>
        <v>#REF!</v>
      </c>
      <c r="Y27" s="485" t="e">
        <f>+#REF!/$R$3</f>
        <v>#REF!</v>
      </c>
      <c r="Z27" s="485" t="e">
        <f>+#REF!/$R$3</f>
        <v>#REF!</v>
      </c>
      <c r="AA27" s="485" t="e">
        <f>+#REF!/$R$3</f>
        <v>#REF!</v>
      </c>
      <c r="AB27" s="485" t="e">
        <f>+#REF!/$R$3</f>
        <v>#REF!</v>
      </c>
      <c r="AC27" s="486"/>
      <c r="AD27" s="484"/>
      <c r="AE27" s="483"/>
    </row>
    <row r="28" spans="1:31" s="198" customFormat="1" ht="41.25" customHeight="1" x14ac:dyDescent="0.25">
      <c r="A28" s="96" t="e">
        <f>+#REF!</f>
        <v>#REF!</v>
      </c>
      <c r="B28" s="168" t="e">
        <f>+#REF!</f>
        <v>#REF!</v>
      </c>
      <c r="C28" s="487" t="e">
        <f>+#REF!</f>
        <v>#REF!</v>
      </c>
      <c r="D28" s="96" t="e">
        <f>+#REF!</f>
        <v>#REF!</v>
      </c>
      <c r="E28" s="96" t="e">
        <f>+#REF!</f>
        <v>#REF!</v>
      </c>
      <c r="F28" s="96" t="e">
        <f>+#REF!</f>
        <v>#REF!</v>
      </c>
      <c r="G28" s="96" t="e">
        <f>+#REF!</f>
        <v>#REF!</v>
      </c>
      <c r="H28" s="96" t="e">
        <f>+#REF!</f>
        <v>#REF!</v>
      </c>
      <c r="I28" s="96"/>
      <c r="J28" s="96"/>
      <c r="K28" s="96"/>
      <c r="L28" s="96"/>
      <c r="M28" s="96" t="e">
        <f>+#REF!</f>
        <v>#REF!</v>
      </c>
      <c r="N28" s="96" t="e">
        <f>+#REF!</f>
        <v>#REF!</v>
      </c>
      <c r="O28" s="96" t="e">
        <f>+#REF!</f>
        <v>#REF!</v>
      </c>
      <c r="P28" s="168" t="e">
        <f>+#REF!</f>
        <v>#REF!</v>
      </c>
      <c r="Q28" s="168" t="e">
        <f>+#REF!</f>
        <v>#REF!</v>
      </c>
      <c r="R28" s="485" t="e">
        <f>+#REF!/$R$3</f>
        <v>#REF!</v>
      </c>
      <c r="S28" s="485" t="e">
        <f>+#REF!/$R$3</f>
        <v>#REF!</v>
      </c>
      <c r="T28" s="485" t="e">
        <f>+#REF!/$R$3</f>
        <v>#REF!</v>
      </c>
      <c r="U28" s="485" t="e">
        <f>+#REF!/$R$3</f>
        <v>#REF!</v>
      </c>
      <c r="V28" s="485" t="e">
        <f>+#REF!/$R$3</f>
        <v>#REF!</v>
      </c>
      <c r="W28" s="933" t="e">
        <f>+#REF!/$R$3</f>
        <v>#REF!</v>
      </c>
      <c r="X28" s="485" t="e">
        <f>+#REF!/$R$3</f>
        <v>#REF!</v>
      </c>
      <c r="Y28" s="485" t="e">
        <f>+#REF!/$R$3</f>
        <v>#REF!</v>
      </c>
      <c r="Z28" s="485" t="e">
        <f>+#REF!/$R$3</f>
        <v>#REF!</v>
      </c>
      <c r="AA28" s="485" t="e">
        <f>+#REF!/$R$3</f>
        <v>#REF!</v>
      </c>
      <c r="AB28" s="485" t="e">
        <f>+#REF!/$R$3</f>
        <v>#REF!</v>
      </c>
      <c r="AC28" s="486"/>
      <c r="AD28" s="484"/>
      <c r="AE28" s="483"/>
    </row>
    <row r="29" spans="1:31" s="198" customFormat="1" ht="33.75" customHeight="1" x14ac:dyDescent="0.25">
      <c r="A29" s="96" t="e">
        <f>+#REF!</f>
        <v>#REF!</v>
      </c>
      <c r="B29" s="168" t="e">
        <f>+#REF!</f>
        <v>#REF!</v>
      </c>
      <c r="C29" s="487" t="e">
        <f>+#REF!</f>
        <v>#REF!</v>
      </c>
      <c r="D29" s="96" t="e">
        <f>+#REF!</f>
        <v>#REF!</v>
      </c>
      <c r="E29" s="96" t="e">
        <f>+#REF!</f>
        <v>#REF!</v>
      </c>
      <c r="F29" s="96" t="e">
        <f>+#REF!</f>
        <v>#REF!</v>
      </c>
      <c r="G29" s="96" t="e">
        <f>+#REF!</f>
        <v>#REF!</v>
      </c>
      <c r="H29" s="96" t="e">
        <f>+#REF!</f>
        <v>#REF!</v>
      </c>
      <c r="I29" s="96"/>
      <c r="J29" s="96"/>
      <c r="K29" s="96"/>
      <c r="L29" s="96"/>
      <c r="M29" s="96" t="e">
        <f>+#REF!</f>
        <v>#REF!</v>
      </c>
      <c r="N29" s="96" t="e">
        <f>+#REF!</f>
        <v>#REF!</v>
      </c>
      <c r="O29" s="96" t="e">
        <f>+#REF!</f>
        <v>#REF!</v>
      </c>
      <c r="P29" s="168" t="e">
        <f>+#REF!</f>
        <v>#REF!</v>
      </c>
      <c r="Q29" s="168" t="e">
        <f>+#REF!</f>
        <v>#REF!</v>
      </c>
      <c r="R29" s="485" t="e">
        <f>+#REF!/$R$3</f>
        <v>#REF!</v>
      </c>
      <c r="S29" s="485" t="e">
        <f>+#REF!/$R$3</f>
        <v>#REF!</v>
      </c>
      <c r="T29" s="485" t="e">
        <f>+#REF!/$R$3</f>
        <v>#REF!</v>
      </c>
      <c r="U29" s="485" t="e">
        <f>+#REF!/$R$3</f>
        <v>#REF!</v>
      </c>
      <c r="V29" s="485" t="e">
        <f>+#REF!/$R$3</f>
        <v>#REF!</v>
      </c>
      <c r="W29" s="933" t="e">
        <f>+#REF!/$R$3</f>
        <v>#REF!</v>
      </c>
      <c r="X29" s="485" t="e">
        <f>+#REF!/$R$3</f>
        <v>#REF!</v>
      </c>
      <c r="Y29" s="485" t="e">
        <f>+#REF!/$R$3</f>
        <v>#REF!</v>
      </c>
      <c r="Z29" s="485" t="e">
        <f>+#REF!/$R$3</f>
        <v>#REF!</v>
      </c>
      <c r="AA29" s="485" t="e">
        <f>+#REF!/$R$3</f>
        <v>#REF!</v>
      </c>
      <c r="AB29" s="485" t="e">
        <f>+#REF!/$R$3</f>
        <v>#REF!</v>
      </c>
      <c r="AC29" s="486"/>
      <c r="AD29" s="484"/>
      <c r="AE29" s="483"/>
    </row>
    <row r="30" spans="1:31" s="198" customFormat="1" ht="33.75" customHeight="1" x14ac:dyDescent="0.25">
      <c r="A30" s="96" t="e">
        <f>+#REF!</f>
        <v>#REF!</v>
      </c>
      <c r="B30" s="168" t="e">
        <f>+#REF!</f>
        <v>#REF!</v>
      </c>
      <c r="C30" s="487" t="e">
        <f>+#REF!</f>
        <v>#REF!</v>
      </c>
      <c r="D30" s="96" t="e">
        <f>+#REF!</f>
        <v>#REF!</v>
      </c>
      <c r="E30" s="96" t="e">
        <f>+#REF!</f>
        <v>#REF!</v>
      </c>
      <c r="F30" s="96" t="e">
        <f>+#REF!</f>
        <v>#REF!</v>
      </c>
      <c r="G30" s="96" t="e">
        <f>+#REF!</f>
        <v>#REF!</v>
      </c>
      <c r="H30" s="96" t="e">
        <f>+#REF!</f>
        <v>#REF!</v>
      </c>
      <c r="I30" s="96"/>
      <c r="J30" s="96"/>
      <c r="K30" s="96"/>
      <c r="L30" s="96"/>
      <c r="M30" s="96" t="e">
        <f>+#REF!</f>
        <v>#REF!</v>
      </c>
      <c r="N30" s="96" t="e">
        <f>+#REF!</f>
        <v>#REF!</v>
      </c>
      <c r="O30" s="96" t="e">
        <f>+#REF!</f>
        <v>#REF!</v>
      </c>
      <c r="P30" s="168" t="e">
        <f>+#REF!</f>
        <v>#REF!</v>
      </c>
      <c r="Q30" s="168" t="e">
        <f>+#REF!</f>
        <v>#REF!</v>
      </c>
      <c r="R30" s="485" t="e">
        <f>+#REF!/$R$3</f>
        <v>#REF!</v>
      </c>
      <c r="S30" s="485" t="e">
        <f>+#REF!/$R$3</f>
        <v>#REF!</v>
      </c>
      <c r="T30" s="485" t="e">
        <f>+#REF!/$R$3</f>
        <v>#REF!</v>
      </c>
      <c r="U30" s="485" t="e">
        <f>+#REF!/$R$3</f>
        <v>#REF!</v>
      </c>
      <c r="V30" s="485" t="e">
        <f>+#REF!/$R$3</f>
        <v>#REF!</v>
      </c>
      <c r="W30" s="933" t="e">
        <f>+#REF!/$R$3</f>
        <v>#REF!</v>
      </c>
      <c r="X30" s="485" t="e">
        <f>+#REF!/$R$3</f>
        <v>#REF!</v>
      </c>
      <c r="Y30" s="485" t="e">
        <f>+#REF!/$R$3</f>
        <v>#REF!</v>
      </c>
      <c r="Z30" s="485" t="e">
        <f>+#REF!/$R$3</f>
        <v>#REF!</v>
      </c>
      <c r="AA30" s="485" t="e">
        <f>+#REF!/$R$3</f>
        <v>#REF!</v>
      </c>
      <c r="AB30" s="485" t="e">
        <f>+#REF!/$R$3</f>
        <v>#REF!</v>
      </c>
      <c r="AC30" s="486"/>
      <c r="AD30" s="484"/>
      <c r="AE30" s="483"/>
    </row>
    <row r="31" spans="1:31" s="198" customFormat="1" ht="33.75" customHeight="1" x14ac:dyDescent="0.25">
      <c r="A31" s="96" t="e">
        <f>+#REF!</f>
        <v>#REF!</v>
      </c>
      <c r="B31" s="168" t="e">
        <f>+#REF!</f>
        <v>#REF!</v>
      </c>
      <c r="C31" s="487" t="e">
        <f>+#REF!</f>
        <v>#REF!</v>
      </c>
      <c r="D31" s="96" t="e">
        <f>+#REF!</f>
        <v>#REF!</v>
      </c>
      <c r="E31" s="96" t="e">
        <f>+#REF!</f>
        <v>#REF!</v>
      </c>
      <c r="F31" s="96" t="e">
        <f>+#REF!</f>
        <v>#REF!</v>
      </c>
      <c r="G31" s="96" t="e">
        <f>+#REF!</f>
        <v>#REF!</v>
      </c>
      <c r="H31" s="96"/>
      <c r="I31" s="96"/>
      <c r="J31" s="96"/>
      <c r="K31" s="96"/>
      <c r="L31" s="96"/>
      <c r="M31" s="96" t="e">
        <f>+#REF!</f>
        <v>#REF!</v>
      </c>
      <c r="N31" s="96" t="e">
        <f>+#REF!</f>
        <v>#REF!</v>
      </c>
      <c r="O31" s="96" t="e">
        <f>+#REF!</f>
        <v>#REF!</v>
      </c>
      <c r="P31" s="168" t="e">
        <f>+#REF!</f>
        <v>#REF!</v>
      </c>
      <c r="Q31" s="168" t="e">
        <f>+#REF!</f>
        <v>#REF!</v>
      </c>
      <c r="R31" s="485" t="e">
        <f>+#REF!/$R$3</f>
        <v>#REF!</v>
      </c>
      <c r="S31" s="485" t="e">
        <f>+#REF!/$R$3</f>
        <v>#REF!</v>
      </c>
      <c r="T31" s="485" t="e">
        <f>+#REF!/$R$3</f>
        <v>#REF!</v>
      </c>
      <c r="U31" s="485" t="e">
        <f>+#REF!/$R$3</f>
        <v>#REF!</v>
      </c>
      <c r="V31" s="485" t="e">
        <f>+#REF!/$R$3</f>
        <v>#REF!</v>
      </c>
      <c r="W31" s="933" t="e">
        <f>+#REF!/$R$3</f>
        <v>#REF!</v>
      </c>
      <c r="X31" s="485" t="e">
        <f>+#REF!/$R$3</f>
        <v>#REF!</v>
      </c>
      <c r="Y31" s="485" t="e">
        <f>+#REF!/$R$3</f>
        <v>#REF!</v>
      </c>
      <c r="Z31" s="485" t="e">
        <f>+#REF!/$R$3</f>
        <v>#REF!</v>
      </c>
      <c r="AA31" s="485" t="e">
        <f>+#REF!/$R$3</f>
        <v>#REF!</v>
      </c>
      <c r="AB31" s="485" t="e">
        <f>+#REF!/$R$3</f>
        <v>#REF!</v>
      </c>
      <c r="AC31" s="486"/>
      <c r="AD31" s="484"/>
      <c r="AE31" s="483"/>
    </row>
    <row r="32" spans="1:31" s="198" customFormat="1" ht="33.75" customHeight="1" x14ac:dyDescent="0.25">
      <c r="A32" s="96" t="e">
        <f>+#REF!</f>
        <v>#REF!</v>
      </c>
      <c r="B32" s="168" t="e">
        <f>+#REF!</f>
        <v>#REF!</v>
      </c>
      <c r="C32" s="487" t="e">
        <f>+#REF!</f>
        <v>#REF!</v>
      </c>
      <c r="D32" s="96" t="e">
        <f>+#REF!</f>
        <v>#REF!</v>
      </c>
      <c r="E32" s="96" t="e">
        <f>+#REF!</f>
        <v>#REF!</v>
      </c>
      <c r="F32" s="96" t="e">
        <f>+#REF!</f>
        <v>#REF!</v>
      </c>
      <c r="G32" s="96" t="e">
        <f>+#REF!</f>
        <v>#REF!</v>
      </c>
      <c r="H32" s="96" t="e">
        <f>+#REF!</f>
        <v>#REF!</v>
      </c>
      <c r="I32" s="96"/>
      <c r="J32" s="96"/>
      <c r="K32" s="96"/>
      <c r="L32" s="96"/>
      <c r="M32" s="96" t="e">
        <f>+#REF!</f>
        <v>#REF!</v>
      </c>
      <c r="N32" s="96" t="e">
        <f>+#REF!</f>
        <v>#REF!</v>
      </c>
      <c r="O32" s="96" t="e">
        <f>+#REF!</f>
        <v>#REF!</v>
      </c>
      <c r="P32" s="168" t="e">
        <f>+#REF!</f>
        <v>#REF!</v>
      </c>
      <c r="Q32" s="168" t="e">
        <f>+#REF!</f>
        <v>#REF!</v>
      </c>
      <c r="R32" s="485" t="e">
        <f>+#REF!/$R$3</f>
        <v>#REF!</v>
      </c>
      <c r="S32" s="485" t="e">
        <f>+#REF!/$R$3</f>
        <v>#REF!</v>
      </c>
      <c r="T32" s="485" t="e">
        <f>+#REF!/$R$3</f>
        <v>#REF!</v>
      </c>
      <c r="U32" s="485" t="e">
        <f>+#REF!/$R$3</f>
        <v>#REF!</v>
      </c>
      <c r="V32" s="485" t="e">
        <f>+#REF!/$R$3</f>
        <v>#REF!</v>
      </c>
      <c r="W32" s="933" t="e">
        <f>+#REF!/$R$3</f>
        <v>#REF!</v>
      </c>
      <c r="X32" s="485" t="e">
        <f>+#REF!/$R$3</f>
        <v>#REF!</v>
      </c>
      <c r="Y32" s="485" t="e">
        <f>+#REF!/$R$3</f>
        <v>#REF!</v>
      </c>
      <c r="Z32" s="485" t="e">
        <f>+#REF!/$R$3</f>
        <v>#REF!</v>
      </c>
      <c r="AA32" s="485" t="e">
        <f>+#REF!/$R$3</f>
        <v>#REF!</v>
      </c>
      <c r="AB32" s="485" t="e">
        <f>+#REF!/$R$3</f>
        <v>#REF!</v>
      </c>
      <c r="AC32" s="486"/>
      <c r="AD32" s="484"/>
      <c r="AE32" s="483"/>
    </row>
    <row r="33" spans="1:31" s="198" customFormat="1" ht="33.75" customHeight="1" x14ac:dyDescent="0.25">
      <c r="A33" s="96" t="e">
        <f>+#REF!</f>
        <v>#REF!</v>
      </c>
      <c r="B33" s="168" t="e">
        <f>+#REF!</f>
        <v>#REF!</v>
      </c>
      <c r="C33" s="487" t="e">
        <f>+#REF!</f>
        <v>#REF!</v>
      </c>
      <c r="D33" s="96" t="e">
        <f>+#REF!</f>
        <v>#REF!</v>
      </c>
      <c r="E33" s="96" t="e">
        <f>+#REF!</f>
        <v>#REF!</v>
      </c>
      <c r="F33" s="96" t="e">
        <f>+#REF!</f>
        <v>#REF!</v>
      </c>
      <c r="G33" s="96" t="e">
        <f>+#REF!</f>
        <v>#REF!</v>
      </c>
      <c r="H33" s="96"/>
      <c r="I33" s="96"/>
      <c r="J33" s="96"/>
      <c r="K33" s="96"/>
      <c r="L33" s="96"/>
      <c r="M33" s="96" t="e">
        <f>+#REF!</f>
        <v>#REF!</v>
      </c>
      <c r="N33" s="96" t="e">
        <f>+#REF!</f>
        <v>#REF!</v>
      </c>
      <c r="O33" s="96" t="e">
        <f>+#REF!</f>
        <v>#REF!</v>
      </c>
      <c r="P33" s="168" t="e">
        <f>+#REF!</f>
        <v>#REF!</v>
      </c>
      <c r="Q33" s="168" t="e">
        <f>+#REF!</f>
        <v>#REF!</v>
      </c>
      <c r="R33" s="485" t="e">
        <f>+#REF!/$R$3</f>
        <v>#REF!</v>
      </c>
      <c r="S33" s="485" t="e">
        <f>+#REF!/$R$3</f>
        <v>#REF!</v>
      </c>
      <c r="T33" s="485" t="e">
        <f>+#REF!/$R$3</f>
        <v>#REF!</v>
      </c>
      <c r="U33" s="485" t="e">
        <f>+#REF!/$R$3</f>
        <v>#REF!</v>
      </c>
      <c r="V33" s="485" t="e">
        <f>+#REF!/$R$3</f>
        <v>#REF!</v>
      </c>
      <c r="W33" s="933" t="e">
        <f>+#REF!/$R$3</f>
        <v>#REF!</v>
      </c>
      <c r="X33" s="485" t="e">
        <f>+#REF!/$R$3</f>
        <v>#REF!</v>
      </c>
      <c r="Y33" s="485" t="e">
        <f>+#REF!/$R$3</f>
        <v>#REF!</v>
      </c>
      <c r="Z33" s="485" t="e">
        <f>+#REF!/$R$3</f>
        <v>#REF!</v>
      </c>
      <c r="AA33" s="485" t="e">
        <f>+#REF!/$R$3</f>
        <v>#REF!</v>
      </c>
      <c r="AB33" s="485" t="e">
        <f>+#REF!/$R$3</f>
        <v>#REF!</v>
      </c>
      <c r="AC33" s="486"/>
      <c r="AD33" s="484"/>
      <c r="AE33" s="483"/>
    </row>
    <row r="34" spans="1:31" s="198" customFormat="1" ht="33.75" customHeight="1" x14ac:dyDescent="0.25">
      <c r="A34" s="96" t="e">
        <f>+#REF!</f>
        <v>#REF!</v>
      </c>
      <c r="B34" s="168" t="e">
        <f>+#REF!</f>
        <v>#REF!</v>
      </c>
      <c r="C34" s="487" t="e">
        <f>+#REF!</f>
        <v>#REF!</v>
      </c>
      <c r="D34" s="96" t="e">
        <f>+#REF!</f>
        <v>#REF!</v>
      </c>
      <c r="E34" s="96" t="e">
        <f>+#REF!</f>
        <v>#REF!</v>
      </c>
      <c r="F34" s="96" t="e">
        <f>+#REF!</f>
        <v>#REF!</v>
      </c>
      <c r="G34" s="96" t="e">
        <f>+#REF!</f>
        <v>#REF!</v>
      </c>
      <c r="H34" s="96"/>
      <c r="I34" s="96"/>
      <c r="J34" s="96"/>
      <c r="K34" s="96"/>
      <c r="L34" s="96"/>
      <c r="M34" s="96" t="e">
        <f>+#REF!</f>
        <v>#REF!</v>
      </c>
      <c r="N34" s="96" t="e">
        <f>+#REF!</f>
        <v>#REF!</v>
      </c>
      <c r="O34" s="96" t="e">
        <f>+#REF!</f>
        <v>#REF!</v>
      </c>
      <c r="P34" s="168" t="e">
        <f>+#REF!</f>
        <v>#REF!</v>
      </c>
      <c r="Q34" s="168" t="e">
        <f>+#REF!</f>
        <v>#REF!</v>
      </c>
      <c r="R34" s="485" t="e">
        <f>+#REF!/$R$3</f>
        <v>#REF!</v>
      </c>
      <c r="S34" s="485" t="e">
        <f>+#REF!/$R$3</f>
        <v>#REF!</v>
      </c>
      <c r="T34" s="485" t="e">
        <f>+#REF!/$R$3</f>
        <v>#REF!</v>
      </c>
      <c r="U34" s="485" t="e">
        <f>+#REF!/$R$3</f>
        <v>#REF!</v>
      </c>
      <c r="V34" s="485" t="e">
        <f>+#REF!/$R$3</f>
        <v>#REF!</v>
      </c>
      <c r="W34" s="933" t="e">
        <f>+#REF!/$R$3</f>
        <v>#REF!</v>
      </c>
      <c r="X34" s="485" t="e">
        <f>+#REF!/$R$3</f>
        <v>#REF!</v>
      </c>
      <c r="Y34" s="485" t="e">
        <f>+#REF!/$R$3</f>
        <v>#REF!</v>
      </c>
      <c r="Z34" s="485" t="e">
        <f>+#REF!/$R$3</f>
        <v>#REF!</v>
      </c>
      <c r="AA34" s="485" t="e">
        <f>+#REF!/$R$3</f>
        <v>#REF!</v>
      </c>
      <c r="AB34" s="485" t="e">
        <f>+#REF!/$R$3</f>
        <v>#REF!</v>
      </c>
      <c r="AC34" s="486"/>
      <c r="AD34" s="484"/>
      <c r="AE34" s="483"/>
    </row>
    <row r="35" spans="1:31" s="198" customFormat="1" ht="33.75" customHeight="1" x14ac:dyDescent="0.25">
      <c r="A35" s="96" t="e">
        <f>+#REF!</f>
        <v>#REF!</v>
      </c>
      <c r="B35" s="168" t="e">
        <f>+#REF!</f>
        <v>#REF!</v>
      </c>
      <c r="C35" s="487" t="e">
        <f>+#REF!</f>
        <v>#REF!</v>
      </c>
      <c r="D35" s="96" t="e">
        <f>+#REF!</f>
        <v>#REF!</v>
      </c>
      <c r="E35" s="96" t="e">
        <f>+#REF!</f>
        <v>#REF!</v>
      </c>
      <c r="F35" s="96" t="e">
        <f>+#REF!</f>
        <v>#REF!</v>
      </c>
      <c r="G35" s="96" t="e">
        <f>+#REF!</f>
        <v>#REF!</v>
      </c>
      <c r="H35" s="96" t="e">
        <f>+#REF!</f>
        <v>#REF!</v>
      </c>
      <c r="I35" s="96"/>
      <c r="J35" s="96"/>
      <c r="K35" s="96"/>
      <c r="L35" s="96"/>
      <c r="M35" s="96" t="e">
        <f>+#REF!</f>
        <v>#REF!</v>
      </c>
      <c r="N35" s="96" t="e">
        <f>+#REF!</f>
        <v>#REF!</v>
      </c>
      <c r="O35" s="96" t="e">
        <f>+#REF!</f>
        <v>#REF!</v>
      </c>
      <c r="P35" s="168" t="e">
        <f>+#REF!</f>
        <v>#REF!</v>
      </c>
      <c r="Q35" s="168" t="e">
        <f>+#REF!</f>
        <v>#REF!</v>
      </c>
      <c r="R35" s="485" t="e">
        <f>+#REF!/$R$3</f>
        <v>#REF!</v>
      </c>
      <c r="S35" s="485" t="e">
        <f>+#REF!/$R$3</f>
        <v>#REF!</v>
      </c>
      <c r="T35" s="485" t="e">
        <f>+#REF!/$R$3</f>
        <v>#REF!</v>
      </c>
      <c r="U35" s="485" t="e">
        <f>+#REF!/$R$3</f>
        <v>#REF!</v>
      </c>
      <c r="V35" s="485" t="e">
        <f>+#REF!/$R$3</f>
        <v>#REF!</v>
      </c>
      <c r="W35" s="485" t="e">
        <f>+#REF!/$R$3</f>
        <v>#REF!</v>
      </c>
      <c r="X35" s="485" t="e">
        <f>+#REF!/$R$3</f>
        <v>#REF!</v>
      </c>
      <c r="Y35" s="485" t="e">
        <f>+#REF!/$R$3</f>
        <v>#REF!</v>
      </c>
      <c r="Z35" s="485" t="e">
        <f>+#REF!/$R$3</f>
        <v>#REF!</v>
      </c>
      <c r="AA35" s="485" t="e">
        <f>+#REF!/$R$3</f>
        <v>#REF!</v>
      </c>
      <c r="AB35" s="485" t="e">
        <f>+#REF!/$R$3</f>
        <v>#REF!</v>
      </c>
      <c r="AC35" s="486"/>
      <c r="AD35" s="484"/>
      <c r="AE35" s="483"/>
    </row>
    <row r="36" spans="1:31" s="198" customFormat="1" ht="33.75" customHeight="1" x14ac:dyDescent="0.25">
      <c r="A36" s="96" t="e">
        <f>+#REF!</f>
        <v>#REF!</v>
      </c>
      <c r="B36" s="168" t="e">
        <f>+#REF!</f>
        <v>#REF!</v>
      </c>
      <c r="C36" s="487" t="e">
        <f>+#REF!</f>
        <v>#REF!</v>
      </c>
      <c r="D36" s="96" t="e">
        <f>+#REF!</f>
        <v>#REF!</v>
      </c>
      <c r="E36" s="96" t="e">
        <f>+#REF!</f>
        <v>#REF!</v>
      </c>
      <c r="F36" s="96" t="e">
        <f>+#REF!</f>
        <v>#REF!</v>
      </c>
      <c r="G36" s="96" t="e">
        <f>+#REF!</f>
        <v>#REF!</v>
      </c>
      <c r="H36" s="96" t="e">
        <f>+#REF!</f>
        <v>#REF!</v>
      </c>
      <c r="I36" s="96"/>
      <c r="J36" s="96"/>
      <c r="K36" s="96"/>
      <c r="L36" s="96"/>
      <c r="M36" s="96" t="e">
        <f>+#REF!</f>
        <v>#REF!</v>
      </c>
      <c r="N36" s="96" t="e">
        <f>+#REF!</f>
        <v>#REF!</v>
      </c>
      <c r="O36" s="96" t="e">
        <f>+#REF!</f>
        <v>#REF!</v>
      </c>
      <c r="P36" s="168" t="e">
        <f>+#REF!</f>
        <v>#REF!</v>
      </c>
      <c r="Q36" s="168" t="e">
        <f>+#REF!</f>
        <v>#REF!</v>
      </c>
      <c r="R36" s="485" t="e">
        <f>+#REF!/$R$3</f>
        <v>#REF!</v>
      </c>
      <c r="S36" s="485" t="e">
        <f>+#REF!/$R$3</f>
        <v>#REF!</v>
      </c>
      <c r="T36" s="485" t="e">
        <f>+#REF!/$R$3</f>
        <v>#REF!</v>
      </c>
      <c r="U36" s="485" t="e">
        <f>+#REF!/$R$3</f>
        <v>#REF!</v>
      </c>
      <c r="V36" s="485" t="e">
        <f>+#REF!/$R$3</f>
        <v>#REF!</v>
      </c>
      <c r="W36" s="485" t="e">
        <f>+#REF!/$R$3</f>
        <v>#REF!</v>
      </c>
      <c r="X36" s="485" t="e">
        <f>+#REF!/$R$3</f>
        <v>#REF!</v>
      </c>
      <c r="Y36" s="485" t="e">
        <f>+#REF!/$R$3</f>
        <v>#REF!</v>
      </c>
      <c r="Z36" s="485" t="e">
        <f>+#REF!/$R$3</f>
        <v>#REF!</v>
      </c>
      <c r="AA36" s="485" t="e">
        <f>+#REF!/$R$3</f>
        <v>#REF!</v>
      </c>
      <c r="AB36" s="485" t="e">
        <f>+#REF!/$R$3</f>
        <v>#REF!</v>
      </c>
      <c r="AC36" s="486"/>
      <c r="AD36" s="484"/>
      <c r="AE36" s="483"/>
    </row>
    <row r="37" spans="1:31" s="198" customFormat="1" ht="33.75" customHeight="1" x14ac:dyDescent="0.25">
      <c r="A37" s="96" t="e">
        <f>+#REF!</f>
        <v>#REF!</v>
      </c>
      <c r="B37" s="168" t="e">
        <f>+#REF!</f>
        <v>#REF!</v>
      </c>
      <c r="C37" s="487" t="e">
        <f>+#REF!</f>
        <v>#REF!</v>
      </c>
      <c r="D37" s="96" t="e">
        <f>+#REF!</f>
        <v>#REF!</v>
      </c>
      <c r="E37" s="96" t="e">
        <f>+#REF!</f>
        <v>#REF!</v>
      </c>
      <c r="F37" s="96" t="e">
        <f>+#REF!</f>
        <v>#REF!</v>
      </c>
      <c r="G37" s="96" t="e">
        <f>+#REF!</f>
        <v>#REF!</v>
      </c>
      <c r="H37" s="96" t="e">
        <f>+#REF!</f>
        <v>#REF!</v>
      </c>
      <c r="I37" s="96"/>
      <c r="J37" s="96"/>
      <c r="K37" s="96"/>
      <c r="L37" s="96"/>
      <c r="M37" s="96" t="e">
        <f>+#REF!</f>
        <v>#REF!</v>
      </c>
      <c r="N37" s="96" t="e">
        <f>+#REF!</f>
        <v>#REF!</v>
      </c>
      <c r="O37" s="96" t="e">
        <f>+#REF!</f>
        <v>#REF!</v>
      </c>
      <c r="P37" s="168" t="e">
        <f>+#REF!</f>
        <v>#REF!</v>
      </c>
      <c r="Q37" s="168" t="e">
        <f>+#REF!</f>
        <v>#REF!</v>
      </c>
      <c r="R37" s="485" t="e">
        <f>+#REF!/$R$3</f>
        <v>#REF!</v>
      </c>
      <c r="S37" s="485" t="e">
        <f>+#REF!/$R$3</f>
        <v>#REF!</v>
      </c>
      <c r="T37" s="485" t="e">
        <f>+#REF!/$R$3</f>
        <v>#REF!</v>
      </c>
      <c r="U37" s="485" t="e">
        <f>+#REF!/$R$3</f>
        <v>#REF!</v>
      </c>
      <c r="V37" s="485" t="e">
        <f>+#REF!/$R$3</f>
        <v>#REF!</v>
      </c>
      <c r="W37" s="485" t="e">
        <f>+#REF!/$R$3</f>
        <v>#REF!</v>
      </c>
      <c r="X37" s="485" t="e">
        <f>+#REF!/$R$3</f>
        <v>#REF!</v>
      </c>
      <c r="Y37" s="485" t="e">
        <f>+#REF!/$R$3</f>
        <v>#REF!</v>
      </c>
      <c r="Z37" s="485" t="e">
        <f>+#REF!/$R$3</f>
        <v>#REF!</v>
      </c>
      <c r="AA37" s="485" t="e">
        <f>+#REF!/$R$3</f>
        <v>#REF!</v>
      </c>
      <c r="AB37" s="485" t="e">
        <f>+#REF!/$R$3</f>
        <v>#REF!</v>
      </c>
      <c r="AC37" s="486"/>
      <c r="AD37" s="484"/>
      <c r="AE37" s="483"/>
    </row>
    <row r="38" spans="1:31" s="198" customFormat="1" ht="33.75" customHeight="1" x14ac:dyDescent="0.25">
      <c r="A38" s="96" t="e">
        <f>+#REF!</f>
        <v>#REF!</v>
      </c>
      <c r="B38" s="168" t="e">
        <f>+#REF!</f>
        <v>#REF!</v>
      </c>
      <c r="C38" s="487" t="e">
        <f>+#REF!</f>
        <v>#REF!</v>
      </c>
      <c r="D38" s="96" t="e">
        <f>+#REF!</f>
        <v>#REF!</v>
      </c>
      <c r="E38" s="96" t="e">
        <f>+#REF!</f>
        <v>#REF!</v>
      </c>
      <c r="F38" s="96" t="e">
        <f>+#REF!</f>
        <v>#REF!</v>
      </c>
      <c r="G38" s="96" t="e">
        <f>+#REF!</f>
        <v>#REF!</v>
      </c>
      <c r="H38" s="96" t="e">
        <f>+#REF!</f>
        <v>#REF!</v>
      </c>
      <c r="I38" s="96"/>
      <c r="J38" s="96"/>
      <c r="K38" s="96"/>
      <c r="L38" s="96"/>
      <c r="M38" s="96" t="e">
        <f>+#REF!</f>
        <v>#REF!</v>
      </c>
      <c r="N38" s="96" t="e">
        <f>+#REF!</f>
        <v>#REF!</v>
      </c>
      <c r="O38" s="96" t="e">
        <f>+#REF!</f>
        <v>#REF!</v>
      </c>
      <c r="P38" s="168" t="e">
        <f>+#REF!</f>
        <v>#REF!</v>
      </c>
      <c r="Q38" s="168" t="e">
        <f>+#REF!</f>
        <v>#REF!</v>
      </c>
      <c r="R38" s="485" t="e">
        <f>+#REF!/$R$3</f>
        <v>#REF!</v>
      </c>
      <c r="S38" s="485" t="e">
        <f>+#REF!/$R$3</f>
        <v>#REF!</v>
      </c>
      <c r="T38" s="485" t="e">
        <f>+#REF!/$R$3</f>
        <v>#REF!</v>
      </c>
      <c r="U38" s="485" t="e">
        <f>+#REF!/$R$3</f>
        <v>#REF!</v>
      </c>
      <c r="V38" s="485" t="e">
        <f>+#REF!/$R$3</f>
        <v>#REF!</v>
      </c>
      <c r="W38" s="485" t="e">
        <f>+#REF!/$R$3</f>
        <v>#REF!</v>
      </c>
      <c r="X38" s="485" t="e">
        <f>+#REF!/$R$3</f>
        <v>#REF!</v>
      </c>
      <c r="Y38" s="485" t="e">
        <f>+#REF!/$R$3</f>
        <v>#REF!</v>
      </c>
      <c r="Z38" s="485" t="e">
        <f>+#REF!/$R$3</f>
        <v>#REF!</v>
      </c>
      <c r="AA38" s="485" t="e">
        <f>+#REF!/$R$3</f>
        <v>#REF!</v>
      </c>
      <c r="AB38" s="485" t="e">
        <f>+#REF!/$R$3</f>
        <v>#REF!</v>
      </c>
      <c r="AC38" s="486"/>
      <c r="AD38" s="484"/>
      <c r="AE38" s="483"/>
    </row>
    <row r="39" spans="1:31" s="198" customFormat="1" ht="33.75" customHeight="1" x14ac:dyDescent="0.25">
      <c r="A39" s="96" t="e">
        <f>+#REF!</f>
        <v>#REF!</v>
      </c>
      <c r="B39" s="168" t="e">
        <f>+#REF!</f>
        <v>#REF!</v>
      </c>
      <c r="C39" s="487" t="e">
        <f>+#REF!</f>
        <v>#REF!</v>
      </c>
      <c r="D39" s="96" t="e">
        <f>+#REF!</f>
        <v>#REF!</v>
      </c>
      <c r="E39" s="96" t="e">
        <f>+#REF!</f>
        <v>#REF!</v>
      </c>
      <c r="F39" s="96" t="e">
        <f>+#REF!</f>
        <v>#REF!</v>
      </c>
      <c r="G39" s="96" t="e">
        <f>+#REF!</f>
        <v>#REF!</v>
      </c>
      <c r="H39" s="96" t="e">
        <f>+#REF!</f>
        <v>#REF!</v>
      </c>
      <c r="I39" s="96"/>
      <c r="J39" s="96"/>
      <c r="K39" s="96"/>
      <c r="L39" s="96"/>
      <c r="M39" s="96" t="e">
        <f>+#REF!</f>
        <v>#REF!</v>
      </c>
      <c r="N39" s="96" t="e">
        <f>+#REF!</f>
        <v>#REF!</v>
      </c>
      <c r="O39" s="96" t="e">
        <f>+#REF!</f>
        <v>#REF!</v>
      </c>
      <c r="P39" s="168" t="e">
        <f>+#REF!</f>
        <v>#REF!</v>
      </c>
      <c r="Q39" s="168" t="e">
        <f>+#REF!</f>
        <v>#REF!</v>
      </c>
      <c r="R39" s="485" t="e">
        <f>+#REF!/$R$3</f>
        <v>#REF!</v>
      </c>
      <c r="S39" s="485" t="e">
        <f>+#REF!/$R$3</f>
        <v>#REF!</v>
      </c>
      <c r="T39" s="485" t="e">
        <f>+#REF!/$R$3</f>
        <v>#REF!</v>
      </c>
      <c r="U39" s="485" t="e">
        <f>+#REF!/$R$3</f>
        <v>#REF!</v>
      </c>
      <c r="V39" s="485" t="e">
        <f>+#REF!/$R$3</f>
        <v>#REF!</v>
      </c>
      <c r="W39" s="485" t="e">
        <f>+#REF!/$R$3</f>
        <v>#REF!</v>
      </c>
      <c r="X39" s="485" t="e">
        <f>+#REF!/$R$3</f>
        <v>#REF!</v>
      </c>
      <c r="Y39" s="485" t="e">
        <f>+#REF!/$R$3</f>
        <v>#REF!</v>
      </c>
      <c r="Z39" s="485" t="e">
        <f>+#REF!/$R$3</f>
        <v>#REF!</v>
      </c>
      <c r="AA39" s="485" t="e">
        <f>+#REF!/$R$3</f>
        <v>#REF!</v>
      </c>
      <c r="AB39" s="485" t="e">
        <f>+#REF!/$R$3</f>
        <v>#REF!</v>
      </c>
      <c r="AC39" s="486"/>
      <c r="AD39" s="484"/>
      <c r="AE39" s="483"/>
    </row>
    <row r="40" spans="1:31" s="198" customFormat="1" ht="33.75" customHeight="1" x14ac:dyDescent="0.25">
      <c r="A40" s="96" t="e">
        <f>+#REF!</f>
        <v>#REF!</v>
      </c>
      <c r="B40" s="168" t="e">
        <f>+#REF!</f>
        <v>#REF!</v>
      </c>
      <c r="C40" s="487" t="e">
        <f>+#REF!</f>
        <v>#REF!</v>
      </c>
      <c r="D40" s="96" t="e">
        <f>+#REF!</f>
        <v>#REF!</v>
      </c>
      <c r="E40" s="96" t="e">
        <f>+#REF!</f>
        <v>#REF!</v>
      </c>
      <c r="F40" s="96" t="e">
        <f>+#REF!</f>
        <v>#REF!</v>
      </c>
      <c r="G40" s="96" t="e">
        <f>+#REF!</f>
        <v>#REF!</v>
      </c>
      <c r="H40" s="96" t="e">
        <f>+#REF!</f>
        <v>#REF!</v>
      </c>
      <c r="I40" s="96"/>
      <c r="J40" s="96"/>
      <c r="K40" s="96"/>
      <c r="L40" s="96"/>
      <c r="M40" s="96" t="e">
        <f>+#REF!</f>
        <v>#REF!</v>
      </c>
      <c r="N40" s="96" t="e">
        <f>+#REF!</f>
        <v>#REF!</v>
      </c>
      <c r="O40" s="96" t="e">
        <f>+#REF!</f>
        <v>#REF!</v>
      </c>
      <c r="P40" s="168" t="e">
        <f>+#REF!</f>
        <v>#REF!</v>
      </c>
      <c r="Q40" s="168" t="e">
        <f>+#REF!</f>
        <v>#REF!</v>
      </c>
      <c r="R40" s="485" t="e">
        <f>+#REF!/$R$3</f>
        <v>#REF!</v>
      </c>
      <c r="S40" s="485" t="e">
        <f>+#REF!/$R$3</f>
        <v>#REF!</v>
      </c>
      <c r="T40" s="485" t="e">
        <f>+#REF!/$R$3</f>
        <v>#REF!</v>
      </c>
      <c r="U40" s="485" t="e">
        <f>+#REF!/$R$3</f>
        <v>#REF!</v>
      </c>
      <c r="V40" s="485" t="e">
        <f>+#REF!/$R$3</f>
        <v>#REF!</v>
      </c>
      <c r="W40" s="485" t="e">
        <f>+#REF!/$R$3</f>
        <v>#REF!</v>
      </c>
      <c r="X40" s="485" t="e">
        <f>+#REF!/$R$3</f>
        <v>#REF!</v>
      </c>
      <c r="Y40" s="485" t="e">
        <f>+#REF!/$R$3</f>
        <v>#REF!</v>
      </c>
      <c r="Z40" s="485" t="e">
        <f>+#REF!/$R$3</f>
        <v>#REF!</v>
      </c>
      <c r="AA40" s="485" t="e">
        <f>+#REF!/$R$3</f>
        <v>#REF!</v>
      </c>
      <c r="AB40" s="485" t="e">
        <f>+#REF!/$R$3</f>
        <v>#REF!</v>
      </c>
      <c r="AC40" s="486"/>
      <c r="AD40" s="484"/>
      <c r="AE40" s="483"/>
    </row>
    <row r="41" spans="1:31" s="198" customFormat="1" ht="33.75" customHeight="1" x14ac:dyDescent="0.25">
      <c r="A41" s="96" t="e">
        <f>+#REF!</f>
        <v>#REF!</v>
      </c>
      <c r="B41" s="168" t="e">
        <f>+#REF!</f>
        <v>#REF!</v>
      </c>
      <c r="C41" s="487" t="e">
        <f>+#REF!</f>
        <v>#REF!</v>
      </c>
      <c r="D41" s="96" t="e">
        <f>+#REF!</f>
        <v>#REF!</v>
      </c>
      <c r="E41" s="96" t="e">
        <f>+#REF!</f>
        <v>#REF!</v>
      </c>
      <c r="F41" s="96" t="e">
        <f>+#REF!</f>
        <v>#REF!</v>
      </c>
      <c r="G41" s="96" t="e">
        <f>+#REF!</f>
        <v>#REF!</v>
      </c>
      <c r="H41" s="96" t="e">
        <f>+#REF!</f>
        <v>#REF!</v>
      </c>
      <c r="I41" s="96"/>
      <c r="J41" s="96"/>
      <c r="K41" s="96"/>
      <c r="L41" s="96"/>
      <c r="M41" s="96" t="e">
        <f>+#REF!</f>
        <v>#REF!</v>
      </c>
      <c r="N41" s="96" t="e">
        <f>+#REF!</f>
        <v>#REF!</v>
      </c>
      <c r="O41" s="96" t="e">
        <f>+#REF!</f>
        <v>#REF!</v>
      </c>
      <c r="P41" s="168" t="e">
        <f>+#REF!</f>
        <v>#REF!</v>
      </c>
      <c r="Q41" s="168" t="e">
        <f>+#REF!</f>
        <v>#REF!</v>
      </c>
      <c r="R41" s="485" t="e">
        <f>+#REF!/$R$3</f>
        <v>#REF!</v>
      </c>
      <c r="S41" s="485" t="e">
        <f>+#REF!/$R$3</f>
        <v>#REF!</v>
      </c>
      <c r="T41" s="485" t="e">
        <f>+#REF!/$R$3</f>
        <v>#REF!</v>
      </c>
      <c r="U41" s="485" t="e">
        <f>+#REF!/$R$3</f>
        <v>#REF!</v>
      </c>
      <c r="V41" s="485" t="e">
        <f>+#REF!/$R$3</f>
        <v>#REF!</v>
      </c>
      <c r="W41" s="485" t="e">
        <f>+#REF!/$R$3</f>
        <v>#REF!</v>
      </c>
      <c r="X41" s="485" t="e">
        <f>+#REF!/$R$3</f>
        <v>#REF!</v>
      </c>
      <c r="Y41" s="485" t="e">
        <f>+#REF!/$R$3</f>
        <v>#REF!</v>
      </c>
      <c r="Z41" s="485" t="e">
        <f>+#REF!/$R$3</f>
        <v>#REF!</v>
      </c>
      <c r="AA41" s="485" t="e">
        <f>+#REF!/$R$3</f>
        <v>#REF!</v>
      </c>
      <c r="AB41" s="485" t="e">
        <f>+#REF!/$R$3</f>
        <v>#REF!</v>
      </c>
      <c r="AC41" s="486"/>
      <c r="AD41" s="484"/>
      <c r="AE41" s="483"/>
    </row>
    <row r="42" spans="1:31" s="198" customFormat="1" ht="33.75" customHeight="1" x14ac:dyDescent="0.25">
      <c r="A42" s="96" t="e">
        <f>+#REF!</f>
        <v>#REF!</v>
      </c>
      <c r="B42" s="168" t="e">
        <f>+#REF!</f>
        <v>#REF!</v>
      </c>
      <c r="C42" s="487" t="e">
        <f>+#REF!</f>
        <v>#REF!</v>
      </c>
      <c r="D42" s="96" t="e">
        <f>+#REF!</f>
        <v>#REF!</v>
      </c>
      <c r="E42" s="96" t="e">
        <f>+#REF!</f>
        <v>#REF!</v>
      </c>
      <c r="F42" s="96" t="e">
        <f>+#REF!</f>
        <v>#REF!</v>
      </c>
      <c r="G42" s="96" t="e">
        <f>+#REF!</f>
        <v>#REF!</v>
      </c>
      <c r="H42" s="96" t="e">
        <f>+#REF!</f>
        <v>#REF!</v>
      </c>
      <c r="I42" s="96"/>
      <c r="J42" s="96"/>
      <c r="K42" s="96"/>
      <c r="L42" s="96"/>
      <c r="M42" s="96" t="e">
        <f>+#REF!</f>
        <v>#REF!</v>
      </c>
      <c r="N42" s="96" t="e">
        <f>+#REF!</f>
        <v>#REF!</v>
      </c>
      <c r="O42" s="96" t="e">
        <f>+#REF!</f>
        <v>#REF!</v>
      </c>
      <c r="P42" s="168" t="e">
        <f>+#REF!</f>
        <v>#REF!</v>
      </c>
      <c r="Q42" s="168" t="e">
        <f>+#REF!</f>
        <v>#REF!</v>
      </c>
      <c r="R42" s="485" t="e">
        <f>+#REF!/$R$3</f>
        <v>#REF!</v>
      </c>
      <c r="S42" s="485" t="e">
        <f>+#REF!/$R$3</f>
        <v>#REF!</v>
      </c>
      <c r="T42" s="485" t="e">
        <f>+#REF!/$R$3</f>
        <v>#REF!</v>
      </c>
      <c r="U42" s="485" t="e">
        <f>+#REF!/$R$3</f>
        <v>#REF!</v>
      </c>
      <c r="V42" s="485" t="e">
        <f>+#REF!/$R$3</f>
        <v>#REF!</v>
      </c>
      <c r="W42" s="485" t="e">
        <f>+#REF!/$R$3</f>
        <v>#REF!</v>
      </c>
      <c r="X42" s="485" t="e">
        <f>+#REF!/$R$3</f>
        <v>#REF!</v>
      </c>
      <c r="Y42" s="485" t="e">
        <f>+#REF!/$R$3</f>
        <v>#REF!</v>
      </c>
      <c r="Z42" s="485" t="e">
        <f>+#REF!/$R$3</f>
        <v>#REF!</v>
      </c>
      <c r="AA42" s="485" t="e">
        <f>+#REF!/$R$3</f>
        <v>#REF!</v>
      </c>
      <c r="AB42" s="485" t="e">
        <f>+#REF!/$R$3</f>
        <v>#REF!</v>
      </c>
      <c r="AC42" s="486"/>
      <c r="AD42" s="484"/>
      <c r="AE42" s="483"/>
    </row>
    <row r="43" spans="1:31" s="198" customFormat="1" ht="42" customHeight="1" x14ac:dyDescent="0.25">
      <c r="A43" s="96" t="e">
        <f>+#REF!</f>
        <v>#REF!</v>
      </c>
      <c r="B43" s="168" t="e">
        <f>+#REF!</f>
        <v>#REF!</v>
      </c>
      <c r="C43" s="487" t="e">
        <f>+#REF!</f>
        <v>#REF!</v>
      </c>
      <c r="D43" s="96" t="e">
        <f>+#REF!</f>
        <v>#REF!</v>
      </c>
      <c r="E43" s="96" t="e">
        <f>+#REF!</f>
        <v>#REF!</v>
      </c>
      <c r="F43" s="96" t="e">
        <f>+#REF!</f>
        <v>#REF!</v>
      </c>
      <c r="G43" s="96" t="e">
        <f>+#REF!</f>
        <v>#REF!</v>
      </c>
      <c r="H43" s="96" t="e">
        <f>+#REF!</f>
        <v>#REF!</v>
      </c>
      <c r="I43" s="96"/>
      <c r="J43" s="96"/>
      <c r="K43" s="96"/>
      <c r="L43" s="96"/>
      <c r="M43" s="96" t="e">
        <f>+#REF!</f>
        <v>#REF!</v>
      </c>
      <c r="N43" s="96" t="e">
        <f>+#REF!</f>
        <v>#REF!</v>
      </c>
      <c r="O43" s="96" t="e">
        <f>+#REF!</f>
        <v>#REF!</v>
      </c>
      <c r="P43" s="168" t="e">
        <f>+#REF!</f>
        <v>#REF!</v>
      </c>
      <c r="Q43" s="168" t="e">
        <f>+#REF!</f>
        <v>#REF!</v>
      </c>
      <c r="R43" s="485" t="e">
        <f>+#REF!/$R$3</f>
        <v>#REF!</v>
      </c>
      <c r="S43" s="485" t="e">
        <f>+#REF!/$R$3</f>
        <v>#REF!</v>
      </c>
      <c r="T43" s="485" t="e">
        <f>+#REF!/$R$3</f>
        <v>#REF!</v>
      </c>
      <c r="U43" s="485" t="e">
        <f>+#REF!/$R$3</f>
        <v>#REF!</v>
      </c>
      <c r="V43" s="485" t="e">
        <f>+#REF!/$R$3</f>
        <v>#REF!</v>
      </c>
      <c r="W43" s="485" t="e">
        <f>+#REF!/$R$3</f>
        <v>#REF!</v>
      </c>
      <c r="X43" s="485" t="e">
        <f>+#REF!/$R$3</f>
        <v>#REF!</v>
      </c>
      <c r="Y43" s="485" t="e">
        <f>+#REF!/$R$3</f>
        <v>#REF!</v>
      </c>
      <c r="Z43" s="485" t="e">
        <f>+#REF!/$R$3</f>
        <v>#REF!</v>
      </c>
      <c r="AA43" s="485" t="e">
        <f>+#REF!/$R$3</f>
        <v>#REF!</v>
      </c>
      <c r="AB43" s="485" t="e">
        <f>+#REF!/$R$3</f>
        <v>#REF!</v>
      </c>
      <c r="AC43" s="486"/>
      <c r="AD43" s="484"/>
      <c r="AE43" s="483"/>
    </row>
    <row r="44" spans="1:31" s="198" customFormat="1" ht="33.75" customHeight="1" x14ac:dyDescent="0.25">
      <c r="A44" s="96" t="e">
        <f>+#REF!</f>
        <v>#REF!</v>
      </c>
      <c r="B44" s="168" t="e">
        <f>+#REF!</f>
        <v>#REF!</v>
      </c>
      <c r="C44" s="487" t="e">
        <f>+#REF!</f>
        <v>#REF!</v>
      </c>
      <c r="D44" s="96" t="e">
        <f>+#REF!</f>
        <v>#REF!</v>
      </c>
      <c r="E44" s="96" t="e">
        <f>+#REF!</f>
        <v>#REF!</v>
      </c>
      <c r="F44" s="96" t="e">
        <f>+#REF!</f>
        <v>#REF!</v>
      </c>
      <c r="G44" s="96" t="e">
        <f>+#REF!</f>
        <v>#REF!</v>
      </c>
      <c r="H44" s="96" t="e">
        <f>+#REF!</f>
        <v>#REF!</v>
      </c>
      <c r="I44" s="96"/>
      <c r="J44" s="96"/>
      <c r="K44" s="96"/>
      <c r="L44" s="96"/>
      <c r="M44" s="96" t="e">
        <f>+#REF!</f>
        <v>#REF!</v>
      </c>
      <c r="N44" s="96" t="e">
        <f>+#REF!</f>
        <v>#REF!</v>
      </c>
      <c r="O44" s="96" t="e">
        <f>+#REF!</f>
        <v>#REF!</v>
      </c>
      <c r="P44" s="168" t="e">
        <f>+#REF!</f>
        <v>#REF!</v>
      </c>
      <c r="Q44" s="168" t="e">
        <f>+#REF!</f>
        <v>#REF!</v>
      </c>
      <c r="R44" s="485" t="e">
        <f>+#REF!/$R$3</f>
        <v>#REF!</v>
      </c>
      <c r="S44" s="485" t="e">
        <f>+#REF!/$R$3</f>
        <v>#REF!</v>
      </c>
      <c r="T44" s="485" t="e">
        <f>+#REF!/$R$3</f>
        <v>#REF!</v>
      </c>
      <c r="U44" s="485" t="e">
        <f>+#REF!/$R$3</f>
        <v>#REF!</v>
      </c>
      <c r="V44" s="485" t="e">
        <f>+#REF!/$R$3</f>
        <v>#REF!</v>
      </c>
      <c r="W44" s="485" t="e">
        <f>+#REF!/$R$3</f>
        <v>#REF!</v>
      </c>
      <c r="X44" s="485" t="e">
        <f>+#REF!/$R$3</f>
        <v>#REF!</v>
      </c>
      <c r="Y44" s="485" t="e">
        <f>+#REF!/$R$3</f>
        <v>#REF!</v>
      </c>
      <c r="Z44" s="485" t="e">
        <f>+#REF!/$R$3</f>
        <v>#REF!</v>
      </c>
      <c r="AA44" s="485" t="e">
        <f>+#REF!/$R$3</f>
        <v>#REF!</v>
      </c>
      <c r="AB44" s="485" t="e">
        <f>+#REF!/$R$3</f>
        <v>#REF!</v>
      </c>
      <c r="AC44" s="486"/>
      <c r="AD44" s="484"/>
      <c r="AE44" s="483"/>
    </row>
    <row r="45" spans="1:31" s="198" customFormat="1" ht="33.75" customHeight="1" x14ac:dyDescent="0.25">
      <c r="A45" s="96" t="e">
        <f>+#REF!</f>
        <v>#REF!</v>
      </c>
      <c r="B45" s="168" t="e">
        <f>+#REF!</f>
        <v>#REF!</v>
      </c>
      <c r="C45" s="487" t="e">
        <f>+#REF!</f>
        <v>#REF!</v>
      </c>
      <c r="D45" s="96" t="e">
        <f>+#REF!</f>
        <v>#REF!</v>
      </c>
      <c r="E45" s="96" t="e">
        <f>+#REF!</f>
        <v>#REF!</v>
      </c>
      <c r="F45" s="96" t="e">
        <f>+#REF!</f>
        <v>#REF!</v>
      </c>
      <c r="G45" s="96" t="e">
        <f>+#REF!</f>
        <v>#REF!</v>
      </c>
      <c r="H45" s="96" t="e">
        <f>+#REF!</f>
        <v>#REF!</v>
      </c>
      <c r="I45" s="96"/>
      <c r="J45" s="96"/>
      <c r="K45" s="96"/>
      <c r="L45" s="96"/>
      <c r="M45" s="96" t="e">
        <f>+#REF!</f>
        <v>#REF!</v>
      </c>
      <c r="N45" s="96" t="e">
        <f>+#REF!</f>
        <v>#REF!</v>
      </c>
      <c r="O45" s="96" t="e">
        <f>+#REF!</f>
        <v>#REF!</v>
      </c>
      <c r="P45" s="168" t="e">
        <f>+#REF!</f>
        <v>#REF!</v>
      </c>
      <c r="Q45" s="168" t="e">
        <f>+#REF!</f>
        <v>#REF!</v>
      </c>
      <c r="R45" s="485" t="e">
        <f>+#REF!/$R$3</f>
        <v>#REF!</v>
      </c>
      <c r="S45" s="485" t="e">
        <f>+#REF!/$R$3</f>
        <v>#REF!</v>
      </c>
      <c r="T45" s="485" t="e">
        <f>+#REF!/$R$3</f>
        <v>#REF!</v>
      </c>
      <c r="U45" s="485" t="e">
        <f>+#REF!/$R$3</f>
        <v>#REF!</v>
      </c>
      <c r="V45" s="485" t="e">
        <f>+#REF!/$R$3</f>
        <v>#REF!</v>
      </c>
      <c r="W45" s="485" t="e">
        <f>+#REF!/$R$3</f>
        <v>#REF!</v>
      </c>
      <c r="X45" s="485" t="e">
        <f>+#REF!/$R$3</f>
        <v>#REF!</v>
      </c>
      <c r="Y45" s="485" t="e">
        <f>+#REF!/$R$3</f>
        <v>#REF!</v>
      </c>
      <c r="Z45" s="485" t="e">
        <f>+#REF!/$R$3</f>
        <v>#REF!</v>
      </c>
      <c r="AA45" s="485" t="e">
        <f>+#REF!/$R$3</f>
        <v>#REF!</v>
      </c>
      <c r="AB45" s="485" t="e">
        <f>+#REF!/$R$3</f>
        <v>#REF!</v>
      </c>
      <c r="AC45" s="486"/>
      <c r="AD45" s="484"/>
      <c r="AE45" s="483"/>
    </row>
    <row r="46" spans="1:31" s="198" customFormat="1" ht="33.75" customHeight="1" x14ac:dyDescent="0.25">
      <c r="A46" s="96" t="e">
        <f>+#REF!</f>
        <v>#REF!</v>
      </c>
      <c r="B46" s="168" t="e">
        <f>+#REF!</f>
        <v>#REF!</v>
      </c>
      <c r="C46" s="487" t="e">
        <f>+#REF!</f>
        <v>#REF!</v>
      </c>
      <c r="D46" s="96" t="e">
        <f>+#REF!</f>
        <v>#REF!</v>
      </c>
      <c r="E46" s="96" t="e">
        <f>+#REF!</f>
        <v>#REF!</v>
      </c>
      <c r="F46" s="96" t="e">
        <f>+#REF!</f>
        <v>#REF!</v>
      </c>
      <c r="G46" s="96" t="e">
        <f>+#REF!</f>
        <v>#REF!</v>
      </c>
      <c r="H46" s="96" t="e">
        <f>+#REF!</f>
        <v>#REF!</v>
      </c>
      <c r="I46" s="96"/>
      <c r="J46" s="96"/>
      <c r="K46" s="96"/>
      <c r="L46" s="96"/>
      <c r="M46" s="96" t="e">
        <f>+#REF!</f>
        <v>#REF!</v>
      </c>
      <c r="N46" s="96" t="e">
        <f>+#REF!</f>
        <v>#REF!</v>
      </c>
      <c r="O46" s="96" t="e">
        <f>+#REF!</f>
        <v>#REF!</v>
      </c>
      <c r="P46" s="168" t="e">
        <f>+#REF!</f>
        <v>#REF!</v>
      </c>
      <c r="Q46" s="168" t="e">
        <f>+#REF!</f>
        <v>#REF!</v>
      </c>
      <c r="R46" s="485" t="e">
        <f>+#REF!/$R$3</f>
        <v>#REF!</v>
      </c>
      <c r="S46" s="485" t="e">
        <f>+#REF!/$R$3</f>
        <v>#REF!</v>
      </c>
      <c r="T46" s="485" t="e">
        <f>+#REF!/$R$3</f>
        <v>#REF!</v>
      </c>
      <c r="U46" s="485" t="e">
        <f>+#REF!/$R$3</f>
        <v>#REF!</v>
      </c>
      <c r="V46" s="485" t="e">
        <f>+#REF!/$R$3</f>
        <v>#REF!</v>
      </c>
      <c r="W46" s="485" t="e">
        <f>+#REF!/$R$3</f>
        <v>#REF!</v>
      </c>
      <c r="X46" s="485" t="e">
        <f>+#REF!/$R$3</f>
        <v>#REF!</v>
      </c>
      <c r="Y46" s="485" t="e">
        <f>+#REF!/$R$3</f>
        <v>#REF!</v>
      </c>
      <c r="Z46" s="485" t="e">
        <f>+#REF!/$R$3</f>
        <v>#REF!</v>
      </c>
      <c r="AA46" s="485" t="e">
        <f>+#REF!/$R$3</f>
        <v>#REF!</v>
      </c>
      <c r="AB46" s="485" t="e">
        <f>+#REF!/$R$3</f>
        <v>#REF!</v>
      </c>
      <c r="AC46" s="486"/>
      <c r="AD46" s="484"/>
      <c r="AE46" s="483"/>
    </row>
    <row r="47" spans="1:31" s="198" customFormat="1" ht="33.75" customHeight="1" x14ac:dyDescent="0.25">
      <c r="A47" s="96" t="e">
        <f>+#REF!</f>
        <v>#REF!</v>
      </c>
      <c r="B47" s="168" t="e">
        <f>+#REF!</f>
        <v>#REF!</v>
      </c>
      <c r="C47" s="487" t="e">
        <f>+#REF!</f>
        <v>#REF!</v>
      </c>
      <c r="D47" s="96" t="e">
        <f>+#REF!</f>
        <v>#REF!</v>
      </c>
      <c r="E47" s="96" t="e">
        <f>+#REF!</f>
        <v>#REF!</v>
      </c>
      <c r="F47" s="96" t="e">
        <f>+#REF!</f>
        <v>#REF!</v>
      </c>
      <c r="G47" s="96" t="e">
        <f>+#REF!</f>
        <v>#REF!</v>
      </c>
      <c r="H47" s="96" t="e">
        <f>+#REF!</f>
        <v>#REF!</v>
      </c>
      <c r="I47" s="96"/>
      <c r="J47" s="96"/>
      <c r="K47" s="96"/>
      <c r="L47" s="96"/>
      <c r="M47" s="96" t="e">
        <f>+#REF!</f>
        <v>#REF!</v>
      </c>
      <c r="N47" s="96" t="e">
        <f>+#REF!</f>
        <v>#REF!</v>
      </c>
      <c r="O47" s="96" t="e">
        <f>+#REF!</f>
        <v>#REF!</v>
      </c>
      <c r="P47" s="168" t="e">
        <f>+#REF!</f>
        <v>#REF!</v>
      </c>
      <c r="Q47" s="168" t="e">
        <f>+#REF!</f>
        <v>#REF!</v>
      </c>
      <c r="R47" s="485" t="e">
        <f>+#REF!/$R$3</f>
        <v>#REF!</v>
      </c>
      <c r="S47" s="485" t="e">
        <f>+#REF!/$R$3</f>
        <v>#REF!</v>
      </c>
      <c r="T47" s="485" t="e">
        <f>+#REF!/$R$3</f>
        <v>#REF!</v>
      </c>
      <c r="U47" s="485" t="e">
        <f>+#REF!/$R$3</f>
        <v>#REF!</v>
      </c>
      <c r="V47" s="485" t="e">
        <f>+#REF!/$R$3</f>
        <v>#REF!</v>
      </c>
      <c r="W47" s="485" t="e">
        <f>+#REF!/$R$3</f>
        <v>#REF!</v>
      </c>
      <c r="X47" s="485" t="e">
        <f>+#REF!/$R$3</f>
        <v>#REF!</v>
      </c>
      <c r="Y47" s="485" t="e">
        <f>+#REF!/$R$3</f>
        <v>#REF!</v>
      </c>
      <c r="Z47" s="485" t="e">
        <f>+#REF!/$R$3</f>
        <v>#REF!</v>
      </c>
      <c r="AA47" s="485" t="e">
        <f>+#REF!/$R$3</f>
        <v>#REF!</v>
      </c>
      <c r="AB47" s="485" t="e">
        <f>+#REF!/$R$3</f>
        <v>#REF!</v>
      </c>
      <c r="AC47" s="486"/>
      <c r="AD47" s="484"/>
      <c r="AE47" s="483"/>
    </row>
    <row r="48" spans="1:31" s="198" customFormat="1" ht="33.75" customHeight="1" x14ac:dyDescent="0.25">
      <c r="A48" s="96" t="e">
        <f>+#REF!</f>
        <v>#REF!</v>
      </c>
      <c r="B48" s="168" t="e">
        <f>+#REF!</f>
        <v>#REF!</v>
      </c>
      <c r="C48" s="487" t="e">
        <f>+#REF!</f>
        <v>#REF!</v>
      </c>
      <c r="D48" s="96" t="e">
        <f>+#REF!</f>
        <v>#REF!</v>
      </c>
      <c r="E48" s="96" t="e">
        <f>+#REF!</f>
        <v>#REF!</v>
      </c>
      <c r="F48" s="96" t="e">
        <f>+#REF!</f>
        <v>#REF!</v>
      </c>
      <c r="G48" s="96" t="e">
        <f>+#REF!</f>
        <v>#REF!</v>
      </c>
      <c r="H48" s="96" t="e">
        <f>+#REF!</f>
        <v>#REF!</v>
      </c>
      <c r="I48" s="96"/>
      <c r="J48" s="96"/>
      <c r="K48" s="96"/>
      <c r="L48" s="96"/>
      <c r="M48" s="96" t="e">
        <f>+#REF!</f>
        <v>#REF!</v>
      </c>
      <c r="N48" s="96" t="e">
        <f>+#REF!</f>
        <v>#REF!</v>
      </c>
      <c r="O48" s="96" t="e">
        <f>+#REF!</f>
        <v>#REF!</v>
      </c>
      <c r="P48" s="168" t="e">
        <f>+#REF!</f>
        <v>#REF!</v>
      </c>
      <c r="Q48" s="168" t="e">
        <f>+#REF!</f>
        <v>#REF!</v>
      </c>
      <c r="R48" s="485" t="e">
        <f>+#REF!/$R$3</f>
        <v>#REF!</v>
      </c>
      <c r="S48" s="485" t="e">
        <f>+#REF!/$R$3</f>
        <v>#REF!</v>
      </c>
      <c r="T48" s="485" t="e">
        <f>+#REF!/$R$3</f>
        <v>#REF!</v>
      </c>
      <c r="U48" s="485" t="e">
        <f>+#REF!/$R$3</f>
        <v>#REF!</v>
      </c>
      <c r="V48" s="485" t="e">
        <f>+#REF!/$R$3</f>
        <v>#REF!</v>
      </c>
      <c r="W48" s="485" t="e">
        <f>+#REF!/$R$3</f>
        <v>#REF!</v>
      </c>
      <c r="X48" s="485" t="e">
        <f>+#REF!/$R$3</f>
        <v>#REF!</v>
      </c>
      <c r="Y48" s="485" t="e">
        <f>+#REF!/$R$3</f>
        <v>#REF!</v>
      </c>
      <c r="Z48" s="485" t="e">
        <f>+#REF!/$R$3</f>
        <v>#REF!</v>
      </c>
      <c r="AA48" s="485" t="e">
        <f>+#REF!/$R$3</f>
        <v>#REF!</v>
      </c>
      <c r="AB48" s="485" t="e">
        <f>+#REF!/$R$3</f>
        <v>#REF!</v>
      </c>
      <c r="AC48" s="486"/>
      <c r="AD48" s="484"/>
      <c r="AE48" s="483"/>
    </row>
    <row r="49" spans="1:31" s="198" customFormat="1" ht="33.75" customHeight="1" x14ac:dyDescent="0.25">
      <c r="A49" s="96" t="e">
        <f>+#REF!</f>
        <v>#REF!</v>
      </c>
      <c r="B49" s="168" t="e">
        <f>+#REF!</f>
        <v>#REF!</v>
      </c>
      <c r="C49" s="487" t="e">
        <f>+#REF!</f>
        <v>#REF!</v>
      </c>
      <c r="D49" s="96" t="e">
        <f>+#REF!</f>
        <v>#REF!</v>
      </c>
      <c r="E49" s="96" t="e">
        <f>+#REF!</f>
        <v>#REF!</v>
      </c>
      <c r="F49" s="96" t="e">
        <f>+#REF!</f>
        <v>#REF!</v>
      </c>
      <c r="G49" s="96" t="e">
        <f>+#REF!</f>
        <v>#REF!</v>
      </c>
      <c r="H49" s="96" t="e">
        <f>+#REF!</f>
        <v>#REF!</v>
      </c>
      <c r="I49" s="96"/>
      <c r="J49" s="96"/>
      <c r="K49" s="96"/>
      <c r="L49" s="96"/>
      <c r="M49" s="96" t="e">
        <f>+#REF!</f>
        <v>#REF!</v>
      </c>
      <c r="N49" s="96" t="e">
        <f>+#REF!</f>
        <v>#REF!</v>
      </c>
      <c r="O49" s="96" t="e">
        <f>+#REF!</f>
        <v>#REF!</v>
      </c>
      <c r="P49" s="168" t="e">
        <f>+#REF!</f>
        <v>#REF!</v>
      </c>
      <c r="Q49" s="168" t="e">
        <f>+#REF!</f>
        <v>#REF!</v>
      </c>
      <c r="R49" s="485" t="e">
        <f>+#REF!/$R$3</f>
        <v>#REF!</v>
      </c>
      <c r="S49" s="485" t="e">
        <f>+#REF!/$R$3</f>
        <v>#REF!</v>
      </c>
      <c r="T49" s="485" t="e">
        <f>+#REF!/$R$3</f>
        <v>#REF!</v>
      </c>
      <c r="U49" s="485" t="e">
        <f>+#REF!/$R$3</f>
        <v>#REF!</v>
      </c>
      <c r="V49" s="485" t="e">
        <f>+#REF!/$R$3</f>
        <v>#REF!</v>
      </c>
      <c r="W49" s="485" t="e">
        <f>+#REF!/$R$3</f>
        <v>#REF!</v>
      </c>
      <c r="X49" s="485" t="e">
        <f>+#REF!/$R$3</f>
        <v>#REF!</v>
      </c>
      <c r="Y49" s="485" t="e">
        <f>+#REF!/$R$3</f>
        <v>#REF!</v>
      </c>
      <c r="Z49" s="485" t="e">
        <f>+#REF!/$R$3</f>
        <v>#REF!</v>
      </c>
      <c r="AA49" s="485" t="e">
        <f>+#REF!/$R$3</f>
        <v>#REF!</v>
      </c>
      <c r="AB49" s="485" t="e">
        <f>+#REF!/$R$3</f>
        <v>#REF!</v>
      </c>
      <c r="AC49" s="486"/>
      <c r="AD49" s="484"/>
      <c r="AE49" s="483"/>
    </row>
    <row r="50" spans="1:31" s="198" customFormat="1" ht="33.75" customHeight="1" x14ac:dyDescent="0.25">
      <c r="A50" s="96" t="e">
        <f>+#REF!</f>
        <v>#REF!</v>
      </c>
      <c r="B50" s="168" t="e">
        <f>+#REF!</f>
        <v>#REF!</v>
      </c>
      <c r="C50" s="487" t="e">
        <f>+#REF!</f>
        <v>#REF!</v>
      </c>
      <c r="D50" s="96" t="e">
        <f>+#REF!</f>
        <v>#REF!</v>
      </c>
      <c r="E50" s="96" t="e">
        <f>+#REF!</f>
        <v>#REF!</v>
      </c>
      <c r="F50" s="96" t="e">
        <f>+#REF!</f>
        <v>#REF!</v>
      </c>
      <c r="G50" s="96" t="e">
        <f>+#REF!</f>
        <v>#REF!</v>
      </c>
      <c r="H50" s="96" t="e">
        <f>+#REF!</f>
        <v>#REF!</v>
      </c>
      <c r="I50" s="96"/>
      <c r="J50" s="96"/>
      <c r="K50" s="96"/>
      <c r="L50" s="96"/>
      <c r="M50" s="96" t="e">
        <f>+#REF!</f>
        <v>#REF!</v>
      </c>
      <c r="N50" s="96" t="e">
        <f>+#REF!</f>
        <v>#REF!</v>
      </c>
      <c r="O50" s="96" t="e">
        <f>+#REF!</f>
        <v>#REF!</v>
      </c>
      <c r="P50" s="168" t="e">
        <f>+#REF!</f>
        <v>#REF!</v>
      </c>
      <c r="Q50" s="168" t="e">
        <f>+#REF!</f>
        <v>#REF!</v>
      </c>
      <c r="R50" s="485" t="e">
        <f>+#REF!/$R$3</f>
        <v>#REF!</v>
      </c>
      <c r="S50" s="485" t="e">
        <f>+#REF!/$R$3</f>
        <v>#REF!</v>
      </c>
      <c r="T50" s="485" t="e">
        <f>+#REF!/$R$3</f>
        <v>#REF!</v>
      </c>
      <c r="U50" s="485" t="e">
        <f>+#REF!/$R$3</f>
        <v>#REF!</v>
      </c>
      <c r="V50" s="485" t="e">
        <f>+#REF!/$R$3</f>
        <v>#REF!</v>
      </c>
      <c r="W50" s="485" t="e">
        <f>+#REF!/$R$3</f>
        <v>#REF!</v>
      </c>
      <c r="X50" s="485" t="e">
        <f>+#REF!/$R$3</f>
        <v>#REF!</v>
      </c>
      <c r="Y50" s="485" t="e">
        <f>+#REF!/$R$3</f>
        <v>#REF!</v>
      </c>
      <c r="Z50" s="485" t="e">
        <f>+#REF!/$R$3</f>
        <v>#REF!</v>
      </c>
      <c r="AA50" s="485" t="e">
        <f>+#REF!/$R$3</f>
        <v>#REF!</v>
      </c>
      <c r="AB50" s="485" t="e">
        <f>+#REF!/$R$3</f>
        <v>#REF!</v>
      </c>
      <c r="AC50" s="486"/>
      <c r="AD50" s="484"/>
      <c r="AE50" s="483"/>
    </row>
    <row r="51" spans="1:31" s="198" customFormat="1" ht="33.75" customHeight="1" x14ac:dyDescent="0.25">
      <c r="A51" s="96" t="e">
        <f>+#REF!</f>
        <v>#REF!</v>
      </c>
      <c r="B51" s="168" t="e">
        <f>+#REF!</f>
        <v>#REF!</v>
      </c>
      <c r="C51" s="487" t="e">
        <f>+#REF!</f>
        <v>#REF!</v>
      </c>
      <c r="D51" s="96" t="e">
        <f>+#REF!</f>
        <v>#REF!</v>
      </c>
      <c r="E51" s="96" t="e">
        <f>+#REF!</f>
        <v>#REF!</v>
      </c>
      <c r="F51" s="96" t="e">
        <f>+#REF!</f>
        <v>#REF!</v>
      </c>
      <c r="G51" s="96" t="e">
        <f>+#REF!</f>
        <v>#REF!</v>
      </c>
      <c r="H51" s="96" t="e">
        <f>+#REF!</f>
        <v>#REF!</v>
      </c>
      <c r="I51" s="96"/>
      <c r="J51" s="96"/>
      <c r="K51" s="96"/>
      <c r="L51" s="96"/>
      <c r="M51" s="96" t="e">
        <f>+#REF!</f>
        <v>#REF!</v>
      </c>
      <c r="N51" s="96" t="e">
        <f>+#REF!</f>
        <v>#REF!</v>
      </c>
      <c r="O51" s="96" t="e">
        <f>+#REF!</f>
        <v>#REF!</v>
      </c>
      <c r="P51" s="168" t="e">
        <f>+#REF!</f>
        <v>#REF!</v>
      </c>
      <c r="Q51" s="168" t="e">
        <f>+#REF!</f>
        <v>#REF!</v>
      </c>
      <c r="R51" s="485" t="e">
        <f>+#REF!/$R$3</f>
        <v>#REF!</v>
      </c>
      <c r="S51" s="485" t="e">
        <f>+#REF!/$R$3</f>
        <v>#REF!</v>
      </c>
      <c r="T51" s="485" t="e">
        <f>+#REF!/$R$3</f>
        <v>#REF!</v>
      </c>
      <c r="U51" s="485" t="e">
        <f>+#REF!/$R$3</f>
        <v>#REF!</v>
      </c>
      <c r="V51" s="485" t="e">
        <f>+#REF!/$R$3</f>
        <v>#REF!</v>
      </c>
      <c r="W51" s="485" t="e">
        <f>+#REF!/$R$3</f>
        <v>#REF!</v>
      </c>
      <c r="X51" s="485" t="e">
        <f>+#REF!/$R$3</f>
        <v>#REF!</v>
      </c>
      <c r="Y51" s="485" t="e">
        <f>+#REF!/$R$3</f>
        <v>#REF!</v>
      </c>
      <c r="Z51" s="485" t="e">
        <f>+#REF!/$R$3</f>
        <v>#REF!</v>
      </c>
      <c r="AA51" s="485" t="e">
        <f>+#REF!/$R$3</f>
        <v>#REF!</v>
      </c>
      <c r="AB51" s="485" t="e">
        <f>+#REF!/$R$3</f>
        <v>#REF!</v>
      </c>
      <c r="AC51" s="486"/>
      <c r="AD51" s="484"/>
      <c r="AE51" s="483"/>
    </row>
    <row r="52" spans="1:31" s="198" customFormat="1" ht="33.75" customHeight="1" x14ac:dyDescent="0.25">
      <c r="A52" s="96" t="e">
        <f>+#REF!</f>
        <v>#REF!</v>
      </c>
      <c r="B52" s="168" t="e">
        <f>+#REF!</f>
        <v>#REF!</v>
      </c>
      <c r="C52" s="487" t="e">
        <f>+#REF!</f>
        <v>#REF!</v>
      </c>
      <c r="D52" s="96" t="e">
        <f>+#REF!</f>
        <v>#REF!</v>
      </c>
      <c r="E52" s="96" t="e">
        <f>+#REF!</f>
        <v>#REF!</v>
      </c>
      <c r="F52" s="96" t="e">
        <f>+#REF!</f>
        <v>#REF!</v>
      </c>
      <c r="G52" s="96" t="e">
        <f>+#REF!</f>
        <v>#REF!</v>
      </c>
      <c r="H52" s="96" t="e">
        <f>+#REF!</f>
        <v>#REF!</v>
      </c>
      <c r="I52" s="96"/>
      <c r="J52" s="96"/>
      <c r="K52" s="96"/>
      <c r="L52" s="96"/>
      <c r="M52" s="96" t="e">
        <f>+#REF!</f>
        <v>#REF!</v>
      </c>
      <c r="N52" s="96" t="e">
        <f>+#REF!</f>
        <v>#REF!</v>
      </c>
      <c r="O52" s="96" t="e">
        <f>+#REF!</f>
        <v>#REF!</v>
      </c>
      <c r="P52" s="168" t="e">
        <f>+#REF!</f>
        <v>#REF!</v>
      </c>
      <c r="Q52" s="168" t="e">
        <f>+#REF!</f>
        <v>#REF!</v>
      </c>
      <c r="R52" s="485" t="e">
        <f>+#REF!/$R$3</f>
        <v>#REF!</v>
      </c>
      <c r="S52" s="485" t="e">
        <f>+#REF!/$R$3</f>
        <v>#REF!</v>
      </c>
      <c r="T52" s="485" t="e">
        <f>+#REF!/$R$3</f>
        <v>#REF!</v>
      </c>
      <c r="U52" s="485" t="e">
        <f>+#REF!/$R$3</f>
        <v>#REF!</v>
      </c>
      <c r="V52" s="485" t="e">
        <f>+#REF!/$R$3</f>
        <v>#REF!</v>
      </c>
      <c r="W52" s="485" t="e">
        <f>+#REF!/$R$3</f>
        <v>#REF!</v>
      </c>
      <c r="X52" s="485" t="e">
        <f>+#REF!/$R$3</f>
        <v>#REF!</v>
      </c>
      <c r="Y52" s="485" t="e">
        <f>+#REF!/$R$3</f>
        <v>#REF!</v>
      </c>
      <c r="Z52" s="485" t="e">
        <f>+#REF!/$R$3</f>
        <v>#REF!</v>
      </c>
      <c r="AA52" s="485" t="e">
        <f>+#REF!/$R$3</f>
        <v>#REF!</v>
      </c>
      <c r="AB52" s="485" t="e">
        <f>+#REF!/$R$3</f>
        <v>#REF!</v>
      </c>
      <c r="AC52" s="486"/>
      <c r="AD52" s="484"/>
      <c r="AE52" s="483"/>
    </row>
    <row r="53" spans="1:31" s="198" customFormat="1" ht="33.75" customHeight="1" x14ac:dyDescent="0.25">
      <c r="A53" s="96" t="e">
        <f>+#REF!</f>
        <v>#REF!</v>
      </c>
      <c r="B53" s="168" t="e">
        <f>+#REF!</f>
        <v>#REF!</v>
      </c>
      <c r="C53" s="487" t="e">
        <f>+#REF!</f>
        <v>#REF!</v>
      </c>
      <c r="D53" s="96" t="e">
        <f>+#REF!</f>
        <v>#REF!</v>
      </c>
      <c r="E53" s="96" t="e">
        <f>+#REF!</f>
        <v>#REF!</v>
      </c>
      <c r="F53" s="96" t="e">
        <f>+#REF!</f>
        <v>#REF!</v>
      </c>
      <c r="G53" s="96" t="e">
        <f>+#REF!</f>
        <v>#REF!</v>
      </c>
      <c r="H53" s="96" t="e">
        <f>+#REF!</f>
        <v>#REF!</v>
      </c>
      <c r="I53" s="96"/>
      <c r="J53" s="96"/>
      <c r="K53" s="96"/>
      <c r="L53" s="96"/>
      <c r="M53" s="96" t="e">
        <f>+#REF!</f>
        <v>#REF!</v>
      </c>
      <c r="N53" s="96" t="e">
        <f>+#REF!</f>
        <v>#REF!</v>
      </c>
      <c r="O53" s="96" t="e">
        <f>+#REF!</f>
        <v>#REF!</v>
      </c>
      <c r="P53" s="168" t="e">
        <f>+#REF!</f>
        <v>#REF!</v>
      </c>
      <c r="Q53" s="168" t="e">
        <f>+#REF!</f>
        <v>#REF!</v>
      </c>
      <c r="R53" s="485" t="e">
        <f>+#REF!/$R$3</f>
        <v>#REF!</v>
      </c>
      <c r="S53" s="485" t="e">
        <f>+#REF!/$R$3</f>
        <v>#REF!</v>
      </c>
      <c r="T53" s="485" t="e">
        <f>+#REF!/$R$3</f>
        <v>#REF!</v>
      </c>
      <c r="U53" s="485" t="e">
        <f>+#REF!/$R$3</f>
        <v>#REF!</v>
      </c>
      <c r="V53" s="485" t="e">
        <f>+#REF!/$R$3</f>
        <v>#REF!</v>
      </c>
      <c r="W53" s="485" t="e">
        <f>+#REF!/$R$3</f>
        <v>#REF!</v>
      </c>
      <c r="X53" s="485" t="e">
        <f>+#REF!/$R$3</f>
        <v>#REF!</v>
      </c>
      <c r="Y53" s="485" t="e">
        <f>+#REF!/$R$3</f>
        <v>#REF!</v>
      </c>
      <c r="Z53" s="485" t="e">
        <f>+#REF!/$R$3</f>
        <v>#REF!</v>
      </c>
      <c r="AA53" s="485" t="e">
        <f>+#REF!/$R$3</f>
        <v>#REF!</v>
      </c>
      <c r="AB53" s="485" t="e">
        <f>+#REF!/$R$3</f>
        <v>#REF!</v>
      </c>
      <c r="AC53" s="486"/>
      <c r="AD53" s="484"/>
      <c r="AE53" s="483"/>
    </row>
    <row r="54" spans="1:31" s="198" customFormat="1" ht="33.75" customHeight="1" x14ac:dyDescent="0.25">
      <c r="A54" s="96" t="e">
        <f>+#REF!</f>
        <v>#REF!</v>
      </c>
      <c r="B54" s="168" t="e">
        <f>+#REF!</f>
        <v>#REF!</v>
      </c>
      <c r="C54" s="487" t="e">
        <f>+#REF!</f>
        <v>#REF!</v>
      </c>
      <c r="D54" s="96" t="e">
        <f>+#REF!</f>
        <v>#REF!</v>
      </c>
      <c r="E54" s="96" t="e">
        <f>+#REF!</f>
        <v>#REF!</v>
      </c>
      <c r="F54" s="96" t="e">
        <f>+#REF!</f>
        <v>#REF!</v>
      </c>
      <c r="G54" s="96" t="e">
        <f>+#REF!</f>
        <v>#REF!</v>
      </c>
      <c r="H54" s="96" t="e">
        <f>+#REF!</f>
        <v>#REF!</v>
      </c>
      <c r="I54" s="96"/>
      <c r="J54" s="96"/>
      <c r="K54" s="96"/>
      <c r="L54" s="96"/>
      <c r="M54" s="96" t="e">
        <f>+#REF!</f>
        <v>#REF!</v>
      </c>
      <c r="N54" s="96" t="e">
        <f>+#REF!</f>
        <v>#REF!</v>
      </c>
      <c r="O54" s="96" t="e">
        <f>+#REF!</f>
        <v>#REF!</v>
      </c>
      <c r="P54" s="168" t="e">
        <f>+#REF!</f>
        <v>#REF!</v>
      </c>
      <c r="Q54" s="168" t="e">
        <f>+#REF!</f>
        <v>#REF!</v>
      </c>
      <c r="R54" s="485" t="e">
        <f>+#REF!/$R$3</f>
        <v>#REF!</v>
      </c>
      <c r="S54" s="485" t="e">
        <f>+#REF!/$R$3</f>
        <v>#REF!</v>
      </c>
      <c r="T54" s="485" t="e">
        <f>+#REF!/$R$3</f>
        <v>#REF!</v>
      </c>
      <c r="U54" s="485" t="e">
        <f>+#REF!/$R$3</f>
        <v>#REF!</v>
      </c>
      <c r="V54" s="485" t="e">
        <f>+#REF!/$R$3</f>
        <v>#REF!</v>
      </c>
      <c r="W54" s="485" t="e">
        <f>+#REF!/$R$3</f>
        <v>#REF!</v>
      </c>
      <c r="X54" s="485" t="e">
        <f>+#REF!/$R$3</f>
        <v>#REF!</v>
      </c>
      <c r="Y54" s="485" t="e">
        <f>+#REF!/$R$3</f>
        <v>#REF!</v>
      </c>
      <c r="Z54" s="485" t="e">
        <f>+#REF!/$R$3</f>
        <v>#REF!</v>
      </c>
      <c r="AA54" s="485" t="e">
        <f>+#REF!/$R$3</f>
        <v>#REF!</v>
      </c>
      <c r="AB54" s="485" t="e">
        <f>+#REF!/$R$3</f>
        <v>#REF!</v>
      </c>
      <c r="AC54" s="486"/>
      <c r="AD54" s="484"/>
      <c r="AE54" s="483"/>
    </row>
    <row r="55" spans="1:31" s="198" customFormat="1" ht="33.75" customHeight="1" x14ac:dyDescent="0.25">
      <c r="A55" s="96" t="e">
        <f>+#REF!</f>
        <v>#REF!</v>
      </c>
      <c r="B55" s="168" t="e">
        <f>+#REF!</f>
        <v>#REF!</v>
      </c>
      <c r="C55" s="487" t="e">
        <f>+#REF!</f>
        <v>#REF!</v>
      </c>
      <c r="D55" s="96" t="e">
        <f>+#REF!</f>
        <v>#REF!</v>
      </c>
      <c r="E55" s="96" t="e">
        <f>+#REF!</f>
        <v>#REF!</v>
      </c>
      <c r="F55" s="96" t="e">
        <f>+#REF!</f>
        <v>#REF!</v>
      </c>
      <c r="G55" s="96" t="e">
        <f>+#REF!</f>
        <v>#REF!</v>
      </c>
      <c r="H55" s="96" t="e">
        <f>+#REF!</f>
        <v>#REF!</v>
      </c>
      <c r="I55" s="96"/>
      <c r="J55" s="96"/>
      <c r="K55" s="96"/>
      <c r="L55" s="96"/>
      <c r="M55" s="96" t="e">
        <f>+#REF!</f>
        <v>#REF!</v>
      </c>
      <c r="N55" s="96" t="e">
        <f>+#REF!</f>
        <v>#REF!</v>
      </c>
      <c r="O55" s="96" t="e">
        <f>+#REF!</f>
        <v>#REF!</v>
      </c>
      <c r="P55" s="168" t="e">
        <f>+#REF!</f>
        <v>#REF!</v>
      </c>
      <c r="Q55" s="168" t="e">
        <f>+#REF!</f>
        <v>#REF!</v>
      </c>
      <c r="R55" s="485" t="e">
        <f>+#REF!/$R$3</f>
        <v>#REF!</v>
      </c>
      <c r="S55" s="485" t="e">
        <f>+#REF!/$R$3</f>
        <v>#REF!</v>
      </c>
      <c r="T55" s="485" t="e">
        <f>+#REF!/$R$3</f>
        <v>#REF!</v>
      </c>
      <c r="U55" s="485" t="e">
        <f>+#REF!/$R$3</f>
        <v>#REF!</v>
      </c>
      <c r="V55" s="485" t="e">
        <f>+#REF!/$R$3</f>
        <v>#REF!</v>
      </c>
      <c r="W55" s="485" t="e">
        <f>+#REF!/$R$3</f>
        <v>#REF!</v>
      </c>
      <c r="X55" s="485" t="e">
        <f>+#REF!/$R$3</f>
        <v>#REF!</v>
      </c>
      <c r="Y55" s="485" t="e">
        <f>+#REF!/$R$3</f>
        <v>#REF!</v>
      </c>
      <c r="Z55" s="485" t="e">
        <f>+#REF!/$R$3</f>
        <v>#REF!</v>
      </c>
      <c r="AA55" s="485" t="e">
        <f>+#REF!/$R$3</f>
        <v>#REF!</v>
      </c>
      <c r="AB55" s="485" t="e">
        <f>+#REF!/$R$3</f>
        <v>#REF!</v>
      </c>
      <c r="AC55" s="486"/>
      <c r="AD55" s="484"/>
      <c r="AE55" s="483"/>
    </row>
    <row r="56" spans="1:31" s="198" customFormat="1" ht="33.75" customHeight="1" x14ac:dyDescent="0.25">
      <c r="A56" s="96" t="e">
        <f>+#REF!</f>
        <v>#REF!</v>
      </c>
      <c r="B56" s="168" t="e">
        <f>+#REF!</f>
        <v>#REF!</v>
      </c>
      <c r="C56" s="487" t="e">
        <f>+#REF!</f>
        <v>#REF!</v>
      </c>
      <c r="D56" s="96" t="e">
        <f>+#REF!</f>
        <v>#REF!</v>
      </c>
      <c r="E56" s="96" t="e">
        <f>+#REF!</f>
        <v>#REF!</v>
      </c>
      <c r="F56" s="96" t="e">
        <f>+#REF!</f>
        <v>#REF!</v>
      </c>
      <c r="G56" s="96" t="e">
        <f>+#REF!</f>
        <v>#REF!</v>
      </c>
      <c r="H56" s="96" t="e">
        <f>+#REF!</f>
        <v>#REF!</v>
      </c>
      <c r="I56" s="96"/>
      <c r="J56" s="96"/>
      <c r="K56" s="96"/>
      <c r="L56" s="96"/>
      <c r="M56" s="96" t="e">
        <f>+#REF!</f>
        <v>#REF!</v>
      </c>
      <c r="N56" s="96" t="e">
        <f>+#REF!</f>
        <v>#REF!</v>
      </c>
      <c r="O56" s="96" t="e">
        <f>+#REF!</f>
        <v>#REF!</v>
      </c>
      <c r="P56" s="168" t="e">
        <f>+#REF!</f>
        <v>#REF!</v>
      </c>
      <c r="Q56" s="168" t="e">
        <f>+#REF!</f>
        <v>#REF!</v>
      </c>
      <c r="R56" s="485" t="e">
        <f>+#REF!/$R$3</f>
        <v>#REF!</v>
      </c>
      <c r="S56" s="485" t="e">
        <f>+#REF!/$R$3</f>
        <v>#REF!</v>
      </c>
      <c r="T56" s="485" t="e">
        <f>+#REF!/$R$3</f>
        <v>#REF!</v>
      </c>
      <c r="U56" s="485" t="e">
        <f>+#REF!/$R$3</f>
        <v>#REF!</v>
      </c>
      <c r="V56" s="485" t="e">
        <f>+#REF!/$R$3</f>
        <v>#REF!</v>
      </c>
      <c r="W56" s="485" t="e">
        <f>+#REF!/$R$3</f>
        <v>#REF!</v>
      </c>
      <c r="X56" s="485" t="e">
        <f>+#REF!/$R$3</f>
        <v>#REF!</v>
      </c>
      <c r="Y56" s="485" t="e">
        <f>+#REF!/$R$3</f>
        <v>#REF!</v>
      </c>
      <c r="Z56" s="485" t="e">
        <f>+#REF!/$R$3</f>
        <v>#REF!</v>
      </c>
      <c r="AA56" s="485" t="e">
        <f>+#REF!/$R$3</f>
        <v>#REF!</v>
      </c>
      <c r="AB56" s="485" t="e">
        <f>+#REF!/$R$3</f>
        <v>#REF!</v>
      </c>
      <c r="AC56" s="486"/>
      <c r="AD56" s="484"/>
      <c r="AE56" s="483"/>
    </row>
    <row r="57" spans="1:31" s="198" customFormat="1" ht="33.75" customHeight="1" x14ac:dyDescent="0.25">
      <c r="A57" s="96" t="e">
        <f>+#REF!</f>
        <v>#REF!</v>
      </c>
      <c r="B57" s="168" t="e">
        <f>+#REF!</f>
        <v>#REF!</v>
      </c>
      <c r="C57" s="487" t="e">
        <f>+#REF!</f>
        <v>#REF!</v>
      </c>
      <c r="D57" s="96" t="e">
        <f>+#REF!</f>
        <v>#REF!</v>
      </c>
      <c r="E57" s="96" t="e">
        <f>+#REF!</f>
        <v>#REF!</v>
      </c>
      <c r="F57" s="96" t="e">
        <f>+#REF!</f>
        <v>#REF!</v>
      </c>
      <c r="G57" s="96" t="e">
        <f>+#REF!</f>
        <v>#REF!</v>
      </c>
      <c r="H57" s="96" t="e">
        <f>+#REF!</f>
        <v>#REF!</v>
      </c>
      <c r="I57" s="96"/>
      <c r="J57" s="96"/>
      <c r="K57" s="96"/>
      <c r="L57" s="96"/>
      <c r="M57" s="96" t="e">
        <f>+#REF!</f>
        <v>#REF!</v>
      </c>
      <c r="N57" s="96" t="e">
        <f>+#REF!</f>
        <v>#REF!</v>
      </c>
      <c r="O57" s="96" t="e">
        <f>+#REF!</f>
        <v>#REF!</v>
      </c>
      <c r="P57" s="168" t="e">
        <f>+#REF!</f>
        <v>#REF!</v>
      </c>
      <c r="Q57" s="168" t="e">
        <f>+#REF!</f>
        <v>#REF!</v>
      </c>
      <c r="R57" s="485" t="e">
        <f>+#REF!/$R$3</f>
        <v>#REF!</v>
      </c>
      <c r="S57" s="485" t="e">
        <f>+#REF!/$R$3</f>
        <v>#REF!</v>
      </c>
      <c r="T57" s="485" t="e">
        <f>+#REF!/$R$3</f>
        <v>#REF!</v>
      </c>
      <c r="U57" s="485" t="e">
        <f>+#REF!/$R$3</f>
        <v>#REF!</v>
      </c>
      <c r="V57" s="485" t="e">
        <f>+#REF!/$R$3</f>
        <v>#REF!</v>
      </c>
      <c r="W57" s="485" t="e">
        <f>+#REF!/$R$3</f>
        <v>#REF!</v>
      </c>
      <c r="X57" s="485" t="e">
        <f>+#REF!/$R$3</f>
        <v>#REF!</v>
      </c>
      <c r="Y57" s="485" t="e">
        <f>+#REF!/$R$3</f>
        <v>#REF!</v>
      </c>
      <c r="Z57" s="485" t="e">
        <f>+#REF!/$R$3</f>
        <v>#REF!</v>
      </c>
      <c r="AA57" s="485" t="e">
        <f>+#REF!/$R$3</f>
        <v>#REF!</v>
      </c>
      <c r="AB57" s="485" t="e">
        <f>+#REF!/$R$3</f>
        <v>#REF!</v>
      </c>
      <c r="AC57" s="486"/>
      <c r="AD57" s="484"/>
      <c r="AE57" s="483"/>
    </row>
    <row r="58" spans="1:31" s="198" customFormat="1" ht="33.75" customHeight="1" x14ac:dyDescent="0.25">
      <c r="A58" s="96" t="e">
        <f>+#REF!</f>
        <v>#REF!</v>
      </c>
      <c r="B58" s="168" t="e">
        <f>+#REF!</f>
        <v>#REF!</v>
      </c>
      <c r="C58" s="487" t="e">
        <f>+#REF!</f>
        <v>#REF!</v>
      </c>
      <c r="D58" s="96" t="e">
        <f>+#REF!</f>
        <v>#REF!</v>
      </c>
      <c r="E58" s="96" t="e">
        <f>+#REF!</f>
        <v>#REF!</v>
      </c>
      <c r="F58" s="96" t="e">
        <f>+#REF!</f>
        <v>#REF!</v>
      </c>
      <c r="G58" s="96" t="e">
        <f>+#REF!</f>
        <v>#REF!</v>
      </c>
      <c r="H58" s="96" t="e">
        <f>+#REF!</f>
        <v>#REF!</v>
      </c>
      <c r="I58" s="96"/>
      <c r="J58" s="96"/>
      <c r="K58" s="96"/>
      <c r="L58" s="96"/>
      <c r="M58" s="96" t="e">
        <f>+#REF!</f>
        <v>#REF!</v>
      </c>
      <c r="N58" s="96" t="e">
        <f>+#REF!</f>
        <v>#REF!</v>
      </c>
      <c r="O58" s="96" t="e">
        <f>+#REF!</f>
        <v>#REF!</v>
      </c>
      <c r="P58" s="168" t="e">
        <f>+#REF!</f>
        <v>#REF!</v>
      </c>
      <c r="Q58" s="168" t="e">
        <f>+#REF!</f>
        <v>#REF!</v>
      </c>
      <c r="R58" s="485" t="e">
        <f>+#REF!/$R$3</f>
        <v>#REF!</v>
      </c>
      <c r="S58" s="485" t="e">
        <f>+#REF!/$R$3</f>
        <v>#REF!</v>
      </c>
      <c r="T58" s="485" t="e">
        <f>+#REF!/$R$3</f>
        <v>#REF!</v>
      </c>
      <c r="U58" s="485" t="e">
        <f>+#REF!/$R$3</f>
        <v>#REF!</v>
      </c>
      <c r="V58" s="485" t="e">
        <f>+#REF!/$R$3</f>
        <v>#REF!</v>
      </c>
      <c r="W58" s="485" t="e">
        <f>+#REF!/$R$3</f>
        <v>#REF!</v>
      </c>
      <c r="X58" s="485" t="e">
        <f>+#REF!/$R$3</f>
        <v>#REF!</v>
      </c>
      <c r="Y58" s="485" t="e">
        <f>+#REF!/$R$3</f>
        <v>#REF!</v>
      </c>
      <c r="Z58" s="485" t="e">
        <f>+#REF!/$R$3</f>
        <v>#REF!</v>
      </c>
      <c r="AA58" s="485" t="e">
        <f>+#REF!/$R$3</f>
        <v>#REF!</v>
      </c>
      <c r="AB58" s="485" t="e">
        <f>+#REF!/$R$3</f>
        <v>#REF!</v>
      </c>
      <c r="AC58" s="486"/>
      <c r="AD58" s="484"/>
      <c r="AE58" s="483"/>
    </row>
    <row r="59" spans="1:31" s="198" customFormat="1" ht="33.75" customHeight="1" x14ac:dyDescent="0.25">
      <c r="A59" s="96" t="e">
        <f>+#REF!</f>
        <v>#REF!</v>
      </c>
      <c r="B59" s="168" t="e">
        <f>+#REF!</f>
        <v>#REF!</v>
      </c>
      <c r="C59" s="487" t="e">
        <f>+#REF!</f>
        <v>#REF!</v>
      </c>
      <c r="D59" s="96" t="e">
        <f>+#REF!</f>
        <v>#REF!</v>
      </c>
      <c r="E59" s="96" t="e">
        <f>+#REF!</f>
        <v>#REF!</v>
      </c>
      <c r="F59" s="96" t="e">
        <f>+#REF!</f>
        <v>#REF!</v>
      </c>
      <c r="G59" s="96" t="e">
        <f>+#REF!</f>
        <v>#REF!</v>
      </c>
      <c r="H59" s="96" t="e">
        <f>+#REF!</f>
        <v>#REF!</v>
      </c>
      <c r="I59" s="96"/>
      <c r="J59" s="96"/>
      <c r="K59" s="96"/>
      <c r="L59" s="96"/>
      <c r="M59" s="96" t="e">
        <f>+#REF!</f>
        <v>#REF!</v>
      </c>
      <c r="N59" s="96" t="e">
        <f>+#REF!</f>
        <v>#REF!</v>
      </c>
      <c r="O59" s="96" t="e">
        <f>+#REF!</f>
        <v>#REF!</v>
      </c>
      <c r="P59" s="168" t="e">
        <f>+#REF!</f>
        <v>#REF!</v>
      </c>
      <c r="Q59" s="168" t="e">
        <f>+#REF!</f>
        <v>#REF!</v>
      </c>
      <c r="R59" s="485" t="e">
        <f>+#REF!/$R$3</f>
        <v>#REF!</v>
      </c>
      <c r="S59" s="485" t="e">
        <f>+#REF!/$R$3</f>
        <v>#REF!</v>
      </c>
      <c r="T59" s="485" t="e">
        <f>+#REF!/$R$3</f>
        <v>#REF!</v>
      </c>
      <c r="U59" s="485" t="e">
        <f>+#REF!/$R$3</f>
        <v>#REF!</v>
      </c>
      <c r="V59" s="485" t="e">
        <f>+#REF!/$R$3</f>
        <v>#REF!</v>
      </c>
      <c r="W59" s="485" t="e">
        <f>+#REF!/$R$3</f>
        <v>#REF!</v>
      </c>
      <c r="X59" s="485" t="e">
        <f>+#REF!/$R$3</f>
        <v>#REF!</v>
      </c>
      <c r="Y59" s="485" t="e">
        <f>+#REF!/$R$3</f>
        <v>#REF!</v>
      </c>
      <c r="Z59" s="485" t="e">
        <f>+#REF!/$R$3</f>
        <v>#REF!</v>
      </c>
      <c r="AA59" s="485" t="e">
        <f>+#REF!/$R$3</f>
        <v>#REF!</v>
      </c>
      <c r="AB59" s="485" t="e">
        <f>+#REF!/$R$3</f>
        <v>#REF!</v>
      </c>
      <c r="AC59" s="486"/>
      <c r="AD59" s="484"/>
      <c r="AE59" s="483"/>
    </row>
    <row r="60" spans="1:31" s="198" customFormat="1" ht="33.75" customHeight="1" x14ac:dyDescent="0.25">
      <c r="A60" s="96" t="e">
        <f>+#REF!</f>
        <v>#REF!</v>
      </c>
      <c r="B60" s="168" t="e">
        <f>+#REF!</f>
        <v>#REF!</v>
      </c>
      <c r="C60" s="487" t="e">
        <f>+#REF!</f>
        <v>#REF!</v>
      </c>
      <c r="D60" s="96" t="e">
        <f>+#REF!</f>
        <v>#REF!</v>
      </c>
      <c r="E60" s="96" t="e">
        <f>+#REF!</f>
        <v>#REF!</v>
      </c>
      <c r="F60" s="96" t="e">
        <f>+#REF!</f>
        <v>#REF!</v>
      </c>
      <c r="G60" s="96" t="e">
        <f>+#REF!</f>
        <v>#REF!</v>
      </c>
      <c r="H60" s="96" t="e">
        <f>+#REF!</f>
        <v>#REF!</v>
      </c>
      <c r="I60" s="96"/>
      <c r="J60" s="96"/>
      <c r="K60" s="96"/>
      <c r="L60" s="96"/>
      <c r="M60" s="96" t="e">
        <f>+#REF!</f>
        <v>#REF!</v>
      </c>
      <c r="N60" s="96" t="e">
        <f>+#REF!</f>
        <v>#REF!</v>
      </c>
      <c r="O60" s="96" t="e">
        <f>+#REF!</f>
        <v>#REF!</v>
      </c>
      <c r="P60" s="168" t="e">
        <f>+#REF!</f>
        <v>#REF!</v>
      </c>
      <c r="Q60" s="168" t="e">
        <f>+#REF!</f>
        <v>#REF!</v>
      </c>
      <c r="R60" s="485" t="e">
        <f>+#REF!/$R$3</f>
        <v>#REF!</v>
      </c>
      <c r="S60" s="485" t="e">
        <f>+#REF!/$R$3</f>
        <v>#REF!</v>
      </c>
      <c r="T60" s="485" t="e">
        <f>+#REF!/$R$3</f>
        <v>#REF!</v>
      </c>
      <c r="U60" s="485" t="e">
        <f>+#REF!/$R$3</f>
        <v>#REF!</v>
      </c>
      <c r="V60" s="485" t="e">
        <f>+#REF!/$R$3</f>
        <v>#REF!</v>
      </c>
      <c r="W60" s="485" t="e">
        <f>+#REF!/$R$3</f>
        <v>#REF!</v>
      </c>
      <c r="X60" s="485" t="e">
        <f>+#REF!/$R$3</f>
        <v>#REF!</v>
      </c>
      <c r="Y60" s="485" t="e">
        <f>+#REF!/$R$3</f>
        <v>#REF!</v>
      </c>
      <c r="Z60" s="485" t="e">
        <f>+#REF!/$R$3</f>
        <v>#REF!</v>
      </c>
      <c r="AA60" s="485" t="e">
        <f>+#REF!/$R$3</f>
        <v>#REF!</v>
      </c>
      <c r="AB60" s="485" t="e">
        <f>+#REF!/$R$3</f>
        <v>#REF!</v>
      </c>
      <c r="AC60" s="486"/>
      <c r="AD60" s="484"/>
      <c r="AE60" s="483"/>
    </row>
    <row r="61" spans="1:31" s="198" customFormat="1" ht="33.75" customHeight="1" x14ac:dyDescent="0.25">
      <c r="A61" s="96" t="e">
        <f>+#REF!</f>
        <v>#REF!</v>
      </c>
      <c r="B61" s="168" t="e">
        <f>+#REF!</f>
        <v>#REF!</v>
      </c>
      <c r="C61" s="487" t="e">
        <f>+#REF!</f>
        <v>#REF!</v>
      </c>
      <c r="D61" s="96" t="e">
        <f>+#REF!</f>
        <v>#REF!</v>
      </c>
      <c r="E61" s="96" t="e">
        <f>+#REF!</f>
        <v>#REF!</v>
      </c>
      <c r="F61" s="96" t="e">
        <f>+#REF!</f>
        <v>#REF!</v>
      </c>
      <c r="G61" s="96" t="e">
        <f>+#REF!</f>
        <v>#REF!</v>
      </c>
      <c r="H61" s="96" t="e">
        <f>+#REF!</f>
        <v>#REF!</v>
      </c>
      <c r="I61" s="96"/>
      <c r="J61" s="96"/>
      <c r="K61" s="96"/>
      <c r="L61" s="96"/>
      <c r="M61" s="96" t="e">
        <f>+#REF!</f>
        <v>#REF!</v>
      </c>
      <c r="N61" s="96" t="e">
        <f>+#REF!</f>
        <v>#REF!</v>
      </c>
      <c r="O61" s="96" t="e">
        <f>+#REF!</f>
        <v>#REF!</v>
      </c>
      <c r="P61" s="168" t="e">
        <f>+#REF!</f>
        <v>#REF!</v>
      </c>
      <c r="Q61" s="168" t="e">
        <f>+#REF!</f>
        <v>#REF!</v>
      </c>
      <c r="R61" s="485" t="e">
        <f>+#REF!/$R$3</f>
        <v>#REF!</v>
      </c>
      <c r="S61" s="485" t="e">
        <f>+#REF!/$R$3</f>
        <v>#REF!</v>
      </c>
      <c r="T61" s="485" t="e">
        <f>+#REF!/$R$3</f>
        <v>#REF!</v>
      </c>
      <c r="U61" s="485" t="e">
        <f>+#REF!/$R$3</f>
        <v>#REF!</v>
      </c>
      <c r="V61" s="485" t="e">
        <f>+#REF!/$R$3</f>
        <v>#REF!</v>
      </c>
      <c r="W61" s="485" t="e">
        <f>+#REF!/$R$3</f>
        <v>#REF!</v>
      </c>
      <c r="X61" s="485" t="e">
        <f>+#REF!/$R$3</f>
        <v>#REF!</v>
      </c>
      <c r="Y61" s="485" t="e">
        <f>+#REF!/$R$3</f>
        <v>#REF!</v>
      </c>
      <c r="Z61" s="485" t="e">
        <f>+#REF!/$R$3</f>
        <v>#REF!</v>
      </c>
      <c r="AA61" s="485" t="e">
        <f>+#REF!/$R$3</f>
        <v>#REF!</v>
      </c>
      <c r="AB61" s="485" t="e">
        <f>+#REF!/$R$3</f>
        <v>#REF!</v>
      </c>
      <c r="AC61" s="486"/>
      <c r="AD61" s="484"/>
      <c r="AE61" s="483"/>
    </row>
    <row r="62" spans="1:31" s="198" customFormat="1" ht="33.75" customHeight="1" x14ac:dyDescent="0.25">
      <c r="A62" s="96" t="e">
        <f>+#REF!</f>
        <v>#REF!</v>
      </c>
      <c r="B62" s="168" t="e">
        <f>+#REF!</f>
        <v>#REF!</v>
      </c>
      <c r="C62" s="487" t="e">
        <f>+#REF!</f>
        <v>#REF!</v>
      </c>
      <c r="D62" s="96" t="e">
        <f>+#REF!</f>
        <v>#REF!</v>
      </c>
      <c r="E62" s="96" t="e">
        <f>+#REF!</f>
        <v>#REF!</v>
      </c>
      <c r="F62" s="96" t="e">
        <f>+#REF!</f>
        <v>#REF!</v>
      </c>
      <c r="G62" s="96" t="e">
        <f>+#REF!</f>
        <v>#REF!</v>
      </c>
      <c r="H62" s="96" t="e">
        <f>+#REF!</f>
        <v>#REF!</v>
      </c>
      <c r="I62" s="96"/>
      <c r="J62" s="96"/>
      <c r="K62" s="96"/>
      <c r="L62" s="96"/>
      <c r="M62" s="96" t="e">
        <f>+#REF!</f>
        <v>#REF!</v>
      </c>
      <c r="N62" s="96" t="e">
        <f>+#REF!</f>
        <v>#REF!</v>
      </c>
      <c r="O62" s="96" t="e">
        <f>+#REF!</f>
        <v>#REF!</v>
      </c>
      <c r="P62" s="168" t="e">
        <f>+#REF!</f>
        <v>#REF!</v>
      </c>
      <c r="Q62" s="168" t="e">
        <f>+#REF!</f>
        <v>#REF!</v>
      </c>
      <c r="R62" s="485" t="e">
        <f>+#REF!/$R$3</f>
        <v>#REF!</v>
      </c>
      <c r="S62" s="485" t="e">
        <f>+#REF!/$R$3</f>
        <v>#REF!</v>
      </c>
      <c r="T62" s="485" t="e">
        <f>+#REF!/$R$3</f>
        <v>#REF!</v>
      </c>
      <c r="U62" s="485" t="e">
        <f>+#REF!/$R$3</f>
        <v>#REF!</v>
      </c>
      <c r="V62" s="485" t="e">
        <f>+#REF!/$R$3</f>
        <v>#REF!</v>
      </c>
      <c r="W62" s="485" t="e">
        <f>+#REF!/$R$3</f>
        <v>#REF!</v>
      </c>
      <c r="X62" s="485" t="e">
        <f>+#REF!/$R$3</f>
        <v>#REF!</v>
      </c>
      <c r="Y62" s="485" t="e">
        <f>+#REF!/$R$3</f>
        <v>#REF!</v>
      </c>
      <c r="Z62" s="485" t="e">
        <f>+#REF!/$R$3</f>
        <v>#REF!</v>
      </c>
      <c r="AA62" s="485" t="e">
        <f>+#REF!/$R$3</f>
        <v>#REF!</v>
      </c>
      <c r="AB62" s="485" t="e">
        <f>+#REF!/$R$3</f>
        <v>#REF!</v>
      </c>
      <c r="AC62" s="486"/>
      <c r="AD62" s="484"/>
      <c r="AE62" s="483"/>
    </row>
    <row r="63" spans="1:31" s="198" customFormat="1" ht="33.75" customHeight="1" x14ac:dyDescent="0.25">
      <c r="A63" s="96" t="e">
        <f>+#REF!</f>
        <v>#REF!</v>
      </c>
      <c r="B63" s="168" t="e">
        <f>+#REF!</f>
        <v>#REF!</v>
      </c>
      <c r="C63" s="487" t="e">
        <f>+#REF!</f>
        <v>#REF!</v>
      </c>
      <c r="D63" s="96" t="e">
        <f>+#REF!</f>
        <v>#REF!</v>
      </c>
      <c r="E63" s="96" t="e">
        <f>+#REF!</f>
        <v>#REF!</v>
      </c>
      <c r="F63" s="96" t="e">
        <f>+#REF!</f>
        <v>#REF!</v>
      </c>
      <c r="G63" s="96" t="e">
        <f>+#REF!</f>
        <v>#REF!</v>
      </c>
      <c r="H63" s="96" t="e">
        <f>+#REF!</f>
        <v>#REF!</v>
      </c>
      <c r="I63" s="96"/>
      <c r="J63" s="96"/>
      <c r="K63" s="96"/>
      <c r="L63" s="96"/>
      <c r="M63" s="96" t="e">
        <f>+#REF!</f>
        <v>#REF!</v>
      </c>
      <c r="N63" s="96" t="e">
        <f>+#REF!</f>
        <v>#REF!</v>
      </c>
      <c r="O63" s="96" t="e">
        <f>+#REF!</f>
        <v>#REF!</v>
      </c>
      <c r="P63" s="168" t="e">
        <f>+#REF!</f>
        <v>#REF!</v>
      </c>
      <c r="Q63" s="168" t="e">
        <f>+#REF!</f>
        <v>#REF!</v>
      </c>
      <c r="R63" s="485" t="e">
        <f>+#REF!/$R$3</f>
        <v>#REF!</v>
      </c>
      <c r="S63" s="485" t="e">
        <f>+#REF!/$R$3</f>
        <v>#REF!</v>
      </c>
      <c r="T63" s="485" t="e">
        <f>+#REF!/$R$3</f>
        <v>#REF!</v>
      </c>
      <c r="U63" s="485" t="e">
        <f>+#REF!/$R$3</f>
        <v>#REF!</v>
      </c>
      <c r="V63" s="485" t="e">
        <f>+#REF!/$R$3</f>
        <v>#REF!</v>
      </c>
      <c r="W63" s="485" t="e">
        <f>+#REF!/$R$3</f>
        <v>#REF!</v>
      </c>
      <c r="X63" s="485" t="e">
        <f>+#REF!/$R$3</f>
        <v>#REF!</v>
      </c>
      <c r="Y63" s="485" t="e">
        <f>+#REF!/$R$3</f>
        <v>#REF!</v>
      </c>
      <c r="Z63" s="485" t="e">
        <f>+#REF!/$R$3</f>
        <v>#REF!</v>
      </c>
      <c r="AA63" s="485" t="e">
        <f>+#REF!/$R$3</f>
        <v>#REF!</v>
      </c>
      <c r="AB63" s="485" t="e">
        <f>+#REF!/$R$3</f>
        <v>#REF!</v>
      </c>
      <c r="AC63" s="486"/>
      <c r="AD63" s="484"/>
      <c r="AE63" s="483"/>
    </row>
    <row r="64" spans="1:31" s="198" customFormat="1" ht="33.75" customHeight="1" x14ac:dyDescent="0.25">
      <c r="A64" s="96" t="e">
        <f>+#REF!</f>
        <v>#REF!</v>
      </c>
      <c r="B64" s="168" t="e">
        <f>+#REF!</f>
        <v>#REF!</v>
      </c>
      <c r="C64" s="487" t="e">
        <f>+#REF!</f>
        <v>#REF!</v>
      </c>
      <c r="D64" s="96" t="e">
        <f>+#REF!</f>
        <v>#REF!</v>
      </c>
      <c r="E64" s="96" t="e">
        <f>+#REF!</f>
        <v>#REF!</v>
      </c>
      <c r="F64" s="96" t="e">
        <f>+#REF!</f>
        <v>#REF!</v>
      </c>
      <c r="G64" s="96" t="e">
        <f>+#REF!</f>
        <v>#REF!</v>
      </c>
      <c r="H64" s="96" t="e">
        <f>+#REF!</f>
        <v>#REF!</v>
      </c>
      <c r="I64" s="96"/>
      <c r="J64" s="96"/>
      <c r="K64" s="96"/>
      <c r="L64" s="96"/>
      <c r="M64" s="96" t="e">
        <f>+#REF!</f>
        <v>#REF!</v>
      </c>
      <c r="N64" s="96" t="e">
        <f>+#REF!</f>
        <v>#REF!</v>
      </c>
      <c r="O64" s="96" t="e">
        <f>+#REF!</f>
        <v>#REF!</v>
      </c>
      <c r="P64" s="168" t="e">
        <f>+#REF!</f>
        <v>#REF!</v>
      </c>
      <c r="Q64" s="168" t="e">
        <f>+#REF!</f>
        <v>#REF!</v>
      </c>
      <c r="R64" s="485" t="e">
        <f>+#REF!/$R$3</f>
        <v>#REF!</v>
      </c>
      <c r="S64" s="485" t="e">
        <f>+#REF!/$R$3</f>
        <v>#REF!</v>
      </c>
      <c r="T64" s="485" t="e">
        <f>+#REF!/$R$3</f>
        <v>#REF!</v>
      </c>
      <c r="U64" s="485" t="e">
        <f>+#REF!/$R$3</f>
        <v>#REF!</v>
      </c>
      <c r="V64" s="485" t="e">
        <f>+#REF!/$R$3</f>
        <v>#REF!</v>
      </c>
      <c r="W64" s="485" t="e">
        <f>+#REF!/$R$3</f>
        <v>#REF!</v>
      </c>
      <c r="X64" s="485" t="e">
        <f>+#REF!/$R$3</f>
        <v>#REF!</v>
      </c>
      <c r="Y64" s="485" t="e">
        <f>+#REF!/$R$3</f>
        <v>#REF!</v>
      </c>
      <c r="Z64" s="485" t="e">
        <f>+#REF!/$R$3</f>
        <v>#REF!</v>
      </c>
      <c r="AA64" s="485" t="e">
        <f>+#REF!/$R$3</f>
        <v>#REF!</v>
      </c>
      <c r="AB64" s="485" t="e">
        <f>+#REF!/$R$3</f>
        <v>#REF!</v>
      </c>
      <c r="AC64" s="486"/>
      <c r="AD64" s="484"/>
      <c r="AE64" s="483"/>
    </row>
    <row r="65" spans="1:31" s="198" customFormat="1" ht="33.75" customHeight="1" x14ac:dyDescent="0.25">
      <c r="A65" s="96" t="e">
        <f>+#REF!</f>
        <v>#REF!</v>
      </c>
      <c r="B65" s="168" t="e">
        <f>+#REF!</f>
        <v>#REF!</v>
      </c>
      <c r="C65" s="487" t="e">
        <f>+#REF!</f>
        <v>#REF!</v>
      </c>
      <c r="D65" s="96" t="e">
        <f>+#REF!</f>
        <v>#REF!</v>
      </c>
      <c r="E65" s="96" t="e">
        <f>+#REF!</f>
        <v>#REF!</v>
      </c>
      <c r="F65" s="96" t="e">
        <f>+#REF!</f>
        <v>#REF!</v>
      </c>
      <c r="G65" s="96" t="e">
        <f>+#REF!</f>
        <v>#REF!</v>
      </c>
      <c r="H65" s="96" t="e">
        <f>+#REF!</f>
        <v>#REF!</v>
      </c>
      <c r="I65" s="96"/>
      <c r="J65" s="96"/>
      <c r="K65" s="96"/>
      <c r="L65" s="96"/>
      <c r="M65" s="96" t="e">
        <f>+#REF!</f>
        <v>#REF!</v>
      </c>
      <c r="N65" s="96" t="e">
        <f>+#REF!</f>
        <v>#REF!</v>
      </c>
      <c r="O65" s="96" t="e">
        <f>+#REF!</f>
        <v>#REF!</v>
      </c>
      <c r="P65" s="168" t="e">
        <f>+#REF!</f>
        <v>#REF!</v>
      </c>
      <c r="Q65" s="168" t="e">
        <f>+#REF!</f>
        <v>#REF!</v>
      </c>
      <c r="R65" s="485" t="e">
        <f>+#REF!/$R$3</f>
        <v>#REF!</v>
      </c>
      <c r="S65" s="485" t="e">
        <f>+#REF!/$R$3</f>
        <v>#REF!</v>
      </c>
      <c r="T65" s="485" t="e">
        <f>+#REF!/$R$3</f>
        <v>#REF!</v>
      </c>
      <c r="U65" s="485" t="e">
        <f>+#REF!/$R$3</f>
        <v>#REF!</v>
      </c>
      <c r="V65" s="485" t="e">
        <f>+#REF!/$R$3</f>
        <v>#REF!</v>
      </c>
      <c r="W65" s="485" t="e">
        <f>+#REF!/$R$3</f>
        <v>#REF!</v>
      </c>
      <c r="X65" s="485" t="e">
        <f>+#REF!/$R$3</f>
        <v>#REF!</v>
      </c>
      <c r="Y65" s="485" t="e">
        <f>+#REF!/$R$3</f>
        <v>#REF!</v>
      </c>
      <c r="Z65" s="485" t="e">
        <f>+#REF!/$R$3</f>
        <v>#REF!</v>
      </c>
      <c r="AA65" s="485" t="e">
        <f>+#REF!/$R$3</f>
        <v>#REF!</v>
      </c>
      <c r="AB65" s="485" t="e">
        <f>+#REF!/$R$3</f>
        <v>#REF!</v>
      </c>
      <c r="AC65" s="486"/>
      <c r="AD65" s="484"/>
      <c r="AE65" s="483"/>
    </row>
    <row r="66" spans="1:31" s="198" customFormat="1" ht="33.75" customHeight="1" x14ac:dyDescent="0.25">
      <c r="A66" s="96" t="e">
        <f>+#REF!</f>
        <v>#REF!</v>
      </c>
      <c r="B66" s="168" t="e">
        <f>+#REF!</f>
        <v>#REF!</v>
      </c>
      <c r="C66" s="487" t="e">
        <f>+#REF!</f>
        <v>#REF!</v>
      </c>
      <c r="D66" s="96" t="e">
        <f>+#REF!</f>
        <v>#REF!</v>
      </c>
      <c r="E66" s="96" t="e">
        <f>+#REF!</f>
        <v>#REF!</v>
      </c>
      <c r="F66" s="96" t="e">
        <f>+#REF!</f>
        <v>#REF!</v>
      </c>
      <c r="G66" s="96" t="e">
        <f>+#REF!</f>
        <v>#REF!</v>
      </c>
      <c r="H66" s="96" t="e">
        <f>+#REF!</f>
        <v>#REF!</v>
      </c>
      <c r="I66" s="96"/>
      <c r="J66" s="96"/>
      <c r="K66" s="96"/>
      <c r="L66" s="96"/>
      <c r="M66" s="96" t="e">
        <f>+#REF!</f>
        <v>#REF!</v>
      </c>
      <c r="N66" s="96" t="e">
        <f>+#REF!</f>
        <v>#REF!</v>
      </c>
      <c r="O66" s="96" t="e">
        <f>+#REF!</f>
        <v>#REF!</v>
      </c>
      <c r="P66" s="168" t="e">
        <f>+#REF!</f>
        <v>#REF!</v>
      </c>
      <c r="Q66" s="168" t="e">
        <f>+#REF!</f>
        <v>#REF!</v>
      </c>
      <c r="R66" s="485" t="e">
        <f>+#REF!/$R$3</f>
        <v>#REF!</v>
      </c>
      <c r="S66" s="485" t="e">
        <f>+#REF!/$R$3</f>
        <v>#REF!</v>
      </c>
      <c r="T66" s="485" t="e">
        <f>+#REF!/$R$3</f>
        <v>#REF!</v>
      </c>
      <c r="U66" s="485" t="e">
        <f>+#REF!/$R$3</f>
        <v>#REF!</v>
      </c>
      <c r="V66" s="485" t="e">
        <f>+#REF!/$R$3</f>
        <v>#REF!</v>
      </c>
      <c r="W66" s="485" t="e">
        <f>+#REF!/$R$3</f>
        <v>#REF!</v>
      </c>
      <c r="X66" s="485" t="e">
        <f>+#REF!/$R$3</f>
        <v>#REF!</v>
      </c>
      <c r="Y66" s="485" t="e">
        <f>+#REF!/$R$3</f>
        <v>#REF!</v>
      </c>
      <c r="Z66" s="485" t="e">
        <f>+#REF!/$R$3</f>
        <v>#REF!</v>
      </c>
      <c r="AA66" s="485" t="e">
        <f>+#REF!/$R$3</f>
        <v>#REF!</v>
      </c>
      <c r="AB66" s="485" t="e">
        <f>+#REF!/$R$3</f>
        <v>#REF!</v>
      </c>
      <c r="AC66" s="486"/>
      <c r="AD66" s="484"/>
      <c r="AE66" s="483"/>
    </row>
    <row r="67" spans="1:31" s="198" customFormat="1" ht="33.75" customHeight="1" x14ac:dyDescent="0.25">
      <c r="A67" s="96" t="e">
        <f>+#REF!</f>
        <v>#REF!</v>
      </c>
      <c r="B67" s="168" t="e">
        <f>+#REF!</f>
        <v>#REF!</v>
      </c>
      <c r="C67" s="487" t="e">
        <f>+#REF!</f>
        <v>#REF!</v>
      </c>
      <c r="D67" s="96" t="e">
        <f>+#REF!</f>
        <v>#REF!</v>
      </c>
      <c r="E67" s="96" t="e">
        <f>+#REF!</f>
        <v>#REF!</v>
      </c>
      <c r="F67" s="96" t="e">
        <f>+#REF!</f>
        <v>#REF!</v>
      </c>
      <c r="G67" s="96" t="e">
        <f>+#REF!</f>
        <v>#REF!</v>
      </c>
      <c r="H67" s="96" t="e">
        <f>+#REF!</f>
        <v>#REF!</v>
      </c>
      <c r="I67" s="96"/>
      <c r="J67" s="96"/>
      <c r="K67" s="96"/>
      <c r="L67" s="96"/>
      <c r="M67" s="96" t="e">
        <f>+#REF!</f>
        <v>#REF!</v>
      </c>
      <c r="N67" s="96" t="e">
        <f>+#REF!</f>
        <v>#REF!</v>
      </c>
      <c r="O67" s="96" t="e">
        <f>+#REF!</f>
        <v>#REF!</v>
      </c>
      <c r="P67" s="168" t="e">
        <f>+#REF!</f>
        <v>#REF!</v>
      </c>
      <c r="Q67" s="168" t="e">
        <f>+#REF!</f>
        <v>#REF!</v>
      </c>
      <c r="R67" s="485" t="e">
        <f>+#REF!/$R$3</f>
        <v>#REF!</v>
      </c>
      <c r="S67" s="485" t="e">
        <f>+#REF!/$R$3</f>
        <v>#REF!</v>
      </c>
      <c r="T67" s="485" t="e">
        <f>+#REF!/$R$3</f>
        <v>#REF!</v>
      </c>
      <c r="U67" s="485" t="e">
        <f>+#REF!/$R$3</f>
        <v>#REF!</v>
      </c>
      <c r="V67" s="485" t="e">
        <f>+#REF!/$R$3</f>
        <v>#REF!</v>
      </c>
      <c r="W67" s="485" t="e">
        <f>+#REF!/$R$3</f>
        <v>#REF!</v>
      </c>
      <c r="X67" s="485" t="e">
        <f>+#REF!/$R$3</f>
        <v>#REF!</v>
      </c>
      <c r="Y67" s="485" t="e">
        <f>+#REF!/$R$3</f>
        <v>#REF!</v>
      </c>
      <c r="Z67" s="485" t="e">
        <f>+#REF!/$R$3</f>
        <v>#REF!</v>
      </c>
      <c r="AA67" s="485" t="e">
        <f>+#REF!/$R$3</f>
        <v>#REF!</v>
      </c>
      <c r="AB67" s="485" t="e">
        <f>+#REF!/$R$3</f>
        <v>#REF!</v>
      </c>
      <c r="AC67" s="486"/>
      <c r="AD67" s="484"/>
      <c r="AE67" s="483"/>
    </row>
    <row r="68" spans="1:31" s="198" customFormat="1" ht="33.75" customHeight="1" x14ac:dyDescent="0.25">
      <c r="A68" s="96" t="e">
        <f>+#REF!</f>
        <v>#REF!</v>
      </c>
      <c r="B68" s="168" t="e">
        <f>+#REF!</f>
        <v>#REF!</v>
      </c>
      <c r="C68" s="487" t="e">
        <f>+#REF!</f>
        <v>#REF!</v>
      </c>
      <c r="D68" s="96" t="e">
        <f>+#REF!</f>
        <v>#REF!</v>
      </c>
      <c r="E68" s="96" t="e">
        <f>+#REF!</f>
        <v>#REF!</v>
      </c>
      <c r="F68" s="96" t="e">
        <f>+#REF!</f>
        <v>#REF!</v>
      </c>
      <c r="G68" s="96" t="e">
        <f>+#REF!</f>
        <v>#REF!</v>
      </c>
      <c r="H68" s="96" t="e">
        <f>+#REF!</f>
        <v>#REF!</v>
      </c>
      <c r="I68" s="96"/>
      <c r="J68" s="96"/>
      <c r="K68" s="96"/>
      <c r="L68" s="96"/>
      <c r="M68" s="96" t="e">
        <f>+#REF!</f>
        <v>#REF!</v>
      </c>
      <c r="N68" s="96" t="e">
        <f>+#REF!</f>
        <v>#REF!</v>
      </c>
      <c r="O68" s="96" t="e">
        <f>+#REF!</f>
        <v>#REF!</v>
      </c>
      <c r="P68" s="168" t="e">
        <f>+#REF!</f>
        <v>#REF!</v>
      </c>
      <c r="Q68" s="168" t="e">
        <f>+#REF!</f>
        <v>#REF!</v>
      </c>
      <c r="R68" s="485" t="e">
        <f>+#REF!/$R$3</f>
        <v>#REF!</v>
      </c>
      <c r="S68" s="485" t="e">
        <f>+#REF!/$R$3</f>
        <v>#REF!</v>
      </c>
      <c r="T68" s="485" t="e">
        <f>+#REF!/$R$3</f>
        <v>#REF!</v>
      </c>
      <c r="U68" s="485" t="e">
        <f>+#REF!/$R$3</f>
        <v>#REF!</v>
      </c>
      <c r="V68" s="485" t="e">
        <f>+#REF!/$R$3</f>
        <v>#REF!</v>
      </c>
      <c r="W68" s="485" t="e">
        <f>+#REF!/$R$3</f>
        <v>#REF!</v>
      </c>
      <c r="X68" s="485" t="e">
        <f>+#REF!/$R$3</f>
        <v>#REF!</v>
      </c>
      <c r="Y68" s="485" t="e">
        <f>+#REF!/$R$3</f>
        <v>#REF!</v>
      </c>
      <c r="Z68" s="485" t="e">
        <f>+#REF!/$R$3</f>
        <v>#REF!</v>
      </c>
      <c r="AA68" s="485" t="e">
        <f>+#REF!/$R$3</f>
        <v>#REF!</v>
      </c>
      <c r="AB68" s="485" t="e">
        <f>+#REF!/$R$3</f>
        <v>#REF!</v>
      </c>
      <c r="AC68" s="486"/>
      <c r="AD68" s="484"/>
      <c r="AE68" s="483"/>
    </row>
    <row r="69" spans="1:31" s="198" customFormat="1" ht="33.75" customHeight="1" x14ac:dyDescent="0.25">
      <c r="A69" s="96" t="e">
        <f>+#REF!</f>
        <v>#REF!</v>
      </c>
      <c r="B69" s="168" t="e">
        <f>+#REF!</f>
        <v>#REF!</v>
      </c>
      <c r="C69" s="487" t="e">
        <f>+#REF!</f>
        <v>#REF!</v>
      </c>
      <c r="D69" s="96" t="e">
        <f>+#REF!</f>
        <v>#REF!</v>
      </c>
      <c r="E69" s="96" t="e">
        <f>+#REF!</f>
        <v>#REF!</v>
      </c>
      <c r="F69" s="96" t="e">
        <f>+#REF!</f>
        <v>#REF!</v>
      </c>
      <c r="G69" s="96" t="e">
        <f>+#REF!</f>
        <v>#REF!</v>
      </c>
      <c r="H69" s="96" t="e">
        <f>+#REF!</f>
        <v>#REF!</v>
      </c>
      <c r="I69" s="96"/>
      <c r="J69" s="96"/>
      <c r="K69" s="96"/>
      <c r="L69" s="96"/>
      <c r="M69" s="96" t="e">
        <f>+#REF!</f>
        <v>#REF!</v>
      </c>
      <c r="N69" s="96" t="e">
        <f>+#REF!</f>
        <v>#REF!</v>
      </c>
      <c r="O69" s="96" t="e">
        <f>+#REF!</f>
        <v>#REF!</v>
      </c>
      <c r="P69" s="168" t="e">
        <f>+#REF!</f>
        <v>#REF!</v>
      </c>
      <c r="Q69" s="168" t="e">
        <f>+#REF!</f>
        <v>#REF!</v>
      </c>
      <c r="R69" s="485" t="e">
        <f>+#REF!/$R$3</f>
        <v>#REF!</v>
      </c>
      <c r="S69" s="485" t="e">
        <f>+#REF!/$R$3</f>
        <v>#REF!</v>
      </c>
      <c r="T69" s="485" t="e">
        <f>+#REF!/$R$3</f>
        <v>#REF!</v>
      </c>
      <c r="U69" s="485" t="e">
        <f>+#REF!/$R$3</f>
        <v>#REF!</v>
      </c>
      <c r="V69" s="485" t="e">
        <f>+#REF!/$R$3</f>
        <v>#REF!</v>
      </c>
      <c r="W69" s="485" t="e">
        <f>+#REF!/$R$3</f>
        <v>#REF!</v>
      </c>
      <c r="X69" s="485" t="e">
        <f>+#REF!/$R$3</f>
        <v>#REF!</v>
      </c>
      <c r="Y69" s="485" t="e">
        <f>+#REF!/$R$3</f>
        <v>#REF!</v>
      </c>
      <c r="Z69" s="485" t="e">
        <f>+#REF!/$R$3</f>
        <v>#REF!</v>
      </c>
      <c r="AA69" s="485" t="e">
        <f>+#REF!/$R$3</f>
        <v>#REF!</v>
      </c>
      <c r="AB69" s="485" t="e">
        <f>+#REF!/$R$3</f>
        <v>#REF!</v>
      </c>
      <c r="AC69" s="486"/>
      <c r="AD69" s="484"/>
      <c r="AE69" s="483"/>
    </row>
    <row r="70" spans="1:31" s="198" customFormat="1" ht="33.75" customHeight="1" x14ac:dyDescent="0.25">
      <c r="A70" s="96" t="e">
        <f>+#REF!</f>
        <v>#REF!</v>
      </c>
      <c r="B70" s="168" t="e">
        <f>+#REF!</f>
        <v>#REF!</v>
      </c>
      <c r="C70" s="487" t="e">
        <f>+#REF!</f>
        <v>#REF!</v>
      </c>
      <c r="D70" s="96" t="e">
        <f>+#REF!</f>
        <v>#REF!</v>
      </c>
      <c r="E70" s="96" t="e">
        <f>+#REF!</f>
        <v>#REF!</v>
      </c>
      <c r="F70" s="96" t="e">
        <f>+#REF!</f>
        <v>#REF!</v>
      </c>
      <c r="G70" s="96" t="e">
        <f>+#REF!</f>
        <v>#REF!</v>
      </c>
      <c r="H70" s="96" t="e">
        <f>+#REF!</f>
        <v>#REF!</v>
      </c>
      <c r="I70" s="96"/>
      <c r="J70" s="96"/>
      <c r="K70" s="96"/>
      <c r="L70" s="96"/>
      <c r="M70" s="96" t="e">
        <f>+#REF!</f>
        <v>#REF!</v>
      </c>
      <c r="N70" s="96" t="e">
        <f>+#REF!</f>
        <v>#REF!</v>
      </c>
      <c r="O70" s="96" t="e">
        <f>+#REF!</f>
        <v>#REF!</v>
      </c>
      <c r="P70" s="168" t="e">
        <f>+#REF!</f>
        <v>#REF!</v>
      </c>
      <c r="Q70" s="168" t="e">
        <f>+#REF!</f>
        <v>#REF!</v>
      </c>
      <c r="R70" s="485" t="e">
        <f>+#REF!/$R$3</f>
        <v>#REF!</v>
      </c>
      <c r="S70" s="485" t="e">
        <f>+#REF!/$R$3</f>
        <v>#REF!</v>
      </c>
      <c r="T70" s="485" t="e">
        <f>+#REF!/$R$3</f>
        <v>#REF!</v>
      </c>
      <c r="U70" s="485" t="e">
        <f>+#REF!/$R$3</f>
        <v>#REF!</v>
      </c>
      <c r="V70" s="485" t="e">
        <f>+#REF!/$R$3</f>
        <v>#REF!</v>
      </c>
      <c r="W70" s="485" t="e">
        <f>+#REF!/$R$3</f>
        <v>#REF!</v>
      </c>
      <c r="X70" s="485" t="e">
        <f>+#REF!/$R$3</f>
        <v>#REF!</v>
      </c>
      <c r="Y70" s="485" t="e">
        <f>+#REF!/$R$3</f>
        <v>#REF!</v>
      </c>
      <c r="Z70" s="485" t="e">
        <f>+#REF!/$R$3</f>
        <v>#REF!</v>
      </c>
      <c r="AA70" s="485" t="e">
        <f>+#REF!/$R$3</f>
        <v>#REF!</v>
      </c>
      <c r="AB70" s="485" t="e">
        <f>+#REF!/$R$3</f>
        <v>#REF!</v>
      </c>
      <c r="AC70" s="486"/>
      <c r="AD70" s="484"/>
      <c r="AE70" s="483"/>
    </row>
    <row r="71" spans="1:31" s="198" customFormat="1" ht="33.75" customHeight="1" x14ac:dyDescent="0.25">
      <c r="A71" s="96" t="e">
        <f>+#REF!</f>
        <v>#REF!</v>
      </c>
      <c r="B71" s="168" t="e">
        <f>+#REF!</f>
        <v>#REF!</v>
      </c>
      <c r="C71" s="487" t="e">
        <f>+#REF!</f>
        <v>#REF!</v>
      </c>
      <c r="D71" s="96" t="e">
        <f>+#REF!</f>
        <v>#REF!</v>
      </c>
      <c r="E71" s="96" t="e">
        <f>+#REF!</f>
        <v>#REF!</v>
      </c>
      <c r="F71" s="96" t="e">
        <f>+#REF!</f>
        <v>#REF!</v>
      </c>
      <c r="G71" s="96" t="e">
        <f>+#REF!</f>
        <v>#REF!</v>
      </c>
      <c r="H71" s="96" t="e">
        <f>+#REF!</f>
        <v>#REF!</v>
      </c>
      <c r="I71" s="96"/>
      <c r="J71" s="96"/>
      <c r="K71" s="96"/>
      <c r="L71" s="96"/>
      <c r="M71" s="96" t="e">
        <f>+#REF!</f>
        <v>#REF!</v>
      </c>
      <c r="N71" s="96" t="e">
        <f>+#REF!</f>
        <v>#REF!</v>
      </c>
      <c r="O71" s="96" t="e">
        <f>+#REF!</f>
        <v>#REF!</v>
      </c>
      <c r="P71" s="168" t="e">
        <f>+#REF!</f>
        <v>#REF!</v>
      </c>
      <c r="Q71" s="168" t="e">
        <f>+#REF!</f>
        <v>#REF!</v>
      </c>
      <c r="R71" s="485" t="e">
        <f>+#REF!/$R$3</f>
        <v>#REF!</v>
      </c>
      <c r="S71" s="485" t="e">
        <f>+#REF!/$R$3</f>
        <v>#REF!</v>
      </c>
      <c r="T71" s="485" t="e">
        <f>+#REF!/$R$3</f>
        <v>#REF!</v>
      </c>
      <c r="U71" s="485" t="e">
        <f>+#REF!/$R$3</f>
        <v>#REF!</v>
      </c>
      <c r="V71" s="485" t="e">
        <f>+#REF!/$R$3</f>
        <v>#REF!</v>
      </c>
      <c r="W71" s="485" t="e">
        <f>+#REF!/$R$3</f>
        <v>#REF!</v>
      </c>
      <c r="X71" s="485" t="e">
        <f>+#REF!/$R$3</f>
        <v>#REF!</v>
      </c>
      <c r="Y71" s="485" t="e">
        <f>+#REF!/$R$3</f>
        <v>#REF!</v>
      </c>
      <c r="Z71" s="485" t="e">
        <f>+#REF!/$R$3</f>
        <v>#REF!</v>
      </c>
      <c r="AA71" s="485" t="e">
        <f>+#REF!/$R$3</f>
        <v>#REF!</v>
      </c>
      <c r="AB71" s="485" t="e">
        <f>+#REF!/$R$3</f>
        <v>#REF!</v>
      </c>
      <c r="AC71" s="486"/>
      <c r="AD71" s="484"/>
      <c r="AE71" s="483"/>
    </row>
    <row r="72" spans="1:31" s="198" customFormat="1" ht="33.75" customHeight="1" x14ac:dyDescent="0.25">
      <c r="A72" s="96" t="e">
        <f>+#REF!</f>
        <v>#REF!</v>
      </c>
      <c r="B72" s="168" t="e">
        <f>+#REF!</f>
        <v>#REF!</v>
      </c>
      <c r="C72" s="487" t="e">
        <f>+#REF!</f>
        <v>#REF!</v>
      </c>
      <c r="D72" s="96" t="e">
        <f>+#REF!</f>
        <v>#REF!</v>
      </c>
      <c r="E72" s="96" t="e">
        <f>+#REF!</f>
        <v>#REF!</v>
      </c>
      <c r="F72" s="96" t="e">
        <f>+#REF!</f>
        <v>#REF!</v>
      </c>
      <c r="G72" s="96" t="e">
        <f>+#REF!</f>
        <v>#REF!</v>
      </c>
      <c r="H72" s="96" t="e">
        <f>+#REF!</f>
        <v>#REF!</v>
      </c>
      <c r="I72" s="96"/>
      <c r="J72" s="96"/>
      <c r="K72" s="96"/>
      <c r="L72" s="96"/>
      <c r="M72" s="96" t="e">
        <f>+#REF!</f>
        <v>#REF!</v>
      </c>
      <c r="N72" s="96" t="e">
        <f>+#REF!</f>
        <v>#REF!</v>
      </c>
      <c r="O72" s="96" t="e">
        <f>+#REF!</f>
        <v>#REF!</v>
      </c>
      <c r="P72" s="168" t="e">
        <f>+#REF!</f>
        <v>#REF!</v>
      </c>
      <c r="Q72" s="168" t="e">
        <f>+#REF!</f>
        <v>#REF!</v>
      </c>
      <c r="R72" s="485" t="e">
        <f>+#REF!/$R$3</f>
        <v>#REF!</v>
      </c>
      <c r="S72" s="485" t="e">
        <f>+#REF!/$R$3</f>
        <v>#REF!</v>
      </c>
      <c r="T72" s="485" t="e">
        <f>+#REF!/$R$3</f>
        <v>#REF!</v>
      </c>
      <c r="U72" s="485" t="e">
        <f>+#REF!/$R$3</f>
        <v>#REF!</v>
      </c>
      <c r="V72" s="485" t="e">
        <f>+#REF!/$R$3</f>
        <v>#REF!</v>
      </c>
      <c r="W72" s="485" t="e">
        <f>+#REF!/$R$3</f>
        <v>#REF!</v>
      </c>
      <c r="X72" s="485" t="e">
        <f>+#REF!/$R$3</f>
        <v>#REF!</v>
      </c>
      <c r="Y72" s="485" t="e">
        <f>+#REF!/$R$3</f>
        <v>#REF!</v>
      </c>
      <c r="Z72" s="485" t="e">
        <f>+#REF!/$R$3</f>
        <v>#REF!</v>
      </c>
      <c r="AA72" s="485" t="e">
        <f>+#REF!/$R$3</f>
        <v>#REF!</v>
      </c>
      <c r="AB72" s="485" t="e">
        <f>+#REF!/$R$3</f>
        <v>#REF!</v>
      </c>
      <c r="AC72" s="486"/>
      <c r="AD72" s="484"/>
      <c r="AE72" s="483"/>
    </row>
    <row r="73" spans="1:31" s="198" customFormat="1" ht="33.75" customHeight="1" x14ac:dyDescent="0.25">
      <c r="A73" s="96" t="e">
        <f>+#REF!</f>
        <v>#REF!</v>
      </c>
      <c r="B73" s="168" t="e">
        <f>+#REF!</f>
        <v>#REF!</v>
      </c>
      <c r="C73" s="487" t="e">
        <f>+#REF!</f>
        <v>#REF!</v>
      </c>
      <c r="D73" s="96" t="e">
        <f>+#REF!</f>
        <v>#REF!</v>
      </c>
      <c r="E73" s="96" t="e">
        <f>+#REF!</f>
        <v>#REF!</v>
      </c>
      <c r="F73" s="96" t="e">
        <f>+#REF!</f>
        <v>#REF!</v>
      </c>
      <c r="G73" s="96" t="e">
        <f>+#REF!</f>
        <v>#REF!</v>
      </c>
      <c r="H73" s="96" t="e">
        <f>+#REF!</f>
        <v>#REF!</v>
      </c>
      <c r="I73" s="96"/>
      <c r="J73" s="96"/>
      <c r="K73" s="96"/>
      <c r="L73" s="96"/>
      <c r="M73" s="96" t="e">
        <f>+#REF!</f>
        <v>#REF!</v>
      </c>
      <c r="N73" s="96" t="e">
        <f>+#REF!</f>
        <v>#REF!</v>
      </c>
      <c r="O73" s="96" t="e">
        <f>+#REF!</f>
        <v>#REF!</v>
      </c>
      <c r="P73" s="168" t="e">
        <f>+#REF!</f>
        <v>#REF!</v>
      </c>
      <c r="Q73" s="168" t="e">
        <f>+#REF!</f>
        <v>#REF!</v>
      </c>
      <c r="R73" s="485" t="e">
        <f>+#REF!/$R$3</f>
        <v>#REF!</v>
      </c>
      <c r="S73" s="485" t="e">
        <f>+#REF!/$R$3</f>
        <v>#REF!</v>
      </c>
      <c r="T73" s="485" t="e">
        <f>+#REF!/$R$3</f>
        <v>#REF!</v>
      </c>
      <c r="U73" s="485" t="e">
        <f>+#REF!/$R$3</f>
        <v>#REF!</v>
      </c>
      <c r="V73" s="485" t="e">
        <f>+#REF!/$R$3</f>
        <v>#REF!</v>
      </c>
      <c r="W73" s="485" t="e">
        <f>+#REF!/$R$3</f>
        <v>#REF!</v>
      </c>
      <c r="X73" s="485" t="e">
        <f>+#REF!/$R$3</f>
        <v>#REF!</v>
      </c>
      <c r="Y73" s="485" t="e">
        <f>+#REF!/$R$3</f>
        <v>#REF!</v>
      </c>
      <c r="Z73" s="485" t="e">
        <f>+#REF!/$R$3</f>
        <v>#REF!</v>
      </c>
      <c r="AA73" s="485" t="e">
        <f>+#REF!/$R$3</f>
        <v>#REF!</v>
      </c>
      <c r="AB73" s="485" t="e">
        <f>+#REF!/$R$3</f>
        <v>#REF!</v>
      </c>
      <c r="AC73" s="486"/>
      <c r="AD73" s="484"/>
      <c r="AE73" s="483"/>
    </row>
    <row r="74" spans="1:31" s="198" customFormat="1" ht="33.75" customHeight="1" x14ac:dyDescent="0.25">
      <c r="A74" s="96" t="e">
        <f>+#REF!</f>
        <v>#REF!</v>
      </c>
      <c r="B74" s="168" t="e">
        <f>+#REF!</f>
        <v>#REF!</v>
      </c>
      <c r="C74" s="487" t="e">
        <f>+#REF!</f>
        <v>#REF!</v>
      </c>
      <c r="D74" s="96" t="e">
        <f>+#REF!</f>
        <v>#REF!</v>
      </c>
      <c r="E74" s="96" t="e">
        <f>+#REF!</f>
        <v>#REF!</v>
      </c>
      <c r="F74" s="96" t="e">
        <f>+#REF!</f>
        <v>#REF!</v>
      </c>
      <c r="G74" s="96" t="e">
        <f>+#REF!</f>
        <v>#REF!</v>
      </c>
      <c r="H74" s="96" t="e">
        <f>+#REF!</f>
        <v>#REF!</v>
      </c>
      <c r="I74" s="96"/>
      <c r="J74" s="96"/>
      <c r="K74" s="96"/>
      <c r="L74" s="96"/>
      <c r="M74" s="96" t="e">
        <f>+#REF!</f>
        <v>#REF!</v>
      </c>
      <c r="N74" s="96" t="e">
        <f>+#REF!</f>
        <v>#REF!</v>
      </c>
      <c r="O74" s="96" t="e">
        <f>+#REF!</f>
        <v>#REF!</v>
      </c>
      <c r="P74" s="168" t="e">
        <f>+#REF!</f>
        <v>#REF!</v>
      </c>
      <c r="Q74" s="168" t="e">
        <f>+#REF!</f>
        <v>#REF!</v>
      </c>
      <c r="R74" s="485" t="e">
        <f>+#REF!/$R$3</f>
        <v>#REF!</v>
      </c>
      <c r="S74" s="485" t="e">
        <f>+#REF!/$R$3</f>
        <v>#REF!</v>
      </c>
      <c r="T74" s="485" t="e">
        <f>+#REF!/$R$3</f>
        <v>#REF!</v>
      </c>
      <c r="U74" s="485" t="e">
        <f>+#REF!/$R$3</f>
        <v>#REF!</v>
      </c>
      <c r="V74" s="485" t="e">
        <f>+#REF!/$R$3</f>
        <v>#REF!</v>
      </c>
      <c r="W74" s="485" t="e">
        <f>+#REF!/$R$3</f>
        <v>#REF!</v>
      </c>
      <c r="X74" s="485" t="e">
        <f>+#REF!/$R$3</f>
        <v>#REF!</v>
      </c>
      <c r="Y74" s="485" t="e">
        <f>+#REF!/$R$3</f>
        <v>#REF!</v>
      </c>
      <c r="Z74" s="485" t="e">
        <f>+#REF!/$R$3</f>
        <v>#REF!</v>
      </c>
      <c r="AA74" s="485" t="e">
        <f>+#REF!/$R$3</f>
        <v>#REF!</v>
      </c>
      <c r="AB74" s="485" t="e">
        <f>+#REF!/$R$3</f>
        <v>#REF!</v>
      </c>
      <c r="AC74" s="486"/>
      <c r="AD74" s="484"/>
      <c r="AE74" s="483"/>
    </row>
    <row r="75" spans="1:31" s="198" customFormat="1" ht="33.75" customHeight="1" x14ac:dyDescent="0.25">
      <c r="A75" s="672" t="e">
        <f>+#REF!</f>
        <v>#REF!</v>
      </c>
      <c r="B75" s="673" t="e">
        <f>+#REF!</f>
        <v>#REF!</v>
      </c>
      <c r="C75" s="674" t="e">
        <f>+#REF!</f>
        <v>#REF!</v>
      </c>
      <c r="D75" s="672" t="e">
        <f>+#REF!</f>
        <v>#REF!</v>
      </c>
      <c r="E75" s="672" t="e">
        <f>+#REF!</f>
        <v>#REF!</v>
      </c>
      <c r="F75" s="672" t="e">
        <f>+#REF!</f>
        <v>#REF!</v>
      </c>
      <c r="G75" s="672" t="e">
        <f>+#REF!</f>
        <v>#REF!</v>
      </c>
      <c r="H75" s="672"/>
      <c r="I75" s="672"/>
      <c r="J75" s="672"/>
      <c r="K75" s="672"/>
      <c r="L75" s="672"/>
      <c r="M75" s="672" t="e">
        <f>+#REF!</f>
        <v>#REF!</v>
      </c>
      <c r="N75" s="672" t="e">
        <f>+#REF!</f>
        <v>#REF!</v>
      </c>
      <c r="O75" s="672" t="e">
        <f>+#REF!</f>
        <v>#REF!</v>
      </c>
      <c r="P75" s="673" t="e">
        <f>+#REF!</f>
        <v>#REF!</v>
      </c>
      <c r="Q75" s="673" t="e">
        <f>+#REF!</f>
        <v>#REF!</v>
      </c>
      <c r="R75" s="675" t="e">
        <f>+#REF!/$R$3</f>
        <v>#REF!</v>
      </c>
      <c r="S75" s="675" t="e">
        <f>+#REF!/$R$3</f>
        <v>#REF!</v>
      </c>
      <c r="T75" s="675" t="e">
        <f>+#REF!/$R$3</f>
        <v>#REF!</v>
      </c>
      <c r="U75" s="675" t="e">
        <f>+#REF!/$R$3</f>
        <v>#REF!</v>
      </c>
      <c r="V75" s="675" t="e">
        <f>+#REF!/$R$3</f>
        <v>#REF!</v>
      </c>
      <c r="W75" s="675" t="e">
        <f>+#REF!/$R$3</f>
        <v>#REF!</v>
      </c>
      <c r="X75" s="675" t="e">
        <f>+#REF!/$R$3</f>
        <v>#REF!</v>
      </c>
      <c r="Y75" s="675" t="e">
        <f>+#REF!/$R$3</f>
        <v>#REF!</v>
      </c>
      <c r="Z75" s="675" t="e">
        <f>+#REF!/$R$3</f>
        <v>#REF!</v>
      </c>
      <c r="AA75" s="675" t="e">
        <f>+#REF!/$R$3</f>
        <v>#REF!</v>
      </c>
      <c r="AB75" s="675" t="e">
        <f>+#REF!/$R$3</f>
        <v>#REF!</v>
      </c>
      <c r="AC75" s="486"/>
      <c r="AD75" s="484"/>
      <c r="AE75" s="483"/>
    </row>
    <row r="76" spans="1:31" s="198" customFormat="1" ht="33.75" customHeight="1" x14ac:dyDescent="0.25">
      <c r="A76" s="672" t="e">
        <f>+#REF!</f>
        <v>#REF!</v>
      </c>
      <c r="B76" s="673" t="e">
        <f>+#REF!</f>
        <v>#REF!</v>
      </c>
      <c r="C76" s="674" t="e">
        <f>+#REF!</f>
        <v>#REF!</v>
      </c>
      <c r="D76" s="672" t="e">
        <f>+#REF!</f>
        <v>#REF!</v>
      </c>
      <c r="E76" s="672" t="e">
        <f>+#REF!</f>
        <v>#REF!</v>
      </c>
      <c r="F76" s="672" t="e">
        <f>+#REF!</f>
        <v>#REF!</v>
      </c>
      <c r="G76" s="672" t="e">
        <f>+#REF!</f>
        <v>#REF!</v>
      </c>
      <c r="H76" s="672"/>
      <c r="I76" s="672"/>
      <c r="J76" s="672"/>
      <c r="K76" s="672"/>
      <c r="L76" s="672"/>
      <c r="M76" s="672" t="e">
        <f>+#REF!</f>
        <v>#REF!</v>
      </c>
      <c r="N76" s="672" t="e">
        <f>+#REF!</f>
        <v>#REF!</v>
      </c>
      <c r="O76" s="672" t="e">
        <f>+#REF!</f>
        <v>#REF!</v>
      </c>
      <c r="P76" s="673" t="e">
        <f>+#REF!</f>
        <v>#REF!</v>
      </c>
      <c r="Q76" s="673" t="e">
        <f>+#REF!</f>
        <v>#REF!</v>
      </c>
      <c r="R76" s="675" t="e">
        <f>+#REF!/$R$3</f>
        <v>#REF!</v>
      </c>
      <c r="S76" s="675" t="e">
        <f>+#REF!/$R$3</f>
        <v>#REF!</v>
      </c>
      <c r="T76" s="675" t="e">
        <f>+#REF!/$R$3</f>
        <v>#REF!</v>
      </c>
      <c r="U76" s="675" t="e">
        <f>+#REF!/$R$3</f>
        <v>#REF!</v>
      </c>
      <c r="V76" s="675" t="e">
        <f>+#REF!/$R$3</f>
        <v>#REF!</v>
      </c>
      <c r="W76" s="675" t="e">
        <f>+#REF!/$R$3</f>
        <v>#REF!</v>
      </c>
      <c r="X76" s="675" t="e">
        <f>+#REF!/$R$3</f>
        <v>#REF!</v>
      </c>
      <c r="Y76" s="675" t="e">
        <f>+#REF!/$R$3</f>
        <v>#REF!</v>
      </c>
      <c r="Z76" s="675" t="e">
        <f>+#REF!/$R$3</f>
        <v>#REF!</v>
      </c>
      <c r="AA76" s="675" t="e">
        <f>+#REF!/$R$3</f>
        <v>#REF!</v>
      </c>
      <c r="AB76" s="675" t="e">
        <f>+#REF!/$R$3</f>
        <v>#REF!</v>
      </c>
      <c r="AC76" s="486"/>
      <c r="AD76" s="484"/>
      <c r="AE76" s="483"/>
    </row>
    <row r="77" spans="1:31" s="198" customFormat="1" ht="33.75" customHeight="1" x14ac:dyDescent="0.25">
      <c r="A77" s="672" t="e">
        <f>+#REF!</f>
        <v>#REF!</v>
      </c>
      <c r="B77" s="673" t="e">
        <f>+#REF!</f>
        <v>#REF!</v>
      </c>
      <c r="C77" s="674" t="e">
        <f>+#REF!</f>
        <v>#REF!</v>
      </c>
      <c r="D77" s="672" t="e">
        <f>+#REF!</f>
        <v>#REF!</v>
      </c>
      <c r="E77" s="672" t="e">
        <f>+#REF!</f>
        <v>#REF!</v>
      </c>
      <c r="F77" s="672" t="e">
        <f>+#REF!</f>
        <v>#REF!</v>
      </c>
      <c r="G77" s="672" t="e">
        <f>+#REF!</f>
        <v>#REF!</v>
      </c>
      <c r="H77" s="672"/>
      <c r="I77" s="672"/>
      <c r="J77" s="672"/>
      <c r="K77" s="672"/>
      <c r="L77" s="672"/>
      <c r="M77" s="672" t="e">
        <f>+#REF!</f>
        <v>#REF!</v>
      </c>
      <c r="N77" s="672" t="e">
        <f>+#REF!</f>
        <v>#REF!</v>
      </c>
      <c r="O77" s="672" t="e">
        <f>+#REF!</f>
        <v>#REF!</v>
      </c>
      <c r="P77" s="673" t="e">
        <f>+#REF!</f>
        <v>#REF!</v>
      </c>
      <c r="Q77" s="673" t="e">
        <f>+#REF!</f>
        <v>#REF!</v>
      </c>
      <c r="R77" s="675" t="e">
        <f>+#REF!/$R$3</f>
        <v>#REF!</v>
      </c>
      <c r="S77" s="675" t="e">
        <f>+#REF!/$R$3</f>
        <v>#REF!</v>
      </c>
      <c r="T77" s="675" t="e">
        <f>+#REF!/$R$3</f>
        <v>#REF!</v>
      </c>
      <c r="U77" s="675" t="e">
        <f>+#REF!/$R$3</f>
        <v>#REF!</v>
      </c>
      <c r="V77" s="675" t="e">
        <f>+#REF!/$R$3</f>
        <v>#REF!</v>
      </c>
      <c r="W77" s="675" t="e">
        <f>+#REF!/$R$3</f>
        <v>#REF!</v>
      </c>
      <c r="X77" s="675" t="e">
        <f>+#REF!/$R$3</f>
        <v>#REF!</v>
      </c>
      <c r="Y77" s="675" t="e">
        <f>+#REF!/$R$3</f>
        <v>#REF!</v>
      </c>
      <c r="Z77" s="675" t="e">
        <f>+#REF!/$R$3</f>
        <v>#REF!</v>
      </c>
      <c r="AA77" s="675" t="e">
        <f>+#REF!/$R$3</f>
        <v>#REF!</v>
      </c>
      <c r="AB77" s="675" t="e">
        <f>+#REF!/$R$3</f>
        <v>#REF!</v>
      </c>
      <c r="AC77" s="486"/>
      <c r="AD77" s="484"/>
      <c r="AE77" s="483"/>
    </row>
    <row r="78" spans="1:31" s="198" customFormat="1" ht="33.75" customHeight="1" x14ac:dyDescent="0.25">
      <c r="A78" s="672" t="e">
        <f>+#REF!</f>
        <v>#REF!</v>
      </c>
      <c r="B78" s="673" t="e">
        <f>+#REF!</f>
        <v>#REF!</v>
      </c>
      <c r="C78" s="674" t="e">
        <f>+#REF!</f>
        <v>#REF!</v>
      </c>
      <c r="D78" s="672" t="e">
        <f>+#REF!</f>
        <v>#REF!</v>
      </c>
      <c r="E78" s="672" t="e">
        <f>+#REF!</f>
        <v>#REF!</v>
      </c>
      <c r="F78" s="672" t="e">
        <f>+#REF!</f>
        <v>#REF!</v>
      </c>
      <c r="G78" s="672" t="e">
        <f>+#REF!</f>
        <v>#REF!</v>
      </c>
      <c r="H78" s="672"/>
      <c r="I78" s="672"/>
      <c r="J78" s="672"/>
      <c r="K78" s="672"/>
      <c r="L78" s="672"/>
      <c r="M78" s="672" t="e">
        <f>+#REF!</f>
        <v>#REF!</v>
      </c>
      <c r="N78" s="672" t="e">
        <f>+#REF!</f>
        <v>#REF!</v>
      </c>
      <c r="O78" s="672" t="e">
        <f>+#REF!</f>
        <v>#REF!</v>
      </c>
      <c r="P78" s="673" t="e">
        <f>+#REF!</f>
        <v>#REF!</v>
      </c>
      <c r="Q78" s="673" t="e">
        <f>+#REF!</f>
        <v>#REF!</v>
      </c>
      <c r="R78" s="675" t="e">
        <f>+#REF!/$R$3</f>
        <v>#REF!</v>
      </c>
      <c r="S78" s="675" t="e">
        <f>+#REF!/$R$3</f>
        <v>#REF!</v>
      </c>
      <c r="T78" s="675" t="e">
        <f>+#REF!/$R$3</f>
        <v>#REF!</v>
      </c>
      <c r="U78" s="675" t="e">
        <f>+#REF!/$R$3</f>
        <v>#REF!</v>
      </c>
      <c r="V78" s="675" t="e">
        <f>+#REF!/$R$3</f>
        <v>#REF!</v>
      </c>
      <c r="W78" s="675" t="e">
        <f>+#REF!/$R$3</f>
        <v>#REF!</v>
      </c>
      <c r="X78" s="675" t="e">
        <f>+#REF!/$R$3</f>
        <v>#REF!</v>
      </c>
      <c r="Y78" s="675" t="e">
        <f>+#REF!/$R$3</f>
        <v>#REF!</v>
      </c>
      <c r="Z78" s="675" t="e">
        <f>+#REF!/$R$3</f>
        <v>#REF!</v>
      </c>
      <c r="AA78" s="675" t="e">
        <f>+#REF!/$R$3</f>
        <v>#REF!</v>
      </c>
      <c r="AB78" s="675" t="e">
        <f>+#REF!/$R$3</f>
        <v>#REF!</v>
      </c>
      <c r="AC78" s="486"/>
      <c r="AD78" s="484"/>
      <c r="AE78" s="483"/>
    </row>
    <row r="79" spans="1:31" s="198" customFormat="1" ht="33.75" customHeight="1" x14ac:dyDescent="0.25">
      <c r="A79" s="672" t="e">
        <f>+#REF!</f>
        <v>#REF!</v>
      </c>
      <c r="B79" s="673" t="e">
        <f>+#REF!</f>
        <v>#REF!</v>
      </c>
      <c r="C79" s="674" t="e">
        <f>+#REF!</f>
        <v>#REF!</v>
      </c>
      <c r="D79" s="672" t="e">
        <f>+#REF!</f>
        <v>#REF!</v>
      </c>
      <c r="E79" s="672" t="e">
        <f>+#REF!</f>
        <v>#REF!</v>
      </c>
      <c r="F79" s="672" t="e">
        <f>+#REF!</f>
        <v>#REF!</v>
      </c>
      <c r="G79" s="672" t="e">
        <f>+#REF!</f>
        <v>#REF!</v>
      </c>
      <c r="H79" s="672" t="e">
        <f>+#REF!</f>
        <v>#REF!</v>
      </c>
      <c r="I79" s="672"/>
      <c r="J79" s="672"/>
      <c r="K79" s="672"/>
      <c r="L79" s="672"/>
      <c r="M79" s="672" t="e">
        <f>+#REF!</f>
        <v>#REF!</v>
      </c>
      <c r="N79" s="672" t="e">
        <f>+#REF!</f>
        <v>#REF!</v>
      </c>
      <c r="O79" s="672" t="e">
        <f>+#REF!</f>
        <v>#REF!</v>
      </c>
      <c r="P79" s="673" t="e">
        <f>+#REF!</f>
        <v>#REF!</v>
      </c>
      <c r="Q79" s="673" t="e">
        <f>+#REF!</f>
        <v>#REF!</v>
      </c>
      <c r="R79" s="675" t="e">
        <f>+#REF!/$R$3</f>
        <v>#REF!</v>
      </c>
      <c r="S79" s="675" t="e">
        <f>+#REF!/$R$3</f>
        <v>#REF!</v>
      </c>
      <c r="T79" s="675" t="e">
        <f>+#REF!/$R$3</f>
        <v>#REF!</v>
      </c>
      <c r="U79" s="675" t="e">
        <f>+#REF!/$R$3</f>
        <v>#REF!</v>
      </c>
      <c r="V79" s="675" t="e">
        <f>+#REF!/$R$3</f>
        <v>#REF!</v>
      </c>
      <c r="W79" s="675" t="e">
        <f>+#REF!/$R$3</f>
        <v>#REF!</v>
      </c>
      <c r="X79" s="675" t="e">
        <f>+#REF!/$R$3</f>
        <v>#REF!</v>
      </c>
      <c r="Y79" s="675" t="e">
        <f>+#REF!/$R$3</f>
        <v>#REF!</v>
      </c>
      <c r="Z79" s="675" t="e">
        <f>+#REF!/$R$3</f>
        <v>#REF!</v>
      </c>
      <c r="AA79" s="675" t="e">
        <f>+#REF!/$R$3</f>
        <v>#REF!</v>
      </c>
      <c r="AB79" s="675" t="e">
        <f>+#REF!/$R$3</f>
        <v>#REF!</v>
      </c>
      <c r="AC79" s="486"/>
      <c r="AD79" s="484"/>
      <c r="AE79" s="483"/>
    </row>
    <row r="80" spans="1:31" s="198" customFormat="1" ht="33.75" customHeight="1" x14ac:dyDescent="0.25">
      <c r="A80" s="672" t="e">
        <f>+#REF!</f>
        <v>#REF!</v>
      </c>
      <c r="B80" s="673" t="e">
        <f>+#REF!</f>
        <v>#REF!</v>
      </c>
      <c r="C80" s="674" t="e">
        <f>+#REF!</f>
        <v>#REF!</v>
      </c>
      <c r="D80" s="672" t="e">
        <f>+#REF!</f>
        <v>#REF!</v>
      </c>
      <c r="E80" s="672" t="e">
        <f>+#REF!</f>
        <v>#REF!</v>
      </c>
      <c r="F80" s="672" t="e">
        <f>+#REF!</f>
        <v>#REF!</v>
      </c>
      <c r="G80" s="672" t="e">
        <f>+#REF!</f>
        <v>#REF!</v>
      </c>
      <c r="H80" s="672" t="e">
        <f>+#REF!</f>
        <v>#REF!</v>
      </c>
      <c r="I80" s="672"/>
      <c r="J80" s="672"/>
      <c r="K80" s="672"/>
      <c r="L80" s="672"/>
      <c r="M80" s="672" t="e">
        <f>+#REF!</f>
        <v>#REF!</v>
      </c>
      <c r="N80" s="672" t="e">
        <f>+#REF!</f>
        <v>#REF!</v>
      </c>
      <c r="O80" s="672" t="e">
        <f>+#REF!</f>
        <v>#REF!</v>
      </c>
      <c r="P80" s="673" t="e">
        <f>+#REF!</f>
        <v>#REF!</v>
      </c>
      <c r="Q80" s="673" t="e">
        <f>+#REF!</f>
        <v>#REF!</v>
      </c>
      <c r="R80" s="675" t="e">
        <f>+#REF!/$R$3</f>
        <v>#REF!</v>
      </c>
      <c r="S80" s="675" t="e">
        <f>+#REF!/$R$3</f>
        <v>#REF!</v>
      </c>
      <c r="T80" s="675" t="e">
        <f>+#REF!/$R$3</f>
        <v>#REF!</v>
      </c>
      <c r="U80" s="675" t="e">
        <f>+#REF!/$R$3</f>
        <v>#REF!</v>
      </c>
      <c r="V80" s="675" t="e">
        <f>+#REF!/$R$3</f>
        <v>#REF!</v>
      </c>
      <c r="W80" s="675" t="e">
        <f>+#REF!/$R$3</f>
        <v>#REF!</v>
      </c>
      <c r="X80" s="675" t="e">
        <f>+#REF!/$R$3</f>
        <v>#REF!</v>
      </c>
      <c r="Y80" s="675" t="e">
        <f>+#REF!/$R$3</f>
        <v>#REF!</v>
      </c>
      <c r="Z80" s="675" t="e">
        <f>+#REF!/$R$3</f>
        <v>#REF!</v>
      </c>
      <c r="AA80" s="675" t="e">
        <f>+#REF!/$R$3</f>
        <v>#REF!</v>
      </c>
      <c r="AB80" s="675" t="e">
        <f>+#REF!/$R$3</f>
        <v>#REF!</v>
      </c>
      <c r="AC80" s="486"/>
      <c r="AD80" s="484"/>
      <c r="AE80" s="483"/>
    </row>
    <row r="81" spans="1:31" s="198" customFormat="1" ht="33.75" customHeight="1" x14ac:dyDescent="0.25">
      <c r="A81" s="672" t="e">
        <f>+#REF!</f>
        <v>#REF!</v>
      </c>
      <c r="B81" s="673" t="e">
        <f>+#REF!</f>
        <v>#REF!</v>
      </c>
      <c r="C81" s="674" t="e">
        <f>+#REF!</f>
        <v>#REF!</v>
      </c>
      <c r="D81" s="672" t="e">
        <f>+#REF!</f>
        <v>#REF!</v>
      </c>
      <c r="E81" s="672" t="e">
        <f>+#REF!</f>
        <v>#REF!</v>
      </c>
      <c r="F81" s="672" t="e">
        <f>+#REF!</f>
        <v>#REF!</v>
      </c>
      <c r="G81" s="672" t="e">
        <f>+#REF!</f>
        <v>#REF!</v>
      </c>
      <c r="H81" s="672"/>
      <c r="I81" s="672"/>
      <c r="J81" s="672"/>
      <c r="K81" s="672"/>
      <c r="L81" s="672"/>
      <c r="M81" s="672" t="e">
        <f>+#REF!</f>
        <v>#REF!</v>
      </c>
      <c r="N81" s="672" t="e">
        <f>+#REF!</f>
        <v>#REF!</v>
      </c>
      <c r="O81" s="672" t="e">
        <f>+#REF!</f>
        <v>#REF!</v>
      </c>
      <c r="P81" s="673" t="e">
        <f>+#REF!</f>
        <v>#REF!</v>
      </c>
      <c r="Q81" s="673" t="e">
        <f>+#REF!</f>
        <v>#REF!</v>
      </c>
      <c r="R81" s="675" t="e">
        <f>+#REF!/$R$3</f>
        <v>#REF!</v>
      </c>
      <c r="S81" s="675" t="e">
        <f>+#REF!/$R$3</f>
        <v>#REF!</v>
      </c>
      <c r="T81" s="675" t="e">
        <f>+#REF!/$R$3</f>
        <v>#REF!</v>
      </c>
      <c r="U81" s="675" t="e">
        <f>+#REF!/$R$3</f>
        <v>#REF!</v>
      </c>
      <c r="V81" s="675" t="e">
        <f>+#REF!/$R$3</f>
        <v>#REF!</v>
      </c>
      <c r="W81" s="675" t="e">
        <f>+#REF!/$R$3</f>
        <v>#REF!</v>
      </c>
      <c r="X81" s="675" t="e">
        <f>+#REF!/$R$3</f>
        <v>#REF!</v>
      </c>
      <c r="Y81" s="675" t="e">
        <f>+#REF!/$R$3</f>
        <v>#REF!</v>
      </c>
      <c r="Z81" s="675" t="e">
        <f>+#REF!/$R$3</f>
        <v>#REF!</v>
      </c>
      <c r="AA81" s="675" t="e">
        <f>+#REF!/$R$3</f>
        <v>#REF!</v>
      </c>
      <c r="AB81" s="675" t="e">
        <f>+#REF!/$R$3</f>
        <v>#REF!</v>
      </c>
      <c r="AC81" s="486"/>
      <c r="AD81" s="484"/>
      <c r="AE81" s="483"/>
    </row>
    <row r="82" spans="1:31" s="198" customFormat="1" ht="33.75" customHeight="1" x14ac:dyDescent="0.25">
      <c r="A82" s="672" t="e">
        <f>+#REF!</f>
        <v>#REF!</v>
      </c>
      <c r="B82" s="673" t="e">
        <f>+#REF!</f>
        <v>#REF!</v>
      </c>
      <c r="C82" s="674" t="e">
        <f>+#REF!</f>
        <v>#REF!</v>
      </c>
      <c r="D82" s="672" t="e">
        <f>+#REF!</f>
        <v>#REF!</v>
      </c>
      <c r="E82" s="672" t="e">
        <f>+#REF!</f>
        <v>#REF!</v>
      </c>
      <c r="F82" s="672" t="e">
        <f>+#REF!</f>
        <v>#REF!</v>
      </c>
      <c r="G82" s="672" t="e">
        <f>+#REF!</f>
        <v>#REF!</v>
      </c>
      <c r="H82" s="672" t="e">
        <f>+#REF!</f>
        <v>#REF!</v>
      </c>
      <c r="I82" s="672"/>
      <c r="J82" s="672"/>
      <c r="K82" s="672"/>
      <c r="L82" s="672"/>
      <c r="M82" s="672" t="e">
        <f>+#REF!</f>
        <v>#REF!</v>
      </c>
      <c r="N82" s="672" t="e">
        <f>+#REF!</f>
        <v>#REF!</v>
      </c>
      <c r="O82" s="672" t="e">
        <f>+#REF!</f>
        <v>#REF!</v>
      </c>
      <c r="P82" s="673" t="e">
        <f>+#REF!</f>
        <v>#REF!</v>
      </c>
      <c r="Q82" s="673" t="e">
        <f>+#REF!</f>
        <v>#REF!</v>
      </c>
      <c r="R82" s="675" t="e">
        <f>+#REF!/$R$3</f>
        <v>#REF!</v>
      </c>
      <c r="S82" s="675" t="e">
        <f>+#REF!/$R$3</f>
        <v>#REF!</v>
      </c>
      <c r="T82" s="675" t="e">
        <f>+#REF!/$R$3</f>
        <v>#REF!</v>
      </c>
      <c r="U82" s="675" t="e">
        <f>+#REF!/$R$3</f>
        <v>#REF!</v>
      </c>
      <c r="V82" s="675" t="e">
        <f>+#REF!/$R$3</f>
        <v>#REF!</v>
      </c>
      <c r="W82" s="675" t="e">
        <f>+#REF!/$R$3</f>
        <v>#REF!</v>
      </c>
      <c r="X82" s="675" t="e">
        <f>+#REF!/$R$3</f>
        <v>#REF!</v>
      </c>
      <c r="Y82" s="675" t="e">
        <f>+#REF!/$R$3</f>
        <v>#REF!</v>
      </c>
      <c r="Z82" s="675" t="e">
        <f>+#REF!/$R$3</f>
        <v>#REF!</v>
      </c>
      <c r="AA82" s="675" t="e">
        <f>+#REF!/$R$3</f>
        <v>#REF!</v>
      </c>
      <c r="AB82" s="675" t="e">
        <f>+#REF!/$R$3</f>
        <v>#REF!</v>
      </c>
      <c r="AC82" s="486"/>
      <c r="AD82" s="484"/>
      <c r="AE82" s="483"/>
    </row>
    <row r="83" spans="1:31" s="198" customFormat="1" ht="33.75" customHeight="1" x14ac:dyDescent="0.25">
      <c r="A83" s="232" t="e">
        <f>+#REF!</f>
        <v>#REF!</v>
      </c>
      <c r="B83" s="233" t="e">
        <f>+#REF!</f>
        <v>#REF!</v>
      </c>
      <c r="C83" s="234" t="e">
        <f>+#REF!</f>
        <v>#REF!</v>
      </c>
      <c r="D83" s="232" t="e">
        <f>+#REF!</f>
        <v>#REF!</v>
      </c>
      <c r="E83" s="232" t="e">
        <f>+#REF!</f>
        <v>#REF!</v>
      </c>
      <c r="F83" s="232" t="e">
        <f>+#REF!</f>
        <v>#REF!</v>
      </c>
      <c r="G83" s="232" t="e">
        <f>+#REF!</f>
        <v>#REF!</v>
      </c>
      <c r="H83" s="232" t="e">
        <f>+#REF!</f>
        <v>#REF!</v>
      </c>
      <c r="I83" s="232"/>
      <c r="J83" s="232"/>
      <c r="K83" s="232"/>
      <c r="L83" s="232"/>
      <c r="M83" s="232" t="e">
        <f>+#REF!</f>
        <v>#REF!</v>
      </c>
      <c r="N83" s="232" t="e">
        <f>+#REF!</f>
        <v>#REF!</v>
      </c>
      <c r="O83" s="232" t="e">
        <f>+#REF!</f>
        <v>#REF!</v>
      </c>
      <c r="P83" s="233" t="e">
        <f>+#REF!</f>
        <v>#REF!</v>
      </c>
      <c r="Q83" s="233" t="e">
        <f>+#REF!</f>
        <v>#REF!</v>
      </c>
      <c r="R83" s="235" t="e">
        <f>+#REF!/$R$3</f>
        <v>#REF!</v>
      </c>
      <c r="S83" s="235" t="e">
        <f>+#REF!/$R$3</f>
        <v>#REF!</v>
      </c>
      <c r="T83" s="235" t="e">
        <f>+#REF!/$R$3</f>
        <v>#REF!</v>
      </c>
      <c r="U83" s="235" t="e">
        <f>+#REF!/$R$3</f>
        <v>#REF!</v>
      </c>
      <c r="V83" s="235" t="e">
        <f>+#REF!/$R$3</f>
        <v>#REF!</v>
      </c>
      <c r="W83" s="235" t="e">
        <f>+#REF!/$R$3</f>
        <v>#REF!</v>
      </c>
      <c r="X83" s="235" t="e">
        <f>+#REF!/$R$3</f>
        <v>#REF!</v>
      </c>
      <c r="Y83" s="235" t="e">
        <f>+#REF!/$R$3</f>
        <v>#REF!</v>
      </c>
      <c r="Z83" s="235" t="e">
        <f>+#REF!/$R$3</f>
        <v>#REF!</v>
      </c>
      <c r="AA83" s="235" t="e">
        <f>+#REF!/$R$3</f>
        <v>#REF!</v>
      </c>
      <c r="AB83" s="235" t="e">
        <f>+#REF!/$R$3</f>
        <v>#REF!</v>
      </c>
      <c r="AC83" s="486"/>
      <c r="AD83" s="484"/>
      <c r="AE83" s="483"/>
    </row>
    <row r="84" spans="1:31" s="198" customFormat="1" ht="33.75" customHeight="1" x14ac:dyDescent="0.25">
      <c r="A84" s="232" t="e">
        <f>+#REF!</f>
        <v>#REF!</v>
      </c>
      <c r="B84" s="233" t="e">
        <f>+#REF!</f>
        <v>#REF!</v>
      </c>
      <c r="C84" s="234" t="e">
        <f>+#REF!</f>
        <v>#REF!</v>
      </c>
      <c r="D84" s="232" t="e">
        <f>+#REF!</f>
        <v>#REF!</v>
      </c>
      <c r="E84" s="232" t="e">
        <f>+#REF!</f>
        <v>#REF!</v>
      </c>
      <c r="F84" s="232" t="e">
        <f>+#REF!</f>
        <v>#REF!</v>
      </c>
      <c r="G84" s="232" t="e">
        <f>+#REF!</f>
        <v>#REF!</v>
      </c>
      <c r="H84" s="232" t="e">
        <f>+#REF!</f>
        <v>#REF!</v>
      </c>
      <c r="I84" s="232"/>
      <c r="J84" s="232"/>
      <c r="K84" s="232"/>
      <c r="L84" s="232"/>
      <c r="M84" s="232" t="e">
        <f>+#REF!</f>
        <v>#REF!</v>
      </c>
      <c r="N84" s="232" t="e">
        <f>+#REF!</f>
        <v>#REF!</v>
      </c>
      <c r="O84" s="232" t="e">
        <f>+#REF!</f>
        <v>#REF!</v>
      </c>
      <c r="P84" s="233" t="e">
        <f>+#REF!</f>
        <v>#REF!</v>
      </c>
      <c r="Q84" s="233" t="e">
        <f>+#REF!</f>
        <v>#REF!</v>
      </c>
      <c r="R84" s="235" t="e">
        <f>+#REF!/$R$3</f>
        <v>#REF!</v>
      </c>
      <c r="S84" s="235" t="e">
        <f>+#REF!/$R$3</f>
        <v>#REF!</v>
      </c>
      <c r="T84" s="235" t="e">
        <f>+#REF!/$R$3</f>
        <v>#REF!</v>
      </c>
      <c r="U84" s="235" t="e">
        <f>+#REF!/$R$3</f>
        <v>#REF!</v>
      </c>
      <c r="V84" s="235" t="e">
        <f>+#REF!/$R$3</f>
        <v>#REF!</v>
      </c>
      <c r="W84" s="235" t="e">
        <f>+#REF!/$R$3</f>
        <v>#REF!</v>
      </c>
      <c r="X84" s="235" t="e">
        <f>+#REF!/$R$3</f>
        <v>#REF!</v>
      </c>
      <c r="Y84" s="235" t="e">
        <f>+#REF!/$R$3</f>
        <v>#REF!</v>
      </c>
      <c r="Z84" s="235" t="e">
        <f>+#REF!/$R$3</f>
        <v>#REF!</v>
      </c>
      <c r="AA84" s="235" t="e">
        <f>+#REF!/$R$3</f>
        <v>#REF!</v>
      </c>
      <c r="AB84" s="235" t="e">
        <f>+#REF!/$R$3</f>
        <v>#REF!</v>
      </c>
      <c r="AC84" s="486"/>
      <c r="AD84" s="484"/>
      <c r="AE84" s="483"/>
    </row>
    <row r="85" spans="1:31" s="198" customFormat="1" ht="33.75" customHeight="1" x14ac:dyDescent="0.25">
      <c r="A85" s="232" t="e">
        <f>+#REF!</f>
        <v>#REF!</v>
      </c>
      <c r="B85" s="233" t="e">
        <f>+#REF!</f>
        <v>#REF!</v>
      </c>
      <c r="C85" s="234" t="e">
        <f>+#REF!</f>
        <v>#REF!</v>
      </c>
      <c r="D85" s="232" t="e">
        <f>+#REF!</f>
        <v>#REF!</v>
      </c>
      <c r="E85" s="232" t="e">
        <f>+#REF!</f>
        <v>#REF!</v>
      </c>
      <c r="F85" s="232" t="e">
        <f>+#REF!</f>
        <v>#REF!</v>
      </c>
      <c r="G85" s="232" t="e">
        <f>+#REF!</f>
        <v>#REF!</v>
      </c>
      <c r="H85" s="232" t="e">
        <f>+#REF!</f>
        <v>#REF!</v>
      </c>
      <c r="I85" s="232"/>
      <c r="J85" s="232"/>
      <c r="K85" s="232"/>
      <c r="L85" s="232"/>
      <c r="M85" s="232" t="e">
        <f>+#REF!</f>
        <v>#REF!</v>
      </c>
      <c r="N85" s="232" t="e">
        <f>+#REF!</f>
        <v>#REF!</v>
      </c>
      <c r="O85" s="232" t="e">
        <f>+#REF!</f>
        <v>#REF!</v>
      </c>
      <c r="P85" s="233" t="e">
        <f>+#REF!</f>
        <v>#REF!</v>
      </c>
      <c r="Q85" s="233" t="e">
        <f>+#REF!</f>
        <v>#REF!</v>
      </c>
      <c r="R85" s="235" t="e">
        <f>+#REF!/$R$3</f>
        <v>#REF!</v>
      </c>
      <c r="S85" s="235" t="e">
        <f>+#REF!/$R$3</f>
        <v>#REF!</v>
      </c>
      <c r="T85" s="235" t="e">
        <f>+#REF!/$R$3</f>
        <v>#REF!</v>
      </c>
      <c r="U85" s="235" t="e">
        <f>+#REF!/$R$3</f>
        <v>#REF!</v>
      </c>
      <c r="V85" s="235" t="e">
        <f>+#REF!/$R$3</f>
        <v>#REF!</v>
      </c>
      <c r="W85" s="235" t="e">
        <f>+#REF!/$R$3</f>
        <v>#REF!</v>
      </c>
      <c r="X85" s="235" t="e">
        <f>+#REF!/$R$3</f>
        <v>#REF!</v>
      </c>
      <c r="Y85" s="235" t="e">
        <f>+#REF!/$R$3</f>
        <v>#REF!</v>
      </c>
      <c r="Z85" s="235" t="e">
        <f>+#REF!/$R$3</f>
        <v>#REF!</v>
      </c>
      <c r="AA85" s="235" t="e">
        <f>+#REF!/$R$3</f>
        <v>#REF!</v>
      </c>
      <c r="AB85" s="235" t="e">
        <f>+#REF!/$R$3</f>
        <v>#REF!</v>
      </c>
      <c r="AC85" s="486"/>
      <c r="AD85" s="484"/>
      <c r="AE85" s="483"/>
    </row>
    <row r="86" spans="1:31" s="198" customFormat="1" ht="33.75" customHeight="1" x14ac:dyDescent="0.25">
      <c r="A86" s="232" t="e">
        <f>+#REF!</f>
        <v>#REF!</v>
      </c>
      <c r="B86" s="233" t="e">
        <f>+#REF!</f>
        <v>#REF!</v>
      </c>
      <c r="C86" s="234" t="e">
        <f>+#REF!</f>
        <v>#REF!</v>
      </c>
      <c r="D86" s="232" t="e">
        <f>+#REF!</f>
        <v>#REF!</v>
      </c>
      <c r="E86" s="232" t="e">
        <f>+#REF!</f>
        <v>#REF!</v>
      </c>
      <c r="F86" s="232" t="e">
        <f>+#REF!</f>
        <v>#REF!</v>
      </c>
      <c r="G86" s="232" t="e">
        <f>+#REF!</f>
        <v>#REF!</v>
      </c>
      <c r="H86" s="232" t="e">
        <f>+#REF!</f>
        <v>#REF!</v>
      </c>
      <c r="I86" s="232"/>
      <c r="J86" s="232"/>
      <c r="K86" s="232"/>
      <c r="L86" s="232"/>
      <c r="M86" s="232" t="e">
        <f>+#REF!</f>
        <v>#REF!</v>
      </c>
      <c r="N86" s="232" t="e">
        <f>+#REF!</f>
        <v>#REF!</v>
      </c>
      <c r="O86" s="232" t="e">
        <f>+#REF!</f>
        <v>#REF!</v>
      </c>
      <c r="P86" s="233" t="e">
        <f>+#REF!</f>
        <v>#REF!</v>
      </c>
      <c r="Q86" s="233" t="e">
        <f>+#REF!</f>
        <v>#REF!</v>
      </c>
      <c r="R86" s="235" t="e">
        <f>+#REF!/$R$3</f>
        <v>#REF!</v>
      </c>
      <c r="S86" s="235" t="e">
        <f>+#REF!/$R$3</f>
        <v>#REF!</v>
      </c>
      <c r="T86" s="235" t="e">
        <f>+#REF!/$R$3</f>
        <v>#REF!</v>
      </c>
      <c r="U86" s="235" t="e">
        <f>+#REF!/$R$3</f>
        <v>#REF!</v>
      </c>
      <c r="V86" s="235" t="e">
        <f>+#REF!/$R$3</f>
        <v>#REF!</v>
      </c>
      <c r="W86" s="235" t="e">
        <f>+#REF!/$R$3</f>
        <v>#REF!</v>
      </c>
      <c r="X86" s="235" t="e">
        <f>+#REF!/$R$3</f>
        <v>#REF!</v>
      </c>
      <c r="Y86" s="235" t="e">
        <f>+#REF!/$R$3</f>
        <v>#REF!</v>
      </c>
      <c r="Z86" s="235" t="e">
        <f>+#REF!/$R$3</f>
        <v>#REF!</v>
      </c>
      <c r="AA86" s="235" t="e">
        <f>+#REF!/$R$3</f>
        <v>#REF!</v>
      </c>
      <c r="AB86" s="235" t="e">
        <f>+#REF!/$R$3</f>
        <v>#REF!</v>
      </c>
      <c r="AC86" s="486"/>
      <c r="AD86" s="484"/>
      <c r="AE86" s="483"/>
    </row>
    <row r="87" spans="1:31" s="198" customFormat="1" ht="33.75" customHeight="1" x14ac:dyDescent="0.25">
      <c r="A87" s="232" t="e">
        <f>+#REF!</f>
        <v>#REF!</v>
      </c>
      <c r="B87" s="233" t="e">
        <f>+#REF!</f>
        <v>#REF!</v>
      </c>
      <c r="C87" s="234" t="e">
        <f>+#REF!</f>
        <v>#REF!</v>
      </c>
      <c r="D87" s="232" t="e">
        <f>+#REF!</f>
        <v>#REF!</v>
      </c>
      <c r="E87" s="232" t="e">
        <f>+#REF!</f>
        <v>#REF!</v>
      </c>
      <c r="F87" s="232" t="e">
        <f>+#REF!</f>
        <v>#REF!</v>
      </c>
      <c r="G87" s="232" t="e">
        <f>+#REF!</f>
        <v>#REF!</v>
      </c>
      <c r="H87" s="232" t="e">
        <f>+#REF!</f>
        <v>#REF!</v>
      </c>
      <c r="I87" s="232"/>
      <c r="J87" s="232"/>
      <c r="K87" s="232"/>
      <c r="L87" s="232"/>
      <c r="M87" s="232" t="e">
        <f>+#REF!</f>
        <v>#REF!</v>
      </c>
      <c r="N87" s="232" t="e">
        <f>+#REF!</f>
        <v>#REF!</v>
      </c>
      <c r="O87" s="232" t="e">
        <f>+#REF!</f>
        <v>#REF!</v>
      </c>
      <c r="P87" s="233" t="e">
        <f>+#REF!</f>
        <v>#REF!</v>
      </c>
      <c r="Q87" s="233" t="e">
        <f>+#REF!</f>
        <v>#REF!</v>
      </c>
      <c r="R87" s="235" t="e">
        <f>+#REF!/$R$3</f>
        <v>#REF!</v>
      </c>
      <c r="S87" s="235" t="e">
        <f>+#REF!/$R$3</f>
        <v>#REF!</v>
      </c>
      <c r="T87" s="235" t="e">
        <f>+#REF!/$R$3</f>
        <v>#REF!</v>
      </c>
      <c r="U87" s="235" t="e">
        <f>+#REF!/$R$3</f>
        <v>#REF!</v>
      </c>
      <c r="V87" s="235" t="e">
        <f>+#REF!/$R$3</f>
        <v>#REF!</v>
      </c>
      <c r="W87" s="235" t="e">
        <f>+#REF!/$R$3</f>
        <v>#REF!</v>
      </c>
      <c r="X87" s="235" t="e">
        <f>+#REF!/$R$3</f>
        <v>#REF!</v>
      </c>
      <c r="Y87" s="235" t="e">
        <f>+#REF!/$R$3</f>
        <v>#REF!</v>
      </c>
      <c r="Z87" s="235" t="e">
        <f>+#REF!/$R$3</f>
        <v>#REF!</v>
      </c>
      <c r="AA87" s="235" t="e">
        <f>+#REF!/$R$3</f>
        <v>#REF!</v>
      </c>
      <c r="AB87" s="235" t="e">
        <f>+#REF!/$R$3</f>
        <v>#REF!</v>
      </c>
      <c r="AC87" s="486"/>
      <c r="AD87" s="484"/>
      <c r="AE87" s="483"/>
    </row>
    <row r="88" spans="1:31" s="198" customFormat="1" ht="33.75" customHeight="1" x14ac:dyDescent="0.25">
      <c r="A88" s="232" t="e">
        <f>+#REF!</f>
        <v>#REF!</v>
      </c>
      <c r="B88" s="233" t="e">
        <f>+#REF!</f>
        <v>#REF!</v>
      </c>
      <c r="C88" s="234" t="e">
        <f>+#REF!</f>
        <v>#REF!</v>
      </c>
      <c r="D88" s="232" t="e">
        <f>+#REF!</f>
        <v>#REF!</v>
      </c>
      <c r="E88" s="232" t="e">
        <f>+#REF!</f>
        <v>#REF!</v>
      </c>
      <c r="F88" s="232" t="e">
        <f>+#REF!</f>
        <v>#REF!</v>
      </c>
      <c r="G88" s="232" t="e">
        <f>+#REF!</f>
        <v>#REF!</v>
      </c>
      <c r="H88" s="232" t="e">
        <f>+#REF!</f>
        <v>#REF!</v>
      </c>
      <c r="I88" s="232"/>
      <c r="J88" s="232"/>
      <c r="K88" s="232"/>
      <c r="L88" s="232"/>
      <c r="M88" s="232" t="e">
        <f>+#REF!</f>
        <v>#REF!</v>
      </c>
      <c r="N88" s="232" t="e">
        <f>+#REF!</f>
        <v>#REF!</v>
      </c>
      <c r="O88" s="232" t="e">
        <f>+#REF!</f>
        <v>#REF!</v>
      </c>
      <c r="P88" s="233" t="e">
        <f>+#REF!</f>
        <v>#REF!</v>
      </c>
      <c r="Q88" s="233" t="e">
        <f>+#REF!</f>
        <v>#REF!</v>
      </c>
      <c r="R88" s="235" t="e">
        <f>+#REF!/$R$3</f>
        <v>#REF!</v>
      </c>
      <c r="S88" s="235" t="e">
        <f>+#REF!/$R$3</f>
        <v>#REF!</v>
      </c>
      <c r="T88" s="235" t="e">
        <f>+#REF!/$R$3</f>
        <v>#REF!</v>
      </c>
      <c r="U88" s="235" t="e">
        <f>+#REF!/$R$3</f>
        <v>#REF!</v>
      </c>
      <c r="V88" s="235" t="e">
        <f>+#REF!/$R$3</f>
        <v>#REF!</v>
      </c>
      <c r="W88" s="235" t="e">
        <f>+#REF!/$R$3</f>
        <v>#REF!</v>
      </c>
      <c r="X88" s="235" t="e">
        <f>+#REF!/$R$3</f>
        <v>#REF!</v>
      </c>
      <c r="Y88" s="235" t="e">
        <f>+#REF!/$R$3</f>
        <v>#REF!</v>
      </c>
      <c r="Z88" s="235" t="e">
        <f>+#REF!/$R$3</f>
        <v>#REF!</v>
      </c>
      <c r="AA88" s="235" t="e">
        <f>+#REF!/$R$3</f>
        <v>#REF!</v>
      </c>
      <c r="AB88" s="235" t="e">
        <f>+#REF!/$R$3</f>
        <v>#REF!</v>
      </c>
      <c r="AC88" s="486"/>
      <c r="AD88" s="484"/>
      <c r="AE88" s="483"/>
    </row>
    <row r="89" spans="1:31" s="198" customFormat="1" ht="33.75" customHeight="1" x14ac:dyDescent="0.25">
      <c r="A89" s="232" t="e">
        <f>+#REF!</f>
        <v>#REF!</v>
      </c>
      <c r="B89" s="233" t="e">
        <f>+#REF!</f>
        <v>#REF!</v>
      </c>
      <c r="C89" s="234" t="e">
        <f>+#REF!</f>
        <v>#REF!</v>
      </c>
      <c r="D89" s="232" t="e">
        <f>+#REF!</f>
        <v>#REF!</v>
      </c>
      <c r="E89" s="232" t="e">
        <f>+#REF!</f>
        <v>#REF!</v>
      </c>
      <c r="F89" s="232" t="e">
        <f>+#REF!</f>
        <v>#REF!</v>
      </c>
      <c r="G89" s="232" t="e">
        <f>+#REF!</f>
        <v>#REF!</v>
      </c>
      <c r="H89" s="232" t="e">
        <f>+#REF!</f>
        <v>#REF!</v>
      </c>
      <c r="I89" s="232"/>
      <c r="J89" s="232"/>
      <c r="K89" s="232"/>
      <c r="L89" s="232"/>
      <c r="M89" s="232" t="e">
        <f>+#REF!</f>
        <v>#REF!</v>
      </c>
      <c r="N89" s="232" t="e">
        <f>+#REF!</f>
        <v>#REF!</v>
      </c>
      <c r="O89" s="232" t="e">
        <f>+#REF!</f>
        <v>#REF!</v>
      </c>
      <c r="P89" s="233" t="e">
        <f>+#REF!</f>
        <v>#REF!</v>
      </c>
      <c r="Q89" s="233" t="e">
        <f>+#REF!</f>
        <v>#REF!</v>
      </c>
      <c r="R89" s="235" t="e">
        <f>+#REF!/$R$3</f>
        <v>#REF!</v>
      </c>
      <c r="S89" s="235" t="e">
        <f>+#REF!/$R$3</f>
        <v>#REF!</v>
      </c>
      <c r="T89" s="235" t="e">
        <f>+#REF!/$R$3</f>
        <v>#REF!</v>
      </c>
      <c r="U89" s="235" t="e">
        <f>+#REF!/$R$3</f>
        <v>#REF!</v>
      </c>
      <c r="V89" s="235" t="e">
        <f>+#REF!/$R$3</f>
        <v>#REF!</v>
      </c>
      <c r="W89" s="235" t="e">
        <f>+#REF!/$R$3</f>
        <v>#REF!</v>
      </c>
      <c r="X89" s="235" t="e">
        <f>+#REF!/$R$3</f>
        <v>#REF!</v>
      </c>
      <c r="Y89" s="235" t="e">
        <f>+#REF!/$R$3</f>
        <v>#REF!</v>
      </c>
      <c r="Z89" s="235" t="e">
        <f>+#REF!/$R$3</f>
        <v>#REF!</v>
      </c>
      <c r="AA89" s="235" t="e">
        <f>+#REF!/$R$3</f>
        <v>#REF!</v>
      </c>
      <c r="AB89" s="235" t="e">
        <f>+#REF!/$R$3</f>
        <v>#REF!</v>
      </c>
      <c r="AC89" s="486"/>
      <c r="AD89" s="484"/>
      <c r="AE89" s="483"/>
    </row>
    <row r="90" spans="1:31" s="198" customFormat="1" ht="33.75" customHeight="1" x14ac:dyDescent="0.25">
      <c r="A90" s="232" t="e">
        <f>+#REF!</f>
        <v>#REF!</v>
      </c>
      <c r="B90" s="233" t="e">
        <f>+#REF!</f>
        <v>#REF!</v>
      </c>
      <c r="C90" s="234" t="e">
        <f>+#REF!</f>
        <v>#REF!</v>
      </c>
      <c r="D90" s="232" t="e">
        <f>+#REF!</f>
        <v>#REF!</v>
      </c>
      <c r="E90" s="232" t="e">
        <f>+#REF!</f>
        <v>#REF!</v>
      </c>
      <c r="F90" s="232" t="e">
        <f>+#REF!</f>
        <v>#REF!</v>
      </c>
      <c r="G90" s="232" t="e">
        <f>+#REF!</f>
        <v>#REF!</v>
      </c>
      <c r="H90" s="232" t="e">
        <f>+#REF!</f>
        <v>#REF!</v>
      </c>
      <c r="I90" s="232"/>
      <c r="J90" s="232"/>
      <c r="K90" s="232"/>
      <c r="L90" s="232"/>
      <c r="M90" s="232" t="e">
        <f>+#REF!</f>
        <v>#REF!</v>
      </c>
      <c r="N90" s="232" t="e">
        <f>+#REF!</f>
        <v>#REF!</v>
      </c>
      <c r="O90" s="232" t="e">
        <f>+#REF!</f>
        <v>#REF!</v>
      </c>
      <c r="P90" s="233" t="e">
        <f>+#REF!</f>
        <v>#REF!</v>
      </c>
      <c r="Q90" s="233" t="e">
        <f>+#REF!</f>
        <v>#REF!</v>
      </c>
      <c r="R90" s="235" t="e">
        <f>+#REF!/$R$3</f>
        <v>#REF!</v>
      </c>
      <c r="S90" s="235" t="e">
        <f>+#REF!/$R$3</f>
        <v>#REF!</v>
      </c>
      <c r="T90" s="235" t="e">
        <f>+#REF!/$R$3</f>
        <v>#REF!</v>
      </c>
      <c r="U90" s="235" t="e">
        <f>+#REF!/$R$3</f>
        <v>#REF!</v>
      </c>
      <c r="V90" s="235" t="e">
        <f>+#REF!/$R$3</f>
        <v>#REF!</v>
      </c>
      <c r="W90" s="235" t="e">
        <f>+#REF!/$R$3</f>
        <v>#REF!</v>
      </c>
      <c r="X90" s="235" t="e">
        <f>+#REF!/$R$3</f>
        <v>#REF!</v>
      </c>
      <c r="Y90" s="235" t="e">
        <f>+#REF!/$R$3</f>
        <v>#REF!</v>
      </c>
      <c r="Z90" s="235" t="e">
        <f>+#REF!/$R$3</f>
        <v>#REF!</v>
      </c>
      <c r="AA90" s="235" t="e">
        <f>+#REF!/$R$3</f>
        <v>#REF!</v>
      </c>
      <c r="AB90" s="235" t="e">
        <f>+#REF!/$R$3</f>
        <v>#REF!</v>
      </c>
      <c r="AC90" s="486"/>
      <c r="AD90" s="484"/>
      <c r="AE90" s="483"/>
    </row>
    <row r="91" spans="1:31" s="198" customFormat="1" ht="33.75" customHeight="1" x14ac:dyDescent="0.25">
      <c r="A91" s="232" t="e">
        <f>+#REF!</f>
        <v>#REF!</v>
      </c>
      <c r="B91" s="233" t="e">
        <f>+#REF!</f>
        <v>#REF!</v>
      </c>
      <c r="C91" s="234" t="e">
        <f>+#REF!</f>
        <v>#REF!</v>
      </c>
      <c r="D91" s="232" t="e">
        <f>+#REF!</f>
        <v>#REF!</v>
      </c>
      <c r="E91" s="232" t="e">
        <f>+#REF!</f>
        <v>#REF!</v>
      </c>
      <c r="F91" s="232" t="e">
        <f>+#REF!</f>
        <v>#REF!</v>
      </c>
      <c r="G91" s="232" t="e">
        <f>+#REF!</f>
        <v>#REF!</v>
      </c>
      <c r="H91" s="232" t="e">
        <f>+#REF!</f>
        <v>#REF!</v>
      </c>
      <c r="I91" s="232"/>
      <c r="J91" s="232"/>
      <c r="K91" s="232"/>
      <c r="L91" s="232"/>
      <c r="M91" s="232" t="e">
        <f>+#REF!</f>
        <v>#REF!</v>
      </c>
      <c r="N91" s="232" t="e">
        <f>+#REF!</f>
        <v>#REF!</v>
      </c>
      <c r="O91" s="232" t="e">
        <f>+#REF!</f>
        <v>#REF!</v>
      </c>
      <c r="P91" s="233" t="e">
        <f>+#REF!</f>
        <v>#REF!</v>
      </c>
      <c r="Q91" s="233" t="e">
        <f>+#REF!</f>
        <v>#REF!</v>
      </c>
      <c r="R91" s="235" t="e">
        <f>+#REF!/$R$3</f>
        <v>#REF!</v>
      </c>
      <c r="S91" s="235" t="e">
        <f>+#REF!/$R$3</f>
        <v>#REF!</v>
      </c>
      <c r="T91" s="235" t="e">
        <f>+#REF!/$R$3</f>
        <v>#REF!</v>
      </c>
      <c r="U91" s="235" t="e">
        <f>+#REF!/$R$3</f>
        <v>#REF!</v>
      </c>
      <c r="V91" s="235" t="e">
        <f>+#REF!/$R$3</f>
        <v>#REF!</v>
      </c>
      <c r="W91" s="235" t="e">
        <f>+#REF!/$R$3</f>
        <v>#REF!</v>
      </c>
      <c r="X91" s="235" t="e">
        <f>+#REF!/$R$3</f>
        <v>#REF!</v>
      </c>
      <c r="Y91" s="235" t="e">
        <f>+#REF!/$R$3</f>
        <v>#REF!</v>
      </c>
      <c r="Z91" s="235" t="e">
        <f>+#REF!/$R$3</f>
        <v>#REF!</v>
      </c>
      <c r="AA91" s="235" t="e">
        <f>+#REF!/$R$3</f>
        <v>#REF!</v>
      </c>
      <c r="AB91" s="235" t="e">
        <f>+#REF!/$R$3</f>
        <v>#REF!</v>
      </c>
      <c r="AC91" s="486"/>
      <c r="AD91" s="484"/>
      <c r="AE91" s="483"/>
    </row>
    <row r="92" spans="1:31" s="198" customFormat="1" ht="33.75" customHeight="1" x14ac:dyDescent="0.25">
      <c r="A92" s="232" t="e">
        <f>+#REF!</f>
        <v>#REF!</v>
      </c>
      <c r="B92" s="233" t="e">
        <f>+#REF!</f>
        <v>#REF!</v>
      </c>
      <c r="C92" s="234" t="e">
        <f>+#REF!</f>
        <v>#REF!</v>
      </c>
      <c r="D92" s="232" t="e">
        <f>+#REF!</f>
        <v>#REF!</v>
      </c>
      <c r="E92" s="232" t="e">
        <f>+#REF!</f>
        <v>#REF!</v>
      </c>
      <c r="F92" s="232" t="e">
        <f>+#REF!</f>
        <v>#REF!</v>
      </c>
      <c r="G92" s="232" t="e">
        <f>+#REF!</f>
        <v>#REF!</v>
      </c>
      <c r="H92" s="232" t="e">
        <f>+#REF!</f>
        <v>#REF!</v>
      </c>
      <c r="I92" s="232"/>
      <c r="J92" s="232"/>
      <c r="K92" s="232"/>
      <c r="L92" s="232"/>
      <c r="M92" s="232" t="e">
        <f>+#REF!</f>
        <v>#REF!</v>
      </c>
      <c r="N92" s="232" t="e">
        <f>+#REF!</f>
        <v>#REF!</v>
      </c>
      <c r="O92" s="232" t="e">
        <f>+#REF!</f>
        <v>#REF!</v>
      </c>
      <c r="P92" s="233" t="e">
        <f>+#REF!</f>
        <v>#REF!</v>
      </c>
      <c r="Q92" s="233" t="e">
        <f>+#REF!</f>
        <v>#REF!</v>
      </c>
      <c r="R92" s="235" t="e">
        <f>+#REF!/$R$3</f>
        <v>#REF!</v>
      </c>
      <c r="S92" s="235" t="e">
        <f>+#REF!/$R$3</f>
        <v>#REF!</v>
      </c>
      <c r="T92" s="235" t="e">
        <f>+#REF!/$R$3</f>
        <v>#REF!</v>
      </c>
      <c r="U92" s="235" t="e">
        <f>+#REF!/$R$3</f>
        <v>#REF!</v>
      </c>
      <c r="V92" s="235" t="e">
        <f>+#REF!/$R$3</f>
        <v>#REF!</v>
      </c>
      <c r="W92" s="235" t="e">
        <f>+#REF!/$R$3</f>
        <v>#REF!</v>
      </c>
      <c r="X92" s="235" t="e">
        <f>+#REF!/$R$3</f>
        <v>#REF!</v>
      </c>
      <c r="Y92" s="235" t="e">
        <f>+#REF!/$R$3</f>
        <v>#REF!</v>
      </c>
      <c r="Z92" s="235" t="e">
        <f>+#REF!/$R$3</f>
        <v>#REF!</v>
      </c>
      <c r="AA92" s="235" t="e">
        <f>+#REF!/$R$3</f>
        <v>#REF!</v>
      </c>
      <c r="AB92" s="235" t="e">
        <f>+#REF!/$R$3</f>
        <v>#REF!</v>
      </c>
      <c r="AC92" s="486"/>
      <c r="AD92" s="484"/>
      <c r="AE92" s="483"/>
    </row>
    <row r="93" spans="1:31" s="198" customFormat="1" ht="33.75" customHeight="1" x14ac:dyDescent="0.25">
      <c r="A93" s="232" t="e">
        <f>+#REF!</f>
        <v>#REF!</v>
      </c>
      <c r="B93" s="233" t="e">
        <f>+#REF!</f>
        <v>#REF!</v>
      </c>
      <c r="C93" s="234" t="e">
        <f>+#REF!</f>
        <v>#REF!</v>
      </c>
      <c r="D93" s="232" t="e">
        <f>+#REF!</f>
        <v>#REF!</v>
      </c>
      <c r="E93" s="232" t="e">
        <f>+#REF!</f>
        <v>#REF!</v>
      </c>
      <c r="F93" s="232" t="e">
        <f>+#REF!</f>
        <v>#REF!</v>
      </c>
      <c r="G93" s="232" t="e">
        <f>+#REF!</f>
        <v>#REF!</v>
      </c>
      <c r="H93" s="232" t="e">
        <f>+#REF!</f>
        <v>#REF!</v>
      </c>
      <c r="I93" s="232"/>
      <c r="J93" s="232"/>
      <c r="K93" s="232"/>
      <c r="L93" s="232"/>
      <c r="M93" s="232" t="e">
        <f>+#REF!</f>
        <v>#REF!</v>
      </c>
      <c r="N93" s="232" t="e">
        <f>+#REF!</f>
        <v>#REF!</v>
      </c>
      <c r="O93" s="232" t="e">
        <f>+#REF!</f>
        <v>#REF!</v>
      </c>
      <c r="P93" s="233" t="e">
        <f>+#REF!</f>
        <v>#REF!</v>
      </c>
      <c r="Q93" s="233" t="e">
        <f>+#REF!</f>
        <v>#REF!</v>
      </c>
      <c r="R93" s="235" t="e">
        <f>+#REF!/$R$3</f>
        <v>#REF!</v>
      </c>
      <c r="S93" s="235" t="e">
        <f>+#REF!/$R$3</f>
        <v>#REF!</v>
      </c>
      <c r="T93" s="235" t="e">
        <f>+#REF!/$R$3</f>
        <v>#REF!</v>
      </c>
      <c r="U93" s="235" t="e">
        <f>+#REF!/$R$3</f>
        <v>#REF!</v>
      </c>
      <c r="V93" s="235" t="e">
        <f>+#REF!/$R$3</f>
        <v>#REF!</v>
      </c>
      <c r="W93" s="235" t="e">
        <f>+#REF!/$R$3</f>
        <v>#REF!</v>
      </c>
      <c r="X93" s="235" t="e">
        <f>+#REF!/$R$3</f>
        <v>#REF!</v>
      </c>
      <c r="Y93" s="235" t="e">
        <f>+#REF!/$R$3</f>
        <v>#REF!</v>
      </c>
      <c r="Z93" s="235" t="e">
        <f>+#REF!/$R$3</f>
        <v>#REF!</v>
      </c>
      <c r="AA93" s="235" t="e">
        <f>+#REF!/$R$3</f>
        <v>#REF!</v>
      </c>
      <c r="AB93" s="235" t="e">
        <f>+#REF!/$R$3</f>
        <v>#REF!</v>
      </c>
      <c r="AC93" s="486"/>
      <c r="AD93" s="484"/>
      <c r="AE93" s="483"/>
    </row>
    <row r="94" spans="1:31" s="198" customFormat="1" ht="33.75" customHeight="1" x14ac:dyDescent="0.25">
      <c r="A94" s="232" t="e">
        <f>+#REF!</f>
        <v>#REF!</v>
      </c>
      <c r="B94" s="233" t="e">
        <f>+#REF!</f>
        <v>#REF!</v>
      </c>
      <c r="C94" s="234" t="e">
        <f>+#REF!</f>
        <v>#REF!</v>
      </c>
      <c r="D94" s="232" t="e">
        <f>+#REF!</f>
        <v>#REF!</v>
      </c>
      <c r="E94" s="232" t="e">
        <f>+#REF!</f>
        <v>#REF!</v>
      </c>
      <c r="F94" s="232" t="e">
        <f>+#REF!</f>
        <v>#REF!</v>
      </c>
      <c r="G94" s="232" t="e">
        <f>+#REF!</f>
        <v>#REF!</v>
      </c>
      <c r="H94" s="232" t="e">
        <f>+#REF!</f>
        <v>#REF!</v>
      </c>
      <c r="I94" s="232"/>
      <c r="J94" s="232"/>
      <c r="K94" s="232"/>
      <c r="L94" s="232"/>
      <c r="M94" s="232" t="e">
        <f>+#REF!</f>
        <v>#REF!</v>
      </c>
      <c r="N94" s="232" t="e">
        <f>+#REF!</f>
        <v>#REF!</v>
      </c>
      <c r="O94" s="232" t="e">
        <f>+#REF!</f>
        <v>#REF!</v>
      </c>
      <c r="P94" s="233" t="e">
        <f>+#REF!</f>
        <v>#REF!</v>
      </c>
      <c r="Q94" s="233" t="e">
        <f>+#REF!</f>
        <v>#REF!</v>
      </c>
      <c r="R94" s="235" t="e">
        <f>+#REF!/$R$3</f>
        <v>#REF!</v>
      </c>
      <c r="S94" s="235" t="e">
        <f>+#REF!/$R$3</f>
        <v>#REF!</v>
      </c>
      <c r="T94" s="235" t="e">
        <f>+#REF!/$R$3</f>
        <v>#REF!</v>
      </c>
      <c r="U94" s="235" t="e">
        <f>+#REF!/$R$3</f>
        <v>#REF!</v>
      </c>
      <c r="V94" s="235" t="e">
        <f>+#REF!/$R$3</f>
        <v>#REF!</v>
      </c>
      <c r="W94" s="235" t="e">
        <f>+#REF!/$R$3</f>
        <v>#REF!</v>
      </c>
      <c r="X94" s="235" t="e">
        <f>+#REF!/$R$3</f>
        <v>#REF!</v>
      </c>
      <c r="Y94" s="235" t="e">
        <f>+#REF!/$R$3</f>
        <v>#REF!</v>
      </c>
      <c r="Z94" s="235" t="e">
        <f>+#REF!/$R$3</f>
        <v>#REF!</v>
      </c>
      <c r="AA94" s="235" t="e">
        <f>+#REF!/$R$3</f>
        <v>#REF!</v>
      </c>
      <c r="AB94" s="235" t="e">
        <f>+#REF!/$R$3</f>
        <v>#REF!</v>
      </c>
      <c r="AC94" s="486"/>
      <c r="AD94" s="484"/>
      <c r="AE94" s="483"/>
    </row>
    <row r="95" spans="1:31" s="198" customFormat="1" ht="33.75" customHeight="1" x14ac:dyDescent="0.25">
      <c r="A95" s="232" t="e">
        <f>+#REF!</f>
        <v>#REF!</v>
      </c>
      <c r="B95" s="233" t="e">
        <f>+#REF!</f>
        <v>#REF!</v>
      </c>
      <c r="C95" s="234" t="e">
        <f>+#REF!</f>
        <v>#REF!</v>
      </c>
      <c r="D95" s="232" t="e">
        <f>+#REF!</f>
        <v>#REF!</v>
      </c>
      <c r="E95" s="232" t="e">
        <f>+#REF!</f>
        <v>#REF!</v>
      </c>
      <c r="F95" s="232" t="e">
        <f>+#REF!</f>
        <v>#REF!</v>
      </c>
      <c r="G95" s="232" t="e">
        <f>+#REF!</f>
        <v>#REF!</v>
      </c>
      <c r="H95" s="232" t="e">
        <f>+#REF!</f>
        <v>#REF!</v>
      </c>
      <c r="I95" s="232"/>
      <c r="J95" s="232"/>
      <c r="K95" s="232"/>
      <c r="L95" s="232"/>
      <c r="M95" s="232" t="e">
        <f>+#REF!</f>
        <v>#REF!</v>
      </c>
      <c r="N95" s="232" t="e">
        <f>+#REF!</f>
        <v>#REF!</v>
      </c>
      <c r="O95" s="232" t="e">
        <f>+#REF!</f>
        <v>#REF!</v>
      </c>
      <c r="P95" s="233" t="e">
        <f>+#REF!</f>
        <v>#REF!</v>
      </c>
      <c r="Q95" s="233" t="e">
        <f>+#REF!</f>
        <v>#REF!</v>
      </c>
      <c r="R95" s="235" t="e">
        <f>+#REF!/$R$3</f>
        <v>#REF!</v>
      </c>
      <c r="S95" s="235" t="e">
        <f>+#REF!/$R$3</f>
        <v>#REF!</v>
      </c>
      <c r="T95" s="235" t="e">
        <f>+#REF!/$R$3</f>
        <v>#REF!</v>
      </c>
      <c r="U95" s="235" t="e">
        <f>+#REF!/$R$3</f>
        <v>#REF!</v>
      </c>
      <c r="V95" s="235" t="e">
        <f>+#REF!/$R$3</f>
        <v>#REF!</v>
      </c>
      <c r="W95" s="235" t="e">
        <f>+#REF!/$R$3</f>
        <v>#REF!</v>
      </c>
      <c r="X95" s="235" t="e">
        <f>+#REF!/$R$3</f>
        <v>#REF!</v>
      </c>
      <c r="Y95" s="235" t="e">
        <f>+#REF!/$R$3</f>
        <v>#REF!</v>
      </c>
      <c r="Z95" s="235" t="e">
        <f>+#REF!/$R$3</f>
        <v>#REF!</v>
      </c>
      <c r="AA95" s="235" t="e">
        <f>+#REF!/$R$3</f>
        <v>#REF!</v>
      </c>
      <c r="AB95" s="235" t="e">
        <f>+#REF!/$R$3</f>
        <v>#REF!</v>
      </c>
      <c r="AC95" s="486"/>
      <c r="AD95" s="484"/>
      <c r="AE95" s="483"/>
    </row>
    <row r="96" spans="1:31" s="198" customFormat="1" ht="33.75" customHeight="1" x14ac:dyDescent="0.25">
      <c r="A96" s="489" t="e">
        <f>+#REF!</f>
        <v>#REF!</v>
      </c>
      <c r="B96" s="490" t="e">
        <f>+#REF!</f>
        <v>#REF!</v>
      </c>
      <c r="C96" s="491" t="e">
        <f>+#REF!</f>
        <v>#REF!</v>
      </c>
      <c r="D96" s="489" t="e">
        <f>+#REF!</f>
        <v>#REF!</v>
      </c>
      <c r="E96" s="489" t="e">
        <f>+#REF!</f>
        <v>#REF!</v>
      </c>
      <c r="F96" s="489" t="e">
        <f>+#REF!</f>
        <v>#REF!</v>
      </c>
      <c r="G96" s="489" t="e">
        <f>+#REF!</f>
        <v>#REF!</v>
      </c>
      <c r="H96" s="489" t="e">
        <f>+#REF!</f>
        <v>#REF!</v>
      </c>
      <c r="I96" s="489"/>
      <c r="J96" s="489"/>
      <c r="K96" s="489"/>
      <c r="L96" s="489"/>
      <c r="M96" s="489" t="e">
        <f>+#REF!</f>
        <v>#REF!</v>
      </c>
      <c r="N96" s="489" t="e">
        <f>+#REF!</f>
        <v>#REF!</v>
      </c>
      <c r="O96" s="489" t="e">
        <f>+#REF!</f>
        <v>#REF!</v>
      </c>
      <c r="P96" s="490" t="e">
        <f>+#REF!</f>
        <v>#REF!</v>
      </c>
      <c r="Q96" s="490" t="e">
        <f>+#REF!</f>
        <v>#REF!</v>
      </c>
      <c r="R96" s="492" t="e">
        <f>+#REF!/$R$3</f>
        <v>#REF!</v>
      </c>
      <c r="S96" s="492" t="e">
        <f>+#REF!/$R$3</f>
        <v>#REF!</v>
      </c>
      <c r="T96" s="492" t="e">
        <f>+#REF!/$R$3</f>
        <v>#REF!</v>
      </c>
      <c r="U96" s="492" t="e">
        <f>+#REF!/$R$3</f>
        <v>#REF!</v>
      </c>
      <c r="V96" s="492" t="e">
        <f>+#REF!/$R$3</f>
        <v>#REF!</v>
      </c>
      <c r="W96" s="492" t="e">
        <f>+#REF!/$R$3</f>
        <v>#REF!</v>
      </c>
      <c r="X96" s="492" t="e">
        <f>+#REF!/$R$3</f>
        <v>#REF!</v>
      </c>
      <c r="Y96" s="492" t="e">
        <f>+#REF!/$R$3</f>
        <v>#REF!</v>
      </c>
      <c r="Z96" s="492" t="e">
        <f>+#REF!/$R$3</f>
        <v>#REF!</v>
      </c>
      <c r="AA96" s="492" t="e">
        <f>+#REF!/$R$3</f>
        <v>#REF!</v>
      </c>
      <c r="AB96" s="492" t="e">
        <f>+#REF!/$R$3</f>
        <v>#REF!</v>
      </c>
      <c r="AC96" s="486"/>
      <c r="AD96" s="484"/>
      <c r="AE96" s="483"/>
    </row>
    <row r="97" spans="1:31" s="198" customFormat="1" ht="33.75" customHeight="1" x14ac:dyDescent="0.25">
      <c r="A97" s="489" t="e">
        <f>+#REF!</f>
        <v>#REF!</v>
      </c>
      <c r="B97" s="490" t="e">
        <f>+#REF!</f>
        <v>#REF!</v>
      </c>
      <c r="C97" s="491" t="e">
        <f>+#REF!</f>
        <v>#REF!</v>
      </c>
      <c r="D97" s="489" t="e">
        <f>+#REF!</f>
        <v>#REF!</v>
      </c>
      <c r="E97" s="489" t="e">
        <f>+#REF!</f>
        <v>#REF!</v>
      </c>
      <c r="F97" s="489" t="e">
        <f>+#REF!</f>
        <v>#REF!</v>
      </c>
      <c r="G97" s="489" t="e">
        <f>+#REF!</f>
        <v>#REF!</v>
      </c>
      <c r="H97" s="489" t="e">
        <f>+#REF!</f>
        <v>#REF!</v>
      </c>
      <c r="I97" s="489"/>
      <c r="J97" s="489"/>
      <c r="K97" s="489"/>
      <c r="L97" s="489"/>
      <c r="M97" s="489" t="e">
        <f>+#REF!</f>
        <v>#REF!</v>
      </c>
      <c r="N97" s="489" t="e">
        <f>+#REF!</f>
        <v>#REF!</v>
      </c>
      <c r="O97" s="489" t="e">
        <f>+#REF!</f>
        <v>#REF!</v>
      </c>
      <c r="P97" s="490" t="e">
        <f>+#REF!</f>
        <v>#REF!</v>
      </c>
      <c r="Q97" s="490" t="e">
        <f>+#REF!</f>
        <v>#REF!</v>
      </c>
      <c r="R97" s="492" t="e">
        <f>+#REF!/$R$3</f>
        <v>#REF!</v>
      </c>
      <c r="S97" s="492" t="e">
        <f>+#REF!/$R$3</f>
        <v>#REF!</v>
      </c>
      <c r="T97" s="492" t="e">
        <f>+#REF!/$R$3</f>
        <v>#REF!</v>
      </c>
      <c r="U97" s="492" t="e">
        <f>+#REF!/$R$3</f>
        <v>#REF!</v>
      </c>
      <c r="V97" s="492" t="e">
        <f>+#REF!/$R$3</f>
        <v>#REF!</v>
      </c>
      <c r="W97" s="492" t="e">
        <f>+#REF!/$R$3</f>
        <v>#REF!</v>
      </c>
      <c r="X97" s="492" t="e">
        <f>+#REF!/$R$3</f>
        <v>#REF!</v>
      </c>
      <c r="Y97" s="492" t="e">
        <f>+#REF!/$R$3</f>
        <v>#REF!</v>
      </c>
      <c r="Z97" s="492" t="e">
        <f>+#REF!/$R$3</f>
        <v>#REF!</v>
      </c>
      <c r="AA97" s="492" t="e">
        <f>+#REF!/$R$3</f>
        <v>#REF!</v>
      </c>
      <c r="AB97" s="492" t="e">
        <f>+#REF!/$R$3</f>
        <v>#REF!</v>
      </c>
      <c r="AC97" s="486"/>
      <c r="AD97" s="484"/>
      <c r="AE97" s="483"/>
    </row>
    <row r="98" spans="1:31" s="198" customFormat="1" ht="33.75" customHeight="1" x14ac:dyDescent="0.25">
      <c r="A98" s="489" t="e">
        <f>+#REF!</f>
        <v>#REF!</v>
      </c>
      <c r="B98" s="490" t="e">
        <f>+#REF!</f>
        <v>#REF!</v>
      </c>
      <c r="C98" s="491" t="e">
        <f>+#REF!</f>
        <v>#REF!</v>
      </c>
      <c r="D98" s="489" t="e">
        <f>+#REF!</f>
        <v>#REF!</v>
      </c>
      <c r="E98" s="489" t="e">
        <f>+#REF!</f>
        <v>#REF!</v>
      </c>
      <c r="F98" s="489" t="e">
        <f>+#REF!</f>
        <v>#REF!</v>
      </c>
      <c r="G98" s="489" t="e">
        <f>+#REF!</f>
        <v>#REF!</v>
      </c>
      <c r="H98" s="489" t="e">
        <f>+#REF!</f>
        <v>#REF!</v>
      </c>
      <c r="I98" s="489"/>
      <c r="J98" s="489"/>
      <c r="K98" s="489"/>
      <c r="L98" s="489"/>
      <c r="M98" s="489" t="e">
        <f>+#REF!</f>
        <v>#REF!</v>
      </c>
      <c r="N98" s="489" t="e">
        <f>+#REF!</f>
        <v>#REF!</v>
      </c>
      <c r="O98" s="489" t="e">
        <f>+#REF!</f>
        <v>#REF!</v>
      </c>
      <c r="P98" s="490" t="e">
        <f>+#REF!</f>
        <v>#REF!</v>
      </c>
      <c r="Q98" s="490" t="e">
        <f>+#REF!</f>
        <v>#REF!</v>
      </c>
      <c r="R98" s="492" t="e">
        <f>+#REF!/$R$3</f>
        <v>#REF!</v>
      </c>
      <c r="S98" s="492" t="e">
        <f>+#REF!/$R$3</f>
        <v>#REF!</v>
      </c>
      <c r="T98" s="492" t="e">
        <f>+#REF!/$R$3</f>
        <v>#REF!</v>
      </c>
      <c r="U98" s="492" t="e">
        <f>+#REF!/$R$3</f>
        <v>#REF!</v>
      </c>
      <c r="V98" s="492" t="e">
        <f>+#REF!/$R$3</f>
        <v>#REF!</v>
      </c>
      <c r="W98" s="492" t="e">
        <f>+#REF!/$R$3</f>
        <v>#REF!</v>
      </c>
      <c r="X98" s="492" t="e">
        <f>+#REF!/$R$3</f>
        <v>#REF!</v>
      </c>
      <c r="Y98" s="492" t="e">
        <f>+#REF!/$R$3</f>
        <v>#REF!</v>
      </c>
      <c r="Z98" s="492" t="e">
        <f>+#REF!/$R$3</f>
        <v>#REF!</v>
      </c>
      <c r="AA98" s="492" t="e">
        <f>+#REF!/$R$3</f>
        <v>#REF!</v>
      </c>
      <c r="AB98" s="492" t="e">
        <f>+#REF!/$R$3</f>
        <v>#REF!</v>
      </c>
      <c r="AC98" s="486"/>
      <c r="AD98" s="484"/>
      <c r="AE98" s="483"/>
    </row>
    <row r="99" spans="1:31" s="198" customFormat="1" ht="33.75" customHeight="1" x14ac:dyDescent="0.25">
      <c r="A99" s="489" t="e">
        <f>+#REF!</f>
        <v>#REF!</v>
      </c>
      <c r="B99" s="490" t="e">
        <f>+#REF!</f>
        <v>#REF!</v>
      </c>
      <c r="C99" s="491" t="e">
        <f>+#REF!</f>
        <v>#REF!</v>
      </c>
      <c r="D99" s="489" t="e">
        <f>+#REF!</f>
        <v>#REF!</v>
      </c>
      <c r="E99" s="489" t="e">
        <f>+#REF!</f>
        <v>#REF!</v>
      </c>
      <c r="F99" s="489" t="e">
        <f>+#REF!</f>
        <v>#REF!</v>
      </c>
      <c r="G99" s="489" t="e">
        <f>+#REF!</f>
        <v>#REF!</v>
      </c>
      <c r="H99" s="489" t="e">
        <f>+#REF!</f>
        <v>#REF!</v>
      </c>
      <c r="I99" s="489"/>
      <c r="J99" s="489"/>
      <c r="K99" s="489"/>
      <c r="L99" s="489"/>
      <c r="M99" s="489" t="e">
        <f>+#REF!</f>
        <v>#REF!</v>
      </c>
      <c r="N99" s="489" t="e">
        <f>+#REF!</f>
        <v>#REF!</v>
      </c>
      <c r="O99" s="489" t="e">
        <f>+#REF!</f>
        <v>#REF!</v>
      </c>
      <c r="P99" s="490" t="e">
        <f>+#REF!</f>
        <v>#REF!</v>
      </c>
      <c r="Q99" s="490" t="e">
        <f>+#REF!</f>
        <v>#REF!</v>
      </c>
      <c r="R99" s="492" t="e">
        <f>+#REF!/$R$3</f>
        <v>#REF!</v>
      </c>
      <c r="S99" s="492" t="e">
        <f>+#REF!/$R$3</f>
        <v>#REF!</v>
      </c>
      <c r="T99" s="492" t="e">
        <f>+#REF!/$R$3</f>
        <v>#REF!</v>
      </c>
      <c r="U99" s="492" t="e">
        <f>+#REF!/$R$3</f>
        <v>#REF!</v>
      </c>
      <c r="V99" s="492" t="e">
        <f>+#REF!/$R$3</f>
        <v>#REF!</v>
      </c>
      <c r="W99" s="492" t="e">
        <f>+#REF!/$R$3</f>
        <v>#REF!</v>
      </c>
      <c r="X99" s="492" t="e">
        <f>+#REF!/$R$3</f>
        <v>#REF!</v>
      </c>
      <c r="Y99" s="492" t="e">
        <f>+#REF!/$R$3</f>
        <v>#REF!</v>
      </c>
      <c r="Z99" s="492" t="e">
        <f>+#REF!/$R$3</f>
        <v>#REF!</v>
      </c>
      <c r="AA99" s="492" t="e">
        <f>+#REF!/$R$3</f>
        <v>#REF!</v>
      </c>
      <c r="AB99" s="492" t="e">
        <f>+#REF!/$R$3</f>
        <v>#REF!</v>
      </c>
      <c r="AC99" s="486"/>
      <c r="AD99" s="484"/>
      <c r="AE99" s="483"/>
    </row>
    <row r="100" spans="1:31" s="198" customFormat="1" ht="33.75" customHeight="1" x14ac:dyDescent="0.25">
      <c r="A100" s="489" t="e">
        <f>+#REF!</f>
        <v>#REF!</v>
      </c>
      <c r="B100" s="490" t="e">
        <f>+#REF!</f>
        <v>#REF!</v>
      </c>
      <c r="C100" s="491" t="e">
        <f>+#REF!</f>
        <v>#REF!</v>
      </c>
      <c r="D100" s="489" t="e">
        <f>+#REF!</f>
        <v>#REF!</v>
      </c>
      <c r="E100" s="489" t="e">
        <f>+#REF!</f>
        <v>#REF!</v>
      </c>
      <c r="F100" s="489" t="e">
        <f>+#REF!</f>
        <v>#REF!</v>
      </c>
      <c r="G100" s="489" t="e">
        <f>+#REF!</f>
        <v>#REF!</v>
      </c>
      <c r="H100" s="489" t="e">
        <f>+#REF!</f>
        <v>#REF!</v>
      </c>
      <c r="I100" s="489"/>
      <c r="J100" s="489"/>
      <c r="K100" s="489"/>
      <c r="L100" s="489"/>
      <c r="M100" s="489" t="e">
        <f>+#REF!</f>
        <v>#REF!</v>
      </c>
      <c r="N100" s="489" t="e">
        <f>+#REF!</f>
        <v>#REF!</v>
      </c>
      <c r="O100" s="489" t="e">
        <f>+#REF!</f>
        <v>#REF!</v>
      </c>
      <c r="P100" s="490" t="e">
        <f>+#REF!</f>
        <v>#REF!</v>
      </c>
      <c r="Q100" s="490" t="e">
        <f>+#REF!</f>
        <v>#REF!</v>
      </c>
      <c r="R100" s="492" t="e">
        <f>+#REF!/$R$3</f>
        <v>#REF!</v>
      </c>
      <c r="S100" s="492" t="e">
        <f>+#REF!/$R$3</f>
        <v>#REF!</v>
      </c>
      <c r="T100" s="492" t="e">
        <f>+#REF!/$R$3</f>
        <v>#REF!</v>
      </c>
      <c r="U100" s="492" t="e">
        <f>+#REF!/$R$3</f>
        <v>#REF!</v>
      </c>
      <c r="V100" s="492" t="e">
        <f>+#REF!/$R$3</f>
        <v>#REF!</v>
      </c>
      <c r="W100" s="492" t="e">
        <f>+#REF!/$R$3</f>
        <v>#REF!</v>
      </c>
      <c r="X100" s="492" t="e">
        <f>+#REF!/$R$3</f>
        <v>#REF!</v>
      </c>
      <c r="Y100" s="492" t="e">
        <f>+#REF!/$R$3</f>
        <v>#REF!</v>
      </c>
      <c r="Z100" s="492" t="e">
        <f>+#REF!/$R$3</f>
        <v>#REF!</v>
      </c>
      <c r="AA100" s="492" t="e">
        <f>+#REF!/$R$3</f>
        <v>#REF!</v>
      </c>
      <c r="AB100" s="492" t="e">
        <f>+#REF!/$R$3</f>
        <v>#REF!</v>
      </c>
      <c r="AC100" s="486"/>
      <c r="AD100" s="484"/>
      <c r="AE100" s="483"/>
    </row>
    <row r="101" spans="1:31" s="198" customFormat="1" ht="33.75" customHeight="1" x14ac:dyDescent="0.25">
      <c r="A101" s="489" t="e">
        <f>+#REF!</f>
        <v>#REF!</v>
      </c>
      <c r="B101" s="490" t="e">
        <f>+#REF!</f>
        <v>#REF!</v>
      </c>
      <c r="C101" s="491" t="e">
        <f>+#REF!</f>
        <v>#REF!</v>
      </c>
      <c r="D101" s="489" t="e">
        <f>+#REF!</f>
        <v>#REF!</v>
      </c>
      <c r="E101" s="489" t="e">
        <f>+#REF!</f>
        <v>#REF!</v>
      </c>
      <c r="F101" s="489" t="e">
        <f>+#REF!</f>
        <v>#REF!</v>
      </c>
      <c r="G101" s="489" t="e">
        <f>+#REF!</f>
        <v>#REF!</v>
      </c>
      <c r="H101" s="489" t="e">
        <f>+#REF!</f>
        <v>#REF!</v>
      </c>
      <c r="I101" s="489"/>
      <c r="J101" s="489"/>
      <c r="K101" s="489"/>
      <c r="L101" s="489"/>
      <c r="M101" s="489" t="e">
        <f>+#REF!</f>
        <v>#REF!</v>
      </c>
      <c r="N101" s="489" t="e">
        <f>+#REF!</f>
        <v>#REF!</v>
      </c>
      <c r="O101" s="489" t="e">
        <f>+#REF!</f>
        <v>#REF!</v>
      </c>
      <c r="P101" s="490" t="e">
        <f>+#REF!</f>
        <v>#REF!</v>
      </c>
      <c r="Q101" s="490" t="e">
        <f>+#REF!</f>
        <v>#REF!</v>
      </c>
      <c r="R101" s="492" t="e">
        <f>+#REF!/$R$3</f>
        <v>#REF!</v>
      </c>
      <c r="S101" s="492" t="e">
        <f>+#REF!/$R$3</f>
        <v>#REF!</v>
      </c>
      <c r="T101" s="492" t="e">
        <f>+#REF!/$R$3</f>
        <v>#REF!</v>
      </c>
      <c r="U101" s="492" t="e">
        <f>+#REF!/$R$3</f>
        <v>#REF!</v>
      </c>
      <c r="V101" s="492" t="e">
        <f>+#REF!/$R$3</f>
        <v>#REF!</v>
      </c>
      <c r="W101" s="492" t="e">
        <f>+#REF!/$R$3</f>
        <v>#REF!</v>
      </c>
      <c r="X101" s="492" t="e">
        <f>+#REF!/$R$3</f>
        <v>#REF!</v>
      </c>
      <c r="Y101" s="492" t="e">
        <f>+#REF!/$R$3</f>
        <v>#REF!</v>
      </c>
      <c r="Z101" s="492" t="e">
        <f>+#REF!/$R$3</f>
        <v>#REF!</v>
      </c>
      <c r="AA101" s="492" t="e">
        <f>+#REF!/$R$3</f>
        <v>#REF!</v>
      </c>
      <c r="AB101" s="492" t="e">
        <f>+#REF!/$R$3</f>
        <v>#REF!</v>
      </c>
      <c r="AC101" s="486"/>
      <c r="AD101" s="484"/>
      <c r="AE101" s="483"/>
    </row>
    <row r="102" spans="1:31" s="198" customFormat="1" ht="33.75" customHeight="1" x14ac:dyDescent="0.25">
      <c r="A102" s="489" t="e">
        <f>+#REF!</f>
        <v>#REF!</v>
      </c>
      <c r="B102" s="490" t="e">
        <f>+#REF!</f>
        <v>#REF!</v>
      </c>
      <c r="C102" s="491" t="e">
        <f>+#REF!</f>
        <v>#REF!</v>
      </c>
      <c r="D102" s="489" t="e">
        <f>+#REF!</f>
        <v>#REF!</v>
      </c>
      <c r="E102" s="489" t="e">
        <f>+#REF!</f>
        <v>#REF!</v>
      </c>
      <c r="F102" s="489" t="e">
        <f>+#REF!</f>
        <v>#REF!</v>
      </c>
      <c r="G102" s="489" t="e">
        <f>+#REF!</f>
        <v>#REF!</v>
      </c>
      <c r="H102" s="489" t="e">
        <f>+#REF!</f>
        <v>#REF!</v>
      </c>
      <c r="I102" s="489"/>
      <c r="J102" s="489"/>
      <c r="K102" s="489"/>
      <c r="L102" s="489"/>
      <c r="M102" s="489" t="e">
        <f>+#REF!</f>
        <v>#REF!</v>
      </c>
      <c r="N102" s="489" t="e">
        <f>+#REF!</f>
        <v>#REF!</v>
      </c>
      <c r="O102" s="489" t="e">
        <f>+#REF!</f>
        <v>#REF!</v>
      </c>
      <c r="P102" s="490" t="e">
        <f>+#REF!</f>
        <v>#REF!</v>
      </c>
      <c r="Q102" s="490" t="e">
        <f>+#REF!</f>
        <v>#REF!</v>
      </c>
      <c r="R102" s="492" t="e">
        <f>+#REF!/$R$3</f>
        <v>#REF!</v>
      </c>
      <c r="S102" s="492" t="e">
        <f>+#REF!/$R$3</f>
        <v>#REF!</v>
      </c>
      <c r="T102" s="492" t="e">
        <f>+#REF!/$R$3</f>
        <v>#REF!</v>
      </c>
      <c r="U102" s="492" t="e">
        <f>+#REF!/$R$3</f>
        <v>#REF!</v>
      </c>
      <c r="V102" s="492" t="e">
        <f>+#REF!/$R$3</f>
        <v>#REF!</v>
      </c>
      <c r="W102" s="492" t="e">
        <f>+#REF!/$R$3</f>
        <v>#REF!</v>
      </c>
      <c r="X102" s="492" t="e">
        <f>+#REF!/$R$3</f>
        <v>#REF!</v>
      </c>
      <c r="Y102" s="492" t="e">
        <f>+#REF!/$R$3</f>
        <v>#REF!</v>
      </c>
      <c r="Z102" s="492" t="e">
        <f>+#REF!/$R$3</f>
        <v>#REF!</v>
      </c>
      <c r="AA102" s="492" t="e">
        <f>+#REF!/$R$3</f>
        <v>#REF!</v>
      </c>
      <c r="AB102" s="492" t="e">
        <f>+#REF!/$R$3</f>
        <v>#REF!</v>
      </c>
      <c r="AC102" s="486"/>
      <c r="AD102" s="484"/>
      <c r="AE102" s="483"/>
    </row>
    <row r="103" spans="1:31" s="198" customFormat="1" ht="33.75" customHeight="1" x14ac:dyDescent="0.25">
      <c r="A103" s="489" t="e">
        <f>+#REF!</f>
        <v>#REF!</v>
      </c>
      <c r="B103" s="490" t="e">
        <f>+#REF!</f>
        <v>#REF!</v>
      </c>
      <c r="C103" s="491" t="e">
        <f>+#REF!</f>
        <v>#REF!</v>
      </c>
      <c r="D103" s="489" t="e">
        <f>+#REF!</f>
        <v>#REF!</v>
      </c>
      <c r="E103" s="489" t="e">
        <f>+#REF!</f>
        <v>#REF!</v>
      </c>
      <c r="F103" s="489" t="e">
        <f>+#REF!</f>
        <v>#REF!</v>
      </c>
      <c r="G103" s="489" t="e">
        <f>+#REF!</f>
        <v>#REF!</v>
      </c>
      <c r="H103" s="489" t="e">
        <f>+#REF!</f>
        <v>#REF!</v>
      </c>
      <c r="I103" s="489"/>
      <c r="J103" s="489"/>
      <c r="K103" s="489"/>
      <c r="L103" s="489"/>
      <c r="M103" s="489" t="e">
        <f>+#REF!</f>
        <v>#REF!</v>
      </c>
      <c r="N103" s="489" t="e">
        <f>+#REF!</f>
        <v>#REF!</v>
      </c>
      <c r="O103" s="489" t="e">
        <f>+#REF!</f>
        <v>#REF!</v>
      </c>
      <c r="P103" s="490" t="e">
        <f>+#REF!</f>
        <v>#REF!</v>
      </c>
      <c r="Q103" s="490" t="e">
        <f>+#REF!</f>
        <v>#REF!</v>
      </c>
      <c r="R103" s="492" t="e">
        <f>+#REF!/$R$3</f>
        <v>#REF!</v>
      </c>
      <c r="S103" s="492" t="e">
        <f>+#REF!/$R$3</f>
        <v>#REF!</v>
      </c>
      <c r="T103" s="492" t="e">
        <f>+#REF!/$R$3</f>
        <v>#REF!</v>
      </c>
      <c r="U103" s="492" t="e">
        <f>+#REF!/$R$3</f>
        <v>#REF!</v>
      </c>
      <c r="V103" s="492" t="e">
        <f>+#REF!/$R$3</f>
        <v>#REF!</v>
      </c>
      <c r="W103" s="492" t="e">
        <f>+#REF!/$R$3</f>
        <v>#REF!</v>
      </c>
      <c r="X103" s="492" t="e">
        <f>+#REF!/$R$3</f>
        <v>#REF!</v>
      </c>
      <c r="Y103" s="492" t="e">
        <f>+#REF!/$R$3</f>
        <v>#REF!</v>
      </c>
      <c r="Z103" s="492" t="e">
        <f>+#REF!/$R$3</f>
        <v>#REF!</v>
      </c>
      <c r="AA103" s="492" t="e">
        <f>+#REF!/$R$3</f>
        <v>#REF!</v>
      </c>
      <c r="AB103" s="492" t="e">
        <f>+#REF!/$R$3</f>
        <v>#REF!</v>
      </c>
      <c r="AC103" s="486"/>
      <c r="AD103" s="484"/>
      <c r="AE103" s="483"/>
    </row>
    <row r="104" spans="1:31" s="198" customFormat="1" ht="33.75" customHeight="1" x14ac:dyDescent="0.25">
      <c r="A104" s="489" t="e">
        <f>+#REF!</f>
        <v>#REF!</v>
      </c>
      <c r="B104" s="490" t="e">
        <f>+#REF!</f>
        <v>#REF!</v>
      </c>
      <c r="C104" s="491" t="e">
        <f>+#REF!</f>
        <v>#REF!</v>
      </c>
      <c r="D104" s="489" t="e">
        <f>+#REF!</f>
        <v>#REF!</v>
      </c>
      <c r="E104" s="489" t="e">
        <f>+#REF!</f>
        <v>#REF!</v>
      </c>
      <c r="F104" s="489" t="e">
        <f>+#REF!</f>
        <v>#REF!</v>
      </c>
      <c r="G104" s="489" t="e">
        <f>+#REF!</f>
        <v>#REF!</v>
      </c>
      <c r="H104" s="489" t="e">
        <f>+#REF!</f>
        <v>#REF!</v>
      </c>
      <c r="I104" s="489"/>
      <c r="J104" s="489"/>
      <c r="K104" s="489"/>
      <c r="L104" s="489"/>
      <c r="M104" s="489" t="e">
        <f>+#REF!</f>
        <v>#REF!</v>
      </c>
      <c r="N104" s="489" t="e">
        <f>+#REF!</f>
        <v>#REF!</v>
      </c>
      <c r="O104" s="489" t="e">
        <f>+#REF!</f>
        <v>#REF!</v>
      </c>
      <c r="P104" s="490" t="e">
        <f>+#REF!</f>
        <v>#REF!</v>
      </c>
      <c r="Q104" s="490" t="e">
        <f>+#REF!</f>
        <v>#REF!</v>
      </c>
      <c r="R104" s="492" t="e">
        <f>+#REF!/$R$3</f>
        <v>#REF!</v>
      </c>
      <c r="S104" s="492" t="e">
        <f>+#REF!/$R$3</f>
        <v>#REF!</v>
      </c>
      <c r="T104" s="492" t="e">
        <f>+#REF!/$R$3</f>
        <v>#REF!</v>
      </c>
      <c r="U104" s="492" t="e">
        <f>+#REF!/$R$3</f>
        <v>#REF!</v>
      </c>
      <c r="V104" s="492" t="e">
        <f>+#REF!/$R$3</f>
        <v>#REF!</v>
      </c>
      <c r="W104" s="492" t="e">
        <f>+#REF!/$R$3</f>
        <v>#REF!</v>
      </c>
      <c r="X104" s="492" t="e">
        <f>+#REF!/$R$3</f>
        <v>#REF!</v>
      </c>
      <c r="Y104" s="492" t="e">
        <f>+#REF!/$R$3</f>
        <v>#REF!</v>
      </c>
      <c r="Z104" s="492" t="e">
        <f>+#REF!/$R$3</f>
        <v>#REF!</v>
      </c>
      <c r="AA104" s="492" t="e">
        <f>+#REF!/$R$3</f>
        <v>#REF!</v>
      </c>
      <c r="AB104" s="492" t="e">
        <f>+#REF!/$R$3</f>
        <v>#REF!</v>
      </c>
      <c r="AC104" s="486"/>
      <c r="AD104" s="484"/>
      <c r="AE104" s="483"/>
    </row>
    <row r="105" spans="1:31" s="198" customFormat="1" ht="33.75" customHeight="1" x14ac:dyDescent="0.25">
      <c r="A105" s="489" t="e">
        <f>+#REF!</f>
        <v>#REF!</v>
      </c>
      <c r="B105" s="490" t="e">
        <f>+#REF!</f>
        <v>#REF!</v>
      </c>
      <c r="C105" s="491" t="e">
        <f>+#REF!</f>
        <v>#REF!</v>
      </c>
      <c r="D105" s="489" t="e">
        <f>+#REF!</f>
        <v>#REF!</v>
      </c>
      <c r="E105" s="489" t="e">
        <f>+#REF!</f>
        <v>#REF!</v>
      </c>
      <c r="F105" s="489" t="e">
        <f>+#REF!</f>
        <v>#REF!</v>
      </c>
      <c r="G105" s="489" t="e">
        <f>+#REF!</f>
        <v>#REF!</v>
      </c>
      <c r="H105" s="489" t="e">
        <f>+#REF!</f>
        <v>#REF!</v>
      </c>
      <c r="I105" s="489"/>
      <c r="J105" s="489"/>
      <c r="K105" s="489"/>
      <c r="L105" s="489"/>
      <c r="M105" s="489" t="e">
        <f>+#REF!</f>
        <v>#REF!</v>
      </c>
      <c r="N105" s="489" t="e">
        <f>+#REF!</f>
        <v>#REF!</v>
      </c>
      <c r="O105" s="489" t="e">
        <f>+#REF!</f>
        <v>#REF!</v>
      </c>
      <c r="P105" s="490" t="e">
        <f>+#REF!</f>
        <v>#REF!</v>
      </c>
      <c r="Q105" s="490" t="e">
        <f>+#REF!</f>
        <v>#REF!</v>
      </c>
      <c r="R105" s="492" t="e">
        <f>+#REF!/$R$3</f>
        <v>#REF!</v>
      </c>
      <c r="S105" s="492" t="e">
        <f>+#REF!/$R$3</f>
        <v>#REF!</v>
      </c>
      <c r="T105" s="492" t="e">
        <f>+#REF!/$R$3</f>
        <v>#REF!</v>
      </c>
      <c r="U105" s="492" t="e">
        <f>+#REF!/$R$3</f>
        <v>#REF!</v>
      </c>
      <c r="V105" s="492" t="e">
        <f>+#REF!/$R$3</f>
        <v>#REF!</v>
      </c>
      <c r="W105" s="492" t="e">
        <f>+#REF!/$R$3</f>
        <v>#REF!</v>
      </c>
      <c r="X105" s="492" t="e">
        <f>+#REF!/$R$3</f>
        <v>#REF!</v>
      </c>
      <c r="Y105" s="492" t="e">
        <f>+#REF!/$R$3</f>
        <v>#REF!</v>
      </c>
      <c r="Z105" s="492" t="e">
        <f>+#REF!/$R$3</f>
        <v>#REF!</v>
      </c>
      <c r="AA105" s="492" t="e">
        <f>+#REF!/$R$3</f>
        <v>#REF!</v>
      </c>
      <c r="AB105" s="492" t="e">
        <f>+#REF!/$R$3</f>
        <v>#REF!</v>
      </c>
      <c r="AC105" s="486"/>
      <c r="AD105" s="484"/>
      <c r="AE105" s="483"/>
    </row>
    <row r="106" spans="1:31" s="198" customFormat="1" ht="33.75" customHeight="1" x14ac:dyDescent="0.25">
      <c r="A106" s="489" t="e">
        <f>+#REF!</f>
        <v>#REF!</v>
      </c>
      <c r="B106" s="490" t="e">
        <f>+#REF!</f>
        <v>#REF!</v>
      </c>
      <c r="C106" s="491" t="e">
        <f>+#REF!</f>
        <v>#REF!</v>
      </c>
      <c r="D106" s="489" t="e">
        <f>+#REF!</f>
        <v>#REF!</v>
      </c>
      <c r="E106" s="489" t="e">
        <f>+#REF!</f>
        <v>#REF!</v>
      </c>
      <c r="F106" s="489" t="e">
        <f>+#REF!</f>
        <v>#REF!</v>
      </c>
      <c r="G106" s="489" t="e">
        <f>+#REF!</f>
        <v>#REF!</v>
      </c>
      <c r="H106" s="489" t="e">
        <f>+#REF!</f>
        <v>#REF!</v>
      </c>
      <c r="I106" s="489"/>
      <c r="J106" s="489"/>
      <c r="K106" s="489"/>
      <c r="L106" s="489"/>
      <c r="M106" s="489" t="e">
        <f>+#REF!</f>
        <v>#REF!</v>
      </c>
      <c r="N106" s="489" t="e">
        <f>+#REF!</f>
        <v>#REF!</v>
      </c>
      <c r="O106" s="489" t="e">
        <f>+#REF!</f>
        <v>#REF!</v>
      </c>
      <c r="P106" s="490" t="e">
        <f>+#REF!</f>
        <v>#REF!</v>
      </c>
      <c r="Q106" s="490" t="e">
        <f>+#REF!</f>
        <v>#REF!</v>
      </c>
      <c r="R106" s="492" t="e">
        <f>+#REF!/$R$3</f>
        <v>#REF!</v>
      </c>
      <c r="S106" s="492" t="e">
        <f>+#REF!/$R$3</f>
        <v>#REF!</v>
      </c>
      <c r="T106" s="492" t="e">
        <f>+#REF!/$R$3</f>
        <v>#REF!</v>
      </c>
      <c r="U106" s="492" t="e">
        <f>+#REF!/$R$3</f>
        <v>#REF!</v>
      </c>
      <c r="V106" s="492" t="e">
        <f>+#REF!/$R$3</f>
        <v>#REF!</v>
      </c>
      <c r="W106" s="492" t="e">
        <f>+#REF!/$R$3</f>
        <v>#REF!</v>
      </c>
      <c r="X106" s="492" t="e">
        <f>+#REF!/$R$3</f>
        <v>#REF!</v>
      </c>
      <c r="Y106" s="492" t="e">
        <f>+#REF!/$R$3</f>
        <v>#REF!</v>
      </c>
      <c r="Z106" s="492" t="e">
        <f>+#REF!/$R$3</f>
        <v>#REF!</v>
      </c>
      <c r="AA106" s="492" t="e">
        <f>+#REF!/$R$3</f>
        <v>#REF!</v>
      </c>
      <c r="AB106" s="492" t="e">
        <f>+#REF!/$R$3</f>
        <v>#REF!</v>
      </c>
      <c r="AC106" s="486"/>
      <c r="AD106" s="484"/>
      <c r="AE106" s="483"/>
    </row>
    <row r="107" spans="1:31" s="198" customFormat="1" ht="33.75" customHeight="1" x14ac:dyDescent="0.25">
      <c r="A107" s="489" t="e">
        <f>+#REF!</f>
        <v>#REF!</v>
      </c>
      <c r="B107" s="490" t="e">
        <f>+#REF!</f>
        <v>#REF!</v>
      </c>
      <c r="C107" s="491" t="e">
        <f>+#REF!</f>
        <v>#REF!</v>
      </c>
      <c r="D107" s="489" t="e">
        <f>+#REF!</f>
        <v>#REF!</v>
      </c>
      <c r="E107" s="489" t="e">
        <f>+#REF!</f>
        <v>#REF!</v>
      </c>
      <c r="F107" s="489" t="e">
        <f>+#REF!</f>
        <v>#REF!</v>
      </c>
      <c r="G107" s="489" t="e">
        <f>+#REF!</f>
        <v>#REF!</v>
      </c>
      <c r="H107" s="489" t="e">
        <f>+#REF!</f>
        <v>#REF!</v>
      </c>
      <c r="I107" s="489"/>
      <c r="J107" s="489"/>
      <c r="K107" s="489"/>
      <c r="L107" s="489"/>
      <c r="M107" s="489" t="e">
        <f>+#REF!</f>
        <v>#REF!</v>
      </c>
      <c r="N107" s="489" t="e">
        <f>+#REF!</f>
        <v>#REF!</v>
      </c>
      <c r="O107" s="489" t="e">
        <f>+#REF!</f>
        <v>#REF!</v>
      </c>
      <c r="P107" s="490" t="e">
        <f>+#REF!</f>
        <v>#REF!</v>
      </c>
      <c r="Q107" s="490" t="e">
        <f>+#REF!</f>
        <v>#REF!</v>
      </c>
      <c r="R107" s="492" t="e">
        <f>+#REF!/$R$3</f>
        <v>#REF!</v>
      </c>
      <c r="S107" s="492" t="e">
        <f>+#REF!/$R$3</f>
        <v>#REF!</v>
      </c>
      <c r="T107" s="492" t="e">
        <f>+#REF!/$R$3</f>
        <v>#REF!</v>
      </c>
      <c r="U107" s="492" t="e">
        <f>+#REF!/$R$3</f>
        <v>#REF!</v>
      </c>
      <c r="V107" s="492" t="e">
        <f>+#REF!/$R$3</f>
        <v>#REF!</v>
      </c>
      <c r="W107" s="492" t="e">
        <f>+#REF!/$R$3</f>
        <v>#REF!</v>
      </c>
      <c r="X107" s="492" t="e">
        <f>+#REF!/$R$3</f>
        <v>#REF!</v>
      </c>
      <c r="Y107" s="492" t="e">
        <f>+#REF!/$R$3</f>
        <v>#REF!</v>
      </c>
      <c r="Z107" s="492" t="e">
        <f>+#REF!/$R$3</f>
        <v>#REF!</v>
      </c>
      <c r="AA107" s="492" t="e">
        <f>+#REF!/$R$3</f>
        <v>#REF!</v>
      </c>
      <c r="AB107" s="492" t="e">
        <f>+#REF!/$R$3</f>
        <v>#REF!</v>
      </c>
      <c r="AC107" s="486"/>
      <c r="AD107" s="484"/>
      <c r="AE107" s="483"/>
    </row>
    <row r="108" spans="1:31" s="198" customFormat="1" ht="33.75" customHeight="1" x14ac:dyDescent="0.25">
      <c r="A108" s="489" t="e">
        <f>+#REF!</f>
        <v>#REF!</v>
      </c>
      <c r="B108" s="490" t="e">
        <f>+#REF!</f>
        <v>#REF!</v>
      </c>
      <c r="C108" s="491" t="e">
        <f>+#REF!</f>
        <v>#REF!</v>
      </c>
      <c r="D108" s="489" t="e">
        <f>+#REF!</f>
        <v>#REF!</v>
      </c>
      <c r="E108" s="489" t="e">
        <f>+#REF!</f>
        <v>#REF!</v>
      </c>
      <c r="F108" s="489" t="e">
        <f>+#REF!</f>
        <v>#REF!</v>
      </c>
      <c r="G108" s="489" t="e">
        <f>+#REF!</f>
        <v>#REF!</v>
      </c>
      <c r="H108" s="489" t="e">
        <f>+#REF!</f>
        <v>#REF!</v>
      </c>
      <c r="I108" s="489"/>
      <c r="J108" s="489"/>
      <c r="K108" s="489"/>
      <c r="L108" s="489"/>
      <c r="M108" s="489" t="e">
        <f>+#REF!</f>
        <v>#REF!</v>
      </c>
      <c r="N108" s="489" t="e">
        <f>+#REF!</f>
        <v>#REF!</v>
      </c>
      <c r="O108" s="489" t="e">
        <f>+#REF!</f>
        <v>#REF!</v>
      </c>
      <c r="P108" s="490" t="e">
        <f>+#REF!</f>
        <v>#REF!</v>
      </c>
      <c r="Q108" s="490" t="e">
        <f>+#REF!</f>
        <v>#REF!</v>
      </c>
      <c r="R108" s="492" t="e">
        <f>+#REF!/$R$3</f>
        <v>#REF!</v>
      </c>
      <c r="S108" s="492" t="e">
        <f>+#REF!/$R$3</f>
        <v>#REF!</v>
      </c>
      <c r="T108" s="492" t="e">
        <f>+#REF!/$R$3</f>
        <v>#REF!</v>
      </c>
      <c r="U108" s="492" t="e">
        <f>+#REF!/$R$3</f>
        <v>#REF!</v>
      </c>
      <c r="V108" s="492" t="e">
        <f>+#REF!/$R$3</f>
        <v>#REF!</v>
      </c>
      <c r="W108" s="492" t="e">
        <f>+#REF!/$R$3</f>
        <v>#REF!</v>
      </c>
      <c r="X108" s="492" t="e">
        <f>+#REF!/$R$3</f>
        <v>#REF!</v>
      </c>
      <c r="Y108" s="492" t="e">
        <f>+#REF!/$R$3</f>
        <v>#REF!</v>
      </c>
      <c r="Z108" s="492" t="e">
        <f>+#REF!/$R$3</f>
        <v>#REF!</v>
      </c>
      <c r="AA108" s="492" t="e">
        <f>+#REF!/$R$3</f>
        <v>#REF!</v>
      </c>
      <c r="AB108" s="492" t="e">
        <f>+#REF!/$R$3</f>
        <v>#REF!</v>
      </c>
      <c r="AC108" s="486"/>
      <c r="AD108" s="484"/>
      <c r="AE108" s="483"/>
    </row>
    <row r="109" spans="1:31" s="198" customFormat="1" ht="33.75" customHeight="1" x14ac:dyDescent="0.25">
      <c r="A109" s="489" t="e">
        <f>+#REF!</f>
        <v>#REF!</v>
      </c>
      <c r="B109" s="490" t="e">
        <f>+#REF!</f>
        <v>#REF!</v>
      </c>
      <c r="C109" s="491" t="e">
        <f>+#REF!</f>
        <v>#REF!</v>
      </c>
      <c r="D109" s="489" t="e">
        <f>+#REF!</f>
        <v>#REF!</v>
      </c>
      <c r="E109" s="489" t="e">
        <f>+#REF!</f>
        <v>#REF!</v>
      </c>
      <c r="F109" s="489" t="e">
        <f>+#REF!</f>
        <v>#REF!</v>
      </c>
      <c r="G109" s="489" t="e">
        <f>+#REF!</f>
        <v>#REF!</v>
      </c>
      <c r="H109" s="489" t="e">
        <f>+#REF!</f>
        <v>#REF!</v>
      </c>
      <c r="I109" s="489"/>
      <c r="J109" s="489"/>
      <c r="K109" s="489"/>
      <c r="L109" s="489"/>
      <c r="M109" s="489" t="e">
        <f>+#REF!</f>
        <v>#REF!</v>
      </c>
      <c r="N109" s="489" t="e">
        <f>+#REF!</f>
        <v>#REF!</v>
      </c>
      <c r="O109" s="489" t="e">
        <f>+#REF!</f>
        <v>#REF!</v>
      </c>
      <c r="P109" s="490" t="e">
        <f>+#REF!</f>
        <v>#REF!</v>
      </c>
      <c r="Q109" s="490" t="e">
        <f>+#REF!</f>
        <v>#REF!</v>
      </c>
      <c r="R109" s="492" t="e">
        <f>+#REF!/$R$3</f>
        <v>#REF!</v>
      </c>
      <c r="S109" s="492" t="e">
        <f>+#REF!/$R$3</f>
        <v>#REF!</v>
      </c>
      <c r="T109" s="492" t="e">
        <f>+#REF!/$R$3</f>
        <v>#REF!</v>
      </c>
      <c r="U109" s="492" t="e">
        <f>+#REF!/$R$3</f>
        <v>#REF!</v>
      </c>
      <c r="V109" s="492" t="e">
        <f>+#REF!/$R$3</f>
        <v>#REF!</v>
      </c>
      <c r="W109" s="492" t="e">
        <f>+#REF!/$R$3</f>
        <v>#REF!</v>
      </c>
      <c r="X109" s="492" t="e">
        <f>+#REF!/$R$3</f>
        <v>#REF!</v>
      </c>
      <c r="Y109" s="492" t="e">
        <f>+#REF!/$R$3</f>
        <v>#REF!</v>
      </c>
      <c r="Z109" s="492" t="e">
        <f>+#REF!/$R$3</f>
        <v>#REF!</v>
      </c>
      <c r="AA109" s="492" t="e">
        <f>+#REF!/$R$3</f>
        <v>#REF!</v>
      </c>
      <c r="AB109" s="492" t="e">
        <f>+#REF!/$R$3</f>
        <v>#REF!</v>
      </c>
      <c r="AC109" s="486"/>
      <c r="AD109" s="484"/>
      <c r="AE109" s="483"/>
    </row>
    <row r="110" spans="1:31" s="198" customFormat="1" ht="33.75" customHeight="1" x14ac:dyDescent="0.25">
      <c r="A110" s="489" t="e">
        <f>+#REF!</f>
        <v>#REF!</v>
      </c>
      <c r="B110" s="490" t="e">
        <f>+#REF!</f>
        <v>#REF!</v>
      </c>
      <c r="C110" s="491" t="e">
        <f>+#REF!</f>
        <v>#REF!</v>
      </c>
      <c r="D110" s="489" t="e">
        <f>+#REF!</f>
        <v>#REF!</v>
      </c>
      <c r="E110" s="489" t="e">
        <f>+#REF!</f>
        <v>#REF!</v>
      </c>
      <c r="F110" s="489" t="e">
        <f>+#REF!</f>
        <v>#REF!</v>
      </c>
      <c r="G110" s="489" t="e">
        <f>+#REF!</f>
        <v>#REF!</v>
      </c>
      <c r="H110" s="489" t="e">
        <f>+#REF!</f>
        <v>#REF!</v>
      </c>
      <c r="I110" s="489"/>
      <c r="J110" s="489"/>
      <c r="K110" s="489"/>
      <c r="L110" s="489"/>
      <c r="M110" s="489" t="e">
        <f>+#REF!</f>
        <v>#REF!</v>
      </c>
      <c r="N110" s="489" t="e">
        <f>+#REF!</f>
        <v>#REF!</v>
      </c>
      <c r="O110" s="489" t="e">
        <f>+#REF!</f>
        <v>#REF!</v>
      </c>
      <c r="P110" s="490" t="e">
        <f>+#REF!</f>
        <v>#REF!</v>
      </c>
      <c r="Q110" s="490" t="e">
        <f>+#REF!</f>
        <v>#REF!</v>
      </c>
      <c r="R110" s="492" t="e">
        <f>+#REF!/$R$3</f>
        <v>#REF!</v>
      </c>
      <c r="S110" s="492" t="e">
        <f>+#REF!/$R$3</f>
        <v>#REF!</v>
      </c>
      <c r="T110" s="492" t="e">
        <f>+#REF!/$R$3</f>
        <v>#REF!</v>
      </c>
      <c r="U110" s="492" t="e">
        <f>+#REF!/$R$3</f>
        <v>#REF!</v>
      </c>
      <c r="V110" s="492" t="e">
        <f>+#REF!/$R$3</f>
        <v>#REF!</v>
      </c>
      <c r="W110" s="492" t="e">
        <f>+#REF!/$R$3</f>
        <v>#REF!</v>
      </c>
      <c r="X110" s="492" t="e">
        <f>+#REF!/$R$3</f>
        <v>#REF!</v>
      </c>
      <c r="Y110" s="492" t="e">
        <f>+#REF!/$R$3</f>
        <v>#REF!</v>
      </c>
      <c r="Z110" s="492" t="e">
        <f>+#REF!/$R$3</f>
        <v>#REF!</v>
      </c>
      <c r="AA110" s="492" t="e">
        <f>+#REF!/$R$3</f>
        <v>#REF!</v>
      </c>
      <c r="AB110" s="492" t="e">
        <f>+#REF!/$R$3</f>
        <v>#REF!</v>
      </c>
      <c r="AC110" s="486"/>
      <c r="AD110" s="484"/>
      <c r="AE110" s="483"/>
    </row>
    <row r="111" spans="1:31" s="198" customFormat="1" ht="33.75" customHeight="1" x14ac:dyDescent="0.25">
      <c r="A111" s="489" t="e">
        <f>+#REF!</f>
        <v>#REF!</v>
      </c>
      <c r="B111" s="490" t="e">
        <f>+#REF!</f>
        <v>#REF!</v>
      </c>
      <c r="C111" s="491" t="e">
        <f>+#REF!</f>
        <v>#REF!</v>
      </c>
      <c r="D111" s="489" t="e">
        <f>+#REF!</f>
        <v>#REF!</v>
      </c>
      <c r="E111" s="489" t="e">
        <f>+#REF!</f>
        <v>#REF!</v>
      </c>
      <c r="F111" s="489" t="e">
        <f>+#REF!</f>
        <v>#REF!</v>
      </c>
      <c r="G111" s="489" t="e">
        <f>+#REF!</f>
        <v>#REF!</v>
      </c>
      <c r="H111" s="489" t="e">
        <f>+#REF!</f>
        <v>#REF!</v>
      </c>
      <c r="I111" s="489"/>
      <c r="J111" s="489"/>
      <c r="K111" s="489"/>
      <c r="L111" s="489"/>
      <c r="M111" s="489" t="e">
        <f>+#REF!</f>
        <v>#REF!</v>
      </c>
      <c r="N111" s="489" t="e">
        <f>+#REF!</f>
        <v>#REF!</v>
      </c>
      <c r="O111" s="489" t="e">
        <f>+#REF!</f>
        <v>#REF!</v>
      </c>
      <c r="P111" s="490" t="e">
        <f>+#REF!</f>
        <v>#REF!</v>
      </c>
      <c r="Q111" s="490" t="e">
        <f>+#REF!</f>
        <v>#REF!</v>
      </c>
      <c r="R111" s="492" t="e">
        <f>+#REF!/$R$3</f>
        <v>#REF!</v>
      </c>
      <c r="S111" s="492" t="e">
        <f>+#REF!/$R$3</f>
        <v>#REF!</v>
      </c>
      <c r="T111" s="492" t="e">
        <f>+#REF!/$R$3</f>
        <v>#REF!</v>
      </c>
      <c r="U111" s="492" t="e">
        <f>+#REF!/$R$3</f>
        <v>#REF!</v>
      </c>
      <c r="V111" s="492" t="e">
        <f>+#REF!/$R$3</f>
        <v>#REF!</v>
      </c>
      <c r="W111" s="492" t="e">
        <f>+#REF!/$R$3</f>
        <v>#REF!</v>
      </c>
      <c r="X111" s="492" t="e">
        <f>+#REF!/$R$3</f>
        <v>#REF!</v>
      </c>
      <c r="Y111" s="492" t="e">
        <f>+#REF!/$R$3</f>
        <v>#REF!</v>
      </c>
      <c r="Z111" s="492" t="e">
        <f>+#REF!/$R$3</f>
        <v>#REF!</v>
      </c>
      <c r="AA111" s="492" t="e">
        <f>+#REF!/$R$3</f>
        <v>#REF!</v>
      </c>
      <c r="AB111" s="492" t="e">
        <f>+#REF!/$R$3</f>
        <v>#REF!</v>
      </c>
      <c r="AC111" s="486"/>
      <c r="AD111" s="484"/>
      <c r="AE111" s="483"/>
    </row>
    <row r="112" spans="1:31" s="198" customFormat="1" ht="33.75" customHeight="1" x14ac:dyDescent="0.25">
      <c r="A112" s="622" t="e">
        <f>+#REF!</f>
        <v>#REF!</v>
      </c>
      <c r="B112" s="623" t="e">
        <f>+#REF!</f>
        <v>#REF!</v>
      </c>
      <c r="C112" s="623" t="e">
        <f>+#REF!</f>
        <v>#REF!</v>
      </c>
      <c r="D112" s="622" t="e">
        <f>+#REF!</f>
        <v>#REF!</v>
      </c>
      <c r="E112" s="623" t="e">
        <f>+#REF!</f>
        <v>#REF!</v>
      </c>
      <c r="F112" s="623" t="e">
        <f>+#REF!</f>
        <v>#REF!</v>
      </c>
      <c r="G112" s="622" t="e">
        <f>+#REF!</f>
        <v>#REF!</v>
      </c>
      <c r="H112" s="623" t="e">
        <f>+#REF!</f>
        <v>#REF!</v>
      </c>
      <c r="I112" s="623" t="e">
        <f>+#REF!</f>
        <v>#REF!</v>
      </c>
      <c r="J112" s="622" t="e">
        <f>+#REF!</f>
        <v>#REF!</v>
      </c>
      <c r="K112" s="623" t="e">
        <f>+#REF!</f>
        <v>#REF!</v>
      </c>
      <c r="L112" s="623" t="e">
        <f>+#REF!</f>
        <v>#REF!</v>
      </c>
      <c r="M112" s="622" t="e">
        <f>+#REF!</f>
        <v>#REF!</v>
      </c>
      <c r="N112" s="622" t="e">
        <f>+#REF!</f>
        <v>#REF!</v>
      </c>
      <c r="O112" s="623" t="e">
        <f>+#REF!</f>
        <v>#REF!</v>
      </c>
      <c r="P112" s="623" t="e">
        <f>+#REF!</f>
        <v>#REF!</v>
      </c>
      <c r="Q112" s="623" t="e">
        <f>+#REF!</f>
        <v>#REF!</v>
      </c>
      <c r="R112" s="943" t="e">
        <f>+#REF!/$R$3</f>
        <v>#REF!</v>
      </c>
      <c r="S112" s="943" t="e">
        <f>+#REF!/$R$3</f>
        <v>#REF!</v>
      </c>
      <c r="T112" s="943" t="e">
        <f>+#REF!/$R$3</f>
        <v>#REF!</v>
      </c>
      <c r="U112" s="943" t="e">
        <f>+#REF!/$R$3</f>
        <v>#REF!</v>
      </c>
      <c r="V112" s="943" t="e">
        <f>+#REF!/$R$3</f>
        <v>#REF!</v>
      </c>
      <c r="W112" s="943" t="e">
        <f>+#REF!/$R$3</f>
        <v>#REF!</v>
      </c>
      <c r="X112" s="943" t="e">
        <f>+#REF!/$R$3</f>
        <v>#REF!</v>
      </c>
      <c r="Y112" s="943" t="e">
        <f>+#REF!/$R$3</f>
        <v>#REF!</v>
      </c>
      <c r="Z112" s="943" t="e">
        <f>+#REF!/$R$3</f>
        <v>#REF!</v>
      </c>
      <c r="AA112" s="943" t="e">
        <f>+#REF!/$R$3</f>
        <v>#REF!</v>
      </c>
      <c r="AB112" s="943" t="e">
        <f>+#REF!/$R$3</f>
        <v>#REF!</v>
      </c>
      <c r="AC112" s="486"/>
      <c r="AD112" s="484"/>
      <c r="AE112" s="483"/>
    </row>
    <row r="113" spans="1:31" s="198" customFormat="1" ht="33.75" customHeight="1" x14ac:dyDescent="0.25">
      <c r="A113" s="622" t="e">
        <f>+#REF!</f>
        <v>#REF!</v>
      </c>
      <c r="B113" s="623" t="e">
        <f>+#REF!</f>
        <v>#REF!</v>
      </c>
      <c r="C113" s="623" t="e">
        <f>+#REF!</f>
        <v>#REF!</v>
      </c>
      <c r="D113" s="622" t="e">
        <f>+#REF!</f>
        <v>#REF!</v>
      </c>
      <c r="E113" s="623" t="e">
        <f>+#REF!</f>
        <v>#REF!</v>
      </c>
      <c r="F113" s="623" t="e">
        <f>+#REF!</f>
        <v>#REF!</v>
      </c>
      <c r="G113" s="622" t="e">
        <f>+#REF!</f>
        <v>#REF!</v>
      </c>
      <c r="H113" s="623" t="e">
        <f>+#REF!</f>
        <v>#REF!</v>
      </c>
      <c r="I113" s="623" t="e">
        <f>+#REF!</f>
        <v>#REF!</v>
      </c>
      <c r="J113" s="622" t="e">
        <f>+#REF!</f>
        <v>#REF!</v>
      </c>
      <c r="K113" s="623" t="e">
        <f>+#REF!</f>
        <v>#REF!</v>
      </c>
      <c r="L113" s="623" t="e">
        <f>+#REF!</f>
        <v>#REF!</v>
      </c>
      <c r="M113" s="622" t="e">
        <f>+#REF!</f>
        <v>#REF!</v>
      </c>
      <c r="N113" s="622" t="e">
        <f>+#REF!</f>
        <v>#REF!</v>
      </c>
      <c r="O113" s="623" t="e">
        <f>+#REF!</f>
        <v>#REF!</v>
      </c>
      <c r="P113" s="623" t="e">
        <f>+#REF!</f>
        <v>#REF!</v>
      </c>
      <c r="Q113" s="623" t="e">
        <f>+#REF!</f>
        <v>#REF!</v>
      </c>
      <c r="R113" s="943" t="e">
        <f>+#REF!/$R$3</f>
        <v>#REF!</v>
      </c>
      <c r="S113" s="943" t="e">
        <f>+#REF!/$R$3</f>
        <v>#REF!</v>
      </c>
      <c r="T113" s="943" t="e">
        <f>+#REF!/$R$3</f>
        <v>#REF!</v>
      </c>
      <c r="U113" s="943" t="e">
        <f>+#REF!/$R$3</f>
        <v>#REF!</v>
      </c>
      <c r="V113" s="943" t="e">
        <f>+#REF!/$R$3</f>
        <v>#REF!</v>
      </c>
      <c r="W113" s="943" t="e">
        <f>+#REF!/$R$3</f>
        <v>#REF!</v>
      </c>
      <c r="X113" s="943" t="e">
        <f>+#REF!/$R$3</f>
        <v>#REF!</v>
      </c>
      <c r="Y113" s="943" t="e">
        <f>+#REF!/$R$3</f>
        <v>#REF!</v>
      </c>
      <c r="Z113" s="943" t="e">
        <f>+#REF!/$R$3</f>
        <v>#REF!</v>
      </c>
      <c r="AA113" s="943" t="e">
        <f>+#REF!/$R$3</f>
        <v>#REF!</v>
      </c>
      <c r="AB113" s="943" t="e">
        <f>+#REF!/$R$3</f>
        <v>#REF!</v>
      </c>
      <c r="AC113" s="486"/>
      <c r="AD113" s="484"/>
      <c r="AE113" s="483"/>
    </row>
    <row r="114" spans="1:31" s="198" customFormat="1" ht="33.75" customHeight="1" x14ac:dyDescent="0.25">
      <c r="A114" s="622" t="e">
        <f>+#REF!</f>
        <v>#REF!</v>
      </c>
      <c r="B114" s="623" t="e">
        <f>+#REF!</f>
        <v>#REF!</v>
      </c>
      <c r="C114" s="623" t="e">
        <f>+#REF!</f>
        <v>#REF!</v>
      </c>
      <c r="D114" s="622" t="e">
        <f>+#REF!</f>
        <v>#REF!</v>
      </c>
      <c r="E114" s="623" t="e">
        <f>+#REF!</f>
        <v>#REF!</v>
      </c>
      <c r="F114" s="623" t="e">
        <f>+#REF!</f>
        <v>#REF!</v>
      </c>
      <c r="G114" s="622" t="e">
        <f>+#REF!</f>
        <v>#REF!</v>
      </c>
      <c r="H114" s="623" t="e">
        <f>+#REF!</f>
        <v>#REF!</v>
      </c>
      <c r="I114" s="623" t="e">
        <f>+#REF!</f>
        <v>#REF!</v>
      </c>
      <c r="J114" s="622" t="e">
        <f>+#REF!</f>
        <v>#REF!</v>
      </c>
      <c r="K114" s="623" t="e">
        <f>+#REF!</f>
        <v>#REF!</v>
      </c>
      <c r="L114" s="623" t="e">
        <f>+#REF!</f>
        <v>#REF!</v>
      </c>
      <c r="M114" s="622" t="e">
        <f>+#REF!</f>
        <v>#REF!</v>
      </c>
      <c r="N114" s="622" t="e">
        <f>+#REF!</f>
        <v>#REF!</v>
      </c>
      <c r="O114" s="623" t="e">
        <f>+#REF!</f>
        <v>#REF!</v>
      </c>
      <c r="P114" s="623" t="e">
        <f>+#REF!</f>
        <v>#REF!</v>
      </c>
      <c r="Q114" s="623" t="e">
        <f>+#REF!</f>
        <v>#REF!</v>
      </c>
      <c r="R114" s="943" t="e">
        <f>+#REF!/$R$3</f>
        <v>#REF!</v>
      </c>
      <c r="S114" s="943" t="e">
        <f>+#REF!/$R$3</f>
        <v>#REF!</v>
      </c>
      <c r="T114" s="943" t="e">
        <f>+#REF!/$R$3</f>
        <v>#REF!</v>
      </c>
      <c r="U114" s="943" t="e">
        <f>+#REF!/$R$3</f>
        <v>#REF!</v>
      </c>
      <c r="V114" s="943" t="e">
        <f>+#REF!/$R$3</f>
        <v>#REF!</v>
      </c>
      <c r="W114" s="943" t="e">
        <f>+#REF!/$R$3</f>
        <v>#REF!</v>
      </c>
      <c r="X114" s="943" t="e">
        <f>+#REF!/$R$3</f>
        <v>#REF!</v>
      </c>
      <c r="Y114" s="943" t="e">
        <f>+#REF!/$R$3</f>
        <v>#REF!</v>
      </c>
      <c r="Z114" s="943" t="e">
        <f>+#REF!/$R$3</f>
        <v>#REF!</v>
      </c>
      <c r="AA114" s="943" t="e">
        <f>+#REF!/$R$3</f>
        <v>#REF!</v>
      </c>
      <c r="AB114" s="943" t="e">
        <f>+#REF!/$R$3</f>
        <v>#REF!</v>
      </c>
      <c r="AC114" s="486"/>
      <c r="AD114" s="484"/>
      <c r="AE114" s="483"/>
    </row>
    <row r="115" spans="1:31" s="198" customFormat="1" ht="33.75" customHeight="1" x14ac:dyDescent="0.25">
      <c r="A115" s="622" t="e">
        <f>+#REF!</f>
        <v>#REF!</v>
      </c>
      <c r="B115" s="623" t="e">
        <f>+#REF!</f>
        <v>#REF!</v>
      </c>
      <c r="C115" s="623" t="e">
        <f>+#REF!</f>
        <v>#REF!</v>
      </c>
      <c r="D115" s="622" t="e">
        <f>+#REF!</f>
        <v>#REF!</v>
      </c>
      <c r="E115" s="623" t="e">
        <f>+#REF!</f>
        <v>#REF!</v>
      </c>
      <c r="F115" s="623" t="e">
        <f>+#REF!</f>
        <v>#REF!</v>
      </c>
      <c r="G115" s="622" t="e">
        <f>+#REF!</f>
        <v>#REF!</v>
      </c>
      <c r="H115" s="623" t="e">
        <f>+#REF!</f>
        <v>#REF!</v>
      </c>
      <c r="I115" s="623" t="e">
        <f>+#REF!</f>
        <v>#REF!</v>
      </c>
      <c r="J115" s="622" t="e">
        <f>+#REF!</f>
        <v>#REF!</v>
      </c>
      <c r="K115" s="623" t="e">
        <f>+#REF!</f>
        <v>#REF!</v>
      </c>
      <c r="L115" s="623" t="e">
        <f>+#REF!</f>
        <v>#REF!</v>
      </c>
      <c r="M115" s="622" t="e">
        <f>+#REF!</f>
        <v>#REF!</v>
      </c>
      <c r="N115" s="622" t="e">
        <f>+#REF!</f>
        <v>#REF!</v>
      </c>
      <c r="O115" s="623" t="e">
        <f>+#REF!</f>
        <v>#REF!</v>
      </c>
      <c r="P115" s="623" t="e">
        <f>+#REF!</f>
        <v>#REF!</v>
      </c>
      <c r="Q115" s="623" t="e">
        <f>+#REF!</f>
        <v>#REF!</v>
      </c>
      <c r="R115" s="943" t="e">
        <f>+#REF!/$R$3</f>
        <v>#REF!</v>
      </c>
      <c r="S115" s="943" t="e">
        <f>+#REF!/$R$3</f>
        <v>#REF!</v>
      </c>
      <c r="T115" s="943" t="e">
        <f>+#REF!/$R$3</f>
        <v>#REF!</v>
      </c>
      <c r="U115" s="943" t="e">
        <f>+#REF!/$R$3</f>
        <v>#REF!</v>
      </c>
      <c r="V115" s="943" t="e">
        <f>+#REF!/$R$3</f>
        <v>#REF!</v>
      </c>
      <c r="W115" s="943" t="e">
        <f>+#REF!/$R$3</f>
        <v>#REF!</v>
      </c>
      <c r="X115" s="943" t="e">
        <f>+#REF!/$R$3</f>
        <v>#REF!</v>
      </c>
      <c r="Y115" s="943" t="e">
        <f>+#REF!/$R$3</f>
        <v>#REF!</v>
      </c>
      <c r="Z115" s="943" t="e">
        <f>+#REF!/$R$3</f>
        <v>#REF!</v>
      </c>
      <c r="AA115" s="943" t="e">
        <f>+#REF!/$R$3</f>
        <v>#REF!</v>
      </c>
      <c r="AB115" s="943" t="e">
        <f>+#REF!/$R$3</f>
        <v>#REF!</v>
      </c>
      <c r="AC115" s="486"/>
      <c r="AD115" s="484"/>
      <c r="AE115" s="483"/>
    </row>
    <row r="116" spans="1:31" s="948" customFormat="1" ht="33.75" customHeight="1" x14ac:dyDescent="0.25">
      <c r="A116" s="925" t="e">
        <f>+#REF!</f>
        <v>#REF!</v>
      </c>
      <c r="B116" s="926" t="e">
        <f>+#REF!</f>
        <v>#REF!</v>
      </c>
      <c r="C116" s="926" t="e">
        <f>+#REF!</f>
        <v>#REF!</v>
      </c>
      <c r="D116" s="925" t="e">
        <f>+#REF!</f>
        <v>#REF!</v>
      </c>
      <c r="E116" s="926" t="e">
        <f>+#REF!</f>
        <v>#REF!</v>
      </c>
      <c r="F116" s="926" t="e">
        <f>+#REF!</f>
        <v>#REF!</v>
      </c>
      <c r="G116" s="925" t="e">
        <f>+#REF!</f>
        <v>#REF!</v>
      </c>
      <c r="H116" s="926" t="e">
        <f>+#REF!</f>
        <v>#REF!</v>
      </c>
      <c r="I116" s="926" t="e">
        <f>+#REF!</f>
        <v>#REF!</v>
      </c>
      <c r="J116" s="925" t="e">
        <f>+#REF!</f>
        <v>#REF!</v>
      </c>
      <c r="K116" s="926" t="e">
        <f>+#REF!</f>
        <v>#REF!</v>
      </c>
      <c r="L116" s="926" t="e">
        <f>+#REF!</f>
        <v>#REF!</v>
      </c>
      <c r="M116" s="925" t="e">
        <f>+#REF!</f>
        <v>#REF!</v>
      </c>
      <c r="N116" s="925" t="e">
        <f>+#REF!</f>
        <v>#REF!</v>
      </c>
      <c r="O116" s="926" t="e">
        <f>+#REF!</f>
        <v>#REF!</v>
      </c>
      <c r="P116" s="926" t="e">
        <f>+#REF!</f>
        <v>#REF!</v>
      </c>
      <c r="Q116" s="926" t="e">
        <f>+#REF!</f>
        <v>#REF!</v>
      </c>
      <c r="R116" s="933" t="e">
        <f>+#REF!/$R$3</f>
        <v>#REF!</v>
      </c>
      <c r="S116" s="933" t="e">
        <f>+#REF!/$R$3</f>
        <v>#REF!</v>
      </c>
      <c r="T116" s="933" t="e">
        <f>+#REF!/$R$3</f>
        <v>#REF!</v>
      </c>
      <c r="U116" s="933" t="e">
        <f>+#REF!/$R$3</f>
        <v>#REF!</v>
      </c>
      <c r="V116" s="933" t="e">
        <f>+#REF!/$R$3</f>
        <v>#REF!</v>
      </c>
      <c r="W116" s="933" t="e">
        <f>+#REF!/$R$3</f>
        <v>#REF!</v>
      </c>
      <c r="X116" s="933" t="e">
        <f>+#REF!/$R$3</f>
        <v>#REF!</v>
      </c>
      <c r="Y116" s="933" t="e">
        <f>+#REF!/$R$3</f>
        <v>#REF!</v>
      </c>
      <c r="Z116" s="933" t="e">
        <f>+#REF!/$R$3</f>
        <v>#REF!</v>
      </c>
      <c r="AA116" s="933" t="e">
        <f>+#REF!/$R$3</f>
        <v>#REF!</v>
      </c>
      <c r="AB116" s="933" t="e">
        <f>+#REF!/$R$3</f>
        <v>#REF!</v>
      </c>
      <c r="AC116" s="947"/>
      <c r="AD116" s="927"/>
      <c r="AE116" s="928"/>
    </row>
    <row r="117" spans="1:31" s="198" customFormat="1" ht="33.75" customHeight="1" x14ac:dyDescent="0.25">
      <c r="A117" s="622" t="e">
        <f>+#REF!</f>
        <v>#REF!</v>
      </c>
      <c r="B117" s="623" t="e">
        <f>+#REF!</f>
        <v>#REF!</v>
      </c>
      <c r="C117" s="623" t="e">
        <f>+#REF!</f>
        <v>#REF!</v>
      </c>
      <c r="D117" s="622" t="e">
        <f>+#REF!</f>
        <v>#REF!</v>
      </c>
      <c r="E117" s="623" t="e">
        <f>+#REF!</f>
        <v>#REF!</v>
      </c>
      <c r="F117" s="623" t="e">
        <f>+#REF!</f>
        <v>#REF!</v>
      </c>
      <c r="G117" s="622" t="e">
        <f>+#REF!</f>
        <v>#REF!</v>
      </c>
      <c r="H117" s="623" t="e">
        <f>+#REF!</f>
        <v>#REF!</v>
      </c>
      <c r="I117" s="623" t="e">
        <f>+#REF!</f>
        <v>#REF!</v>
      </c>
      <c r="J117" s="622" t="e">
        <f>+#REF!</f>
        <v>#REF!</v>
      </c>
      <c r="K117" s="623" t="e">
        <f>+#REF!</f>
        <v>#REF!</v>
      </c>
      <c r="L117" s="623" t="e">
        <f>+#REF!</f>
        <v>#REF!</v>
      </c>
      <c r="M117" s="622" t="e">
        <f>+#REF!</f>
        <v>#REF!</v>
      </c>
      <c r="N117" s="622" t="e">
        <f>+#REF!</f>
        <v>#REF!</v>
      </c>
      <c r="O117" s="623" t="e">
        <f>+#REF!</f>
        <v>#REF!</v>
      </c>
      <c r="P117" s="623" t="e">
        <f>+#REF!</f>
        <v>#REF!</v>
      </c>
      <c r="Q117" s="623" t="e">
        <f>+#REF!</f>
        <v>#REF!</v>
      </c>
      <c r="R117" s="943" t="e">
        <f>+#REF!/$R$3</f>
        <v>#REF!</v>
      </c>
      <c r="S117" s="943" t="e">
        <f>+#REF!/$R$3</f>
        <v>#REF!</v>
      </c>
      <c r="T117" s="943" t="e">
        <f>+#REF!/$R$3</f>
        <v>#REF!</v>
      </c>
      <c r="U117" s="943" t="e">
        <f>+#REF!/$R$3</f>
        <v>#REF!</v>
      </c>
      <c r="V117" s="943" t="e">
        <f>+#REF!/$R$3</f>
        <v>#REF!</v>
      </c>
      <c r="W117" s="943" t="e">
        <f>+#REF!/$R$3</f>
        <v>#REF!</v>
      </c>
      <c r="X117" s="943" t="e">
        <f>+#REF!/$R$3</f>
        <v>#REF!</v>
      </c>
      <c r="Y117" s="943" t="e">
        <f>+#REF!/$R$3</f>
        <v>#REF!</v>
      </c>
      <c r="Z117" s="943" t="e">
        <f>+#REF!/$R$3</f>
        <v>#REF!</v>
      </c>
      <c r="AA117" s="943" t="e">
        <f>+#REF!/$R$3</f>
        <v>#REF!</v>
      </c>
      <c r="AB117" s="943" t="e">
        <f>+#REF!/$R$3</f>
        <v>#REF!</v>
      </c>
      <c r="AC117" s="486"/>
      <c r="AD117" s="484"/>
      <c r="AE117" s="483"/>
    </row>
    <row r="118" spans="1:31" s="198" customFormat="1" ht="33.75" customHeight="1" x14ac:dyDescent="0.25">
      <c r="A118" s="622" t="e">
        <f>+#REF!</f>
        <v>#REF!</v>
      </c>
      <c r="B118" s="623" t="e">
        <f>+#REF!</f>
        <v>#REF!</v>
      </c>
      <c r="C118" s="623" t="e">
        <f>+#REF!</f>
        <v>#REF!</v>
      </c>
      <c r="D118" s="622" t="e">
        <f>+#REF!</f>
        <v>#REF!</v>
      </c>
      <c r="E118" s="623" t="e">
        <f>+#REF!</f>
        <v>#REF!</v>
      </c>
      <c r="F118" s="623" t="e">
        <f>+#REF!</f>
        <v>#REF!</v>
      </c>
      <c r="G118" s="622" t="e">
        <f>+#REF!</f>
        <v>#REF!</v>
      </c>
      <c r="H118" s="623" t="e">
        <f>+#REF!</f>
        <v>#REF!</v>
      </c>
      <c r="I118" s="623" t="e">
        <f>+#REF!</f>
        <v>#REF!</v>
      </c>
      <c r="J118" s="622" t="e">
        <f>+#REF!</f>
        <v>#REF!</v>
      </c>
      <c r="K118" s="623" t="e">
        <f>+#REF!</f>
        <v>#REF!</v>
      </c>
      <c r="L118" s="623" t="e">
        <f>+#REF!</f>
        <v>#REF!</v>
      </c>
      <c r="M118" s="622" t="e">
        <f>+#REF!</f>
        <v>#REF!</v>
      </c>
      <c r="N118" s="622" t="e">
        <f>+#REF!</f>
        <v>#REF!</v>
      </c>
      <c r="O118" s="623" t="e">
        <f>+#REF!</f>
        <v>#REF!</v>
      </c>
      <c r="P118" s="623" t="e">
        <f>+#REF!</f>
        <v>#REF!</v>
      </c>
      <c r="Q118" s="623" t="e">
        <f>+#REF!</f>
        <v>#REF!</v>
      </c>
      <c r="R118" s="943" t="e">
        <f>+#REF!/$R$3</f>
        <v>#REF!</v>
      </c>
      <c r="S118" s="943" t="e">
        <f>+#REF!/$R$3</f>
        <v>#REF!</v>
      </c>
      <c r="T118" s="943" t="e">
        <f>+#REF!/$R$3</f>
        <v>#REF!</v>
      </c>
      <c r="U118" s="943" t="e">
        <f>+#REF!/$R$3</f>
        <v>#REF!</v>
      </c>
      <c r="V118" s="943" t="e">
        <f>+#REF!/$R$3</f>
        <v>#REF!</v>
      </c>
      <c r="W118" s="943" t="e">
        <f>+#REF!/$R$3</f>
        <v>#REF!</v>
      </c>
      <c r="X118" s="943" t="e">
        <f>+#REF!/$R$3</f>
        <v>#REF!</v>
      </c>
      <c r="Y118" s="943" t="e">
        <f>+#REF!/$R$3</f>
        <v>#REF!</v>
      </c>
      <c r="Z118" s="943" t="e">
        <f>+#REF!/$R$3</f>
        <v>#REF!</v>
      </c>
      <c r="AA118" s="943" t="e">
        <f>+#REF!/$R$3</f>
        <v>#REF!</v>
      </c>
      <c r="AB118" s="943" t="e">
        <f>+#REF!/$R$3</f>
        <v>#REF!</v>
      </c>
      <c r="AC118" s="486"/>
      <c r="AD118" s="484"/>
      <c r="AE118" s="483"/>
    </row>
    <row r="119" spans="1:31" s="198" customFormat="1" x14ac:dyDescent="0.25">
      <c r="A119" s="622" t="e">
        <f>+#REF!</f>
        <v>#REF!</v>
      </c>
      <c r="B119" s="623" t="e">
        <f>+#REF!</f>
        <v>#REF!</v>
      </c>
      <c r="C119" s="623" t="e">
        <f>+#REF!</f>
        <v>#REF!</v>
      </c>
      <c r="D119" s="622" t="e">
        <f>+#REF!</f>
        <v>#REF!</v>
      </c>
      <c r="E119" s="623" t="e">
        <f>+#REF!</f>
        <v>#REF!</v>
      </c>
      <c r="F119" s="623" t="e">
        <f>+#REF!</f>
        <v>#REF!</v>
      </c>
      <c r="G119" s="622" t="e">
        <f>+#REF!</f>
        <v>#REF!</v>
      </c>
      <c r="H119" s="623" t="e">
        <f>+#REF!</f>
        <v>#REF!</v>
      </c>
      <c r="I119" s="623" t="e">
        <f>+#REF!</f>
        <v>#REF!</v>
      </c>
      <c r="J119" s="622" t="e">
        <f>+#REF!</f>
        <v>#REF!</v>
      </c>
      <c r="K119" s="623" t="e">
        <f>+#REF!</f>
        <v>#REF!</v>
      </c>
      <c r="L119" s="623" t="e">
        <f>+#REF!</f>
        <v>#REF!</v>
      </c>
      <c r="M119" s="622" t="e">
        <f>+#REF!</f>
        <v>#REF!</v>
      </c>
      <c r="N119" s="622" t="e">
        <f>+#REF!</f>
        <v>#REF!</v>
      </c>
      <c r="O119" s="623" t="e">
        <f>+#REF!</f>
        <v>#REF!</v>
      </c>
      <c r="P119" s="623" t="e">
        <f>+#REF!</f>
        <v>#REF!</v>
      </c>
      <c r="Q119" s="623" t="e">
        <f>+#REF!</f>
        <v>#REF!</v>
      </c>
      <c r="R119" s="943" t="e">
        <f>+#REF!/$R$3</f>
        <v>#REF!</v>
      </c>
      <c r="S119" s="943" t="e">
        <f>+#REF!/$R$3</f>
        <v>#REF!</v>
      </c>
      <c r="T119" s="943" t="e">
        <f>+#REF!/$R$3</f>
        <v>#REF!</v>
      </c>
      <c r="U119" s="943" t="e">
        <f>+#REF!/$R$3</f>
        <v>#REF!</v>
      </c>
      <c r="V119" s="943" t="e">
        <f>+#REF!/$R$3</f>
        <v>#REF!</v>
      </c>
      <c r="W119" s="943" t="e">
        <f>+#REF!/$R$3</f>
        <v>#REF!</v>
      </c>
      <c r="X119" s="943" t="e">
        <f>+#REF!/$R$3</f>
        <v>#REF!</v>
      </c>
      <c r="Y119" s="943" t="e">
        <f>+#REF!/$R$3</f>
        <v>#REF!</v>
      </c>
      <c r="Z119" s="943" t="e">
        <f>+#REF!/$R$3</f>
        <v>#REF!</v>
      </c>
      <c r="AA119" s="943" t="e">
        <f>+#REF!/$R$3</f>
        <v>#REF!</v>
      </c>
      <c r="AB119" s="943" t="e">
        <f>+#REF!/$R$3</f>
        <v>#REF!</v>
      </c>
      <c r="AC119" s="486"/>
      <c r="AD119" s="484"/>
      <c r="AE119" s="483"/>
    </row>
    <row r="120" spans="1:31" s="198" customFormat="1" x14ac:dyDescent="0.25">
      <c r="A120" s="664" t="e">
        <f>+#REF!</f>
        <v>#REF!</v>
      </c>
      <c r="B120" s="898" t="e">
        <f>+#REF!</f>
        <v>#REF!</v>
      </c>
      <c r="C120" s="898" t="e">
        <f>+#REF!</f>
        <v>#REF!</v>
      </c>
      <c r="D120" s="664" t="e">
        <f>+#REF!</f>
        <v>#REF!</v>
      </c>
      <c r="E120" s="664" t="e">
        <f>+#REF!</f>
        <v>#REF!</v>
      </c>
      <c r="F120" s="664" t="e">
        <f>+#REF!</f>
        <v>#REF!</v>
      </c>
      <c r="G120" s="664" t="e">
        <f>+#REF!</f>
        <v>#REF!</v>
      </c>
      <c r="H120" s="664" t="e">
        <f>+#REF!</f>
        <v>#REF!</v>
      </c>
      <c r="I120" s="664" t="e">
        <f>+#REF!</f>
        <v>#REF!</v>
      </c>
      <c r="J120" s="664" t="e">
        <f>+#REF!</f>
        <v>#REF!</v>
      </c>
      <c r="K120" s="664" t="e">
        <f>+#REF!</f>
        <v>#REF!</v>
      </c>
      <c r="L120" s="664" t="e">
        <f>+#REF!</f>
        <v>#REF!</v>
      </c>
      <c r="M120" s="664" t="e">
        <f>+#REF!</f>
        <v>#REF!</v>
      </c>
      <c r="N120" s="664" t="e">
        <f>+#REF!</f>
        <v>#REF!</v>
      </c>
      <c r="O120" s="664" t="e">
        <f>+#REF!</f>
        <v>#REF!</v>
      </c>
      <c r="P120" s="898" t="e">
        <f t="shared" ref="P120:P126" si="0">+Q120</f>
        <v>#REF!</v>
      </c>
      <c r="Q120" s="898" t="e">
        <f>+#REF!</f>
        <v>#REF!</v>
      </c>
      <c r="R120" s="665" t="e">
        <f>+#REF!/1000000</f>
        <v>#REF!</v>
      </c>
      <c r="S120" s="665" t="e">
        <f>+#REF!/1000000</f>
        <v>#REF!</v>
      </c>
      <c r="T120" s="665" t="e">
        <f>+#REF!/1000000</f>
        <v>#REF!</v>
      </c>
      <c r="U120" s="665" t="e">
        <f>+#REF!/1000000</f>
        <v>#REF!</v>
      </c>
      <c r="V120" s="665" t="e">
        <f>+#REF!/1000000</f>
        <v>#REF!</v>
      </c>
      <c r="W120" s="665" t="e">
        <f>+#REF!/1000000</f>
        <v>#REF!</v>
      </c>
      <c r="X120" s="665" t="e">
        <f>+#REF!/1000000</f>
        <v>#REF!</v>
      </c>
      <c r="Y120" s="665" t="e">
        <f>+#REF!/1000000</f>
        <v>#REF!</v>
      </c>
      <c r="Z120" s="665" t="e">
        <f>+#REF!/1000000</f>
        <v>#REF!</v>
      </c>
      <c r="AA120" s="665" t="e">
        <f>+#REF!/1000000</f>
        <v>#REF!</v>
      </c>
      <c r="AB120" s="665" t="e">
        <f>+#REF!/1000000</f>
        <v>#REF!</v>
      </c>
      <c r="AC120" s="486"/>
      <c r="AD120" s="484"/>
      <c r="AE120" s="483"/>
    </row>
    <row r="121" spans="1:31" s="198" customFormat="1" x14ac:dyDescent="0.25">
      <c r="A121" s="664" t="e">
        <f>+#REF!</f>
        <v>#REF!</v>
      </c>
      <c r="B121" s="898" t="e">
        <f>+#REF!</f>
        <v>#REF!</v>
      </c>
      <c r="C121" s="898" t="e">
        <f>+#REF!</f>
        <v>#REF!</v>
      </c>
      <c r="D121" s="664" t="e">
        <f>+#REF!</f>
        <v>#REF!</v>
      </c>
      <c r="E121" s="664" t="e">
        <f>+#REF!</f>
        <v>#REF!</v>
      </c>
      <c r="F121" s="664" t="e">
        <f>+#REF!</f>
        <v>#REF!</v>
      </c>
      <c r="G121" s="664" t="e">
        <f>+#REF!</f>
        <v>#REF!</v>
      </c>
      <c r="H121" s="664" t="e">
        <f>+#REF!</f>
        <v>#REF!</v>
      </c>
      <c r="I121" s="664" t="e">
        <f>+#REF!</f>
        <v>#REF!</v>
      </c>
      <c r="J121" s="664" t="e">
        <f>+#REF!</f>
        <v>#REF!</v>
      </c>
      <c r="K121" s="664" t="e">
        <f>+#REF!</f>
        <v>#REF!</v>
      </c>
      <c r="L121" s="664" t="e">
        <f>+#REF!</f>
        <v>#REF!</v>
      </c>
      <c r="M121" s="664" t="e">
        <f>+#REF!</f>
        <v>#REF!</v>
      </c>
      <c r="N121" s="664" t="e">
        <f>+#REF!</f>
        <v>#REF!</v>
      </c>
      <c r="O121" s="664" t="e">
        <f>+#REF!</f>
        <v>#REF!</v>
      </c>
      <c r="P121" s="898" t="e">
        <f t="shared" si="0"/>
        <v>#REF!</v>
      </c>
      <c r="Q121" s="898" t="e">
        <f>+#REF!</f>
        <v>#REF!</v>
      </c>
      <c r="R121" s="665" t="e">
        <f>+#REF!/1000000</f>
        <v>#REF!</v>
      </c>
      <c r="S121" s="665" t="e">
        <f>+#REF!/1000000</f>
        <v>#REF!</v>
      </c>
      <c r="T121" s="665" t="e">
        <f>+#REF!/1000000</f>
        <v>#REF!</v>
      </c>
      <c r="U121" s="665" t="e">
        <f>+#REF!/1000000</f>
        <v>#REF!</v>
      </c>
      <c r="V121" s="665" t="e">
        <f>+#REF!/1000000</f>
        <v>#REF!</v>
      </c>
      <c r="W121" s="665" t="e">
        <f>+#REF!/1000000</f>
        <v>#REF!</v>
      </c>
      <c r="X121" s="665" t="e">
        <f>+#REF!/1000000</f>
        <v>#REF!</v>
      </c>
      <c r="Y121" s="665" t="e">
        <f>+#REF!/1000000</f>
        <v>#REF!</v>
      </c>
      <c r="Z121" s="665" t="e">
        <f>+#REF!/1000000</f>
        <v>#REF!</v>
      </c>
      <c r="AA121" s="665" t="e">
        <f>+#REF!/1000000</f>
        <v>#REF!</v>
      </c>
      <c r="AB121" s="665" t="e">
        <f>+#REF!/1000000</f>
        <v>#REF!</v>
      </c>
      <c r="AC121" s="486"/>
      <c r="AD121" s="484"/>
      <c r="AE121" s="483"/>
    </row>
    <row r="122" spans="1:31" s="198" customFormat="1" x14ac:dyDescent="0.25">
      <c r="A122" s="664" t="e">
        <f>+#REF!</f>
        <v>#REF!</v>
      </c>
      <c r="B122" s="898" t="e">
        <f>+#REF!</f>
        <v>#REF!</v>
      </c>
      <c r="C122" s="898" t="e">
        <f>+#REF!</f>
        <v>#REF!</v>
      </c>
      <c r="D122" s="664" t="e">
        <f>+#REF!</f>
        <v>#REF!</v>
      </c>
      <c r="E122" s="664" t="e">
        <f>+#REF!</f>
        <v>#REF!</v>
      </c>
      <c r="F122" s="664" t="e">
        <f>+#REF!</f>
        <v>#REF!</v>
      </c>
      <c r="G122" s="664" t="e">
        <f>+#REF!</f>
        <v>#REF!</v>
      </c>
      <c r="H122" s="664" t="e">
        <f>+#REF!</f>
        <v>#REF!</v>
      </c>
      <c r="I122" s="664" t="e">
        <f>+#REF!</f>
        <v>#REF!</v>
      </c>
      <c r="J122" s="664" t="e">
        <f>+#REF!</f>
        <v>#REF!</v>
      </c>
      <c r="K122" s="664" t="e">
        <f>+#REF!</f>
        <v>#REF!</v>
      </c>
      <c r="L122" s="664" t="e">
        <f>+#REF!</f>
        <v>#REF!</v>
      </c>
      <c r="M122" s="664" t="e">
        <f>+#REF!</f>
        <v>#REF!</v>
      </c>
      <c r="N122" s="664" t="e">
        <f>+#REF!</f>
        <v>#REF!</v>
      </c>
      <c r="O122" s="664" t="e">
        <f>+#REF!</f>
        <v>#REF!</v>
      </c>
      <c r="P122" s="898" t="e">
        <f t="shared" si="0"/>
        <v>#REF!</v>
      </c>
      <c r="Q122" s="898" t="e">
        <f>+#REF!</f>
        <v>#REF!</v>
      </c>
      <c r="R122" s="665" t="e">
        <f>+#REF!/1000000</f>
        <v>#REF!</v>
      </c>
      <c r="S122" s="665" t="e">
        <f>+#REF!/1000000</f>
        <v>#REF!</v>
      </c>
      <c r="T122" s="665" t="e">
        <f>+#REF!/1000000</f>
        <v>#REF!</v>
      </c>
      <c r="U122" s="665" t="e">
        <f>+#REF!/1000000</f>
        <v>#REF!</v>
      </c>
      <c r="V122" s="665" t="e">
        <f>+#REF!/1000000</f>
        <v>#REF!</v>
      </c>
      <c r="W122" s="665" t="e">
        <f>+#REF!/1000000</f>
        <v>#REF!</v>
      </c>
      <c r="X122" s="665" t="e">
        <f>+#REF!/1000000</f>
        <v>#REF!</v>
      </c>
      <c r="Y122" s="665" t="e">
        <f>+#REF!/1000000</f>
        <v>#REF!</v>
      </c>
      <c r="Z122" s="665" t="e">
        <f>+#REF!/1000000</f>
        <v>#REF!</v>
      </c>
      <c r="AA122" s="665" t="e">
        <f>+#REF!/1000000</f>
        <v>#REF!</v>
      </c>
      <c r="AB122" s="665" t="e">
        <f>+#REF!/1000000</f>
        <v>#REF!</v>
      </c>
      <c r="AC122" s="486"/>
      <c r="AD122" s="484"/>
      <c r="AE122" s="483"/>
    </row>
    <row r="123" spans="1:31" s="198" customFormat="1" x14ac:dyDescent="0.25">
      <c r="A123" s="664" t="e">
        <f>+#REF!</f>
        <v>#REF!</v>
      </c>
      <c r="B123" s="898" t="e">
        <f>+#REF!</f>
        <v>#REF!</v>
      </c>
      <c r="C123" s="898" t="e">
        <f>+#REF!</f>
        <v>#REF!</v>
      </c>
      <c r="D123" s="664" t="e">
        <f>+#REF!</f>
        <v>#REF!</v>
      </c>
      <c r="E123" s="664" t="e">
        <f>+#REF!</f>
        <v>#REF!</v>
      </c>
      <c r="F123" s="664" t="e">
        <f>+#REF!</f>
        <v>#REF!</v>
      </c>
      <c r="G123" s="664" t="e">
        <f>+#REF!</f>
        <v>#REF!</v>
      </c>
      <c r="H123" s="664" t="e">
        <f>+#REF!</f>
        <v>#REF!</v>
      </c>
      <c r="I123" s="664" t="e">
        <f>+#REF!</f>
        <v>#REF!</v>
      </c>
      <c r="J123" s="664" t="e">
        <f>+#REF!</f>
        <v>#REF!</v>
      </c>
      <c r="K123" s="664" t="e">
        <f>+#REF!</f>
        <v>#REF!</v>
      </c>
      <c r="L123" s="664" t="e">
        <f>+#REF!</f>
        <v>#REF!</v>
      </c>
      <c r="M123" s="664" t="e">
        <f>+#REF!</f>
        <v>#REF!</v>
      </c>
      <c r="N123" s="664" t="e">
        <f>+#REF!</f>
        <v>#REF!</v>
      </c>
      <c r="O123" s="664" t="e">
        <f>+#REF!</f>
        <v>#REF!</v>
      </c>
      <c r="P123" s="898" t="e">
        <f t="shared" si="0"/>
        <v>#REF!</v>
      </c>
      <c r="Q123" s="898" t="e">
        <f>+#REF!</f>
        <v>#REF!</v>
      </c>
      <c r="R123" s="665" t="e">
        <f>+#REF!/1000000</f>
        <v>#REF!</v>
      </c>
      <c r="S123" s="665" t="e">
        <f>+#REF!/1000000</f>
        <v>#REF!</v>
      </c>
      <c r="T123" s="665" t="e">
        <f>+#REF!/1000000</f>
        <v>#REF!</v>
      </c>
      <c r="U123" s="665" t="e">
        <f>+#REF!/1000000</f>
        <v>#REF!</v>
      </c>
      <c r="V123" s="665" t="e">
        <f>+#REF!/1000000</f>
        <v>#REF!</v>
      </c>
      <c r="W123" s="665" t="e">
        <f>+#REF!/1000000</f>
        <v>#REF!</v>
      </c>
      <c r="X123" s="665" t="e">
        <f>+#REF!/1000000</f>
        <v>#REF!</v>
      </c>
      <c r="Y123" s="665" t="e">
        <f>+#REF!/1000000</f>
        <v>#REF!</v>
      </c>
      <c r="Z123" s="665" t="e">
        <f>+#REF!/1000000</f>
        <v>#REF!</v>
      </c>
      <c r="AA123" s="665" t="e">
        <f>+#REF!/1000000</f>
        <v>#REF!</v>
      </c>
      <c r="AB123" s="665" t="e">
        <f>+#REF!/1000000</f>
        <v>#REF!</v>
      </c>
      <c r="AC123" s="486"/>
      <c r="AD123" s="484"/>
      <c r="AE123" s="483"/>
    </row>
    <row r="124" spans="1:31" s="198" customFormat="1" x14ac:dyDescent="0.25">
      <c r="A124" s="664" t="e">
        <f>+#REF!</f>
        <v>#REF!</v>
      </c>
      <c r="B124" s="898" t="e">
        <f>+#REF!</f>
        <v>#REF!</v>
      </c>
      <c r="C124" s="898" t="e">
        <f>+#REF!</f>
        <v>#REF!</v>
      </c>
      <c r="D124" s="664" t="e">
        <f>+#REF!</f>
        <v>#REF!</v>
      </c>
      <c r="E124" s="664" t="e">
        <f>+#REF!</f>
        <v>#REF!</v>
      </c>
      <c r="F124" s="664" t="e">
        <f>+#REF!</f>
        <v>#REF!</v>
      </c>
      <c r="G124" s="664" t="e">
        <f>+#REF!</f>
        <v>#REF!</v>
      </c>
      <c r="H124" s="664" t="e">
        <f>+#REF!</f>
        <v>#REF!</v>
      </c>
      <c r="I124" s="664" t="e">
        <f>+#REF!</f>
        <v>#REF!</v>
      </c>
      <c r="J124" s="664" t="e">
        <f>+#REF!</f>
        <v>#REF!</v>
      </c>
      <c r="K124" s="664" t="e">
        <f>+#REF!</f>
        <v>#REF!</v>
      </c>
      <c r="L124" s="664" t="e">
        <f>+#REF!</f>
        <v>#REF!</v>
      </c>
      <c r="M124" s="664" t="e">
        <f>+#REF!</f>
        <v>#REF!</v>
      </c>
      <c r="N124" s="664" t="e">
        <f>+#REF!</f>
        <v>#REF!</v>
      </c>
      <c r="O124" s="664" t="e">
        <f>+#REF!</f>
        <v>#REF!</v>
      </c>
      <c r="P124" s="898" t="e">
        <f t="shared" si="0"/>
        <v>#REF!</v>
      </c>
      <c r="Q124" s="898" t="e">
        <f>+#REF!</f>
        <v>#REF!</v>
      </c>
      <c r="R124" s="665" t="e">
        <f>+#REF!/1000000</f>
        <v>#REF!</v>
      </c>
      <c r="S124" s="665" t="e">
        <f>+#REF!/1000000</f>
        <v>#REF!</v>
      </c>
      <c r="T124" s="665" t="e">
        <f>+#REF!/1000000</f>
        <v>#REF!</v>
      </c>
      <c r="U124" s="665" t="e">
        <f>+#REF!/1000000</f>
        <v>#REF!</v>
      </c>
      <c r="V124" s="665" t="e">
        <f>+#REF!/1000000</f>
        <v>#REF!</v>
      </c>
      <c r="W124" s="665" t="e">
        <f>+#REF!/1000000</f>
        <v>#REF!</v>
      </c>
      <c r="X124" s="665" t="e">
        <f>+#REF!/1000000</f>
        <v>#REF!</v>
      </c>
      <c r="Y124" s="665" t="e">
        <f>+#REF!/1000000</f>
        <v>#REF!</v>
      </c>
      <c r="Z124" s="665" t="e">
        <f>+#REF!/1000000</f>
        <v>#REF!</v>
      </c>
      <c r="AA124" s="665" t="e">
        <f>+#REF!/1000000</f>
        <v>#REF!</v>
      </c>
      <c r="AB124" s="665" t="e">
        <f>+#REF!/1000000</f>
        <v>#REF!</v>
      </c>
      <c r="AC124" s="486"/>
      <c r="AD124" s="484"/>
      <c r="AE124" s="483"/>
    </row>
    <row r="125" spans="1:31" s="198" customFormat="1" ht="33.75" customHeight="1" x14ac:dyDescent="0.25">
      <c r="A125" s="664" t="e">
        <f>+#REF!</f>
        <v>#REF!</v>
      </c>
      <c r="B125" s="898" t="e">
        <f>+#REF!</f>
        <v>#REF!</v>
      </c>
      <c r="C125" s="898" t="e">
        <f>+#REF!</f>
        <v>#REF!</v>
      </c>
      <c r="D125" s="664" t="e">
        <f>+#REF!</f>
        <v>#REF!</v>
      </c>
      <c r="E125" s="664" t="e">
        <f>+#REF!</f>
        <v>#REF!</v>
      </c>
      <c r="F125" s="664" t="e">
        <f>+#REF!</f>
        <v>#REF!</v>
      </c>
      <c r="G125" s="664" t="e">
        <f>+#REF!</f>
        <v>#REF!</v>
      </c>
      <c r="H125" s="664" t="e">
        <f>+#REF!</f>
        <v>#REF!</v>
      </c>
      <c r="I125" s="664" t="e">
        <f>+#REF!</f>
        <v>#REF!</v>
      </c>
      <c r="J125" s="664" t="e">
        <f>+#REF!</f>
        <v>#REF!</v>
      </c>
      <c r="K125" s="664" t="e">
        <f>+#REF!</f>
        <v>#REF!</v>
      </c>
      <c r="L125" s="664" t="e">
        <f>+#REF!</f>
        <v>#REF!</v>
      </c>
      <c r="M125" s="664" t="e">
        <f>+#REF!</f>
        <v>#REF!</v>
      </c>
      <c r="N125" s="664" t="e">
        <f>+#REF!</f>
        <v>#REF!</v>
      </c>
      <c r="O125" s="664" t="e">
        <f>+#REF!</f>
        <v>#REF!</v>
      </c>
      <c r="P125" s="898" t="e">
        <f t="shared" si="0"/>
        <v>#REF!</v>
      </c>
      <c r="Q125" s="898" t="e">
        <f>+#REF!</f>
        <v>#REF!</v>
      </c>
      <c r="R125" s="665" t="e">
        <f>+#REF!/1000000</f>
        <v>#REF!</v>
      </c>
      <c r="S125" s="665" t="e">
        <f>+#REF!/1000000</f>
        <v>#REF!</v>
      </c>
      <c r="T125" s="665" t="e">
        <f>+#REF!/1000000</f>
        <v>#REF!</v>
      </c>
      <c r="U125" s="665" t="e">
        <f>+#REF!/1000000</f>
        <v>#REF!</v>
      </c>
      <c r="V125" s="665" t="e">
        <f>+#REF!/1000000</f>
        <v>#REF!</v>
      </c>
      <c r="W125" s="665" t="e">
        <f>+#REF!/1000000</f>
        <v>#REF!</v>
      </c>
      <c r="X125" s="665" t="e">
        <f>+#REF!/1000000</f>
        <v>#REF!</v>
      </c>
      <c r="Y125" s="665" t="e">
        <f>+#REF!/1000000</f>
        <v>#REF!</v>
      </c>
      <c r="Z125" s="665" t="e">
        <f>+#REF!/1000000</f>
        <v>#REF!</v>
      </c>
      <c r="AA125" s="665" t="e">
        <f>+#REF!/1000000</f>
        <v>#REF!</v>
      </c>
      <c r="AB125" s="665" t="e">
        <f>+#REF!/1000000</f>
        <v>#REF!</v>
      </c>
      <c r="AC125" s="486"/>
      <c r="AD125" s="484"/>
      <c r="AE125" s="483"/>
    </row>
    <row r="126" spans="1:31" s="198" customFormat="1" ht="33.75" customHeight="1" x14ac:dyDescent="0.25">
      <c r="A126" s="664" t="e">
        <f>+#REF!</f>
        <v>#REF!</v>
      </c>
      <c r="B126" s="898" t="e">
        <f>+#REF!</f>
        <v>#REF!</v>
      </c>
      <c r="C126" s="898" t="e">
        <f>+#REF!</f>
        <v>#REF!</v>
      </c>
      <c r="D126" s="664" t="e">
        <f>+#REF!</f>
        <v>#REF!</v>
      </c>
      <c r="E126" s="664" t="e">
        <f>+#REF!</f>
        <v>#REF!</v>
      </c>
      <c r="F126" s="664" t="e">
        <f>+#REF!</f>
        <v>#REF!</v>
      </c>
      <c r="G126" s="664" t="e">
        <f>+#REF!</f>
        <v>#REF!</v>
      </c>
      <c r="H126" s="664" t="e">
        <f>+#REF!</f>
        <v>#REF!</v>
      </c>
      <c r="I126" s="664" t="e">
        <f>+#REF!</f>
        <v>#REF!</v>
      </c>
      <c r="J126" s="664" t="e">
        <f>+#REF!</f>
        <v>#REF!</v>
      </c>
      <c r="K126" s="664" t="e">
        <f>+#REF!</f>
        <v>#REF!</v>
      </c>
      <c r="L126" s="664" t="e">
        <f>+#REF!</f>
        <v>#REF!</v>
      </c>
      <c r="M126" s="664" t="e">
        <f>+#REF!</f>
        <v>#REF!</v>
      </c>
      <c r="N126" s="664" t="e">
        <f>+#REF!</f>
        <v>#REF!</v>
      </c>
      <c r="O126" s="664" t="e">
        <f>+#REF!</f>
        <v>#REF!</v>
      </c>
      <c r="P126" s="898" t="e">
        <f t="shared" si="0"/>
        <v>#REF!</v>
      </c>
      <c r="Q126" s="898" t="e">
        <f>+#REF!</f>
        <v>#REF!</v>
      </c>
      <c r="R126" s="665" t="e">
        <f>+#REF!/1000000</f>
        <v>#REF!</v>
      </c>
      <c r="S126" s="665" t="e">
        <f>+#REF!/1000000</f>
        <v>#REF!</v>
      </c>
      <c r="T126" s="665" t="e">
        <f>+#REF!/1000000</f>
        <v>#REF!</v>
      </c>
      <c r="U126" s="665" t="e">
        <f>+#REF!/1000000</f>
        <v>#REF!</v>
      </c>
      <c r="V126" s="665" t="e">
        <f>+#REF!/1000000</f>
        <v>#REF!</v>
      </c>
      <c r="W126" s="665" t="e">
        <f>+#REF!/1000000</f>
        <v>#REF!</v>
      </c>
      <c r="X126" s="665" t="e">
        <f>+#REF!/1000000</f>
        <v>#REF!</v>
      </c>
      <c r="Y126" s="665" t="e">
        <f>+#REF!/1000000</f>
        <v>#REF!</v>
      </c>
      <c r="Z126" s="665" t="e">
        <f>+#REF!/1000000</f>
        <v>#REF!</v>
      </c>
      <c r="AA126" s="665" t="e">
        <f>+#REF!/1000000</f>
        <v>#REF!</v>
      </c>
      <c r="AB126" s="665" t="e">
        <f>+#REF!/1000000</f>
        <v>#REF!</v>
      </c>
      <c r="AC126" s="486"/>
      <c r="AD126" s="484"/>
      <c r="AE126" s="483"/>
    </row>
    <row r="127" spans="1:31" s="198" customFormat="1" ht="33.75" customHeight="1" x14ac:dyDescent="0.25">
      <c r="A127" s="664" t="e">
        <f>+#REF!</f>
        <v>#REF!</v>
      </c>
      <c r="B127" s="898" t="e">
        <f>+#REF!</f>
        <v>#REF!</v>
      </c>
      <c r="C127" s="898" t="e">
        <f>+#REF!</f>
        <v>#REF!</v>
      </c>
      <c r="D127" s="664" t="e">
        <f>+#REF!</f>
        <v>#REF!</v>
      </c>
      <c r="E127" s="664" t="e">
        <f>+#REF!</f>
        <v>#REF!</v>
      </c>
      <c r="F127" s="664" t="e">
        <f>+#REF!</f>
        <v>#REF!</v>
      </c>
      <c r="G127" s="664" t="e">
        <f>+#REF!</f>
        <v>#REF!</v>
      </c>
      <c r="H127" s="664" t="e">
        <f>+#REF!</f>
        <v>#REF!</v>
      </c>
      <c r="I127" s="664" t="e">
        <f>+#REF!</f>
        <v>#REF!</v>
      </c>
      <c r="J127" s="664" t="e">
        <f>+#REF!</f>
        <v>#REF!</v>
      </c>
      <c r="K127" s="664" t="e">
        <f>+#REF!</f>
        <v>#REF!</v>
      </c>
      <c r="L127" s="664" t="e">
        <f>+#REF!</f>
        <v>#REF!</v>
      </c>
      <c r="M127" s="664" t="e">
        <f>+#REF!</f>
        <v>#REF!</v>
      </c>
      <c r="N127" s="664" t="e">
        <f>+#REF!</f>
        <v>#REF!</v>
      </c>
      <c r="O127" s="664" t="e">
        <f>+#REF!</f>
        <v>#REF!</v>
      </c>
      <c r="P127" s="898"/>
      <c r="Q127" s="898" t="e">
        <f>+#REF!</f>
        <v>#REF!</v>
      </c>
      <c r="R127" s="665" t="e">
        <f>+#REF!/1000000</f>
        <v>#REF!</v>
      </c>
      <c r="S127" s="665" t="e">
        <f>+#REF!/1000000</f>
        <v>#REF!</v>
      </c>
      <c r="T127" s="665" t="e">
        <f>+#REF!/1000000</f>
        <v>#REF!</v>
      </c>
      <c r="U127" s="665" t="e">
        <f>+#REF!/1000000</f>
        <v>#REF!</v>
      </c>
      <c r="V127" s="665" t="e">
        <f>+#REF!/1000000</f>
        <v>#REF!</v>
      </c>
      <c r="W127" s="665" t="e">
        <f>+#REF!/1000000</f>
        <v>#REF!</v>
      </c>
      <c r="X127" s="665" t="e">
        <f>+#REF!/1000000</f>
        <v>#REF!</v>
      </c>
      <c r="Y127" s="665" t="e">
        <f>+#REF!/1000000</f>
        <v>#REF!</v>
      </c>
      <c r="Z127" s="665" t="e">
        <f>+#REF!/1000000</f>
        <v>#REF!</v>
      </c>
      <c r="AA127" s="665" t="e">
        <f>+#REF!/1000000</f>
        <v>#REF!</v>
      </c>
      <c r="AB127" s="665" t="e">
        <f>+#REF!/1000000</f>
        <v>#REF!</v>
      </c>
      <c r="AC127" s="486"/>
      <c r="AD127" s="484"/>
      <c r="AE127" s="483"/>
    </row>
    <row r="128" spans="1:31" s="198" customFormat="1" ht="33.75" customHeight="1" x14ac:dyDescent="0.25">
      <c r="A128" s="96"/>
      <c r="B128" s="168"/>
      <c r="C128" s="487"/>
      <c r="D128" s="96"/>
      <c r="E128" s="96"/>
      <c r="F128" s="96"/>
      <c r="G128" s="96"/>
      <c r="H128" s="96"/>
      <c r="I128" s="96"/>
      <c r="J128" s="96"/>
      <c r="K128" s="96"/>
      <c r="L128" s="96"/>
      <c r="M128" s="96"/>
      <c r="N128" s="96"/>
      <c r="O128" s="96"/>
      <c r="P128" s="168"/>
      <c r="Q128" s="168"/>
      <c r="R128" s="485"/>
      <c r="S128" s="485"/>
      <c r="T128" s="485"/>
      <c r="U128" s="485"/>
      <c r="V128" s="485"/>
      <c r="W128" s="485"/>
      <c r="X128" s="485"/>
      <c r="Y128" s="485"/>
      <c r="Z128" s="485"/>
      <c r="AA128" s="485"/>
      <c r="AB128" s="485"/>
      <c r="AC128" s="486"/>
      <c r="AD128" s="484"/>
      <c r="AE128" s="483"/>
    </row>
    <row r="129" spans="1:31" s="198" customFormat="1" ht="33.75" customHeight="1" x14ac:dyDescent="0.25">
      <c r="A129" s="96"/>
      <c r="B129" s="168"/>
      <c r="C129" s="487"/>
      <c r="D129" s="96"/>
      <c r="E129" s="96"/>
      <c r="F129" s="96"/>
      <c r="G129" s="96"/>
      <c r="H129" s="96"/>
      <c r="I129" s="96"/>
      <c r="J129" s="96"/>
      <c r="K129" s="96"/>
      <c r="L129" s="96"/>
      <c r="M129" s="96"/>
      <c r="N129" s="96"/>
      <c r="O129" s="96"/>
      <c r="P129" s="168"/>
      <c r="Q129" s="168"/>
      <c r="R129" s="485"/>
      <c r="S129" s="485"/>
      <c r="T129" s="485"/>
      <c r="U129" s="485"/>
      <c r="V129" s="485"/>
      <c r="W129" s="485"/>
      <c r="X129" s="485"/>
      <c r="Y129" s="485"/>
      <c r="Z129" s="485"/>
      <c r="AA129" s="485"/>
      <c r="AB129" s="485"/>
      <c r="AC129" s="486"/>
      <c r="AD129" s="484"/>
      <c r="AE129" s="483"/>
    </row>
    <row r="130" spans="1:31" s="198" customFormat="1" ht="33.75" customHeight="1" x14ac:dyDescent="0.25">
      <c r="A130" s="96"/>
      <c r="B130" s="168"/>
      <c r="C130" s="487"/>
      <c r="D130" s="96"/>
      <c r="E130" s="96"/>
      <c r="F130" s="96"/>
      <c r="G130" s="96"/>
      <c r="H130" s="96"/>
      <c r="I130" s="96"/>
      <c r="J130" s="96"/>
      <c r="K130" s="96"/>
      <c r="L130" s="96"/>
      <c r="M130" s="96"/>
      <c r="N130" s="96"/>
      <c r="O130" s="96"/>
      <c r="P130" s="953" t="s">
        <v>501</v>
      </c>
      <c r="Q130" s="954"/>
      <c r="R130" s="692" t="e">
        <f>SUM(R5:R82)</f>
        <v>#REF!</v>
      </c>
      <c r="S130" s="692" t="e">
        <f t="shared" ref="S130:AB130" si="1">SUM(S5:S82)</f>
        <v>#REF!</v>
      </c>
      <c r="T130" s="692" t="e">
        <f t="shared" si="1"/>
        <v>#REF!</v>
      </c>
      <c r="U130" s="692" t="e">
        <f>SUM(U5:U82)</f>
        <v>#REF!</v>
      </c>
      <c r="V130" s="692" t="e">
        <f t="shared" si="1"/>
        <v>#REF!</v>
      </c>
      <c r="W130" s="692" t="e">
        <f t="shared" si="1"/>
        <v>#REF!</v>
      </c>
      <c r="X130" s="692" t="e">
        <f t="shared" si="1"/>
        <v>#REF!</v>
      </c>
      <c r="Y130" s="692" t="e">
        <f t="shared" si="1"/>
        <v>#REF!</v>
      </c>
      <c r="Z130" s="692" t="e">
        <f t="shared" si="1"/>
        <v>#REF!</v>
      </c>
      <c r="AA130" s="692" t="e">
        <f t="shared" si="1"/>
        <v>#REF!</v>
      </c>
      <c r="AB130" s="692" t="e">
        <f t="shared" si="1"/>
        <v>#REF!</v>
      </c>
      <c r="AC130" s="486"/>
      <c r="AD130" s="484"/>
      <c r="AE130" s="483"/>
    </row>
    <row r="131" spans="1:31" s="198" customFormat="1" ht="33.75" customHeight="1" x14ac:dyDescent="0.25">
      <c r="A131" s="96"/>
      <c r="B131" s="168"/>
      <c r="C131" s="487"/>
      <c r="D131" s="96"/>
      <c r="E131" s="96"/>
      <c r="F131" s="96"/>
      <c r="G131" s="96"/>
      <c r="H131" s="96"/>
      <c r="I131" s="96"/>
      <c r="J131" s="96"/>
      <c r="K131" s="96"/>
      <c r="L131" s="96"/>
      <c r="M131" s="96"/>
      <c r="N131" s="96"/>
      <c r="O131" s="96"/>
      <c r="P131" s="953" t="s">
        <v>503</v>
      </c>
      <c r="Q131" s="954"/>
      <c r="R131" s="485" t="e">
        <f>SUM(R5:R127)</f>
        <v>#REF!</v>
      </c>
      <c r="S131" s="485" t="e">
        <f t="shared" ref="S131:AB131" si="2">SUM(S5:S127)</f>
        <v>#REF!</v>
      </c>
      <c r="T131" s="485" t="e">
        <f t="shared" si="2"/>
        <v>#REF!</v>
      </c>
      <c r="U131" s="485" t="e">
        <f t="shared" si="2"/>
        <v>#REF!</v>
      </c>
      <c r="V131" s="485" t="e">
        <f t="shared" si="2"/>
        <v>#REF!</v>
      </c>
      <c r="W131" s="485" t="e">
        <f t="shared" si="2"/>
        <v>#REF!</v>
      </c>
      <c r="X131" s="485" t="e">
        <f t="shared" si="2"/>
        <v>#REF!</v>
      </c>
      <c r="Y131" s="485" t="e">
        <f t="shared" si="2"/>
        <v>#REF!</v>
      </c>
      <c r="Z131" s="485" t="e">
        <f t="shared" si="2"/>
        <v>#REF!</v>
      </c>
      <c r="AA131" s="485" t="e">
        <f t="shared" si="2"/>
        <v>#REF!</v>
      </c>
      <c r="AB131" s="485" t="e">
        <f t="shared" si="2"/>
        <v>#REF!</v>
      </c>
      <c r="AC131" s="486"/>
      <c r="AD131" s="484"/>
      <c r="AE131" s="483"/>
    </row>
    <row r="132" spans="1:31" s="198" customFormat="1" ht="33.75" customHeight="1" x14ac:dyDescent="0.25">
      <c r="A132" s="96"/>
      <c r="B132" s="168"/>
      <c r="C132" s="487"/>
      <c r="D132" s="96"/>
      <c r="E132" s="96"/>
      <c r="F132" s="96"/>
      <c r="G132" s="96"/>
      <c r="H132" s="96"/>
      <c r="I132" s="96"/>
      <c r="J132" s="96"/>
      <c r="K132" s="96"/>
      <c r="L132" s="96"/>
      <c r="M132" s="96"/>
      <c r="N132" s="96"/>
      <c r="O132" s="96"/>
      <c r="P132" s="168"/>
      <c r="Q132" s="168"/>
      <c r="R132" s="485"/>
      <c r="S132" s="485"/>
      <c r="T132" s="485"/>
      <c r="U132" s="485"/>
      <c r="V132" s="485"/>
      <c r="W132" s="485"/>
      <c r="X132" s="485"/>
      <c r="Y132" s="485"/>
      <c r="Z132" s="485"/>
      <c r="AA132" s="485"/>
      <c r="AB132" s="485"/>
      <c r="AC132" s="486"/>
      <c r="AD132" s="484"/>
      <c r="AE132" s="483"/>
    </row>
    <row r="133" spans="1:31" s="198" customFormat="1" ht="33.75" customHeight="1" x14ac:dyDescent="0.25">
      <c r="A133" s="96"/>
      <c r="B133" s="168"/>
      <c r="C133" s="487"/>
      <c r="D133" s="96"/>
      <c r="E133" s="96"/>
      <c r="F133" s="96"/>
      <c r="G133" s="96"/>
      <c r="H133" s="96"/>
      <c r="I133" s="96"/>
      <c r="J133" s="96"/>
      <c r="K133" s="96"/>
      <c r="L133" s="96"/>
      <c r="M133" s="96"/>
      <c r="N133" s="96"/>
      <c r="O133" s="96"/>
      <c r="P133" s="168"/>
      <c r="Q133" s="168"/>
      <c r="R133" s="485"/>
      <c r="S133" s="485"/>
      <c r="T133" s="485"/>
      <c r="U133" s="485"/>
      <c r="V133" s="485"/>
      <c r="W133" s="485"/>
      <c r="X133" s="485"/>
      <c r="Y133" s="485"/>
      <c r="Z133" s="485"/>
      <c r="AA133" s="485"/>
      <c r="AB133" s="485"/>
      <c r="AC133" s="486"/>
      <c r="AD133" s="484"/>
      <c r="AE133" s="483"/>
    </row>
    <row r="134" spans="1:31" s="198" customFormat="1" ht="33.75" customHeight="1" x14ac:dyDescent="0.25">
      <c r="A134" s="96"/>
      <c r="B134" s="168"/>
      <c r="C134" s="487"/>
      <c r="D134" s="96"/>
      <c r="E134" s="96"/>
      <c r="F134" s="96"/>
      <c r="G134" s="96"/>
      <c r="H134" s="96"/>
      <c r="I134" s="96"/>
      <c r="J134" s="96"/>
      <c r="K134" s="96"/>
      <c r="L134" s="96"/>
      <c r="M134" s="96"/>
      <c r="N134" s="96"/>
      <c r="O134" s="96"/>
      <c r="P134" s="168"/>
      <c r="Q134" s="168"/>
      <c r="R134" s="485"/>
      <c r="S134" s="485"/>
      <c r="T134" s="485"/>
      <c r="U134" s="485"/>
      <c r="V134" s="485"/>
      <c r="W134" s="485"/>
      <c r="X134" s="485"/>
      <c r="Y134" s="485"/>
      <c r="Z134" s="485"/>
      <c r="AA134" s="485"/>
      <c r="AB134" s="485"/>
      <c r="AC134" s="486"/>
      <c r="AD134" s="484"/>
      <c r="AE134" s="483"/>
    </row>
    <row r="135" spans="1:31" s="198" customFormat="1" ht="33.75" customHeight="1" x14ac:dyDescent="0.25">
      <c r="A135" s="96"/>
      <c r="B135" s="168"/>
      <c r="C135" s="487"/>
      <c r="D135" s="96"/>
      <c r="E135" s="96"/>
      <c r="F135" s="96"/>
      <c r="G135" s="96"/>
      <c r="H135" s="96"/>
      <c r="I135" s="96"/>
      <c r="J135" s="96"/>
      <c r="K135" s="96"/>
      <c r="L135" s="96"/>
      <c r="M135" s="96"/>
      <c r="N135" s="96"/>
      <c r="O135" s="96"/>
      <c r="P135" s="168"/>
      <c r="Q135" s="168"/>
      <c r="R135" s="485"/>
      <c r="S135" s="485"/>
      <c r="T135" s="485"/>
      <c r="U135" s="485"/>
      <c r="V135" s="485"/>
      <c r="W135" s="485"/>
      <c r="X135" s="485"/>
      <c r="Y135" s="485"/>
      <c r="Z135" s="485"/>
      <c r="AA135" s="485"/>
      <c r="AB135" s="485"/>
      <c r="AC135" s="486"/>
      <c r="AD135" s="484"/>
      <c r="AE135" s="483"/>
    </row>
    <row r="136" spans="1:31" s="198" customFormat="1" ht="33.75" customHeight="1" x14ac:dyDescent="0.25">
      <c r="A136" s="96"/>
      <c r="B136" s="168"/>
      <c r="C136" s="487"/>
      <c r="D136" s="96"/>
      <c r="E136" s="96"/>
      <c r="F136" s="96"/>
      <c r="G136" s="96"/>
      <c r="H136" s="96"/>
      <c r="I136" s="96"/>
      <c r="J136" s="96"/>
      <c r="K136" s="96"/>
      <c r="L136" s="96"/>
      <c r="M136" s="96"/>
      <c r="N136" s="96"/>
      <c r="O136" s="96"/>
      <c r="P136" s="168"/>
      <c r="Q136" s="168"/>
      <c r="R136" s="485"/>
      <c r="S136" s="485"/>
      <c r="T136" s="485"/>
      <c r="U136" s="485"/>
      <c r="V136" s="485"/>
      <c r="W136" s="485"/>
      <c r="X136" s="485"/>
      <c r="Y136" s="485"/>
      <c r="Z136" s="485"/>
      <c r="AA136" s="485"/>
      <c r="AB136" s="485"/>
      <c r="AC136" s="486"/>
      <c r="AD136" s="484"/>
      <c r="AE136" s="483"/>
    </row>
    <row r="137" spans="1:31" s="198" customFormat="1" ht="33.75" customHeight="1" x14ac:dyDescent="0.25">
      <c r="A137" s="96"/>
      <c r="B137" s="168"/>
      <c r="C137" s="487"/>
      <c r="D137" s="96"/>
      <c r="E137" s="96"/>
      <c r="F137" s="96"/>
      <c r="G137" s="96"/>
      <c r="H137" s="96"/>
      <c r="I137" s="96"/>
      <c r="J137" s="96"/>
      <c r="K137" s="96"/>
      <c r="L137" s="96"/>
      <c r="M137" s="96"/>
      <c r="N137" s="96"/>
      <c r="O137" s="96"/>
      <c r="P137" s="168"/>
      <c r="Q137" s="168"/>
      <c r="R137" s="485"/>
      <c r="S137" s="485"/>
      <c r="T137" s="485"/>
      <c r="U137" s="485"/>
      <c r="V137" s="485"/>
      <c r="W137" s="485"/>
      <c r="X137" s="485"/>
      <c r="Y137" s="485"/>
      <c r="Z137" s="485"/>
      <c r="AA137" s="485"/>
      <c r="AB137" s="485"/>
      <c r="AC137" s="486"/>
      <c r="AD137" s="484"/>
      <c r="AE137" s="483"/>
    </row>
    <row r="138" spans="1:31" s="198" customFormat="1" ht="33.75" customHeight="1" x14ac:dyDescent="0.25">
      <c r="A138" s="96"/>
      <c r="B138" s="168"/>
      <c r="C138" s="487"/>
      <c r="D138" s="96"/>
      <c r="E138" s="96"/>
      <c r="F138" s="96"/>
      <c r="G138" s="96"/>
      <c r="H138" s="96"/>
      <c r="I138" s="96"/>
      <c r="J138" s="96"/>
      <c r="K138" s="96"/>
      <c r="L138" s="96"/>
      <c r="M138" s="96"/>
      <c r="N138" s="96"/>
      <c r="O138" s="96"/>
      <c r="P138" s="168"/>
      <c r="Q138" s="168"/>
      <c r="R138" s="485"/>
      <c r="S138" s="485"/>
      <c r="T138" s="485"/>
      <c r="U138" s="485"/>
      <c r="V138" s="485"/>
      <c r="W138" s="485"/>
      <c r="X138" s="485"/>
      <c r="Y138" s="485"/>
      <c r="Z138" s="485"/>
      <c r="AA138" s="485"/>
      <c r="AB138" s="485"/>
      <c r="AC138" s="486"/>
      <c r="AD138" s="484"/>
      <c r="AE138" s="483"/>
    </row>
    <row r="139" spans="1:31" s="198" customFormat="1" ht="33.75" customHeight="1" x14ac:dyDescent="0.25">
      <c r="A139" s="96"/>
      <c r="B139" s="168"/>
      <c r="C139" s="487"/>
      <c r="D139" s="96"/>
      <c r="E139" s="96"/>
      <c r="F139" s="96"/>
      <c r="G139" s="96"/>
      <c r="H139" s="96"/>
      <c r="I139" s="96"/>
      <c r="J139" s="96"/>
      <c r="K139" s="96"/>
      <c r="L139" s="96"/>
      <c r="M139" s="96"/>
      <c r="N139" s="96"/>
      <c r="O139" s="96"/>
      <c r="P139" s="168"/>
      <c r="Q139" s="168"/>
      <c r="R139" s="485"/>
      <c r="S139" s="485"/>
      <c r="T139" s="485"/>
      <c r="U139" s="485"/>
      <c r="V139" s="485"/>
      <c r="W139" s="485"/>
      <c r="X139" s="485"/>
      <c r="Y139" s="485"/>
      <c r="Z139" s="485"/>
      <c r="AA139" s="485"/>
      <c r="AB139" s="485"/>
      <c r="AC139" s="486"/>
      <c r="AD139" s="484"/>
      <c r="AE139" s="483"/>
    </row>
    <row r="140" spans="1:31" s="198" customFormat="1" ht="33.75" customHeight="1" x14ac:dyDescent="0.25">
      <c r="A140" s="96"/>
      <c r="B140" s="168"/>
      <c r="C140" s="487"/>
      <c r="D140" s="96"/>
      <c r="E140" s="96"/>
      <c r="F140" s="96"/>
      <c r="G140" s="96"/>
      <c r="H140" s="96"/>
      <c r="I140" s="96"/>
      <c r="J140" s="96"/>
      <c r="K140" s="96"/>
      <c r="L140" s="96"/>
      <c r="M140" s="96"/>
      <c r="N140" s="96"/>
      <c r="O140" s="96"/>
      <c r="P140" s="168"/>
      <c r="Q140" s="168"/>
      <c r="R140" s="485"/>
      <c r="S140" s="485"/>
      <c r="T140" s="485"/>
      <c r="U140" s="485"/>
      <c r="V140" s="485"/>
      <c r="W140" s="485"/>
      <c r="X140" s="485"/>
      <c r="Y140" s="485"/>
      <c r="Z140" s="485"/>
      <c r="AA140" s="485"/>
      <c r="AB140" s="485"/>
      <c r="AC140" s="486"/>
      <c r="AD140" s="484"/>
      <c r="AE140" s="483"/>
    </row>
    <row r="141" spans="1:31" s="198" customFormat="1" ht="33.75" customHeight="1" x14ac:dyDescent="0.25">
      <c r="A141" s="96"/>
      <c r="B141" s="168"/>
      <c r="C141" s="487"/>
      <c r="D141" s="96"/>
      <c r="E141" s="96"/>
      <c r="F141" s="96"/>
      <c r="G141" s="96"/>
      <c r="H141" s="96"/>
      <c r="I141" s="96"/>
      <c r="J141" s="96"/>
      <c r="K141" s="96"/>
      <c r="L141" s="96"/>
      <c r="M141" s="96"/>
      <c r="N141" s="96"/>
      <c r="O141" s="96"/>
      <c r="P141" s="168"/>
      <c r="Q141" s="168"/>
      <c r="R141" s="485"/>
      <c r="S141" s="485"/>
      <c r="T141" s="485"/>
      <c r="U141" s="485"/>
      <c r="V141" s="485"/>
      <c r="W141" s="485"/>
      <c r="X141" s="485"/>
      <c r="Y141" s="485"/>
      <c r="Z141" s="485"/>
      <c r="AA141" s="485"/>
      <c r="AB141" s="485"/>
      <c r="AC141" s="486"/>
      <c r="AD141" s="484"/>
      <c r="AE141" s="483"/>
    </row>
    <row r="142" spans="1:31" s="198" customFormat="1" ht="33.75" customHeight="1" x14ac:dyDescent="0.25">
      <c r="A142" s="96"/>
      <c r="B142" s="168"/>
      <c r="C142" s="487"/>
      <c r="D142" s="96"/>
      <c r="E142" s="96"/>
      <c r="F142" s="96"/>
      <c r="G142" s="96"/>
      <c r="H142" s="96"/>
      <c r="I142" s="96"/>
      <c r="J142" s="96"/>
      <c r="K142" s="96"/>
      <c r="L142" s="96"/>
      <c r="M142" s="96"/>
      <c r="N142" s="96"/>
      <c r="O142" s="96"/>
      <c r="P142" s="168"/>
      <c r="Q142" s="168"/>
      <c r="R142" s="485"/>
      <c r="S142" s="485"/>
      <c r="T142" s="485"/>
      <c r="U142" s="485"/>
      <c r="V142" s="485"/>
      <c r="W142" s="485"/>
      <c r="X142" s="485"/>
      <c r="Y142" s="485"/>
      <c r="Z142" s="485"/>
      <c r="AA142" s="485"/>
      <c r="AB142" s="485"/>
      <c r="AC142" s="486"/>
      <c r="AD142" s="484"/>
      <c r="AE142" s="483"/>
    </row>
    <row r="143" spans="1:31" s="198" customFormat="1" ht="33.75" customHeight="1" x14ac:dyDescent="0.25">
      <c r="A143" s="96"/>
      <c r="B143" s="168"/>
      <c r="C143" s="487"/>
      <c r="D143" s="96"/>
      <c r="E143" s="96"/>
      <c r="F143" s="96"/>
      <c r="G143" s="96"/>
      <c r="H143" s="96"/>
      <c r="I143" s="96"/>
      <c r="J143" s="96"/>
      <c r="K143" s="96"/>
      <c r="L143" s="96"/>
      <c r="M143" s="96"/>
      <c r="N143" s="96"/>
      <c r="O143" s="96"/>
      <c r="P143" s="168"/>
      <c r="Q143" s="168"/>
      <c r="R143" s="485"/>
      <c r="S143" s="485"/>
      <c r="T143" s="485"/>
      <c r="U143" s="485"/>
      <c r="V143" s="485"/>
      <c r="W143" s="485"/>
      <c r="X143" s="485"/>
      <c r="Y143" s="485"/>
      <c r="Z143" s="485"/>
      <c r="AA143" s="485"/>
      <c r="AB143" s="485"/>
      <c r="AC143" s="486"/>
      <c r="AD143" s="484"/>
      <c r="AE143" s="483"/>
    </row>
    <row r="144" spans="1:31" s="198" customFormat="1" ht="33.75" customHeight="1" x14ac:dyDescent="0.25">
      <c r="A144" s="96"/>
      <c r="B144" s="168"/>
      <c r="C144" s="487"/>
      <c r="D144" s="96"/>
      <c r="E144" s="96"/>
      <c r="F144" s="96"/>
      <c r="G144" s="96"/>
      <c r="H144" s="96"/>
      <c r="I144" s="96"/>
      <c r="J144" s="96"/>
      <c r="K144" s="96"/>
      <c r="L144" s="96"/>
      <c r="M144" s="96"/>
      <c r="N144" s="96"/>
      <c r="O144" s="96"/>
      <c r="P144" s="168"/>
      <c r="Q144" s="168"/>
      <c r="R144" s="485"/>
      <c r="S144" s="485"/>
      <c r="T144" s="485"/>
      <c r="U144" s="485"/>
      <c r="V144" s="485"/>
      <c r="W144" s="485"/>
      <c r="X144" s="485"/>
      <c r="Y144" s="485"/>
      <c r="Z144" s="485"/>
      <c r="AA144" s="485"/>
      <c r="AB144" s="485"/>
      <c r="AC144" s="486"/>
      <c r="AD144" s="484"/>
      <c r="AE144" s="483"/>
    </row>
    <row r="145" spans="1:31" s="198" customFormat="1" ht="33.75" customHeight="1" x14ac:dyDescent="0.25">
      <c r="A145" s="96"/>
      <c r="B145" s="168"/>
      <c r="C145" s="487"/>
      <c r="D145" s="96"/>
      <c r="E145" s="96"/>
      <c r="F145" s="96"/>
      <c r="G145" s="96"/>
      <c r="H145" s="96"/>
      <c r="I145" s="96"/>
      <c r="J145" s="96"/>
      <c r="K145" s="96"/>
      <c r="L145" s="96"/>
      <c r="M145" s="96"/>
      <c r="N145" s="96"/>
      <c r="O145" s="96"/>
      <c r="P145" s="168"/>
      <c r="Q145" s="168"/>
      <c r="R145" s="485"/>
      <c r="S145" s="485"/>
      <c r="T145" s="485"/>
      <c r="U145" s="485"/>
      <c r="V145" s="485"/>
      <c r="W145" s="485"/>
      <c r="X145" s="485"/>
      <c r="Y145" s="485"/>
      <c r="Z145" s="485"/>
      <c r="AA145" s="485"/>
      <c r="AB145" s="485"/>
      <c r="AC145" s="486"/>
      <c r="AD145" s="484"/>
      <c r="AE145" s="483"/>
    </row>
    <row r="146" spans="1:31" s="198" customFormat="1" ht="33.75" customHeight="1" x14ac:dyDescent="0.25">
      <c r="A146" s="96"/>
      <c r="B146" s="168"/>
      <c r="C146" s="487"/>
      <c r="D146" s="96"/>
      <c r="E146" s="96"/>
      <c r="F146" s="96"/>
      <c r="G146" s="96"/>
      <c r="H146" s="96"/>
      <c r="I146" s="96"/>
      <c r="J146" s="96"/>
      <c r="K146" s="96"/>
      <c r="L146" s="96"/>
      <c r="M146" s="96"/>
      <c r="N146" s="96"/>
      <c r="O146" s="96"/>
      <c r="P146" s="168"/>
      <c r="Q146" s="168"/>
      <c r="R146" s="485"/>
      <c r="S146" s="485"/>
      <c r="T146" s="485"/>
      <c r="U146" s="485"/>
      <c r="V146" s="485"/>
      <c r="W146" s="485"/>
      <c r="X146" s="485"/>
      <c r="Y146" s="485"/>
      <c r="Z146" s="485"/>
      <c r="AA146" s="485"/>
      <c r="AB146" s="485"/>
      <c r="AC146" s="486"/>
      <c r="AD146" s="484"/>
      <c r="AE146" s="483"/>
    </row>
    <row r="147" spans="1:31" s="198" customFormat="1" ht="33.75" customHeight="1" x14ac:dyDescent="0.25">
      <c r="A147" s="96"/>
      <c r="B147" s="168"/>
      <c r="C147" s="487"/>
      <c r="D147" s="96"/>
      <c r="E147" s="96"/>
      <c r="F147" s="96"/>
      <c r="G147" s="96"/>
      <c r="H147" s="96"/>
      <c r="I147" s="96"/>
      <c r="J147" s="96"/>
      <c r="K147" s="96"/>
      <c r="L147" s="96"/>
      <c r="M147" s="96"/>
      <c r="N147" s="96"/>
      <c r="O147" s="96"/>
      <c r="P147" s="168"/>
      <c r="Q147" s="168"/>
      <c r="R147" s="485"/>
      <c r="S147" s="485"/>
      <c r="T147" s="485"/>
      <c r="U147" s="485"/>
      <c r="V147" s="485"/>
      <c r="W147" s="485"/>
      <c r="X147" s="485"/>
      <c r="Y147" s="485"/>
      <c r="Z147" s="485"/>
      <c r="AA147" s="485"/>
      <c r="AB147" s="485"/>
      <c r="AC147" s="486"/>
      <c r="AD147" s="484"/>
      <c r="AE147" s="483"/>
    </row>
    <row r="148" spans="1:31" s="198" customFormat="1" ht="33.75" customHeight="1" x14ac:dyDescent="0.25">
      <c r="A148" s="96"/>
      <c r="B148" s="168"/>
      <c r="C148" s="487"/>
      <c r="D148" s="96"/>
      <c r="E148" s="96"/>
      <c r="F148" s="96"/>
      <c r="G148" s="96"/>
      <c r="H148" s="96"/>
      <c r="I148" s="96"/>
      <c r="J148" s="96"/>
      <c r="K148" s="96"/>
      <c r="L148" s="96"/>
      <c r="M148" s="96"/>
      <c r="N148" s="96"/>
      <c r="O148" s="96"/>
      <c r="P148" s="168"/>
      <c r="Q148" s="168"/>
      <c r="R148" s="485"/>
      <c r="S148" s="485"/>
      <c r="T148" s="485"/>
      <c r="U148" s="485"/>
      <c r="V148" s="485"/>
      <c r="W148" s="485"/>
      <c r="X148" s="485"/>
      <c r="Y148" s="485"/>
      <c r="Z148" s="485"/>
      <c r="AA148" s="485"/>
      <c r="AB148" s="485"/>
      <c r="AC148" s="486"/>
      <c r="AD148" s="484"/>
      <c r="AE148" s="483"/>
    </row>
    <row r="149" spans="1:31" s="198" customFormat="1" ht="33.75" customHeight="1" x14ac:dyDescent="0.25">
      <c r="A149" s="96"/>
      <c r="B149" s="168"/>
      <c r="C149" s="487"/>
      <c r="D149" s="96"/>
      <c r="E149" s="96"/>
      <c r="F149" s="96"/>
      <c r="G149" s="96"/>
      <c r="H149" s="96"/>
      <c r="I149" s="96"/>
      <c r="J149" s="96"/>
      <c r="K149" s="96"/>
      <c r="L149" s="96"/>
      <c r="M149" s="96"/>
      <c r="N149" s="96"/>
      <c r="O149" s="96"/>
      <c r="P149" s="168"/>
      <c r="Q149" s="168"/>
      <c r="R149" s="485"/>
      <c r="S149" s="485"/>
      <c r="T149" s="485"/>
      <c r="U149" s="485"/>
      <c r="V149" s="485"/>
      <c r="W149" s="485"/>
      <c r="X149" s="485"/>
      <c r="Y149" s="485"/>
      <c r="Z149" s="485"/>
      <c r="AA149" s="485"/>
      <c r="AB149" s="485"/>
      <c r="AC149" s="486"/>
      <c r="AD149" s="484"/>
      <c r="AE149" s="483"/>
    </row>
    <row r="150" spans="1:31" s="198" customFormat="1" ht="33.75" customHeight="1" x14ac:dyDescent="0.25">
      <c r="A150" s="96"/>
      <c r="B150" s="168"/>
      <c r="C150" s="487"/>
      <c r="D150" s="96"/>
      <c r="E150" s="96"/>
      <c r="F150" s="96"/>
      <c r="G150" s="96"/>
      <c r="H150" s="96"/>
      <c r="I150" s="96"/>
      <c r="J150" s="96"/>
      <c r="K150" s="96"/>
      <c r="L150" s="96"/>
      <c r="M150" s="96"/>
      <c r="N150" s="96"/>
      <c r="O150" s="96"/>
      <c r="P150" s="168"/>
      <c r="Q150" s="168"/>
      <c r="R150" s="485"/>
      <c r="S150" s="485"/>
      <c r="T150" s="485"/>
      <c r="U150" s="485"/>
      <c r="V150" s="485"/>
      <c r="W150" s="485"/>
      <c r="X150" s="485"/>
      <c r="Y150" s="485"/>
      <c r="Z150" s="485"/>
      <c r="AA150" s="485"/>
      <c r="AB150" s="485"/>
      <c r="AC150" s="486"/>
      <c r="AD150" s="484"/>
      <c r="AE150" s="483"/>
    </row>
    <row r="151" spans="1:31" s="198" customFormat="1" ht="33.75" customHeight="1" x14ac:dyDescent="0.25">
      <c r="A151" s="96"/>
      <c r="B151" s="168"/>
      <c r="C151" s="487"/>
      <c r="D151" s="96"/>
      <c r="E151" s="96"/>
      <c r="F151" s="96"/>
      <c r="G151" s="96"/>
      <c r="H151" s="96"/>
      <c r="I151" s="96"/>
      <c r="J151" s="96"/>
      <c r="K151" s="96"/>
      <c r="L151" s="96"/>
      <c r="M151" s="96"/>
      <c r="N151" s="96"/>
      <c r="O151" s="96"/>
      <c r="P151" s="168"/>
      <c r="Q151" s="168"/>
      <c r="R151" s="485"/>
      <c r="S151" s="485"/>
      <c r="T151" s="485"/>
      <c r="U151" s="485"/>
      <c r="V151" s="485"/>
      <c r="W151" s="485"/>
      <c r="X151" s="485"/>
      <c r="Y151" s="485"/>
      <c r="Z151" s="485"/>
      <c r="AA151" s="485"/>
      <c r="AB151" s="485"/>
      <c r="AC151" s="486"/>
      <c r="AD151" s="484"/>
      <c r="AE151" s="483"/>
    </row>
    <row r="152" spans="1:31" s="198" customFormat="1" ht="33.75" customHeight="1" x14ac:dyDescent="0.25">
      <c r="A152" s="96"/>
      <c r="B152" s="168"/>
      <c r="C152" s="487"/>
      <c r="D152" s="96"/>
      <c r="E152" s="96"/>
      <c r="F152" s="96"/>
      <c r="G152" s="96"/>
      <c r="H152" s="96"/>
      <c r="I152" s="96"/>
      <c r="J152" s="96"/>
      <c r="K152" s="96"/>
      <c r="L152" s="96"/>
      <c r="M152" s="96"/>
      <c r="N152" s="96"/>
      <c r="O152" s="96"/>
      <c r="P152" s="168"/>
      <c r="Q152" s="168"/>
      <c r="R152" s="485"/>
      <c r="S152" s="485"/>
      <c r="T152" s="485"/>
      <c r="U152" s="485"/>
      <c r="V152" s="485"/>
      <c r="W152" s="485"/>
      <c r="X152" s="485"/>
      <c r="Y152" s="485"/>
      <c r="Z152" s="485"/>
      <c r="AA152" s="485"/>
      <c r="AB152" s="485"/>
      <c r="AC152" s="486"/>
      <c r="AD152" s="484"/>
      <c r="AE152" s="483"/>
    </row>
    <row r="153" spans="1:31" s="198" customFormat="1" ht="33.75" customHeight="1" x14ac:dyDescent="0.25">
      <c r="A153" s="96"/>
      <c r="B153" s="168"/>
      <c r="C153" s="487"/>
      <c r="D153" s="96"/>
      <c r="E153" s="96"/>
      <c r="F153" s="96"/>
      <c r="G153" s="96"/>
      <c r="H153" s="96"/>
      <c r="I153" s="96"/>
      <c r="J153" s="96"/>
      <c r="K153" s="96"/>
      <c r="L153" s="96"/>
      <c r="M153" s="96"/>
      <c r="N153" s="96"/>
      <c r="O153" s="96"/>
      <c r="P153" s="168"/>
      <c r="Q153" s="168"/>
      <c r="R153" s="485"/>
      <c r="S153" s="485"/>
      <c r="T153" s="485"/>
      <c r="U153" s="485"/>
      <c r="V153" s="485"/>
      <c r="W153" s="485"/>
      <c r="X153" s="485"/>
      <c r="Y153" s="485"/>
      <c r="Z153" s="485"/>
      <c r="AA153" s="485"/>
      <c r="AB153" s="485"/>
      <c r="AC153" s="486"/>
      <c r="AD153" s="484"/>
      <c r="AE153" s="483"/>
    </row>
    <row r="154" spans="1:31" s="198" customFormat="1" ht="33.75" customHeight="1" x14ac:dyDescent="0.25">
      <c r="A154" s="96"/>
      <c r="B154" s="168"/>
      <c r="C154" s="487"/>
      <c r="D154" s="96"/>
      <c r="E154" s="96"/>
      <c r="F154" s="96"/>
      <c r="G154" s="96"/>
      <c r="H154" s="96"/>
      <c r="I154" s="96"/>
      <c r="J154" s="96"/>
      <c r="K154" s="96"/>
      <c r="L154" s="96"/>
      <c r="M154" s="96"/>
      <c r="N154" s="96"/>
      <c r="O154" s="96"/>
      <c r="P154" s="168"/>
      <c r="Q154" s="168"/>
      <c r="R154" s="485"/>
      <c r="S154" s="485"/>
      <c r="T154" s="485"/>
      <c r="U154" s="485"/>
      <c r="V154" s="485"/>
      <c r="W154" s="485"/>
      <c r="X154" s="485"/>
      <c r="Y154" s="485"/>
      <c r="Z154" s="485"/>
      <c r="AA154" s="485"/>
      <c r="AB154" s="485"/>
      <c r="AC154" s="486"/>
      <c r="AD154" s="484"/>
      <c r="AE154" s="483"/>
    </row>
    <row r="155" spans="1:31" s="198" customFormat="1" ht="33.75" customHeight="1" x14ac:dyDescent="0.25">
      <c r="A155" s="96"/>
      <c r="B155" s="168"/>
      <c r="C155" s="487"/>
      <c r="D155" s="96"/>
      <c r="E155" s="96"/>
      <c r="F155" s="96"/>
      <c r="G155" s="96"/>
      <c r="H155" s="96"/>
      <c r="I155" s="96"/>
      <c r="J155" s="96"/>
      <c r="K155" s="96"/>
      <c r="L155" s="96"/>
      <c r="M155" s="96"/>
      <c r="N155" s="96"/>
      <c r="O155" s="96"/>
      <c r="P155" s="168"/>
      <c r="Q155" s="168"/>
      <c r="R155" s="485"/>
      <c r="S155" s="485"/>
      <c r="T155" s="485"/>
      <c r="U155" s="485"/>
      <c r="V155" s="485"/>
      <c r="W155" s="485"/>
      <c r="X155" s="485"/>
      <c r="Y155" s="485"/>
      <c r="Z155" s="485"/>
      <c r="AA155" s="485"/>
      <c r="AB155" s="485"/>
      <c r="AC155" s="486"/>
      <c r="AD155" s="484"/>
      <c r="AE155" s="483"/>
    </row>
    <row r="156" spans="1:31" s="198" customFormat="1" ht="33.75" customHeight="1" x14ac:dyDescent="0.25">
      <c r="A156" s="96"/>
      <c r="B156" s="168"/>
      <c r="C156" s="487"/>
      <c r="D156" s="96"/>
      <c r="E156" s="96"/>
      <c r="F156" s="96"/>
      <c r="G156" s="96"/>
      <c r="H156" s="96"/>
      <c r="I156" s="96"/>
      <c r="J156" s="96"/>
      <c r="K156" s="96"/>
      <c r="L156" s="96"/>
      <c r="M156" s="96"/>
      <c r="N156" s="96"/>
      <c r="O156" s="96"/>
      <c r="P156" s="168"/>
      <c r="Q156" s="168"/>
      <c r="R156" s="485"/>
      <c r="S156" s="485"/>
      <c r="T156" s="485"/>
      <c r="U156" s="485"/>
      <c r="V156" s="485"/>
      <c r="W156" s="485"/>
      <c r="X156" s="485"/>
      <c r="Y156" s="485"/>
      <c r="Z156" s="485"/>
      <c r="AA156" s="485"/>
      <c r="AB156" s="485"/>
      <c r="AC156" s="486"/>
      <c r="AD156" s="484"/>
      <c r="AE156" s="483"/>
    </row>
    <row r="157" spans="1:31" s="198" customFormat="1" ht="33.75" customHeight="1" x14ac:dyDescent="0.25">
      <c r="A157" s="96"/>
      <c r="B157" s="168"/>
      <c r="C157" s="487"/>
      <c r="D157" s="96"/>
      <c r="E157" s="96"/>
      <c r="F157" s="96"/>
      <c r="G157" s="96"/>
      <c r="H157" s="96"/>
      <c r="I157" s="96"/>
      <c r="J157" s="96"/>
      <c r="K157" s="96"/>
      <c r="L157" s="96"/>
      <c r="M157" s="96"/>
      <c r="N157" s="96"/>
      <c r="O157" s="96"/>
      <c r="P157" s="168"/>
      <c r="Q157" s="168"/>
      <c r="R157" s="485"/>
      <c r="S157" s="485"/>
      <c r="T157" s="485"/>
      <c r="U157" s="485"/>
      <c r="V157" s="485"/>
      <c r="W157" s="485"/>
      <c r="X157" s="485"/>
      <c r="Y157" s="485"/>
      <c r="Z157" s="485"/>
      <c r="AA157" s="485"/>
      <c r="AB157" s="485"/>
      <c r="AC157" s="486"/>
      <c r="AD157" s="484"/>
      <c r="AE157" s="483"/>
    </row>
    <row r="158" spans="1:31" s="198" customFormat="1" ht="33.75" customHeight="1" x14ac:dyDescent="0.25">
      <c r="A158" s="96"/>
      <c r="B158" s="168"/>
      <c r="C158" s="487"/>
      <c r="D158" s="96"/>
      <c r="E158" s="96"/>
      <c r="F158" s="96"/>
      <c r="G158" s="96"/>
      <c r="H158" s="96"/>
      <c r="I158" s="96"/>
      <c r="J158" s="96"/>
      <c r="K158" s="96"/>
      <c r="L158" s="96"/>
      <c r="M158" s="96"/>
      <c r="N158" s="96"/>
      <c r="O158" s="96"/>
      <c r="P158" s="168"/>
      <c r="Q158" s="168"/>
      <c r="R158" s="485"/>
      <c r="S158" s="485"/>
      <c r="T158" s="485"/>
      <c r="U158" s="485"/>
      <c r="V158" s="485"/>
      <c r="W158" s="485"/>
      <c r="X158" s="485"/>
      <c r="Y158" s="485"/>
      <c r="Z158" s="485"/>
      <c r="AA158" s="485"/>
      <c r="AB158" s="485"/>
      <c r="AC158" s="486"/>
      <c r="AD158" s="484"/>
      <c r="AE158" s="483"/>
    </row>
    <row r="159" spans="1:31" s="198" customFormat="1" ht="33.75" customHeight="1" x14ac:dyDescent="0.25">
      <c r="A159" s="96"/>
      <c r="B159" s="168"/>
      <c r="C159" s="487"/>
      <c r="D159" s="96"/>
      <c r="E159" s="96"/>
      <c r="F159" s="96"/>
      <c r="G159" s="96"/>
      <c r="H159" s="96"/>
      <c r="I159" s="96"/>
      <c r="J159" s="96"/>
      <c r="K159" s="96"/>
      <c r="L159" s="96"/>
      <c r="M159" s="96"/>
      <c r="N159" s="96"/>
      <c r="O159" s="96"/>
      <c r="P159" s="168"/>
      <c r="Q159" s="168"/>
      <c r="R159" s="485"/>
      <c r="S159" s="485"/>
      <c r="T159" s="485"/>
      <c r="U159" s="485"/>
      <c r="V159" s="485"/>
      <c r="W159" s="485"/>
      <c r="X159" s="485"/>
      <c r="Y159" s="485"/>
      <c r="Z159" s="485"/>
      <c r="AA159" s="485"/>
      <c r="AB159" s="485"/>
      <c r="AC159" s="486"/>
      <c r="AD159" s="484"/>
      <c r="AE159" s="483"/>
    </row>
    <row r="160" spans="1:31" s="198" customFormat="1" ht="33.75" customHeight="1" x14ac:dyDescent="0.25">
      <c r="A160" s="96"/>
      <c r="B160" s="168"/>
      <c r="C160" s="487"/>
      <c r="D160" s="96"/>
      <c r="E160" s="96"/>
      <c r="F160" s="96"/>
      <c r="G160" s="96"/>
      <c r="H160" s="96"/>
      <c r="I160" s="96"/>
      <c r="J160" s="96"/>
      <c r="K160" s="96"/>
      <c r="L160" s="96"/>
      <c r="M160" s="96"/>
      <c r="N160" s="96"/>
      <c r="O160" s="96"/>
      <c r="P160" s="168"/>
      <c r="Q160" s="168"/>
      <c r="R160" s="485"/>
      <c r="S160" s="485"/>
      <c r="T160" s="485"/>
      <c r="U160" s="485"/>
      <c r="V160" s="485"/>
      <c r="W160" s="485"/>
      <c r="X160" s="485"/>
      <c r="Y160" s="485"/>
      <c r="Z160" s="485"/>
      <c r="AA160" s="485"/>
      <c r="AB160" s="485"/>
      <c r="AC160" s="486"/>
      <c r="AD160" s="484"/>
      <c r="AE160" s="483"/>
    </row>
    <row r="161" spans="1:31" s="198" customFormat="1" ht="33.75" customHeight="1" x14ac:dyDescent="0.25">
      <c r="A161" s="96"/>
      <c r="B161" s="168"/>
      <c r="C161" s="487"/>
      <c r="D161" s="96"/>
      <c r="E161" s="96"/>
      <c r="F161" s="96"/>
      <c r="G161" s="96"/>
      <c r="H161" s="96"/>
      <c r="I161" s="96"/>
      <c r="J161" s="96"/>
      <c r="K161" s="96"/>
      <c r="L161" s="96"/>
      <c r="M161" s="96"/>
      <c r="N161" s="96"/>
      <c r="O161" s="96"/>
      <c r="P161" s="168"/>
      <c r="Q161" s="168"/>
      <c r="R161" s="485"/>
      <c r="S161" s="485"/>
      <c r="T161" s="485"/>
      <c r="U161" s="485"/>
      <c r="V161" s="485"/>
      <c r="W161" s="485"/>
      <c r="X161" s="485"/>
      <c r="Y161" s="485"/>
      <c r="Z161" s="485"/>
      <c r="AA161" s="485"/>
      <c r="AB161" s="485"/>
      <c r="AC161" s="486"/>
      <c r="AD161" s="484"/>
      <c r="AE161" s="483"/>
    </row>
    <row r="162" spans="1:31" s="198" customFormat="1" ht="33.75" customHeight="1" x14ac:dyDescent="0.25">
      <c r="A162" s="96"/>
      <c r="B162" s="168"/>
      <c r="C162" s="487"/>
      <c r="D162" s="96"/>
      <c r="E162" s="96"/>
      <c r="F162" s="96"/>
      <c r="G162" s="96"/>
      <c r="H162" s="96"/>
      <c r="I162" s="96"/>
      <c r="J162" s="96"/>
      <c r="K162" s="96"/>
      <c r="L162" s="96"/>
      <c r="M162" s="96"/>
      <c r="N162" s="96"/>
      <c r="O162" s="96"/>
      <c r="P162" s="168"/>
      <c r="Q162" s="168"/>
      <c r="R162" s="485"/>
      <c r="S162" s="485"/>
      <c r="T162" s="485"/>
      <c r="U162" s="485"/>
      <c r="V162" s="485"/>
      <c r="W162" s="485"/>
      <c r="X162" s="485"/>
      <c r="Y162" s="485"/>
      <c r="Z162" s="485"/>
      <c r="AA162" s="485"/>
      <c r="AB162" s="485"/>
      <c r="AC162" s="486"/>
      <c r="AD162" s="484"/>
      <c r="AE162" s="483"/>
    </row>
    <row r="163" spans="1:31" s="198" customFormat="1" ht="33.75" customHeight="1" x14ac:dyDescent="0.25">
      <c r="A163" s="96"/>
      <c r="B163" s="168"/>
      <c r="C163" s="487"/>
      <c r="D163" s="96"/>
      <c r="E163" s="96"/>
      <c r="F163" s="96"/>
      <c r="G163" s="96"/>
      <c r="H163" s="96"/>
      <c r="I163" s="96"/>
      <c r="J163" s="96"/>
      <c r="K163" s="96"/>
      <c r="L163" s="96"/>
      <c r="M163" s="96"/>
      <c r="N163" s="96"/>
      <c r="O163" s="96"/>
      <c r="P163" s="168"/>
      <c r="Q163" s="168"/>
      <c r="R163" s="485"/>
      <c r="S163" s="485"/>
      <c r="T163" s="485"/>
      <c r="U163" s="485"/>
      <c r="V163" s="485"/>
      <c r="W163" s="485"/>
      <c r="X163" s="485"/>
      <c r="Y163" s="485"/>
      <c r="Z163" s="485"/>
      <c r="AA163" s="485"/>
      <c r="AB163" s="485"/>
      <c r="AC163" s="486"/>
      <c r="AD163" s="484"/>
      <c r="AE163" s="483"/>
    </row>
    <row r="164" spans="1:31" s="198" customFormat="1" ht="33.75" customHeight="1" x14ac:dyDescent="0.25">
      <c r="A164" s="96"/>
      <c r="B164" s="168"/>
      <c r="C164" s="487"/>
      <c r="D164" s="96"/>
      <c r="E164" s="96"/>
      <c r="F164" s="96"/>
      <c r="G164" s="96"/>
      <c r="H164" s="96"/>
      <c r="I164" s="96"/>
      <c r="J164" s="96"/>
      <c r="K164" s="96"/>
      <c r="L164" s="96"/>
      <c r="M164" s="96"/>
      <c r="N164" s="96"/>
      <c r="O164" s="96"/>
      <c r="P164" s="168"/>
      <c r="Q164" s="168"/>
      <c r="R164" s="485"/>
      <c r="S164" s="485"/>
      <c r="T164" s="485"/>
      <c r="U164" s="485"/>
      <c r="V164" s="485"/>
      <c r="W164" s="485"/>
      <c r="X164" s="485"/>
      <c r="Y164" s="485"/>
      <c r="Z164" s="485"/>
      <c r="AA164" s="485"/>
      <c r="AB164" s="485"/>
      <c r="AC164" s="486"/>
      <c r="AD164" s="484"/>
      <c r="AE164" s="483"/>
    </row>
    <row r="165" spans="1:31" s="198" customFormat="1" ht="33.75" customHeight="1" x14ac:dyDescent="0.25">
      <c r="A165" s="96"/>
      <c r="B165" s="168"/>
      <c r="C165" s="487"/>
      <c r="D165" s="96"/>
      <c r="E165" s="96"/>
      <c r="F165" s="96"/>
      <c r="G165" s="96"/>
      <c r="H165" s="96"/>
      <c r="I165" s="96"/>
      <c r="J165" s="96"/>
      <c r="K165" s="96"/>
      <c r="L165" s="96"/>
      <c r="M165" s="96"/>
      <c r="N165" s="96"/>
      <c r="O165" s="96"/>
      <c r="P165" s="168"/>
      <c r="Q165" s="168"/>
      <c r="R165" s="485"/>
      <c r="S165" s="485"/>
      <c r="T165" s="485"/>
      <c r="U165" s="485"/>
      <c r="V165" s="485"/>
      <c r="W165" s="485"/>
      <c r="X165" s="485"/>
      <c r="Y165" s="485"/>
      <c r="Z165" s="485"/>
      <c r="AA165" s="485"/>
      <c r="AB165" s="485"/>
      <c r="AC165" s="486"/>
      <c r="AD165" s="484"/>
      <c r="AE165" s="483"/>
    </row>
    <row r="166" spans="1:31" s="198" customFormat="1" ht="33.75" customHeight="1" x14ac:dyDescent="0.25">
      <c r="A166" s="96"/>
      <c r="B166" s="168"/>
      <c r="C166" s="487"/>
      <c r="D166" s="96"/>
      <c r="E166" s="96"/>
      <c r="F166" s="96"/>
      <c r="G166" s="96"/>
      <c r="H166" s="96"/>
      <c r="I166" s="96"/>
      <c r="J166" s="96"/>
      <c r="K166" s="96"/>
      <c r="L166" s="96"/>
      <c r="M166" s="96"/>
      <c r="N166" s="96"/>
      <c r="O166" s="96"/>
      <c r="P166" s="168"/>
      <c r="Q166" s="168"/>
      <c r="R166" s="485"/>
      <c r="S166" s="485"/>
      <c r="T166" s="485"/>
      <c r="U166" s="485"/>
      <c r="V166" s="485"/>
      <c r="W166" s="485"/>
      <c r="X166" s="485"/>
      <c r="Y166" s="485"/>
      <c r="Z166" s="485"/>
      <c r="AA166" s="485"/>
      <c r="AB166" s="485"/>
      <c r="AC166" s="486"/>
      <c r="AD166" s="484"/>
      <c r="AE166" s="483"/>
    </row>
    <row r="167" spans="1:31" s="198" customFormat="1" ht="33.75" customHeight="1" x14ac:dyDescent="0.25">
      <c r="A167" s="96"/>
      <c r="B167" s="168"/>
      <c r="C167" s="487"/>
      <c r="D167" s="96"/>
      <c r="E167" s="96"/>
      <c r="F167" s="96"/>
      <c r="G167" s="96"/>
      <c r="H167" s="96"/>
      <c r="I167" s="96"/>
      <c r="J167" s="96"/>
      <c r="K167" s="96"/>
      <c r="L167" s="96"/>
      <c r="M167" s="96"/>
      <c r="N167" s="96"/>
      <c r="O167" s="96"/>
      <c r="P167" s="168"/>
      <c r="Q167" s="168"/>
      <c r="R167" s="485"/>
      <c r="S167" s="485"/>
      <c r="T167" s="485"/>
      <c r="U167" s="485"/>
      <c r="V167" s="485"/>
      <c r="W167" s="485"/>
      <c r="X167" s="485"/>
      <c r="Y167" s="485"/>
      <c r="Z167" s="485"/>
      <c r="AA167" s="485"/>
      <c r="AB167" s="485"/>
      <c r="AC167" s="486"/>
      <c r="AD167" s="484"/>
      <c r="AE167" s="483"/>
    </row>
    <row r="168" spans="1:31" s="198" customFormat="1" ht="33.75" customHeight="1" x14ac:dyDescent="0.25">
      <c r="A168" s="96"/>
      <c r="B168" s="168"/>
      <c r="C168" s="487"/>
      <c r="D168" s="96"/>
      <c r="E168" s="96"/>
      <c r="F168" s="96"/>
      <c r="G168" s="96"/>
      <c r="H168" s="96"/>
      <c r="I168" s="96"/>
      <c r="J168" s="96"/>
      <c r="K168" s="96"/>
      <c r="L168" s="96"/>
      <c r="M168" s="96"/>
      <c r="N168" s="96"/>
      <c r="O168" s="96"/>
      <c r="P168" s="168"/>
      <c r="Q168" s="168"/>
      <c r="R168" s="485"/>
      <c r="S168" s="485"/>
      <c r="T168" s="485"/>
      <c r="U168" s="485"/>
      <c r="V168" s="485"/>
      <c r="W168" s="485"/>
      <c r="X168" s="485"/>
      <c r="Y168" s="485"/>
      <c r="Z168" s="485"/>
      <c r="AA168" s="485"/>
      <c r="AB168" s="485"/>
      <c r="AC168" s="486"/>
      <c r="AD168" s="484"/>
      <c r="AE168" s="483"/>
    </row>
    <row r="169" spans="1:31" s="198" customFormat="1" ht="33.75" customHeight="1" x14ac:dyDescent="0.25">
      <c r="A169" s="96"/>
      <c r="B169" s="168"/>
      <c r="C169" s="487"/>
      <c r="D169" s="96"/>
      <c r="E169" s="96"/>
      <c r="F169" s="96"/>
      <c r="G169" s="96"/>
      <c r="H169" s="96"/>
      <c r="I169" s="96"/>
      <c r="J169" s="96"/>
      <c r="K169" s="96"/>
      <c r="L169" s="96"/>
      <c r="M169" s="96"/>
      <c r="N169" s="96"/>
      <c r="O169" s="96"/>
      <c r="P169" s="168"/>
      <c r="Q169" s="168"/>
      <c r="R169" s="485"/>
      <c r="S169" s="485"/>
      <c r="T169" s="485"/>
      <c r="U169" s="485"/>
      <c r="V169" s="485"/>
      <c r="W169" s="485"/>
      <c r="X169" s="485"/>
      <c r="Y169" s="485"/>
      <c r="Z169" s="485"/>
      <c r="AA169" s="485"/>
      <c r="AB169" s="485"/>
      <c r="AC169" s="486"/>
      <c r="AD169" s="484"/>
      <c r="AE169" s="483"/>
    </row>
    <row r="170" spans="1:31" s="198" customFormat="1" ht="33.75" customHeight="1" x14ac:dyDescent="0.25">
      <c r="A170" s="96"/>
      <c r="B170" s="168"/>
      <c r="C170" s="487"/>
      <c r="D170" s="96"/>
      <c r="E170" s="96"/>
      <c r="F170" s="96"/>
      <c r="G170" s="96"/>
      <c r="H170" s="96"/>
      <c r="I170" s="96"/>
      <c r="J170" s="96"/>
      <c r="K170" s="96"/>
      <c r="L170" s="96"/>
      <c r="M170" s="96"/>
      <c r="N170" s="96"/>
      <c r="O170" s="96"/>
      <c r="P170" s="168"/>
      <c r="Q170" s="168"/>
      <c r="R170" s="485"/>
      <c r="S170" s="485"/>
      <c r="T170" s="485"/>
      <c r="U170" s="485"/>
      <c r="V170" s="485"/>
      <c r="W170" s="485"/>
      <c r="X170" s="485"/>
      <c r="Y170" s="485"/>
      <c r="Z170" s="485"/>
      <c r="AA170" s="485"/>
      <c r="AB170" s="485"/>
      <c r="AC170" s="486"/>
      <c r="AD170" s="484"/>
      <c r="AE170" s="483"/>
    </row>
    <row r="171" spans="1:31" s="198" customFormat="1" ht="33.75" customHeight="1" x14ac:dyDescent="0.25">
      <c r="A171" s="96"/>
      <c r="B171" s="168"/>
      <c r="C171" s="487"/>
      <c r="D171" s="96"/>
      <c r="E171" s="96"/>
      <c r="F171" s="96"/>
      <c r="G171" s="96"/>
      <c r="H171" s="96"/>
      <c r="I171" s="96"/>
      <c r="J171" s="96"/>
      <c r="K171" s="96"/>
      <c r="L171" s="96"/>
      <c r="M171" s="96"/>
      <c r="N171" s="96"/>
      <c r="O171" s="96"/>
      <c r="P171" s="168"/>
      <c r="Q171" s="168"/>
      <c r="R171" s="485"/>
      <c r="S171" s="485"/>
      <c r="T171" s="485"/>
      <c r="U171" s="485"/>
      <c r="V171" s="485"/>
      <c r="W171" s="485"/>
      <c r="X171" s="485"/>
      <c r="Y171" s="485"/>
      <c r="Z171" s="485"/>
      <c r="AA171" s="485"/>
      <c r="AB171" s="485"/>
      <c r="AC171" s="486"/>
      <c r="AD171" s="484"/>
      <c r="AE171" s="483"/>
    </row>
    <row r="172" spans="1:31" s="198" customFormat="1" ht="33.75" customHeight="1" x14ac:dyDescent="0.25">
      <c r="A172" s="96"/>
      <c r="B172" s="168"/>
      <c r="C172" s="487"/>
      <c r="D172" s="96"/>
      <c r="E172" s="96"/>
      <c r="F172" s="96"/>
      <c r="G172" s="96"/>
      <c r="H172" s="96"/>
      <c r="I172" s="96"/>
      <c r="J172" s="96"/>
      <c r="K172" s="96"/>
      <c r="L172" s="96"/>
      <c r="M172" s="96"/>
      <c r="N172" s="96"/>
      <c r="O172" s="96"/>
      <c r="P172" s="168"/>
      <c r="Q172" s="168"/>
      <c r="R172" s="485"/>
      <c r="S172" s="485"/>
      <c r="T172" s="485"/>
      <c r="U172" s="485"/>
      <c r="V172" s="485"/>
      <c r="W172" s="485"/>
      <c r="X172" s="485"/>
      <c r="Y172" s="485"/>
      <c r="Z172" s="485"/>
      <c r="AA172" s="485"/>
      <c r="AB172" s="485"/>
      <c r="AC172" s="486"/>
      <c r="AD172" s="484"/>
      <c r="AE172" s="483"/>
    </row>
    <row r="173" spans="1:31" s="198" customFormat="1" ht="33.75" customHeight="1" x14ac:dyDescent="0.25">
      <c r="A173" s="96"/>
      <c r="B173" s="168"/>
      <c r="C173" s="487"/>
      <c r="D173" s="96"/>
      <c r="E173" s="96"/>
      <c r="F173" s="96"/>
      <c r="G173" s="96"/>
      <c r="H173" s="96"/>
      <c r="I173" s="96"/>
      <c r="J173" s="96"/>
      <c r="K173" s="96"/>
      <c r="L173" s="96"/>
      <c r="M173" s="96"/>
      <c r="N173" s="96"/>
      <c r="O173" s="96"/>
      <c r="P173" s="168"/>
      <c r="Q173" s="168"/>
      <c r="R173" s="485"/>
      <c r="S173" s="485"/>
      <c r="T173" s="485"/>
      <c r="U173" s="485"/>
      <c r="V173" s="485"/>
      <c r="W173" s="485"/>
      <c r="X173" s="485"/>
      <c r="Y173" s="485"/>
      <c r="Z173" s="485"/>
      <c r="AA173" s="485"/>
      <c r="AB173" s="485"/>
      <c r="AC173" s="486"/>
      <c r="AD173" s="484"/>
      <c r="AE173" s="483"/>
    </row>
    <row r="174" spans="1:31" s="198" customFormat="1" ht="33.75" customHeight="1" x14ac:dyDescent="0.25">
      <c r="A174" s="96"/>
      <c r="B174" s="168"/>
      <c r="C174" s="487"/>
      <c r="D174" s="96"/>
      <c r="E174" s="96"/>
      <c r="F174" s="96"/>
      <c r="G174" s="96"/>
      <c r="H174" s="96"/>
      <c r="I174" s="96"/>
      <c r="J174" s="96"/>
      <c r="K174" s="96"/>
      <c r="L174" s="96"/>
      <c r="M174" s="96"/>
      <c r="N174" s="96"/>
      <c r="O174" s="96"/>
      <c r="P174" s="168"/>
      <c r="Q174" s="168"/>
      <c r="R174" s="485"/>
      <c r="S174" s="485"/>
      <c r="T174" s="485"/>
      <c r="U174" s="485"/>
      <c r="V174" s="485"/>
      <c r="W174" s="485"/>
      <c r="X174" s="485"/>
      <c r="Y174" s="485"/>
      <c r="Z174" s="485"/>
      <c r="AA174" s="485"/>
      <c r="AB174" s="485"/>
      <c r="AC174" s="486"/>
      <c r="AD174" s="484"/>
      <c r="AE174" s="483"/>
    </row>
    <row r="175" spans="1:31" s="198" customFormat="1" ht="33.75" customHeight="1" x14ac:dyDescent="0.25">
      <c r="A175" s="96"/>
      <c r="B175" s="168"/>
      <c r="C175" s="487"/>
      <c r="D175" s="96"/>
      <c r="E175" s="96"/>
      <c r="F175" s="96"/>
      <c r="G175" s="96"/>
      <c r="H175" s="96"/>
      <c r="I175" s="96"/>
      <c r="J175" s="96"/>
      <c r="K175" s="96"/>
      <c r="L175" s="96"/>
      <c r="M175" s="96"/>
      <c r="N175" s="96"/>
      <c r="O175" s="96"/>
      <c r="P175" s="168"/>
      <c r="Q175" s="168"/>
      <c r="R175" s="485"/>
      <c r="S175" s="485"/>
      <c r="T175" s="485"/>
      <c r="U175" s="485"/>
      <c r="V175" s="485"/>
      <c r="W175" s="485"/>
      <c r="X175" s="485"/>
      <c r="Y175" s="485"/>
      <c r="Z175" s="485"/>
      <c r="AA175" s="485"/>
      <c r="AB175" s="485"/>
      <c r="AC175" s="486"/>
      <c r="AD175" s="484"/>
      <c r="AE175" s="483"/>
    </row>
    <row r="176" spans="1:31" s="198" customFormat="1" ht="33.75" customHeight="1" x14ac:dyDescent="0.25">
      <c r="A176" s="96"/>
      <c r="B176" s="168"/>
      <c r="C176" s="487"/>
      <c r="D176" s="96"/>
      <c r="E176" s="96"/>
      <c r="F176" s="96"/>
      <c r="G176" s="96"/>
      <c r="H176" s="96"/>
      <c r="I176" s="96"/>
      <c r="J176" s="96"/>
      <c r="K176" s="96"/>
      <c r="L176" s="96"/>
      <c r="M176" s="96"/>
      <c r="N176" s="96"/>
      <c r="O176" s="96"/>
      <c r="P176" s="168"/>
      <c r="Q176" s="168"/>
      <c r="R176" s="485"/>
      <c r="S176" s="485"/>
      <c r="T176" s="485"/>
      <c r="U176" s="485"/>
      <c r="V176" s="485"/>
      <c r="W176" s="485"/>
      <c r="X176" s="485"/>
      <c r="Y176" s="485"/>
      <c r="Z176" s="485"/>
      <c r="AA176" s="485"/>
      <c r="AB176" s="485"/>
      <c r="AC176" s="486"/>
      <c r="AD176" s="484"/>
      <c r="AE176" s="483"/>
    </row>
    <row r="177" spans="1:31" s="198" customFormat="1" ht="33.75" customHeight="1" x14ac:dyDescent="0.25">
      <c r="A177" s="96"/>
      <c r="B177" s="168"/>
      <c r="C177" s="487"/>
      <c r="D177" s="96"/>
      <c r="E177" s="96"/>
      <c r="F177" s="96"/>
      <c r="G177" s="96"/>
      <c r="H177" s="96"/>
      <c r="I177" s="96"/>
      <c r="J177" s="96"/>
      <c r="K177" s="96"/>
      <c r="L177" s="96"/>
      <c r="M177" s="96"/>
      <c r="N177" s="96"/>
      <c r="O177" s="96"/>
      <c r="P177" s="168"/>
      <c r="Q177" s="168"/>
      <c r="R177" s="485"/>
      <c r="S177" s="485"/>
      <c r="T177" s="485"/>
      <c r="U177" s="485"/>
      <c r="V177" s="485"/>
      <c r="W177" s="485"/>
      <c r="X177" s="485"/>
      <c r="Y177" s="485"/>
      <c r="Z177" s="485"/>
      <c r="AA177" s="485"/>
      <c r="AB177" s="485"/>
      <c r="AC177" s="486"/>
      <c r="AD177" s="484"/>
      <c r="AE177" s="483"/>
    </row>
    <row r="178" spans="1:31" s="198" customFormat="1" ht="33.75" customHeight="1" x14ac:dyDescent="0.25">
      <c r="A178" s="96"/>
      <c r="B178" s="168"/>
      <c r="C178" s="487"/>
      <c r="D178" s="96"/>
      <c r="E178" s="96"/>
      <c r="F178" s="96"/>
      <c r="G178" s="96"/>
      <c r="H178" s="96"/>
      <c r="I178" s="96"/>
      <c r="J178" s="96"/>
      <c r="K178" s="96"/>
      <c r="L178" s="96"/>
      <c r="M178" s="96"/>
      <c r="N178" s="96"/>
      <c r="O178" s="96"/>
      <c r="P178" s="168"/>
      <c r="Q178" s="168"/>
      <c r="R178" s="485"/>
      <c r="S178" s="485"/>
      <c r="T178" s="485"/>
      <c r="U178" s="485"/>
      <c r="V178" s="485"/>
      <c r="W178" s="485"/>
      <c r="X178" s="485"/>
      <c r="Y178" s="485"/>
      <c r="Z178" s="485"/>
      <c r="AA178" s="485"/>
      <c r="AB178" s="485"/>
      <c r="AC178" s="486"/>
      <c r="AD178" s="484"/>
      <c r="AE178" s="483"/>
    </row>
    <row r="179" spans="1:31" s="198" customFormat="1" ht="33.75" customHeight="1" x14ac:dyDescent="0.25">
      <c r="A179" s="96"/>
      <c r="B179" s="168"/>
      <c r="C179" s="487"/>
      <c r="D179" s="96"/>
      <c r="E179" s="96"/>
      <c r="F179" s="96"/>
      <c r="G179" s="96"/>
      <c r="H179" s="96"/>
      <c r="I179" s="96"/>
      <c r="J179" s="96"/>
      <c r="K179" s="96"/>
      <c r="L179" s="96"/>
      <c r="M179" s="96"/>
      <c r="N179" s="96"/>
      <c r="O179" s="96"/>
      <c r="P179" s="168"/>
      <c r="Q179" s="168"/>
      <c r="R179" s="485"/>
      <c r="S179" s="485"/>
      <c r="T179" s="485"/>
      <c r="U179" s="485"/>
      <c r="V179" s="485"/>
      <c r="W179" s="485"/>
      <c r="X179" s="485"/>
      <c r="Y179" s="485"/>
      <c r="Z179" s="485"/>
      <c r="AA179" s="485"/>
      <c r="AB179" s="485"/>
      <c r="AC179" s="486"/>
      <c r="AD179" s="484"/>
      <c r="AE179" s="483"/>
    </row>
    <row r="180" spans="1:31" s="198" customFormat="1" ht="33.75" customHeight="1" x14ac:dyDescent="0.25">
      <c r="A180" s="96"/>
      <c r="B180" s="168"/>
      <c r="C180" s="487"/>
      <c r="D180" s="96"/>
      <c r="E180" s="96"/>
      <c r="F180" s="96"/>
      <c r="G180" s="96"/>
      <c r="H180" s="96"/>
      <c r="I180" s="96"/>
      <c r="J180" s="96"/>
      <c r="K180" s="96"/>
      <c r="L180" s="96"/>
      <c r="M180" s="96"/>
      <c r="N180" s="96"/>
      <c r="O180" s="96"/>
      <c r="P180" s="168"/>
      <c r="Q180" s="168"/>
      <c r="R180" s="485"/>
      <c r="S180" s="485"/>
      <c r="T180" s="485"/>
      <c r="U180" s="485"/>
      <c r="V180" s="485"/>
      <c r="W180" s="485"/>
      <c r="X180" s="485"/>
      <c r="Y180" s="485"/>
      <c r="Z180" s="485"/>
      <c r="AA180" s="485"/>
      <c r="AB180" s="485"/>
      <c r="AC180" s="486"/>
      <c r="AD180" s="484"/>
      <c r="AE180" s="483"/>
    </row>
    <row r="181" spans="1:31" s="198" customFormat="1" ht="33.75" customHeight="1" x14ac:dyDescent="0.25">
      <c r="A181" s="96"/>
      <c r="B181" s="168"/>
      <c r="C181" s="487"/>
      <c r="D181" s="96"/>
      <c r="E181" s="96"/>
      <c r="F181" s="96"/>
      <c r="G181" s="96"/>
      <c r="H181" s="96"/>
      <c r="I181" s="96"/>
      <c r="J181" s="96"/>
      <c r="K181" s="96"/>
      <c r="L181" s="96"/>
      <c r="M181" s="96"/>
      <c r="N181" s="96"/>
      <c r="O181" s="96"/>
      <c r="P181" s="168"/>
      <c r="Q181" s="168"/>
      <c r="R181" s="485"/>
      <c r="S181" s="485"/>
      <c r="T181" s="485"/>
      <c r="U181" s="485"/>
      <c r="V181" s="485"/>
      <c r="W181" s="485"/>
      <c r="X181" s="485"/>
      <c r="Y181" s="485"/>
      <c r="Z181" s="485"/>
      <c r="AA181" s="485"/>
      <c r="AB181" s="485"/>
      <c r="AC181" s="486"/>
      <c r="AD181" s="484"/>
      <c r="AE181" s="483"/>
    </row>
    <row r="182" spans="1:31" s="198" customFormat="1" ht="33.75" customHeight="1" x14ac:dyDescent="0.25">
      <c r="A182" s="96"/>
      <c r="B182" s="168"/>
      <c r="C182" s="487"/>
      <c r="D182" s="96"/>
      <c r="E182" s="96"/>
      <c r="F182" s="96"/>
      <c r="G182" s="96"/>
      <c r="H182" s="96"/>
      <c r="I182" s="96"/>
      <c r="J182" s="96"/>
      <c r="K182" s="96"/>
      <c r="L182" s="96"/>
      <c r="M182" s="96"/>
      <c r="N182" s="96"/>
      <c r="O182" s="96"/>
      <c r="P182" s="168"/>
      <c r="Q182" s="168"/>
      <c r="R182" s="485"/>
      <c r="S182" s="485"/>
      <c r="T182" s="485"/>
      <c r="U182" s="485"/>
      <c r="V182" s="485"/>
      <c r="W182" s="485"/>
      <c r="X182" s="485"/>
      <c r="Y182" s="485"/>
      <c r="Z182" s="485"/>
      <c r="AA182" s="485"/>
      <c r="AB182" s="485"/>
      <c r="AC182" s="486"/>
      <c r="AD182" s="484"/>
      <c r="AE182" s="483"/>
    </row>
    <row r="183" spans="1:31" s="198" customFormat="1" ht="33.75" customHeight="1" x14ac:dyDescent="0.25">
      <c r="A183" s="96"/>
      <c r="B183" s="168"/>
      <c r="C183" s="487"/>
      <c r="D183" s="96"/>
      <c r="E183" s="96"/>
      <c r="F183" s="96"/>
      <c r="G183" s="96"/>
      <c r="H183" s="96"/>
      <c r="I183" s="96"/>
      <c r="J183" s="96"/>
      <c r="K183" s="96"/>
      <c r="L183" s="96"/>
      <c r="M183" s="96"/>
      <c r="N183" s="96"/>
      <c r="O183" s="96"/>
      <c r="P183" s="168"/>
      <c r="Q183" s="168"/>
      <c r="R183" s="485"/>
      <c r="S183" s="485"/>
      <c r="T183" s="485"/>
      <c r="U183" s="485"/>
      <c r="V183" s="485"/>
      <c r="W183" s="485"/>
      <c r="X183" s="485"/>
      <c r="Y183" s="485"/>
      <c r="Z183" s="485"/>
      <c r="AA183" s="485"/>
      <c r="AB183" s="485"/>
      <c r="AC183" s="486"/>
      <c r="AD183" s="484"/>
      <c r="AE183" s="483"/>
    </row>
    <row r="184" spans="1:31" s="198" customFormat="1" ht="33.75" customHeight="1" x14ac:dyDescent="0.25">
      <c r="A184" s="96"/>
      <c r="B184" s="168"/>
      <c r="C184" s="487"/>
      <c r="D184" s="96"/>
      <c r="E184" s="96"/>
      <c r="F184" s="96"/>
      <c r="G184" s="96"/>
      <c r="H184" s="96"/>
      <c r="I184" s="96"/>
      <c r="J184" s="96"/>
      <c r="K184" s="96"/>
      <c r="L184" s="96"/>
      <c r="M184" s="96"/>
      <c r="N184" s="96"/>
      <c r="O184" s="96"/>
      <c r="P184" s="168"/>
      <c r="Q184" s="168"/>
      <c r="R184" s="485"/>
      <c r="S184" s="485"/>
      <c r="T184" s="485"/>
      <c r="U184" s="485"/>
      <c r="V184" s="485"/>
      <c r="W184" s="485"/>
      <c r="X184" s="485"/>
      <c r="Y184" s="485"/>
      <c r="Z184" s="485"/>
      <c r="AA184" s="485"/>
      <c r="AB184" s="485"/>
      <c r="AC184" s="486"/>
      <c r="AD184" s="484"/>
      <c r="AE184" s="483"/>
    </row>
    <row r="185" spans="1:31" s="198" customFormat="1" ht="33.75" customHeight="1" x14ac:dyDescent="0.25">
      <c r="A185" s="96"/>
      <c r="B185" s="168"/>
      <c r="C185" s="487"/>
      <c r="D185" s="96"/>
      <c r="E185" s="96"/>
      <c r="F185" s="96"/>
      <c r="G185" s="96"/>
      <c r="H185" s="96"/>
      <c r="I185" s="96"/>
      <c r="J185" s="96"/>
      <c r="K185" s="96"/>
      <c r="L185" s="96"/>
      <c r="M185" s="96"/>
      <c r="N185" s="96"/>
      <c r="O185" s="96"/>
      <c r="P185" s="168"/>
      <c r="Q185" s="168"/>
      <c r="R185" s="485"/>
      <c r="S185" s="485"/>
      <c r="T185" s="485"/>
      <c r="U185" s="485"/>
      <c r="V185" s="485"/>
      <c r="W185" s="485"/>
      <c r="X185" s="485"/>
      <c r="Y185" s="485"/>
      <c r="Z185" s="485"/>
      <c r="AA185" s="485"/>
      <c r="AB185" s="485"/>
      <c r="AC185" s="486"/>
      <c r="AD185" s="484"/>
      <c r="AE185" s="483"/>
    </row>
    <row r="186" spans="1:31" s="198" customFormat="1" ht="33.75" customHeight="1" x14ac:dyDescent="0.25">
      <c r="A186" s="96"/>
      <c r="B186" s="168"/>
      <c r="C186" s="487"/>
      <c r="D186" s="96"/>
      <c r="E186" s="96"/>
      <c r="F186" s="96"/>
      <c r="G186" s="96"/>
      <c r="H186" s="96"/>
      <c r="I186" s="96"/>
      <c r="J186" s="96"/>
      <c r="K186" s="96"/>
      <c r="L186" s="96"/>
      <c r="M186" s="96"/>
      <c r="N186" s="96"/>
      <c r="O186" s="96"/>
      <c r="P186" s="168"/>
      <c r="Q186" s="168"/>
      <c r="R186" s="485"/>
      <c r="S186" s="485"/>
      <c r="T186" s="485"/>
      <c r="U186" s="485"/>
      <c r="V186" s="485"/>
      <c r="W186" s="485"/>
      <c r="X186" s="485"/>
      <c r="Y186" s="485"/>
      <c r="Z186" s="485"/>
      <c r="AA186" s="485"/>
      <c r="AB186" s="485"/>
      <c r="AC186" s="486"/>
      <c r="AD186" s="484"/>
      <c r="AE186" s="483"/>
    </row>
    <row r="187" spans="1:31" s="198" customFormat="1" ht="33.75" customHeight="1" x14ac:dyDescent="0.25">
      <c r="A187" s="96"/>
      <c r="B187" s="168"/>
      <c r="C187" s="487"/>
      <c r="D187" s="96"/>
      <c r="E187" s="96"/>
      <c r="F187" s="96"/>
      <c r="G187" s="96"/>
      <c r="H187" s="96"/>
      <c r="I187" s="96"/>
      <c r="J187" s="96"/>
      <c r="K187" s="96"/>
      <c r="L187" s="96"/>
      <c r="M187" s="96"/>
      <c r="N187" s="96"/>
      <c r="O187" s="96"/>
      <c r="P187" s="168"/>
      <c r="Q187" s="168"/>
      <c r="R187" s="485"/>
      <c r="S187" s="485"/>
      <c r="T187" s="485"/>
      <c r="U187" s="485"/>
      <c r="V187" s="485"/>
      <c r="W187" s="485"/>
      <c r="X187" s="485"/>
      <c r="Y187" s="485"/>
      <c r="Z187" s="485"/>
      <c r="AA187" s="485"/>
      <c r="AB187" s="485"/>
      <c r="AC187" s="486"/>
      <c r="AD187" s="484"/>
      <c r="AE187" s="483"/>
    </row>
    <row r="188" spans="1:31" s="198" customFormat="1" ht="33.75" customHeight="1" x14ac:dyDescent="0.25">
      <c r="A188" s="96"/>
      <c r="B188" s="168"/>
      <c r="C188" s="487"/>
      <c r="D188" s="96"/>
      <c r="E188" s="96"/>
      <c r="F188" s="96"/>
      <c r="G188" s="96"/>
      <c r="H188" s="96"/>
      <c r="I188" s="96"/>
      <c r="J188" s="96"/>
      <c r="K188" s="96"/>
      <c r="L188" s="96"/>
      <c r="M188" s="96"/>
      <c r="N188" s="96"/>
      <c r="O188" s="96"/>
      <c r="P188" s="168"/>
      <c r="Q188" s="168"/>
      <c r="R188" s="485"/>
      <c r="S188" s="485"/>
      <c r="T188" s="485"/>
      <c r="U188" s="485"/>
      <c r="V188" s="485"/>
      <c r="W188" s="485"/>
      <c r="X188" s="485"/>
      <c r="Y188" s="485"/>
      <c r="Z188" s="485"/>
      <c r="AA188" s="485"/>
      <c r="AB188" s="485"/>
      <c r="AC188" s="486"/>
      <c r="AD188" s="484"/>
      <c r="AE188" s="483"/>
    </row>
    <row r="189" spans="1:31" s="198" customFormat="1" ht="33.75" customHeight="1" x14ac:dyDescent="0.25">
      <c r="A189" s="96"/>
      <c r="B189" s="168"/>
      <c r="C189" s="487"/>
      <c r="D189" s="96"/>
      <c r="E189" s="96"/>
      <c r="F189" s="96"/>
      <c r="G189" s="96"/>
      <c r="H189" s="96"/>
      <c r="I189" s="96"/>
      <c r="J189" s="96"/>
      <c r="K189" s="96"/>
      <c r="L189" s="96"/>
      <c r="M189" s="96"/>
      <c r="N189" s="96"/>
      <c r="O189" s="96"/>
      <c r="P189" s="168"/>
      <c r="Q189" s="168"/>
      <c r="R189" s="485"/>
      <c r="S189" s="485"/>
      <c r="T189" s="485"/>
      <c r="U189" s="485"/>
      <c r="V189" s="485"/>
      <c r="W189" s="485"/>
      <c r="X189" s="485"/>
      <c r="Y189" s="485"/>
      <c r="Z189" s="485"/>
      <c r="AA189" s="485"/>
      <c r="AB189" s="485"/>
      <c r="AC189" s="486"/>
      <c r="AD189" s="484"/>
      <c r="AE189" s="483"/>
    </row>
    <row r="190" spans="1:31" s="198" customFormat="1" ht="33.75" customHeight="1" x14ac:dyDescent="0.25">
      <c r="A190" s="96"/>
      <c r="B190" s="168"/>
      <c r="C190" s="487"/>
      <c r="D190" s="96"/>
      <c r="E190" s="96"/>
      <c r="F190" s="96"/>
      <c r="G190" s="96"/>
      <c r="H190" s="96"/>
      <c r="I190" s="96"/>
      <c r="J190" s="96"/>
      <c r="K190" s="96"/>
      <c r="L190" s="96"/>
      <c r="M190" s="96"/>
      <c r="N190" s="96"/>
      <c r="O190" s="96"/>
      <c r="P190" s="168"/>
      <c r="Q190" s="168"/>
      <c r="R190" s="485"/>
      <c r="S190" s="485"/>
      <c r="T190" s="485"/>
      <c r="U190" s="485"/>
      <c r="V190" s="485"/>
      <c r="W190" s="485"/>
      <c r="X190" s="485"/>
      <c r="Y190" s="485"/>
      <c r="Z190" s="485"/>
      <c r="AA190" s="485"/>
      <c r="AB190" s="485"/>
      <c r="AC190" s="486"/>
      <c r="AD190" s="484"/>
      <c r="AE190" s="483"/>
    </row>
    <row r="191" spans="1:31" s="198" customFormat="1" ht="33.75" customHeight="1" x14ac:dyDescent="0.25">
      <c r="A191" s="96"/>
      <c r="B191" s="168"/>
      <c r="C191" s="487"/>
      <c r="D191" s="96"/>
      <c r="E191" s="96"/>
      <c r="F191" s="96"/>
      <c r="G191" s="96"/>
      <c r="H191" s="96"/>
      <c r="I191" s="96"/>
      <c r="J191" s="96"/>
      <c r="K191" s="96"/>
      <c r="L191" s="96"/>
      <c r="M191" s="96"/>
      <c r="N191" s="96"/>
      <c r="O191" s="96"/>
      <c r="P191" s="168"/>
      <c r="Q191" s="168"/>
      <c r="R191" s="485"/>
      <c r="S191" s="485"/>
      <c r="T191" s="485"/>
      <c r="U191" s="485"/>
      <c r="V191" s="485"/>
      <c r="W191" s="485"/>
      <c r="X191" s="485"/>
      <c r="Y191" s="485"/>
      <c r="Z191" s="485"/>
      <c r="AA191" s="485"/>
      <c r="AB191" s="485"/>
      <c r="AC191" s="486"/>
      <c r="AD191" s="484"/>
      <c r="AE191" s="483"/>
    </row>
    <row r="192" spans="1:31" s="198" customFormat="1" ht="33.75" customHeight="1" x14ac:dyDescent="0.25">
      <c r="A192" s="96"/>
      <c r="B192" s="168"/>
      <c r="C192" s="487"/>
      <c r="D192" s="96"/>
      <c r="E192" s="96"/>
      <c r="F192" s="96"/>
      <c r="G192" s="96"/>
      <c r="H192" s="96"/>
      <c r="I192" s="96"/>
      <c r="J192" s="96"/>
      <c r="K192" s="96"/>
      <c r="L192" s="96"/>
      <c r="M192" s="96"/>
      <c r="N192" s="96"/>
      <c r="O192" s="96"/>
      <c r="P192" s="168"/>
      <c r="Q192" s="168"/>
      <c r="R192" s="485"/>
      <c r="S192" s="485"/>
      <c r="T192" s="485"/>
      <c r="U192" s="485"/>
      <c r="V192" s="485"/>
      <c r="W192" s="485"/>
      <c r="X192" s="485"/>
      <c r="Y192" s="485"/>
      <c r="Z192" s="485"/>
      <c r="AA192" s="485"/>
      <c r="AB192" s="485"/>
      <c r="AC192" s="486"/>
      <c r="AD192" s="484"/>
      <c r="AE192" s="483"/>
    </row>
    <row r="193" spans="1:31" s="198" customFormat="1" ht="33.75" customHeight="1" x14ac:dyDescent="0.25">
      <c r="A193" s="96"/>
      <c r="B193" s="168"/>
      <c r="C193" s="487"/>
      <c r="D193" s="96"/>
      <c r="E193" s="96"/>
      <c r="F193" s="96"/>
      <c r="G193" s="96"/>
      <c r="H193" s="96"/>
      <c r="I193" s="96"/>
      <c r="J193" s="96"/>
      <c r="K193" s="96"/>
      <c r="L193" s="96"/>
      <c r="M193" s="96"/>
      <c r="N193" s="96"/>
      <c r="O193" s="96"/>
      <c r="P193" s="168"/>
      <c r="Q193" s="168"/>
      <c r="R193" s="485"/>
      <c r="S193" s="485"/>
      <c r="T193" s="485"/>
      <c r="U193" s="485"/>
      <c r="V193" s="485"/>
      <c r="W193" s="485"/>
      <c r="X193" s="485"/>
      <c r="Y193" s="485"/>
      <c r="Z193" s="485"/>
      <c r="AA193" s="485"/>
      <c r="AB193" s="485"/>
      <c r="AC193" s="486"/>
      <c r="AD193" s="484"/>
      <c r="AE193" s="483"/>
    </row>
    <row r="194" spans="1:31" s="198" customFormat="1" ht="33.75" customHeight="1" x14ac:dyDescent="0.25">
      <c r="A194" s="96"/>
      <c r="B194" s="168"/>
      <c r="C194" s="487"/>
      <c r="D194" s="96"/>
      <c r="E194" s="96"/>
      <c r="F194" s="96"/>
      <c r="G194" s="96"/>
      <c r="H194" s="96"/>
      <c r="I194" s="96"/>
      <c r="J194" s="96"/>
      <c r="K194" s="96"/>
      <c r="L194" s="96"/>
      <c r="M194" s="96"/>
      <c r="N194" s="96"/>
      <c r="O194" s="96"/>
      <c r="P194" s="168"/>
      <c r="Q194" s="168"/>
      <c r="R194" s="485"/>
      <c r="S194" s="485"/>
      <c r="T194" s="485"/>
      <c r="U194" s="485"/>
      <c r="V194" s="485"/>
      <c r="W194" s="485"/>
      <c r="X194" s="485"/>
      <c r="Y194" s="485"/>
      <c r="Z194" s="485"/>
      <c r="AA194" s="485"/>
      <c r="AB194" s="485"/>
      <c r="AC194" s="486"/>
      <c r="AD194" s="484"/>
      <c r="AE194" s="483"/>
    </row>
    <row r="195" spans="1:31" s="198" customFormat="1" ht="33.75" customHeight="1" x14ac:dyDescent="0.25">
      <c r="A195" s="96"/>
      <c r="B195" s="168"/>
      <c r="C195" s="487"/>
      <c r="D195" s="96"/>
      <c r="E195" s="96"/>
      <c r="F195" s="96"/>
      <c r="G195" s="96"/>
      <c r="H195" s="96"/>
      <c r="I195" s="96"/>
      <c r="J195" s="96"/>
      <c r="K195" s="96"/>
      <c r="L195" s="96"/>
      <c r="M195" s="96"/>
      <c r="N195" s="96"/>
      <c r="O195" s="96"/>
      <c r="P195" s="168"/>
      <c r="Q195" s="168"/>
      <c r="R195" s="485"/>
      <c r="S195" s="485"/>
      <c r="T195" s="485"/>
      <c r="U195" s="485"/>
      <c r="V195" s="485"/>
      <c r="W195" s="485"/>
      <c r="X195" s="485"/>
      <c r="Y195" s="485"/>
      <c r="Z195" s="485"/>
      <c r="AA195" s="485"/>
      <c r="AB195" s="485"/>
      <c r="AC195" s="486"/>
      <c r="AD195" s="484"/>
      <c r="AE195" s="483"/>
    </row>
    <row r="196" spans="1:31" s="198" customFormat="1" ht="33.75" customHeight="1" x14ac:dyDescent="0.25">
      <c r="A196" s="96"/>
      <c r="B196" s="168"/>
      <c r="C196" s="487"/>
      <c r="D196" s="96"/>
      <c r="E196" s="96"/>
      <c r="F196" s="96"/>
      <c r="G196" s="96"/>
      <c r="H196" s="96"/>
      <c r="I196" s="96"/>
      <c r="J196" s="96"/>
      <c r="K196" s="96"/>
      <c r="L196" s="96"/>
      <c r="M196" s="96"/>
      <c r="N196" s="96"/>
      <c r="O196" s="96"/>
      <c r="P196" s="168"/>
      <c r="Q196" s="168"/>
      <c r="R196" s="485"/>
      <c r="S196" s="485"/>
      <c r="T196" s="485"/>
      <c r="U196" s="485"/>
      <c r="V196" s="485"/>
      <c r="W196" s="485"/>
      <c r="X196" s="485"/>
      <c r="Y196" s="485"/>
      <c r="Z196" s="485"/>
      <c r="AA196" s="485"/>
      <c r="AB196" s="485"/>
      <c r="AC196" s="486"/>
      <c r="AD196" s="484"/>
      <c r="AE196" s="483"/>
    </row>
    <row r="197" spans="1:31" s="198" customFormat="1" ht="33.75" customHeight="1" x14ac:dyDescent="0.25">
      <c r="A197" s="96"/>
      <c r="B197" s="168"/>
      <c r="C197" s="487"/>
      <c r="D197" s="96"/>
      <c r="E197" s="96"/>
      <c r="F197" s="96"/>
      <c r="G197" s="96"/>
      <c r="H197" s="96"/>
      <c r="I197" s="96"/>
      <c r="J197" s="96"/>
      <c r="K197" s="96"/>
      <c r="L197" s="96"/>
      <c r="M197" s="96"/>
      <c r="N197" s="96"/>
      <c r="O197" s="96"/>
      <c r="P197" s="168"/>
      <c r="Q197" s="168"/>
      <c r="R197" s="485"/>
      <c r="S197" s="485"/>
      <c r="T197" s="485"/>
      <c r="U197" s="485"/>
      <c r="V197" s="485"/>
      <c r="W197" s="485"/>
      <c r="X197" s="485"/>
      <c r="Y197" s="485"/>
      <c r="Z197" s="485"/>
      <c r="AA197" s="485"/>
      <c r="AB197" s="485"/>
      <c r="AC197" s="486"/>
      <c r="AD197" s="484"/>
      <c r="AE197" s="483"/>
    </row>
    <row r="198" spans="1:31" s="198" customFormat="1" ht="33.75" customHeight="1" x14ac:dyDescent="0.25">
      <c r="A198" s="96"/>
      <c r="B198" s="168"/>
      <c r="C198" s="487"/>
      <c r="D198" s="96"/>
      <c r="E198" s="96"/>
      <c r="F198" s="96"/>
      <c r="G198" s="96"/>
      <c r="H198" s="96"/>
      <c r="I198" s="96"/>
      <c r="J198" s="96"/>
      <c r="K198" s="96"/>
      <c r="L198" s="96"/>
      <c r="M198" s="96"/>
      <c r="N198" s="96"/>
      <c r="O198" s="96"/>
      <c r="P198" s="168"/>
      <c r="Q198" s="168"/>
      <c r="R198" s="485"/>
      <c r="S198" s="485"/>
      <c r="T198" s="485"/>
      <c r="U198" s="485"/>
      <c r="V198" s="485"/>
      <c r="W198" s="485"/>
      <c r="X198" s="485"/>
      <c r="Y198" s="485"/>
      <c r="Z198" s="485"/>
      <c r="AA198" s="485"/>
      <c r="AB198" s="485"/>
      <c r="AC198" s="486"/>
      <c r="AD198" s="484"/>
      <c r="AE198" s="483"/>
    </row>
    <row r="199" spans="1:31" s="198" customFormat="1" ht="33.75" customHeight="1" x14ac:dyDescent="0.25">
      <c r="A199" s="96"/>
      <c r="B199" s="168"/>
      <c r="C199" s="487"/>
      <c r="D199" s="96"/>
      <c r="E199" s="96"/>
      <c r="F199" s="96"/>
      <c r="G199" s="96"/>
      <c r="H199" s="96"/>
      <c r="I199" s="96"/>
      <c r="J199" s="96"/>
      <c r="K199" s="96"/>
      <c r="L199" s="96"/>
      <c r="M199" s="96"/>
      <c r="N199" s="96"/>
      <c r="O199" s="96"/>
      <c r="P199" s="168"/>
      <c r="Q199" s="168"/>
      <c r="R199" s="485"/>
      <c r="S199" s="485"/>
      <c r="T199" s="485"/>
      <c r="U199" s="485"/>
      <c r="V199" s="485"/>
      <c r="W199" s="485"/>
      <c r="X199" s="485"/>
      <c r="Y199" s="485"/>
      <c r="Z199" s="485"/>
      <c r="AA199" s="485"/>
      <c r="AB199" s="485"/>
      <c r="AC199" s="486"/>
      <c r="AD199" s="484"/>
      <c r="AE199" s="483"/>
    </row>
    <row r="200" spans="1:31" s="198" customFormat="1" ht="33.75" customHeight="1" x14ac:dyDescent="0.25">
      <c r="A200" s="96"/>
      <c r="B200" s="168"/>
      <c r="C200" s="487"/>
      <c r="D200" s="96"/>
      <c r="E200" s="96"/>
      <c r="F200" s="96"/>
      <c r="G200" s="96"/>
      <c r="H200" s="96"/>
      <c r="I200" s="96"/>
      <c r="J200" s="96"/>
      <c r="K200" s="96"/>
      <c r="L200" s="96"/>
      <c r="M200" s="96"/>
      <c r="N200" s="96"/>
      <c r="O200" s="96"/>
      <c r="P200" s="168"/>
      <c r="Q200" s="168"/>
      <c r="R200" s="485"/>
      <c r="S200" s="485"/>
      <c r="T200" s="485"/>
      <c r="U200" s="485"/>
      <c r="V200" s="485"/>
      <c r="W200" s="485"/>
      <c r="X200" s="485"/>
      <c r="Y200" s="485"/>
      <c r="Z200" s="485"/>
      <c r="AA200" s="485"/>
      <c r="AB200" s="485"/>
      <c r="AC200" s="486"/>
      <c r="AD200" s="484"/>
      <c r="AE200" s="483"/>
    </row>
    <row r="201" spans="1:31" s="198" customFormat="1" ht="33.75" customHeight="1" x14ac:dyDescent="0.25">
      <c r="A201" s="96"/>
      <c r="B201" s="168"/>
      <c r="C201" s="487"/>
      <c r="D201" s="96"/>
      <c r="E201" s="96"/>
      <c r="F201" s="96"/>
      <c r="G201" s="96"/>
      <c r="H201" s="96"/>
      <c r="I201" s="96"/>
      <c r="J201" s="96"/>
      <c r="K201" s="96"/>
      <c r="L201" s="96"/>
      <c r="M201" s="96"/>
      <c r="N201" s="96"/>
      <c r="O201" s="96"/>
      <c r="P201" s="168"/>
      <c r="Q201" s="168"/>
      <c r="R201" s="485"/>
      <c r="S201" s="485"/>
      <c r="T201" s="485"/>
      <c r="U201" s="485"/>
      <c r="V201" s="485"/>
      <c r="W201" s="485"/>
      <c r="X201" s="485"/>
      <c r="Y201" s="485"/>
      <c r="Z201" s="485"/>
      <c r="AA201" s="485"/>
      <c r="AB201" s="485"/>
      <c r="AC201" s="486"/>
      <c r="AD201" s="484"/>
      <c r="AE201" s="483"/>
    </row>
    <row r="202" spans="1:31" s="198" customFormat="1" ht="33.75" customHeight="1" x14ac:dyDescent="0.25">
      <c r="A202" s="96"/>
      <c r="B202" s="168"/>
      <c r="C202" s="487"/>
      <c r="D202" s="96"/>
      <c r="E202" s="96"/>
      <c r="F202" s="96"/>
      <c r="G202" s="96"/>
      <c r="H202" s="96"/>
      <c r="I202" s="96"/>
      <c r="J202" s="96"/>
      <c r="K202" s="96"/>
      <c r="L202" s="96"/>
      <c r="M202" s="96"/>
      <c r="N202" s="96"/>
      <c r="O202" s="96"/>
      <c r="P202" s="168"/>
      <c r="Q202" s="168"/>
      <c r="R202" s="485"/>
      <c r="S202" s="485"/>
      <c r="T202" s="485"/>
      <c r="U202" s="485"/>
      <c r="V202" s="485"/>
      <c r="W202" s="485"/>
      <c r="X202" s="485"/>
      <c r="Y202" s="485"/>
      <c r="Z202" s="485"/>
      <c r="AA202" s="485"/>
      <c r="AB202" s="485"/>
      <c r="AC202" s="486"/>
      <c r="AD202" s="484"/>
      <c r="AE202" s="483"/>
    </row>
    <row r="203" spans="1:31" s="198" customFormat="1" ht="33.75" customHeight="1" x14ac:dyDescent="0.25">
      <c r="A203" s="96"/>
      <c r="B203" s="168"/>
      <c r="C203" s="487"/>
      <c r="D203" s="96"/>
      <c r="E203" s="96"/>
      <c r="F203" s="96"/>
      <c r="G203" s="96"/>
      <c r="H203" s="96"/>
      <c r="I203" s="96"/>
      <c r="J203" s="96"/>
      <c r="K203" s="96"/>
      <c r="L203" s="96"/>
      <c r="M203" s="96"/>
      <c r="N203" s="96"/>
      <c r="O203" s="96"/>
      <c r="P203" s="168"/>
      <c r="Q203" s="168"/>
      <c r="R203" s="485"/>
      <c r="S203" s="485"/>
      <c r="T203" s="485"/>
      <c r="U203" s="485"/>
      <c r="V203" s="485"/>
      <c r="W203" s="485"/>
      <c r="X203" s="485"/>
      <c r="Y203" s="485"/>
      <c r="Z203" s="485"/>
      <c r="AA203" s="485"/>
      <c r="AB203" s="485"/>
      <c r="AC203" s="486"/>
      <c r="AD203" s="484"/>
      <c r="AE203" s="483"/>
    </row>
    <row r="204" spans="1:31" s="198" customFormat="1" ht="33.75" customHeight="1" x14ac:dyDescent="0.25">
      <c r="A204" s="96"/>
      <c r="B204" s="168"/>
      <c r="C204" s="487"/>
      <c r="D204" s="96"/>
      <c r="E204" s="96"/>
      <c r="F204" s="96"/>
      <c r="G204" s="96"/>
      <c r="H204" s="96"/>
      <c r="I204" s="96"/>
      <c r="J204" s="96"/>
      <c r="K204" s="96"/>
      <c r="L204" s="96"/>
      <c r="M204" s="96"/>
      <c r="N204" s="96"/>
      <c r="O204" s="96"/>
      <c r="P204" s="168"/>
      <c r="Q204" s="168"/>
      <c r="R204" s="485"/>
      <c r="S204" s="485"/>
      <c r="T204" s="485"/>
      <c r="U204" s="485"/>
      <c r="V204" s="485"/>
      <c r="W204" s="485"/>
      <c r="X204" s="485"/>
      <c r="Y204" s="485"/>
      <c r="Z204" s="485"/>
      <c r="AA204" s="485"/>
      <c r="AB204" s="485"/>
      <c r="AC204" s="486"/>
      <c r="AD204" s="484"/>
      <c r="AE204" s="483"/>
    </row>
    <row r="205" spans="1:31" s="198" customFormat="1" ht="33.75" customHeight="1" x14ac:dyDescent="0.25">
      <c r="A205" s="96"/>
      <c r="B205" s="168"/>
      <c r="C205" s="487"/>
      <c r="D205" s="96"/>
      <c r="E205" s="96"/>
      <c r="F205" s="96"/>
      <c r="G205" s="96"/>
      <c r="H205" s="96"/>
      <c r="I205" s="96"/>
      <c r="J205" s="96"/>
      <c r="K205" s="96"/>
      <c r="L205" s="96"/>
      <c r="M205" s="96"/>
      <c r="N205" s="96"/>
      <c r="O205" s="96"/>
      <c r="P205" s="168"/>
      <c r="Q205" s="168"/>
      <c r="R205" s="485"/>
      <c r="S205" s="485"/>
      <c r="T205" s="485"/>
      <c r="U205" s="485"/>
      <c r="V205" s="485"/>
      <c r="W205" s="485"/>
      <c r="X205" s="485"/>
      <c r="Y205" s="485"/>
      <c r="Z205" s="485"/>
      <c r="AA205" s="485"/>
      <c r="AB205" s="485"/>
      <c r="AC205" s="486"/>
      <c r="AD205" s="484"/>
      <c r="AE205" s="483"/>
    </row>
    <row r="206" spans="1:31" s="198" customFormat="1" ht="33.75" customHeight="1" x14ac:dyDescent="0.25">
      <c r="A206" s="96"/>
      <c r="B206" s="168"/>
      <c r="C206" s="487"/>
      <c r="D206" s="96"/>
      <c r="E206" s="96"/>
      <c r="F206" s="96"/>
      <c r="G206" s="96"/>
      <c r="H206" s="96"/>
      <c r="I206" s="96"/>
      <c r="J206" s="96"/>
      <c r="K206" s="96"/>
      <c r="L206" s="96"/>
      <c r="M206" s="96"/>
      <c r="N206" s="96"/>
      <c r="O206" s="96"/>
      <c r="P206" s="168"/>
      <c r="Q206" s="168"/>
      <c r="R206" s="485"/>
      <c r="S206" s="485"/>
      <c r="T206" s="485"/>
      <c r="U206" s="485"/>
      <c r="V206" s="485"/>
      <c r="W206" s="485"/>
      <c r="X206" s="485"/>
      <c r="Y206" s="485"/>
      <c r="Z206" s="485"/>
      <c r="AA206" s="485"/>
      <c r="AB206" s="485"/>
      <c r="AC206" s="486"/>
      <c r="AD206" s="484"/>
      <c r="AE206" s="483"/>
    </row>
    <row r="207" spans="1:31" s="198" customFormat="1" ht="33.75" customHeight="1" x14ac:dyDescent="0.25">
      <c r="A207" s="96"/>
      <c r="B207" s="168"/>
      <c r="C207" s="487"/>
      <c r="D207" s="96"/>
      <c r="E207" s="96"/>
      <c r="F207" s="96"/>
      <c r="G207" s="96"/>
      <c r="H207" s="96"/>
      <c r="I207" s="96"/>
      <c r="J207" s="96"/>
      <c r="K207" s="96"/>
      <c r="L207" s="96"/>
      <c r="M207" s="96"/>
      <c r="N207" s="96"/>
      <c r="O207" s="96"/>
      <c r="P207" s="168"/>
      <c r="Q207" s="168"/>
      <c r="R207" s="485"/>
      <c r="S207" s="485"/>
      <c r="T207" s="485"/>
      <c r="U207" s="485"/>
      <c r="V207" s="485"/>
      <c r="W207" s="485"/>
      <c r="X207" s="485"/>
      <c r="Y207" s="485"/>
      <c r="Z207" s="485"/>
      <c r="AA207" s="485"/>
      <c r="AB207" s="485"/>
      <c r="AC207" s="486"/>
      <c r="AD207" s="484"/>
      <c r="AE207" s="483"/>
    </row>
    <row r="208" spans="1:31" s="198" customFormat="1" ht="33.75" customHeight="1" x14ac:dyDescent="0.25">
      <c r="A208" s="96"/>
      <c r="B208" s="168"/>
      <c r="C208" s="487"/>
      <c r="D208" s="96"/>
      <c r="E208" s="96"/>
      <c r="F208" s="96"/>
      <c r="G208" s="96"/>
      <c r="H208" s="96"/>
      <c r="I208" s="96"/>
      <c r="J208" s="96"/>
      <c r="K208" s="96"/>
      <c r="L208" s="96"/>
      <c r="M208" s="96"/>
      <c r="N208" s="96"/>
      <c r="O208" s="96"/>
      <c r="P208" s="168"/>
      <c r="Q208" s="168"/>
      <c r="R208" s="485"/>
      <c r="S208" s="485"/>
      <c r="T208" s="485"/>
      <c r="U208" s="485"/>
      <c r="V208" s="485"/>
      <c r="W208" s="485"/>
      <c r="X208" s="485"/>
      <c r="Y208" s="485"/>
      <c r="Z208" s="485"/>
      <c r="AA208" s="485"/>
      <c r="AB208" s="485"/>
      <c r="AC208" s="486"/>
      <c r="AD208" s="484"/>
      <c r="AE208" s="483"/>
    </row>
    <row r="209" spans="1:31" s="198" customFormat="1" ht="33.75" customHeight="1" x14ac:dyDescent="0.25">
      <c r="A209" s="96"/>
      <c r="B209" s="168"/>
      <c r="C209" s="487"/>
      <c r="D209" s="96"/>
      <c r="E209" s="96"/>
      <c r="F209" s="96"/>
      <c r="G209" s="96"/>
      <c r="H209" s="96"/>
      <c r="I209" s="96"/>
      <c r="J209" s="96"/>
      <c r="K209" s="96"/>
      <c r="L209" s="96"/>
      <c r="M209" s="96"/>
      <c r="N209" s="96"/>
      <c r="O209" s="96"/>
      <c r="P209" s="168"/>
      <c r="Q209" s="168"/>
      <c r="R209" s="485"/>
      <c r="S209" s="485"/>
      <c r="T209" s="485"/>
      <c r="U209" s="485"/>
      <c r="V209" s="485"/>
      <c r="W209" s="485"/>
      <c r="X209" s="485"/>
      <c r="Y209" s="485"/>
      <c r="Z209" s="485"/>
      <c r="AA209" s="485"/>
      <c r="AB209" s="485"/>
      <c r="AC209" s="486"/>
      <c r="AD209" s="484"/>
      <c r="AE209" s="483"/>
    </row>
    <row r="210" spans="1:31" s="198" customFormat="1" ht="33.75" customHeight="1" x14ac:dyDescent="0.25">
      <c r="A210" s="96"/>
      <c r="B210" s="168"/>
      <c r="C210" s="487"/>
      <c r="D210" s="96"/>
      <c r="E210" s="96"/>
      <c r="F210" s="96"/>
      <c r="G210" s="96"/>
      <c r="H210" s="96"/>
      <c r="I210" s="96"/>
      <c r="J210" s="96"/>
      <c r="K210" s="96"/>
      <c r="L210" s="96"/>
      <c r="M210" s="96"/>
      <c r="N210" s="96"/>
      <c r="O210" s="96"/>
      <c r="P210" s="168"/>
      <c r="Q210" s="168"/>
      <c r="R210" s="485"/>
      <c r="S210" s="485"/>
      <c r="T210" s="485"/>
      <c r="U210" s="485"/>
      <c r="V210" s="485"/>
      <c r="W210" s="485"/>
      <c r="X210" s="485"/>
      <c r="Y210" s="485"/>
      <c r="Z210" s="485"/>
      <c r="AA210" s="485"/>
      <c r="AB210" s="485"/>
      <c r="AC210" s="486"/>
      <c r="AD210" s="484"/>
      <c r="AE210" s="483"/>
    </row>
    <row r="211" spans="1:31" s="198" customFormat="1" ht="33.75" customHeight="1" x14ac:dyDescent="0.25">
      <c r="A211" s="96"/>
      <c r="B211" s="168"/>
      <c r="C211" s="487"/>
      <c r="D211" s="96"/>
      <c r="E211" s="96"/>
      <c r="F211" s="96"/>
      <c r="G211" s="96"/>
      <c r="H211" s="96"/>
      <c r="I211" s="96"/>
      <c r="J211" s="96"/>
      <c r="K211" s="96"/>
      <c r="L211" s="96"/>
      <c r="M211" s="96"/>
      <c r="N211" s="96"/>
      <c r="O211" s="96"/>
      <c r="P211" s="168"/>
      <c r="Q211" s="168"/>
      <c r="R211" s="485"/>
      <c r="S211" s="485"/>
      <c r="T211" s="485"/>
      <c r="U211" s="485"/>
      <c r="V211" s="485"/>
      <c r="W211" s="485"/>
      <c r="X211" s="485"/>
      <c r="Y211" s="485"/>
      <c r="Z211" s="485"/>
      <c r="AA211" s="485"/>
      <c r="AB211" s="485"/>
      <c r="AC211" s="486"/>
      <c r="AD211" s="484"/>
      <c r="AE211" s="483"/>
    </row>
    <row r="212" spans="1:31" s="198" customFormat="1" ht="33.75" customHeight="1" x14ac:dyDescent="0.25">
      <c r="A212" s="96"/>
      <c r="B212" s="168"/>
      <c r="C212" s="487"/>
      <c r="D212" s="96"/>
      <c r="E212" s="96"/>
      <c r="F212" s="96"/>
      <c r="G212" s="96"/>
      <c r="H212" s="96"/>
      <c r="I212" s="96"/>
      <c r="J212" s="96"/>
      <c r="K212" s="96"/>
      <c r="L212" s="96"/>
      <c r="M212" s="96"/>
      <c r="N212" s="96"/>
      <c r="O212" s="96"/>
      <c r="P212" s="168"/>
      <c r="Q212" s="168"/>
      <c r="R212" s="485"/>
      <c r="S212" s="485"/>
      <c r="T212" s="485"/>
      <c r="U212" s="485"/>
      <c r="V212" s="485"/>
      <c r="W212" s="485"/>
      <c r="X212" s="485"/>
      <c r="Y212" s="485"/>
      <c r="Z212" s="485"/>
      <c r="AA212" s="485"/>
      <c r="AB212" s="485"/>
      <c r="AC212" s="486"/>
      <c r="AD212" s="484"/>
      <c r="AE212" s="483"/>
    </row>
    <row r="213" spans="1:31" s="198" customFormat="1" ht="33.75" customHeight="1" x14ac:dyDescent="0.25">
      <c r="A213" s="96"/>
      <c r="B213" s="168"/>
      <c r="C213" s="487"/>
      <c r="D213" s="96"/>
      <c r="E213" s="96"/>
      <c r="F213" s="96"/>
      <c r="G213" s="96"/>
      <c r="H213" s="96"/>
      <c r="I213" s="96"/>
      <c r="J213" s="96"/>
      <c r="K213" s="96"/>
      <c r="L213" s="96"/>
      <c r="M213" s="96"/>
      <c r="N213" s="96"/>
      <c r="O213" s="96"/>
      <c r="P213" s="168"/>
      <c r="Q213" s="168"/>
      <c r="R213" s="485"/>
      <c r="S213" s="485"/>
      <c r="T213" s="485"/>
      <c r="U213" s="485"/>
      <c r="V213" s="485"/>
      <c r="W213" s="485"/>
      <c r="X213" s="485"/>
      <c r="Y213" s="485"/>
      <c r="Z213" s="485"/>
      <c r="AA213" s="485"/>
      <c r="AB213" s="485"/>
      <c r="AC213" s="486"/>
      <c r="AD213" s="484"/>
      <c r="AE213" s="483"/>
    </row>
    <row r="214" spans="1:31" s="198" customFormat="1" ht="33.75" customHeight="1" x14ac:dyDescent="0.25">
      <c r="A214" s="96"/>
      <c r="B214" s="168"/>
      <c r="C214" s="487"/>
      <c r="D214" s="96"/>
      <c r="E214" s="96"/>
      <c r="F214" s="96"/>
      <c r="G214" s="96"/>
      <c r="H214" s="96"/>
      <c r="I214" s="96"/>
      <c r="J214" s="96"/>
      <c r="K214" s="96"/>
      <c r="L214" s="96"/>
      <c r="M214" s="96"/>
      <c r="N214" s="96"/>
      <c r="O214" s="96"/>
      <c r="P214" s="168"/>
      <c r="Q214" s="168"/>
      <c r="R214" s="485"/>
      <c r="S214" s="485"/>
      <c r="T214" s="485"/>
      <c r="U214" s="485"/>
      <c r="V214" s="485"/>
      <c r="W214" s="485"/>
      <c r="X214" s="485"/>
      <c r="Y214" s="485"/>
      <c r="Z214" s="485"/>
      <c r="AA214" s="485"/>
      <c r="AB214" s="485"/>
      <c r="AC214" s="486"/>
      <c r="AD214" s="484"/>
      <c r="AE214" s="483"/>
    </row>
    <row r="215" spans="1:31" s="198" customFormat="1" ht="33.75" customHeight="1" x14ac:dyDescent="0.25">
      <c r="A215" s="96"/>
      <c r="B215" s="168"/>
      <c r="C215" s="487"/>
      <c r="D215" s="96"/>
      <c r="E215" s="96"/>
      <c r="F215" s="96"/>
      <c r="G215" s="96"/>
      <c r="H215" s="96"/>
      <c r="I215" s="96"/>
      <c r="J215" s="96"/>
      <c r="K215" s="96"/>
      <c r="L215" s="96"/>
      <c r="M215" s="96"/>
      <c r="N215" s="96"/>
      <c r="O215" s="96"/>
      <c r="P215" s="168"/>
      <c r="Q215" s="168"/>
      <c r="R215" s="485"/>
      <c r="S215" s="485"/>
      <c r="T215" s="485"/>
      <c r="U215" s="485"/>
      <c r="V215" s="485"/>
      <c r="W215" s="485"/>
      <c r="X215" s="485"/>
      <c r="Y215" s="485"/>
      <c r="Z215" s="485"/>
      <c r="AA215" s="485"/>
      <c r="AB215" s="485"/>
      <c r="AC215" s="486"/>
      <c r="AD215" s="484"/>
      <c r="AE215" s="483"/>
    </row>
    <row r="216" spans="1:31" s="198" customFormat="1" ht="33.75" customHeight="1" x14ac:dyDescent="0.25">
      <c r="A216" s="96"/>
      <c r="B216" s="168"/>
      <c r="C216" s="487"/>
      <c r="D216" s="96"/>
      <c r="E216" s="96"/>
      <c r="F216" s="96"/>
      <c r="G216" s="96"/>
      <c r="H216" s="96"/>
      <c r="I216" s="96"/>
      <c r="J216" s="96"/>
      <c r="K216" s="96"/>
      <c r="L216" s="96"/>
      <c r="M216" s="96"/>
      <c r="N216" s="96"/>
      <c r="O216" s="96"/>
      <c r="P216" s="168"/>
      <c r="Q216" s="168"/>
      <c r="R216" s="485"/>
      <c r="S216" s="485"/>
      <c r="T216" s="485"/>
      <c r="U216" s="485"/>
      <c r="V216" s="485"/>
      <c r="W216" s="485"/>
      <c r="X216" s="485"/>
      <c r="Y216" s="485"/>
      <c r="Z216" s="485"/>
      <c r="AA216" s="485"/>
      <c r="AB216" s="485"/>
      <c r="AC216" s="486"/>
      <c r="AD216" s="484"/>
      <c r="AE216" s="483"/>
    </row>
    <row r="217" spans="1:31" s="198" customFormat="1" ht="33.75" customHeight="1" x14ac:dyDescent="0.25">
      <c r="A217" s="96"/>
      <c r="B217" s="168"/>
      <c r="C217" s="487"/>
      <c r="D217" s="96"/>
      <c r="E217" s="96"/>
      <c r="F217" s="96"/>
      <c r="G217" s="96"/>
      <c r="H217" s="96"/>
      <c r="I217" s="96"/>
      <c r="J217" s="96"/>
      <c r="K217" s="96"/>
      <c r="L217" s="96"/>
      <c r="M217" s="96"/>
      <c r="N217" s="96"/>
      <c r="O217" s="96"/>
      <c r="P217" s="168"/>
      <c r="Q217" s="168"/>
      <c r="R217" s="485"/>
      <c r="S217" s="485"/>
      <c r="T217" s="485"/>
      <c r="U217" s="485"/>
      <c r="V217" s="485"/>
      <c r="W217" s="485"/>
      <c r="X217" s="485"/>
      <c r="Y217" s="485"/>
      <c r="Z217" s="485"/>
      <c r="AA217" s="485"/>
      <c r="AB217" s="485"/>
      <c r="AC217" s="486"/>
      <c r="AD217" s="484"/>
      <c r="AE217" s="483"/>
    </row>
    <row r="218" spans="1:31" s="198" customFormat="1" ht="33.75" customHeight="1" x14ac:dyDescent="0.25">
      <c r="A218" s="96"/>
      <c r="B218" s="168"/>
      <c r="C218" s="487"/>
      <c r="D218" s="96"/>
      <c r="E218" s="96"/>
      <c r="F218" s="96"/>
      <c r="G218" s="96"/>
      <c r="H218" s="96"/>
      <c r="I218" s="96"/>
      <c r="J218" s="96"/>
      <c r="K218" s="96"/>
      <c r="L218" s="96"/>
      <c r="M218" s="96"/>
      <c r="N218" s="96"/>
      <c r="O218" s="96"/>
      <c r="P218" s="168"/>
      <c r="Q218" s="168"/>
      <c r="R218" s="485"/>
      <c r="S218" s="485"/>
      <c r="T218" s="485"/>
      <c r="U218" s="485"/>
      <c r="V218" s="485"/>
      <c r="W218" s="485"/>
      <c r="X218" s="485"/>
      <c r="Y218" s="485"/>
      <c r="Z218" s="485"/>
      <c r="AA218" s="485"/>
      <c r="AB218" s="485"/>
      <c r="AC218" s="486"/>
      <c r="AD218" s="484"/>
      <c r="AE218" s="483"/>
    </row>
    <row r="219" spans="1:31" s="198" customFormat="1" ht="33.75" customHeight="1" x14ac:dyDescent="0.25">
      <c r="A219" s="96"/>
      <c r="B219" s="168"/>
      <c r="C219" s="487"/>
      <c r="D219" s="96"/>
      <c r="E219" s="96"/>
      <c r="F219" s="96"/>
      <c r="G219" s="96"/>
      <c r="H219" s="96"/>
      <c r="I219" s="96"/>
      <c r="J219" s="96"/>
      <c r="K219" s="96"/>
      <c r="L219" s="96"/>
      <c r="M219" s="96"/>
      <c r="N219" s="96"/>
      <c r="O219" s="96"/>
      <c r="P219" s="168"/>
      <c r="Q219" s="168"/>
      <c r="R219" s="485"/>
      <c r="S219" s="485"/>
      <c r="T219" s="485"/>
      <c r="U219" s="485"/>
      <c r="V219" s="485"/>
      <c r="W219" s="485"/>
      <c r="X219" s="485"/>
      <c r="Y219" s="485"/>
      <c r="Z219" s="485"/>
      <c r="AA219" s="485"/>
      <c r="AB219" s="485"/>
      <c r="AC219" s="486"/>
      <c r="AD219" s="484"/>
      <c r="AE219" s="483"/>
    </row>
    <row r="220" spans="1:31" s="198" customFormat="1" ht="33.75" customHeight="1" x14ac:dyDescent="0.25">
      <c r="A220" s="96"/>
      <c r="B220" s="168"/>
      <c r="C220" s="487"/>
      <c r="D220" s="96"/>
      <c r="E220" s="96"/>
      <c r="F220" s="96"/>
      <c r="G220" s="96"/>
      <c r="H220" s="96"/>
      <c r="I220" s="96"/>
      <c r="J220" s="96"/>
      <c r="K220" s="96"/>
      <c r="L220" s="96"/>
      <c r="M220" s="96"/>
      <c r="N220" s="96"/>
      <c r="O220" s="96"/>
      <c r="P220" s="168"/>
      <c r="Q220" s="168"/>
      <c r="R220" s="485"/>
      <c r="S220" s="485"/>
      <c r="T220" s="485"/>
      <c r="U220" s="485"/>
      <c r="V220" s="485"/>
      <c r="W220" s="485"/>
      <c r="X220" s="485"/>
      <c r="Y220" s="485"/>
      <c r="Z220" s="485"/>
      <c r="AA220" s="485"/>
      <c r="AB220" s="485"/>
      <c r="AC220" s="486"/>
      <c r="AD220" s="484"/>
      <c r="AE220" s="483"/>
    </row>
    <row r="221" spans="1:31" s="198" customFormat="1" ht="33.75" customHeight="1" x14ac:dyDescent="0.25">
      <c r="A221" s="96"/>
      <c r="B221" s="168"/>
      <c r="C221" s="487"/>
      <c r="D221" s="96"/>
      <c r="E221" s="96"/>
      <c r="F221" s="96"/>
      <c r="G221" s="96"/>
      <c r="H221" s="96"/>
      <c r="I221" s="96"/>
      <c r="J221" s="96"/>
      <c r="K221" s="96"/>
      <c r="L221" s="96"/>
      <c r="M221" s="96"/>
      <c r="N221" s="96"/>
      <c r="O221" s="96"/>
      <c r="P221" s="168"/>
      <c r="Q221" s="168"/>
      <c r="R221" s="485"/>
      <c r="S221" s="485"/>
      <c r="T221" s="485"/>
      <c r="U221" s="485"/>
      <c r="V221" s="485"/>
      <c r="W221" s="485"/>
      <c r="X221" s="485"/>
      <c r="Y221" s="485"/>
      <c r="Z221" s="485"/>
      <c r="AA221" s="485"/>
      <c r="AB221" s="485"/>
      <c r="AC221" s="486"/>
      <c r="AD221" s="484"/>
      <c r="AE221" s="483"/>
    </row>
    <row r="222" spans="1:31" s="198" customFormat="1" ht="33.75" customHeight="1" x14ac:dyDescent="0.25">
      <c r="A222" s="96"/>
      <c r="B222" s="168"/>
      <c r="C222" s="487"/>
      <c r="D222" s="96"/>
      <c r="E222" s="96"/>
      <c r="F222" s="96"/>
      <c r="G222" s="96"/>
      <c r="H222" s="96"/>
      <c r="I222" s="96"/>
      <c r="J222" s="96"/>
      <c r="K222" s="96"/>
      <c r="L222" s="96"/>
      <c r="M222" s="96"/>
      <c r="N222" s="96"/>
      <c r="O222" s="96"/>
      <c r="P222" s="168"/>
      <c r="Q222" s="168"/>
      <c r="R222" s="485"/>
      <c r="S222" s="485"/>
      <c r="T222" s="485"/>
      <c r="U222" s="485"/>
      <c r="V222" s="485"/>
      <c r="W222" s="485"/>
      <c r="X222" s="485"/>
      <c r="Y222" s="485"/>
      <c r="Z222" s="485"/>
      <c r="AA222" s="485"/>
      <c r="AB222" s="485"/>
      <c r="AC222" s="486"/>
      <c r="AD222" s="484"/>
      <c r="AE222" s="483"/>
    </row>
    <row r="223" spans="1:31" s="198" customFormat="1" ht="33.75" customHeight="1" x14ac:dyDescent="0.25">
      <c r="A223" s="96"/>
      <c r="B223" s="168"/>
      <c r="C223" s="487"/>
      <c r="D223" s="96"/>
      <c r="E223" s="96"/>
      <c r="F223" s="96"/>
      <c r="G223" s="96"/>
      <c r="H223" s="96"/>
      <c r="I223" s="96"/>
      <c r="J223" s="96"/>
      <c r="K223" s="96"/>
      <c r="L223" s="96"/>
      <c r="M223" s="96"/>
      <c r="N223" s="96"/>
      <c r="O223" s="96"/>
      <c r="P223" s="168"/>
      <c r="Q223" s="168"/>
      <c r="R223" s="485"/>
      <c r="S223" s="485"/>
      <c r="T223" s="485"/>
      <c r="U223" s="485"/>
      <c r="V223" s="485"/>
      <c r="W223" s="485"/>
      <c r="X223" s="485"/>
      <c r="Y223" s="485"/>
      <c r="Z223" s="485"/>
      <c r="AA223" s="485"/>
      <c r="AB223" s="485"/>
      <c r="AC223" s="486"/>
      <c r="AD223" s="484"/>
      <c r="AE223" s="483"/>
    </row>
    <row r="224" spans="1:31" s="198" customFormat="1" ht="33.75" customHeight="1" x14ac:dyDescent="0.25">
      <c r="A224" s="96"/>
      <c r="B224" s="168"/>
      <c r="C224" s="487"/>
      <c r="D224" s="96"/>
      <c r="E224" s="96"/>
      <c r="F224" s="96"/>
      <c r="G224" s="96"/>
      <c r="H224" s="96"/>
      <c r="I224" s="96"/>
      <c r="J224" s="96"/>
      <c r="K224" s="96"/>
      <c r="L224" s="96"/>
      <c r="M224" s="96"/>
      <c r="N224" s="96"/>
      <c r="O224" s="96"/>
      <c r="P224" s="168"/>
      <c r="Q224" s="168"/>
      <c r="R224" s="485"/>
      <c r="S224" s="485"/>
      <c r="T224" s="485"/>
      <c r="U224" s="485"/>
      <c r="V224" s="485"/>
      <c r="W224" s="485"/>
      <c r="X224" s="485"/>
      <c r="Y224" s="485"/>
      <c r="Z224" s="485"/>
      <c r="AA224" s="485"/>
      <c r="AB224" s="485"/>
      <c r="AC224" s="486"/>
      <c r="AD224" s="484"/>
      <c r="AE224" s="483"/>
    </row>
    <row r="225" spans="1:31" s="198" customFormat="1" ht="33.75" customHeight="1" x14ac:dyDescent="0.25">
      <c r="A225" s="96"/>
      <c r="B225" s="168"/>
      <c r="C225" s="487"/>
      <c r="D225" s="96"/>
      <c r="E225" s="96"/>
      <c r="F225" s="96"/>
      <c r="G225" s="96"/>
      <c r="H225" s="96"/>
      <c r="I225" s="96"/>
      <c r="J225" s="96"/>
      <c r="K225" s="96"/>
      <c r="L225" s="96"/>
      <c r="M225" s="96"/>
      <c r="N225" s="96"/>
      <c r="O225" s="96"/>
      <c r="P225" s="168"/>
      <c r="Q225" s="168"/>
      <c r="R225" s="485"/>
      <c r="S225" s="485"/>
      <c r="T225" s="485"/>
      <c r="U225" s="485"/>
      <c r="V225" s="485"/>
      <c r="W225" s="485"/>
      <c r="X225" s="485"/>
      <c r="Y225" s="485"/>
      <c r="Z225" s="485"/>
      <c r="AA225" s="485"/>
      <c r="AB225" s="485"/>
      <c r="AC225" s="486"/>
      <c r="AD225" s="484"/>
      <c r="AE225" s="483"/>
    </row>
    <row r="226" spans="1:31" s="198" customFormat="1" ht="33.75" customHeight="1" x14ac:dyDescent="0.25">
      <c r="A226" s="96"/>
      <c r="B226" s="168"/>
      <c r="C226" s="487"/>
      <c r="D226" s="96"/>
      <c r="E226" s="96"/>
      <c r="F226" s="96"/>
      <c r="G226" s="96"/>
      <c r="H226" s="96"/>
      <c r="I226" s="96"/>
      <c r="J226" s="96"/>
      <c r="K226" s="96"/>
      <c r="L226" s="96"/>
      <c r="M226" s="96"/>
      <c r="N226" s="96"/>
      <c r="O226" s="96"/>
      <c r="P226" s="168"/>
      <c r="Q226" s="168"/>
      <c r="R226" s="485"/>
      <c r="S226" s="485"/>
      <c r="T226" s="485"/>
      <c r="U226" s="485"/>
      <c r="V226" s="485"/>
      <c r="W226" s="485"/>
      <c r="X226" s="485"/>
      <c r="Y226" s="485"/>
      <c r="Z226" s="485"/>
      <c r="AA226" s="485"/>
      <c r="AB226" s="485"/>
      <c r="AC226" s="486"/>
      <c r="AD226" s="484"/>
      <c r="AE226" s="483"/>
    </row>
    <row r="227" spans="1:31" s="198" customFormat="1" ht="33.75" customHeight="1" x14ac:dyDescent="0.25">
      <c r="A227" s="96"/>
      <c r="B227" s="168"/>
      <c r="C227" s="487"/>
      <c r="D227" s="96"/>
      <c r="E227" s="96"/>
      <c r="F227" s="96"/>
      <c r="G227" s="96"/>
      <c r="H227" s="96"/>
      <c r="I227" s="96"/>
      <c r="J227" s="96"/>
      <c r="K227" s="96"/>
      <c r="L227" s="96"/>
      <c r="M227" s="96"/>
      <c r="N227" s="96"/>
      <c r="O227" s="96"/>
      <c r="P227" s="168"/>
      <c r="Q227" s="168"/>
      <c r="R227" s="485"/>
      <c r="S227" s="485"/>
      <c r="T227" s="485"/>
      <c r="U227" s="485"/>
      <c r="V227" s="485"/>
      <c r="W227" s="485"/>
      <c r="X227" s="485"/>
      <c r="Y227" s="485"/>
      <c r="Z227" s="485"/>
      <c r="AA227" s="485"/>
      <c r="AB227" s="485"/>
      <c r="AC227" s="486"/>
      <c r="AD227" s="484"/>
      <c r="AE227" s="483"/>
    </row>
    <row r="228" spans="1:31" s="198" customFormat="1" ht="33.75" customHeight="1" x14ac:dyDescent="0.25">
      <c r="A228" s="96"/>
      <c r="B228" s="168"/>
      <c r="C228" s="487"/>
      <c r="D228" s="96"/>
      <c r="E228" s="96"/>
      <c r="F228" s="96"/>
      <c r="G228" s="96"/>
      <c r="H228" s="96"/>
      <c r="I228" s="96"/>
      <c r="J228" s="96"/>
      <c r="K228" s="96"/>
      <c r="L228" s="96"/>
      <c r="M228" s="96"/>
      <c r="N228" s="96"/>
      <c r="O228" s="96"/>
      <c r="P228" s="168"/>
      <c r="Q228" s="168"/>
      <c r="R228" s="485"/>
      <c r="S228" s="485"/>
      <c r="T228" s="485"/>
      <c r="U228" s="485"/>
      <c r="V228" s="485"/>
      <c r="W228" s="485"/>
      <c r="X228" s="485"/>
      <c r="Y228" s="485"/>
      <c r="Z228" s="485"/>
      <c r="AA228" s="485"/>
      <c r="AB228" s="485"/>
      <c r="AC228" s="486"/>
      <c r="AD228" s="484"/>
      <c r="AE228" s="483"/>
    </row>
    <row r="229" spans="1:31" s="198" customFormat="1" ht="33.75" customHeight="1" x14ac:dyDescent="0.25">
      <c r="A229" s="96"/>
      <c r="B229" s="168"/>
      <c r="C229" s="487"/>
      <c r="D229" s="96"/>
      <c r="E229" s="96"/>
      <c r="F229" s="96"/>
      <c r="G229" s="96"/>
      <c r="H229" s="96"/>
      <c r="I229" s="96"/>
      <c r="J229" s="96"/>
      <c r="K229" s="96"/>
      <c r="L229" s="96"/>
      <c r="M229" s="96"/>
      <c r="N229" s="96"/>
      <c r="O229" s="96"/>
      <c r="P229" s="168"/>
      <c r="Q229" s="168"/>
      <c r="R229" s="485"/>
      <c r="S229" s="485"/>
      <c r="T229" s="485"/>
      <c r="U229" s="485"/>
      <c r="V229" s="485"/>
      <c r="W229" s="485"/>
      <c r="X229" s="485"/>
      <c r="Y229" s="485"/>
      <c r="Z229" s="485"/>
      <c r="AA229" s="485"/>
      <c r="AB229" s="485"/>
      <c r="AC229" s="486"/>
      <c r="AD229" s="484"/>
      <c r="AE229" s="483"/>
    </row>
    <row r="230" spans="1:31" s="198" customFormat="1" ht="33.75" customHeight="1" x14ac:dyDescent="0.25">
      <c r="A230" s="96"/>
      <c r="B230" s="168"/>
      <c r="C230" s="487"/>
      <c r="D230" s="96"/>
      <c r="E230" s="96"/>
      <c r="F230" s="96"/>
      <c r="G230" s="96"/>
      <c r="H230" s="96"/>
      <c r="I230" s="96"/>
      <c r="J230" s="96"/>
      <c r="K230" s="96"/>
      <c r="L230" s="96"/>
      <c r="M230" s="96"/>
      <c r="N230" s="96"/>
      <c r="O230" s="96"/>
      <c r="P230" s="168"/>
      <c r="Q230" s="168"/>
      <c r="R230" s="485"/>
      <c r="S230" s="485"/>
      <c r="T230" s="485"/>
      <c r="U230" s="485"/>
      <c r="V230" s="485"/>
      <c r="W230" s="485"/>
      <c r="X230" s="485"/>
      <c r="Y230" s="485"/>
      <c r="Z230" s="485"/>
      <c r="AA230" s="485"/>
      <c r="AB230" s="485"/>
      <c r="AC230" s="486"/>
      <c r="AD230" s="484"/>
      <c r="AE230" s="483"/>
    </row>
    <row r="231" spans="1:31" s="198" customFormat="1" ht="33.75" customHeight="1" x14ac:dyDescent="0.25">
      <c r="A231" s="96"/>
      <c r="B231" s="168"/>
      <c r="C231" s="487"/>
      <c r="D231" s="96"/>
      <c r="E231" s="96"/>
      <c r="F231" s="96"/>
      <c r="G231" s="96"/>
      <c r="H231" s="96"/>
      <c r="I231" s="96"/>
      <c r="J231" s="96"/>
      <c r="K231" s="96"/>
      <c r="L231" s="96"/>
      <c r="M231" s="96"/>
      <c r="N231" s="96"/>
      <c r="O231" s="96"/>
      <c r="P231" s="168"/>
      <c r="Q231" s="168"/>
      <c r="R231" s="485"/>
      <c r="S231" s="485"/>
      <c r="T231" s="485"/>
      <c r="U231" s="485"/>
      <c r="V231" s="485"/>
      <c r="W231" s="485"/>
      <c r="X231" s="485"/>
      <c r="Y231" s="485"/>
      <c r="Z231" s="485"/>
      <c r="AA231" s="485"/>
      <c r="AB231" s="485"/>
      <c r="AC231" s="486"/>
      <c r="AD231" s="484"/>
      <c r="AE231" s="483"/>
    </row>
    <row r="232" spans="1:31" s="198" customFormat="1" ht="33.75" customHeight="1" x14ac:dyDescent="0.25">
      <c r="A232" s="96"/>
      <c r="B232" s="168"/>
      <c r="C232" s="487"/>
      <c r="D232" s="96"/>
      <c r="E232" s="96"/>
      <c r="F232" s="96"/>
      <c r="G232" s="96"/>
      <c r="H232" s="96"/>
      <c r="I232" s="96"/>
      <c r="J232" s="96"/>
      <c r="K232" s="96"/>
      <c r="L232" s="96"/>
      <c r="M232" s="96"/>
      <c r="N232" s="96"/>
      <c r="O232" s="96"/>
      <c r="P232" s="168"/>
      <c r="Q232" s="168"/>
      <c r="R232" s="485"/>
      <c r="S232" s="485"/>
      <c r="T232" s="485"/>
      <c r="U232" s="485"/>
      <c r="V232" s="485"/>
      <c r="W232" s="485"/>
      <c r="X232" s="485"/>
      <c r="Y232" s="485"/>
      <c r="Z232" s="485"/>
      <c r="AA232" s="485"/>
      <c r="AB232" s="485"/>
      <c r="AC232" s="486"/>
      <c r="AD232" s="484"/>
      <c r="AE232" s="483"/>
    </row>
    <row r="233" spans="1:31" s="198" customFormat="1" ht="33.75" customHeight="1" x14ac:dyDescent="0.25">
      <c r="A233" s="96"/>
      <c r="B233" s="168"/>
      <c r="C233" s="487"/>
      <c r="D233" s="96"/>
      <c r="E233" s="96"/>
      <c r="F233" s="96"/>
      <c r="G233" s="96"/>
      <c r="H233" s="96"/>
      <c r="I233" s="96"/>
      <c r="J233" s="96"/>
      <c r="K233" s="96"/>
      <c r="L233" s="96"/>
      <c r="M233" s="96"/>
      <c r="N233" s="96"/>
      <c r="O233" s="96"/>
      <c r="P233" s="168"/>
      <c r="Q233" s="168"/>
      <c r="R233" s="485"/>
      <c r="S233" s="485"/>
      <c r="T233" s="485"/>
      <c r="U233" s="485"/>
      <c r="V233" s="485"/>
      <c r="W233" s="485"/>
      <c r="X233" s="485"/>
      <c r="Y233" s="485"/>
      <c r="Z233" s="485"/>
      <c r="AA233" s="485"/>
      <c r="AB233" s="485"/>
      <c r="AC233" s="486"/>
      <c r="AD233" s="484"/>
      <c r="AE233" s="483"/>
    </row>
    <row r="234" spans="1:31" s="198" customFormat="1" ht="33.75" customHeight="1" x14ac:dyDescent="0.25">
      <c r="A234" s="96"/>
      <c r="B234" s="168"/>
      <c r="C234" s="487"/>
      <c r="D234" s="96"/>
      <c r="E234" s="96"/>
      <c r="F234" s="96"/>
      <c r="G234" s="96"/>
      <c r="H234" s="96"/>
      <c r="I234" s="96"/>
      <c r="J234" s="96"/>
      <c r="K234" s="96"/>
      <c r="L234" s="96"/>
      <c r="M234" s="96"/>
      <c r="N234" s="96"/>
      <c r="O234" s="96"/>
      <c r="P234" s="168"/>
      <c r="Q234" s="168"/>
      <c r="R234" s="485"/>
      <c r="S234" s="485"/>
      <c r="T234" s="485"/>
      <c r="U234" s="485"/>
      <c r="V234" s="485"/>
      <c r="W234" s="485"/>
      <c r="X234" s="485"/>
      <c r="Y234" s="485"/>
      <c r="Z234" s="485"/>
      <c r="AA234" s="485"/>
      <c r="AB234" s="485"/>
      <c r="AC234" s="486"/>
      <c r="AD234" s="484"/>
      <c r="AE234" s="483"/>
    </row>
    <row r="235" spans="1:31" s="198" customFormat="1" ht="33.75" customHeight="1" x14ac:dyDescent="0.25">
      <c r="A235" s="96"/>
      <c r="B235" s="168"/>
      <c r="C235" s="487"/>
      <c r="D235" s="96"/>
      <c r="E235" s="96"/>
      <c r="F235" s="96"/>
      <c r="G235" s="96"/>
      <c r="H235" s="96"/>
      <c r="I235" s="96"/>
      <c r="J235" s="96"/>
      <c r="K235" s="96"/>
      <c r="L235" s="96"/>
      <c r="M235" s="96"/>
      <c r="N235" s="96"/>
      <c r="O235" s="96"/>
      <c r="P235" s="168"/>
      <c r="Q235" s="168"/>
      <c r="R235" s="485"/>
      <c r="S235" s="485"/>
      <c r="T235" s="485"/>
      <c r="U235" s="485"/>
      <c r="V235" s="485"/>
      <c r="W235" s="485"/>
      <c r="X235" s="485"/>
      <c r="Y235" s="485"/>
      <c r="Z235" s="485"/>
      <c r="AA235" s="485"/>
      <c r="AB235" s="485"/>
      <c r="AC235" s="486"/>
      <c r="AD235" s="484"/>
      <c r="AE235" s="483"/>
    </row>
    <row r="236" spans="1:31" s="198" customFormat="1" ht="33.75" customHeight="1" x14ac:dyDescent="0.25">
      <c r="A236" s="96"/>
      <c r="B236" s="168"/>
      <c r="C236" s="487"/>
      <c r="D236" s="96"/>
      <c r="E236" s="96"/>
      <c r="F236" s="96"/>
      <c r="G236" s="96"/>
      <c r="H236" s="96"/>
      <c r="I236" s="96"/>
      <c r="J236" s="96"/>
      <c r="K236" s="96"/>
      <c r="L236" s="96"/>
      <c r="M236" s="96"/>
      <c r="N236" s="96"/>
      <c r="O236" s="96"/>
      <c r="P236" s="168"/>
      <c r="Q236" s="168"/>
      <c r="R236" s="485"/>
      <c r="S236" s="485"/>
      <c r="T236" s="485"/>
      <c r="U236" s="485"/>
      <c r="V236" s="485"/>
      <c r="W236" s="485"/>
      <c r="X236" s="485"/>
      <c r="Y236" s="485"/>
      <c r="Z236" s="485"/>
      <c r="AA236" s="485"/>
      <c r="AB236" s="485"/>
      <c r="AC236" s="486"/>
      <c r="AD236" s="484"/>
      <c r="AE236" s="483"/>
    </row>
    <row r="237" spans="1:31" s="198" customFormat="1" ht="33.75" customHeight="1" x14ac:dyDescent="0.25">
      <c r="A237" s="96"/>
      <c r="B237" s="168"/>
      <c r="C237" s="487"/>
      <c r="D237" s="96"/>
      <c r="E237" s="96"/>
      <c r="F237" s="96"/>
      <c r="G237" s="96"/>
      <c r="H237" s="96"/>
      <c r="I237" s="96"/>
      <c r="J237" s="96"/>
      <c r="K237" s="96"/>
      <c r="L237" s="96"/>
      <c r="M237" s="96"/>
      <c r="N237" s="96"/>
      <c r="O237" s="96"/>
      <c r="P237" s="168"/>
      <c r="Q237" s="168"/>
      <c r="R237" s="485"/>
      <c r="S237" s="485"/>
      <c r="T237" s="485"/>
      <c r="U237" s="485"/>
      <c r="V237" s="485"/>
      <c r="W237" s="485"/>
      <c r="X237" s="485"/>
      <c r="Y237" s="485"/>
      <c r="Z237" s="485"/>
      <c r="AA237" s="485"/>
      <c r="AB237" s="485"/>
      <c r="AC237" s="486"/>
      <c r="AD237" s="484"/>
      <c r="AE237" s="483"/>
    </row>
    <row r="238" spans="1:31" s="198" customFormat="1" ht="33.75" customHeight="1" x14ac:dyDescent="0.25">
      <c r="A238" s="96"/>
      <c r="B238" s="168"/>
      <c r="C238" s="487"/>
      <c r="D238" s="96"/>
      <c r="E238" s="96"/>
      <c r="F238" s="96"/>
      <c r="G238" s="96"/>
      <c r="H238" s="96"/>
      <c r="I238" s="96"/>
      <c r="J238" s="96"/>
      <c r="K238" s="96"/>
      <c r="L238" s="96"/>
      <c r="M238" s="96"/>
      <c r="N238" s="96"/>
      <c r="O238" s="96"/>
      <c r="P238" s="168"/>
      <c r="Q238" s="168"/>
      <c r="R238" s="485"/>
      <c r="S238" s="485"/>
      <c r="T238" s="485"/>
      <c r="U238" s="485"/>
      <c r="V238" s="485"/>
      <c r="W238" s="485"/>
      <c r="X238" s="485"/>
      <c r="Y238" s="485"/>
      <c r="Z238" s="485"/>
      <c r="AA238" s="485"/>
      <c r="AB238" s="485"/>
      <c r="AC238" s="486"/>
      <c r="AD238" s="484"/>
      <c r="AE238" s="483"/>
    </row>
    <row r="239" spans="1:31" s="198" customFormat="1" ht="33.75" customHeight="1" x14ac:dyDescent="0.25">
      <c r="A239" s="96"/>
      <c r="B239" s="168"/>
      <c r="C239" s="487"/>
      <c r="D239" s="96"/>
      <c r="E239" s="96"/>
      <c r="F239" s="96"/>
      <c r="G239" s="96"/>
      <c r="H239" s="96"/>
      <c r="I239" s="96"/>
      <c r="J239" s="96"/>
      <c r="K239" s="96"/>
      <c r="L239" s="96"/>
      <c r="M239" s="96"/>
      <c r="N239" s="96"/>
      <c r="O239" s="96"/>
      <c r="P239" s="168"/>
      <c r="Q239" s="168"/>
      <c r="R239" s="485"/>
      <c r="S239" s="485"/>
      <c r="T239" s="485"/>
      <c r="U239" s="485"/>
      <c r="V239" s="485"/>
      <c r="W239" s="485"/>
      <c r="X239" s="485"/>
      <c r="Y239" s="485"/>
      <c r="Z239" s="485"/>
      <c r="AA239" s="485"/>
      <c r="AB239" s="485"/>
      <c r="AC239" s="486"/>
      <c r="AD239" s="484"/>
      <c r="AE239" s="483"/>
    </row>
  </sheetData>
  <mergeCells count="2">
    <mergeCell ref="P130:Q130"/>
    <mergeCell ref="P131:Q13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abSelected="1" zoomScale="70" zoomScaleNormal="70" workbookViewId="0">
      <selection activeCell="J8" sqref="J8"/>
    </sheetView>
  </sheetViews>
  <sheetFormatPr baseColWidth="10" defaultColWidth="9.140625" defaultRowHeight="15" x14ac:dyDescent="0.25"/>
  <cols>
    <col min="1" max="1" width="26.140625" customWidth="1"/>
    <col min="2" max="2" width="21.140625" customWidth="1"/>
    <col min="3" max="3" width="19.5703125" bestFit="1" customWidth="1"/>
    <col min="4" max="4" width="18.7109375" customWidth="1"/>
    <col min="5" max="6" width="16.42578125" customWidth="1"/>
    <col min="7" max="7" width="19.7109375" customWidth="1"/>
    <col min="8" max="8" width="22.140625" customWidth="1"/>
    <col min="9" max="9" width="20.42578125" customWidth="1"/>
    <col min="10" max="10" width="21.42578125" customWidth="1"/>
    <col min="11" max="11" width="18.42578125" customWidth="1"/>
    <col min="12" max="12" width="16.85546875" customWidth="1"/>
  </cols>
  <sheetData>
    <row r="3" spans="1:12" ht="19.5" thickBot="1" x14ac:dyDescent="0.35">
      <c r="A3" s="74"/>
      <c r="B3" s="74"/>
      <c r="C3" s="74"/>
      <c r="D3" s="74"/>
      <c r="E3" s="74"/>
      <c r="F3" s="74"/>
      <c r="G3" s="74"/>
      <c r="H3" s="74"/>
      <c r="I3" s="74"/>
      <c r="J3" s="74"/>
      <c r="K3" s="74"/>
      <c r="L3" s="74"/>
    </row>
    <row r="4" spans="1:12" ht="42" customHeight="1" thickBot="1" x14ac:dyDescent="0.3">
      <c r="A4" s="1172" t="s">
        <v>77</v>
      </c>
      <c r="B4" s="1173"/>
      <c r="C4" s="1173"/>
      <c r="D4" s="1173"/>
      <c r="E4" s="1173"/>
      <c r="F4" s="1173"/>
      <c r="G4" s="1173"/>
      <c r="H4" s="1173"/>
      <c r="I4" s="1173"/>
      <c r="J4" s="1173"/>
      <c r="K4" s="1173"/>
      <c r="L4" s="1173"/>
    </row>
    <row r="5" spans="1:12" ht="24.75" customHeight="1" thickBot="1" x14ac:dyDescent="0.3">
      <c r="A5" s="1177" t="s">
        <v>66</v>
      </c>
      <c r="B5" s="1177"/>
      <c r="C5" s="50"/>
      <c r="D5" s="50"/>
      <c r="E5" s="50"/>
      <c r="F5" s="50"/>
      <c r="G5" s="50"/>
      <c r="H5" s="50"/>
      <c r="I5" s="50"/>
      <c r="J5" s="50"/>
      <c r="K5" s="50"/>
      <c r="L5" s="50"/>
    </row>
    <row r="6" spans="1:12" ht="48" customHeight="1" thickBot="1" x14ac:dyDescent="0.3">
      <c r="A6" s="847" t="s">
        <v>78</v>
      </c>
      <c r="B6" s="848" t="s">
        <v>19</v>
      </c>
      <c r="C6" s="848" t="s">
        <v>100</v>
      </c>
      <c r="D6" s="848" t="s">
        <v>41</v>
      </c>
      <c r="E6" s="848" t="s">
        <v>24</v>
      </c>
      <c r="F6" s="848" t="s">
        <v>346</v>
      </c>
      <c r="G6" s="848" t="s">
        <v>183</v>
      </c>
      <c r="H6" s="848" t="s">
        <v>79</v>
      </c>
      <c r="I6" s="848" t="s">
        <v>80</v>
      </c>
      <c r="J6" s="848" t="s">
        <v>81</v>
      </c>
      <c r="K6" s="848" t="s">
        <v>26</v>
      </c>
      <c r="L6" s="849" t="s">
        <v>44</v>
      </c>
    </row>
    <row r="7" spans="1:12" ht="87" customHeight="1" x14ac:dyDescent="0.25">
      <c r="A7" s="288" t="s">
        <v>82</v>
      </c>
      <c r="B7" s="1174" t="s">
        <v>77</v>
      </c>
      <c r="C7" s="291">
        <v>8061.6993309999998</v>
      </c>
      <c r="D7" s="291">
        <v>7774.053062</v>
      </c>
      <c r="E7" s="291">
        <v>7774.053062</v>
      </c>
      <c r="F7" s="308">
        <v>1</v>
      </c>
      <c r="G7" s="295">
        <v>0</v>
      </c>
      <c r="H7" s="291">
        <v>7528.7133270000004</v>
      </c>
      <c r="I7" s="289">
        <v>0.96844120653109078</v>
      </c>
      <c r="J7" s="291">
        <v>245.33973499999956</v>
      </c>
      <c r="K7" s="291">
        <v>588.94506000000001</v>
      </c>
      <c r="L7" s="290">
        <v>7.575778751482877E-2</v>
      </c>
    </row>
    <row r="8" spans="1:12" ht="107.25" customHeight="1" x14ac:dyDescent="0.25">
      <c r="A8" s="282" t="s">
        <v>83</v>
      </c>
      <c r="B8" s="1175"/>
      <c r="C8" s="292">
        <v>7094.796609</v>
      </c>
      <c r="D8" s="292">
        <v>6868.046609</v>
      </c>
      <c r="E8" s="293">
        <v>6868.046609</v>
      </c>
      <c r="F8" s="309">
        <v>1</v>
      </c>
      <c r="G8" s="296">
        <v>0</v>
      </c>
      <c r="H8" s="292">
        <v>638.87232900000004</v>
      </c>
      <c r="I8" s="76">
        <v>9.3020965839517064E-2</v>
      </c>
      <c r="J8" s="292">
        <v>6229.1742800000002</v>
      </c>
      <c r="K8" s="292">
        <v>31.922944999999999</v>
      </c>
      <c r="L8" s="283">
        <v>4.6480384914930036E-3</v>
      </c>
    </row>
    <row r="9" spans="1:12" ht="48" customHeight="1" x14ac:dyDescent="0.25">
      <c r="A9" s="282" t="s">
        <v>92</v>
      </c>
      <c r="B9" s="1175"/>
      <c r="C9" s="292">
        <v>10263.157662</v>
      </c>
      <c r="D9" s="292">
        <v>1800</v>
      </c>
      <c r="E9" s="292">
        <v>1800</v>
      </c>
      <c r="F9" s="309">
        <v>1</v>
      </c>
      <c r="G9" s="296">
        <v>0</v>
      </c>
      <c r="H9" s="292">
        <v>1799.99999432</v>
      </c>
      <c r="I9" s="76">
        <v>0.99999999684444452</v>
      </c>
      <c r="J9" s="292">
        <v>5.6799999583745375E-6</v>
      </c>
      <c r="K9" s="292">
        <v>0</v>
      </c>
      <c r="L9" s="283">
        <v>0</v>
      </c>
    </row>
    <row r="10" spans="1:12" ht="45" customHeight="1" thickBot="1" x14ac:dyDescent="0.3">
      <c r="A10" s="285" t="s">
        <v>84</v>
      </c>
      <c r="B10" s="1176"/>
      <c r="C10" s="294">
        <v>6544.5463980000004</v>
      </c>
      <c r="D10" s="294">
        <v>2829.3421960000001</v>
      </c>
      <c r="E10" s="294">
        <v>2829.3421960000001</v>
      </c>
      <c r="F10" s="310">
        <v>1</v>
      </c>
      <c r="G10" s="297">
        <v>0</v>
      </c>
      <c r="H10" s="294">
        <v>2534.4120766000001</v>
      </c>
      <c r="I10" s="286">
        <v>0.89576018064659724</v>
      </c>
      <c r="J10" s="294">
        <v>294.93011939999997</v>
      </c>
      <c r="K10" s="294">
        <v>583.64322500000003</v>
      </c>
      <c r="L10" s="287">
        <v>0.20628230329478323</v>
      </c>
    </row>
    <row r="11" spans="1:12" ht="31.5" customHeight="1" thickBot="1" x14ac:dyDescent="0.3">
      <c r="A11" s="840" t="s">
        <v>67</v>
      </c>
      <c r="B11" s="841"/>
      <c r="C11" s="842">
        <v>31964.199999999997</v>
      </c>
      <c r="D11" s="842">
        <v>19271.441867000001</v>
      </c>
      <c r="E11" s="842">
        <v>19271.441867000001</v>
      </c>
      <c r="F11" s="843">
        <v>1</v>
      </c>
      <c r="G11" s="844">
        <v>0</v>
      </c>
      <c r="H11" s="842">
        <v>12501.997726920001</v>
      </c>
      <c r="I11" s="845">
        <v>0.64873182884816472</v>
      </c>
      <c r="J11" s="842">
        <v>6769.4441400800006</v>
      </c>
      <c r="K11" s="842">
        <v>1204.5112300000001</v>
      </c>
      <c r="L11" s="846">
        <v>6.2502392831466289E-2</v>
      </c>
    </row>
    <row r="12" spans="1:12" x14ac:dyDescent="0.25">
      <c r="A12" t="s">
        <v>542</v>
      </c>
    </row>
    <row r="13" spans="1:12" x14ac:dyDescent="0.25">
      <c r="H13" s="2"/>
    </row>
    <row r="15" spans="1:12" x14ac:dyDescent="0.25">
      <c r="H15" s="2"/>
      <c r="J15" s="102"/>
    </row>
    <row r="16" spans="1:12" x14ac:dyDescent="0.25">
      <c r="J16" s="2"/>
    </row>
    <row r="17" spans="8:8" x14ac:dyDescent="0.25">
      <c r="H17" s="2"/>
    </row>
  </sheetData>
  <mergeCells count="3">
    <mergeCell ref="A4:L4"/>
    <mergeCell ref="B7:B10"/>
    <mergeCell ref="A5:B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workbookViewId="0"/>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179" bestFit="1" customWidth="1"/>
  </cols>
  <sheetData>
    <row r="1" spans="2:10" x14ac:dyDescent="0.25">
      <c r="B1" s="172" t="str">
        <f>+'CONSOLIDADO '!A20</f>
        <v xml:space="preserve"> Ejecución vigencia 2024. Reporte 30 de junio de 2024</v>
      </c>
    </row>
    <row r="2" spans="2:10" ht="15" customHeight="1" thickBot="1" x14ac:dyDescent="0.3">
      <c r="D2" s="2"/>
    </row>
    <row r="3" spans="2:10" ht="25.5" customHeight="1" thickBot="1" x14ac:dyDescent="0.3">
      <c r="B3" s="1178" t="str">
        <f>+'CONSOLIDADO '!A20</f>
        <v xml:space="preserve"> Ejecución vigencia 2024. Reporte 30 de junio de 2024</v>
      </c>
      <c r="C3" s="1179"/>
      <c r="D3" s="1179"/>
      <c r="E3" s="1179"/>
      <c r="F3" s="1179"/>
      <c r="G3" s="1179"/>
      <c r="H3" s="1179"/>
      <c r="I3" s="1179"/>
      <c r="J3" s="1180"/>
    </row>
    <row r="4" spans="2:10" ht="32.25" thickBot="1" x14ac:dyDescent="0.3">
      <c r="B4" s="663" t="s">
        <v>328</v>
      </c>
      <c r="C4" s="663" t="s">
        <v>329</v>
      </c>
      <c r="D4" s="663" t="s">
        <v>365</v>
      </c>
      <c r="E4" s="663" t="s">
        <v>330</v>
      </c>
      <c r="F4" s="679" t="s">
        <v>339</v>
      </c>
      <c r="G4" s="679" t="s">
        <v>340</v>
      </c>
      <c r="H4" s="679" t="s">
        <v>341</v>
      </c>
      <c r="I4" s="679" t="s">
        <v>342</v>
      </c>
      <c r="J4" s="679" t="s">
        <v>496</v>
      </c>
    </row>
    <row r="5" spans="2:10" ht="19.5" thickBot="1" x14ac:dyDescent="0.3">
      <c r="B5" s="1183" t="s">
        <v>361</v>
      </c>
      <c r="C5" s="171" t="s">
        <v>331</v>
      </c>
      <c r="D5" s="653">
        <f>+'CONSOLIDADO '!B13</f>
        <v>858542.70000000019</v>
      </c>
      <c r="E5" s="654">
        <f>+'CONSOLIDADO '!E13</f>
        <v>844217.30087200005</v>
      </c>
      <c r="F5" s="654">
        <f>+'CONSOLIDADO '!I13</f>
        <v>393232.24412163004</v>
      </c>
      <c r="G5" s="170">
        <f>+F5/E5</f>
        <v>0.46579505503554208</v>
      </c>
      <c r="H5" s="654">
        <f>+'CONSOLIDADO '!L13</f>
        <v>143507.49834264</v>
      </c>
      <c r="I5" s="170">
        <f>+H5/E5</f>
        <v>0.16998881472152932</v>
      </c>
      <c r="J5" s="654">
        <f>+'CONSOLIDADO '!O13</f>
        <v>136865.54021562089</v>
      </c>
    </row>
    <row r="6" spans="2:10" ht="19.5" thickBot="1" x14ac:dyDescent="0.3">
      <c r="B6" s="1184"/>
      <c r="C6" s="171" t="s">
        <v>334</v>
      </c>
      <c r="D6" s="653">
        <f>+'CONSOLIDADO '!B15</f>
        <v>593383.75031399983</v>
      </c>
      <c r="E6" s="654">
        <f>+'CONSOLIDADO '!E15</f>
        <v>542554.50408499979</v>
      </c>
      <c r="F6" s="654">
        <f>+'CONSOLIDADO '!I15</f>
        <v>274969.20213584002</v>
      </c>
      <c r="G6" s="170">
        <f>+F6/E6</f>
        <v>0.50680475429757321</v>
      </c>
      <c r="H6" s="654">
        <f>+'CONSOLIDADO '!L14</f>
        <v>38914.467117180015</v>
      </c>
      <c r="I6" s="170">
        <f t="shared" ref="I6:I21" si="0">+H6/E6</f>
        <v>7.172453057561097E-2</v>
      </c>
      <c r="J6" s="654">
        <f>+'CONSOLIDADO '!O15</f>
        <v>37854.027357180006</v>
      </c>
    </row>
    <row r="7" spans="2:10" ht="19.5" thickBot="1" x14ac:dyDescent="0.3">
      <c r="B7" s="1184"/>
      <c r="C7" s="171" t="s">
        <v>332</v>
      </c>
      <c r="D7" s="653">
        <f>+'CONSOLIDADO '!B18</f>
        <v>1462</v>
      </c>
      <c r="E7" s="654" t="e">
        <f>+#REF!</f>
        <v>#REF!</v>
      </c>
      <c r="F7" s="654" t="e">
        <f>+#REF!</f>
        <v>#REF!</v>
      </c>
      <c r="G7" s="170">
        <f>+IF(ISERROR(F7/E7),0,F7/E7)</f>
        <v>0</v>
      </c>
      <c r="H7" s="654" t="e">
        <f>+#REF!</f>
        <v>#REF!</v>
      </c>
      <c r="I7" s="170" t="e">
        <f>+H7/E7</f>
        <v>#REF!</v>
      </c>
      <c r="J7" s="654">
        <f>+'CONSOLIDADO '!O18</f>
        <v>0</v>
      </c>
    </row>
    <row r="8" spans="2:10" ht="19.5" thickBot="1" x14ac:dyDescent="0.3">
      <c r="B8" s="1185"/>
      <c r="C8" s="242" t="s">
        <v>333</v>
      </c>
      <c r="D8" s="655">
        <f>+D5+D6+D7</f>
        <v>1453388.450314</v>
      </c>
      <c r="E8" s="656" t="e">
        <f>+E5+E6+E7</f>
        <v>#REF!</v>
      </c>
      <c r="F8" s="656" t="e">
        <f>+F5+F6+F7</f>
        <v>#REF!</v>
      </c>
      <c r="G8" s="243" t="e">
        <f>+F8/E8</f>
        <v>#REF!</v>
      </c>
      <c r="H8" s="656" t="e">
        <f>+H5+H6+H7</f>
        <v>#REF!</v>
      </c>
      <c r="I8" s="243" t="e">
        <f t="shared" si="0"/>
        <v>#REF!</v>
      </c>
      <c r="J8" s="656">
        <f>+J5+J7+J6</f>
        <v>174719.56757280091</v>
      </c>
    </row>
    <row r="9" spans="2:10" ht="39.75" customHeight="1" thickBot="1" x14ac:dyDescent="0.3">
      <c r="B9" s="1183" t="s">
        <v>335</v>
      </c>
      <c r="C9" s="171" t="s">
        <v>331</v>
      </c>
      <c r="D9" s="653" t="e">
        <f>+'30 de junio de 2024'!F153-'30 de junio de 2024'!F150</f>
        <v>#REF!</v>
      </c>
      <c r="E9" s="657" t="e">
        <f>+'30 de junio de 2024'!I153-'30 de junio de 2024'!I150</f>
        <v>#REF!</v>
      </c>
      <c r="F9" s="654" t="e">
        <f>+'30 de junio de 2024'!J153-'30 de junio de 2024'!J150</f>
        <v>#REF!</v>
      </c>
      <c r="G9" s="170" t="e">
        <f t="shared" ref="G9:G21" si="1">+F9/E9</f>
        <v>#REF!</v>
      </c>
      <c r="H9" s="654" t="e">
        <f>+'30 de junio de 2024'!K153-'30 de junio de 2024'!K150</f>
        <v>#REF!</v>
      </c>
      <c r="I9" s="170" t="e">
        <f t="shared" si="0"/>
        <v>#REF!</v>
      </c>
      <c r="J9" s="654" t="e">
        <f>+'30 de junio de 2024'!P153-'30 de junio de 2024'!P150</f>
        <v>#REF!</v>
      </c>
    </row>
    <row r="10" spans="2:10" ht="39.75" customHeight="1" thickBot="1" x14ac:dyDescent="0.3">
      <c r="B10" s="1184"/>
      <c r="C10" s="304" t="s">
        <v>377</v>
      </c>
      <c r="D10" s="653" t="e">
        <f>+'30 de junio de 2024'!F150</f>
        <v>#REF!</v>
      </c>
      <c r="E10" s="657" t="e">
        <f>+'30 de junio de 2024'!I150</f>
        <v>#REF!</v>
      </c>
      <c r="F10" s="654" t="e">
        <f>+'30 de junio de 2024'!J150</f>
        <v>#REF!</v>
      </c>
      <c r="G10" s="170" t="e">
        <f>+F10/E10</f>
        <v>#REF!</v>
      </c>
      <c r="H10" s="654" t="e">
        <f>+'30 de junio de 2024'!K150</f>
        <v>#REF!</v>
      </c>
      <c r="I10" s="170" t="e">
        <f>+H10/E10</f>
        <v>#REF!</v>
      </c>
      <c r="J10" s="654" t="e">
        <f>+'30 de junio de 2024'!P150</f>
        <v>#REF!</v>
      </c>
    </row>
    <row r="11" spans="2:10" ht="19.5" thickBot="1" x14ac:dyDescent="0.3">
      <c r="B11" s="1184"/>
      <c r="C11" s="171" t="s">
        <v>334</v>
      </c>
      <c r="D11" s="653" t="e">
        <f>+'30 de junio de 2024'!F152</f>
        <v>#REF!</v>
      </c>
      <c r="E11" s="654" t="e">
        <f>+'30 de junio de 2024'!I152</f>
        <v>#REF!</v>
      </c>
      <c r="F11" s="654" t="e">
        <f>+'30 de junio de 2024'!J152</f>
        <v>#REF!</v>
      </c>
      <c r="G11" s="170" t="e">
        <f t="shared" si="1"/>
        <v>#REF!</v>
      </c>
      <c r="H11" s="654" t="e">
        <f>+'30 de junio de 2024'!K152</f>
        <v>#REF!</v>
      </c>
      <c r="I11" s="170" t="e">
        <f t="shared" si="0"/>
        <v>#REF!</v>
      </c>
      <c r="J11" s="654" t="e">
        <f>+'30 de junio de 2024'!P152</f>
        <v>#REF!</v>
      </c>
    </row>
    <row r="12" spans="2:10" ht="19.5" thickBot="1" x14ac:dyDescent="0.3">
      <c r="B12" s="1185"/>
      <c r="C12" s="242" t="s">
        <v>333</v>
      </c>
      <c r="D12" s="655" t="e">
        <f>+D9+D10+D11</f>
        <v>#REF!</v>
      </c>
      <c r="E12" s="655" t="e">
        <f>+E9+E10+E11</f>
        <v>#REF!</v>
      </c>
      <c r="F12" s="655" t="e">
        <f>+F9+F10+F11</f>
        <v>#REF!</v>
      </c>
      <c r="G12" s="243" t="e">
        <f t="shared" si="1"/>
        <v>#REF!</v>
      </c>
      <c r="H12" s="656" t="e">
        <f>+H9+H11+H10</f>
        <v>#REF!</v>
      </c>
      <c r="I12" s="243" t="e">
        <f>+H12/E12</f>
        <v>#REF!</v>
      </c>
      <c r="J12" s="655" t="e">
        <f>+J9+J11+J10</f>
        <v>#REF!</v>
      </c>
    </row>
    <row r="13" spans="2:10" ht="19.5" thickBot="1" x14ac:dyDescent="0.3">
      <c r="B13" s="1183" t="s">
        <v>336</v>
      </c>
      <c r="C13" s="171" t="s">
        <v>331</v>
      </c>
      <c r="D13" s="653" t="e">
        <f>+'30 de junio de 2024'!F170</f>
        <v>#REF!</v>
      </c>
      <c r="E13" s="654" t="e">
        <f>+'30 de junio de 2024'!I170</f>
        <v>#REF!</v>
      </c>
      <c r="F13" s="654" t="e">
        <f>+'30 de junio de 2024'!J170</f>
        <v>#REF!</v>
      </c>
      <c r="G13" s="170" t="e">
        <f t="shared" si="1"/>
        <v>#REF!</v>
      </c>
      <c r="H13" s="654" t="e">
        <f>+'30 de junio de 2024'!K170</f>
        <v>#REF!</v>
      </c>
      <c r="I13" s="170" t="e">
        <f t="shared" si="0"/>
        <v>#REF!</v>
      </c>
      <c r="J13" s="654" t="e">
        <f>+'30 de junio de 2024'!P170</f>
        <v>#REF!</v>
      </c>
    </row>
    <row r="14" spans="2:10" ht="19.5" thickBot="1" x14ac:dyDescent="0.3">
      <c r="B14" s="1184"/>
      <c r="C14" s="171" t="s">
        <v>334</v>
      </c>
      <c r="D14" s="653" t="e">
        <f>+'30 de junio de 2024'!F169</f>
        <v>#REF!</v>
      </c>
      <c r="E14" s="654" t="e">
        <f>+'30 de junio de 2024'!I169</f>
        <v>#REF!</v>
      </c>
      <c r="F14" s="654" t="e">
        <f>+'30 de junio de 2024'!J169</f>
        <v>#REF!</v>
      </c>
      <c r="G14" s="170" t="e">
        <f t="shared" si="1"/>
        <v>#REF!</v>
      </c>
      <c r="H14" s="654" t="e">
        <f>+'30 de junio de 2024'!K169</f>
        <v>#REF!</v>
      </c>
      <c r="I14" s="170" t="e">
        <f t="shared" si="0"/>
        <v>#REF!</v>
      </c>
      <c r="J14" s="654" t="e">
        <f>+'30 de junio de 2024'!P169</f>
        <v>#REF!</v>
      </c>
    </row>
    <row r="15" spans="2:10" ht="19.5" thickBot="1" x14ac:dyDescent="0.3">
      <c r="B15" s="1185"/>
      <c r="C15" s="242" t="s">
        <v>333</v>
      </c>
      <c r="D15" s="655" t="e">
        <f>+D13+D14</f>
        <v>#REF!</v>
      </c>
      <c r="E15" s="656" t="e">
        <f>+E13+E14</f>
        <v>#REF!</v>
      </c>
      <c r="F15" s="656" t="e">
        <f>+F13+F14</f>
        <v>#REF!</v>
      </c>
      <c r="G15" s="243" t="e">
        <f t="shared" si="1"/>
        <v>#REF!</v>
      </c>
      <c r="H15" s="656" t="e">
        <f>+H13+H14</f>
        <v>#REF!</v>
      </c>
      <c r="I15" s="243" t="e">
        <f>+H15/E15</f>
        <v>#REF!</v>
      </c>
      <c r="J15" s="656" t="e">
        <f>+J13+J14</f>
        <v>#REF!</v>
      </c>
    </row>
    <row r="16" spans="2:10" ht="39.75" customHeight="1" thickBot="1" x14ac:dyDescent="0.3">
      <c r="B16" s="1183" t="s">
        <v>337</v>
      </c>
      <c r="C16" s="171" t="s">
        <v>331</v>
      </c>
      <c r="D16" s="653" t="e">
        <f>+'30 de junio de 2024'!F186</f>
        <v>#REF!</v>
      </c>
      <c r="E16" s="677" t="e">
        <f>+'30 de junio de 2024'!I186</f>
        <v>#REF!</v>
      </c>
      <c r="F16" s="654" t="e">
        <f>+'30 de junio de 2024'!J186</f>
        <v>#REF!</v>
      </c>
      <c r="G16" s="170" t="e">
        <f t="shared" si="1"/>
        <v>#REF!</v>
      </c>
      <c r="H16" s="654" t="e">
        <f>+'30 de junio de 2024'!K186</f>
        <v>#REF!</v>
      </c>
      <c r="I16" s="170" t="e">
        <f t="shared" si="0"/>
        <v>#REF!</v>
      </c>
      <c r="J16" s="654" t="e">
        <f>+'30 de junio de 2024'!P186</f>
        <v>#REF!</v>
      </c>
    </row>
    <row r="17" spans="2:10" ht="19.5" thickBot="1" x14ac:dyDescent="0.3">
      <c r="B17" s="1184"/>
      <c r="C17" s="171" t="s">
        <v>334</v>
      </c>
      <c r="D17" s="653" t="e">
        <f>+'30 de junio de 2024'!F185</f>
        <v>#REF!</v>
      </c>
      <c r="E17" s="677" t="e">
        <f>+'30 de junio de 2024'!I185</f>
        <v>#REF!</v>
      </c>
      <c r="F17" s="654" t="e">
        <f>+'30 de junio de 2024'!J185</f>
        <v>#REF!</v>
      </c>
      <c r="G17" s="170" t="e">
        <f t="shared" si="1"/>
        <v>#REF!</v>
      </c>
      <c r="H17" s="654" t="e">
        <f>+'30 de junio de 2024'!K185</f>
        <v>#REF!</v>
      </c>
      <c r="I17" s="170" t="e">
        <f t="shared" si="0"/>
        <v>#REF!</v>
      </c>
      <c r="J17" s="654" t="e">
        <f>+'30 de junio de 2024'!P185</f>
        <v>#REF!</v>
      </c>
    </row>
    <row r="18" spans="2:10" ht="19.5" thickBot="1" x14ac:dyDescent="0.3">
      <c r="B18" s="1185"/>
      <c r="C18" s="242" t="s">
        <v>333</v>
      </c>
      <c r="D18" s="655" t="e">
        <f>+D16+D17</f>
        <v>#REF!</v>
      </c>
      <c r="E18" s="656" t="e">
        <f>+E16+E17</f>
        <v>#REF!</v>
      </c>
      <c r="F18" s="656" t="e">
        <f>+F16+F17</f>
        <v>#REF!</v>
      </c>
      <c r="G18" s="243" t="e">
        <f t="shared" si="1"/>
        <v>#REF!</v>
      </c>
      <c r="H18" s="656" t="e">
        <f>+H16+H17</f>
        <v>#REF!</v>
      </c>
      <c r="I18" s="243" t="e">
        <f t="shared" si="0"/>
        <v>#REF!</v>
      </c>
      <c r="J18" s="656" t="e">
        <f>+J16+J17</f>
        <v>#REF!</v>
      </c>
    </row>
    <row r="19" spans="2:10" ht="39.75" customHeight="1" thickBot="1" x14ac:dyDescent="0.3">
      <c r="B19" s="1183" t="s">
        <v>338</v>
      </c>
      <c r="C19" s="171" t="s">
        <v>331</v>
      </c>
      <c r="D19" s="653" t="e">
        <f>+'30 de junio de 2024'!F126</f>
        <v>#REF!</v>
      </c>
      <c r="E19" s="654" t="e">
        <f>+'30 de junio de 2024'!I126</f>
        <v>#REF!</v>
      </c>
      <c r="F19" s="654" t="e">
        <f>+'30 de junio de 2024'!J126</f>
        <v>#REF!</v>
      </c>
      <c r="G19" s="170" t="e">
        <f t="shared" si="1"/>
        <v>#REF!</v>
      </c>
      <c r="H19" s="654" t="e">
        <f>+'30 de junio de 2024'!K126</f>
        <v>#REF!</v>
      </c>
      <c r="I19" s="170" t="e">
        <f t="shared" si="0"/>
        <v>#REF!</v>
      </c>
      <c r="J19" s="654" t="e">
        <f>+'30 de junio de 2024'!P126</f>
        <v>#REF!</v>
      </c>
    </row>
    <row r="20" spans="2:10" ht="19.5" thickBot="1" x14ac:dyDescent="0.3">
      <c r="B20" s="1184"/>
      <c r="C20" s="171" t="s">
        <v>334</v>
      </c>
      <c r="D20" s="653" t="e">
        <f>+'30 de junio de 2024'!F125</f>
        <v>#REF!</v>
      </c>
      <c r="E20" s="654" t="e">
        <f>+'30 de junio de 2024'!I125</f>
        <v>#REF!</v>
      </c>
      <c r="F20" s="654" t="e">
        <f>+'30 de junio de 2024'!J125</f>
        <v>#REF!</v>
      </c>
      <c r="G20" s="170" t="e">
        <f t="shared" si="1"/>
        <v>#REF!</v>
      </c>
      <c r="H20" s="658" t="e">
        <f>+'30 de junio de 2024'!K125</f>
        <v>#REF!</v>
      </c>
      <c r="I20" s="170" t="e">
        <f t="shared" si="0"/>
        <v>#REF!</v>
      </c>
      <c r="J20" s="658" t="e">
        <f>+'30 de junio de 2024'!P125</f>
        <v>#REF!</v>
      </c>
    </row>
    <row r="21" spans="2:10" ht="19.5" thickBot="1" x14ac:dyDescent="0.3">
      <c r="B21" s="1185"/>
      <c r="C21" s="242" t="s">
        <v>333</v>
      </c>
      <c r="D21" s="655" t="e">
        <f>+D19+D20</f>
        <v>#REF!</v>
      </c>
      <c r="E21" s="656" t="e">
        <f>+E19+E20</f>
        <v>#REF!</v>
      </c>
      <c r="F21" s="656" t="e">
        <f>+F19+F20</f>
        <v>#REF!</v>
      </c>
      <c r="G21" s="243" t="e">
        <f t="shared" si="1"/>
        <v>#REF!</v>
      </c>
      <c r="H21" s="656" t="e">
        <f>+H19+H20</f>
        <v>#REF!</v>
      </c>
      <c r="I21" s="243" t="e">
        <f t="shared" si="0"/>
        <v>#REF!</v>
      </c>
      <c r="J21" s="656" t="e">
        <f>+J19+J20</f>
        <v>#REF!</v>
      </c>
    </row>
    <row r="22" spans="2:10" ht="19.5" thickBot="1" x14ac:dyDescent="0.3">
      <c r="B22" s="1186" t="s">
        <v>76</v>
      </c>
      <c r="C22" s="1187"/>
      <c r="D22" s="678" t="e">
        <f>+D8+D12+D15+D18+D21</f>
        <v>#REF!</v>
      </c>
      <c r="E22" s="659" t="e">
        <f>+E8+E12+E15+E18+E21</f>
        <v>#REF!</v>
      </c>
      <c r="F22" s="659" t="e">
        <f>+F8+F12+F15+F18+F21</f>
        <v>#REF!</v>
      </c>
      <c r="G22" s="259" t="e">
        <f>+F22/E22</f>
        <v>#REF!</v>
      </c>
      <c r="H22" s="659" t="e">
        <f>+H8+H12+H15+H18+H21</f>
        <v>#REF!</v>
      </c>
      <c r="I22" s="259" t="e">
        <f>+H22/E22</f>
        <v>#REF!</v>
      </c>
      <c r="J22" s="659" t="e">
        <f>+J8+J12+J15+J18+J21</f>
        <v>#REF!</v>
      </c>
    </row>
    <row r="23" spans="2:10" x14ac:dyDescent="0.25">
      <c r="B23" s="1181"/>
      <c r="C23" s="1182"/>
      <c r="D23" s="1182"/>
      <c r="E23" s="1182"/>
      <c r="F23" s="1182"/>
      <c r="G23" s="1182"/>
      <c r="H23" s="1182"/>
      <c r="I23" s="1182"/>
    </row>
    <row r="24" spans="2:10" x14ac:dyDescent="0.25">
      <c r="E24" s="2"/>
    </row>
    <row r="25" spans="2:10" x14ac:dyDescent="0.25">
      <c r="D25" s="2"/>
      <c r="E25" s="2"/>
    </row>
    <row r="26" spans="2:10" x14ac:dyDescent="0.25">
      <c r="E26" s="2"/>
    </row>
    <row r="27" spans="2:10" x14ac:dyDescent="0.25">
      <c r="E27" s="2"/>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topLeftCell="A3" workbookViewId="0">
      <selection activeCell="E17" sqref="E17"/>
    </sheetView>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91" t="s">
        <v>66</v>
      </c>
    </row>
    <row r="3" spans="1:13" ht="24" thickBot="1" x14ac:dyDescent="0.3">
      <c r="A3" s="1188" t="s">
        <v>87</v>
      </c>
      <c r="B3" s="1189"/>
      <c r="C3" s="1189"/>
      <c r="D3" s="1189"/>
      <c r="E3" s="1189"/>
      <c r="F3" s="1189"/>
      <c r="G3" s="1189"/>
      <c r="H3" s="1189"/>
      <c r="I3" s="1189"/>
      <c r="J3" s="1189"/>
      <c r="K3" s="1189"/>
      <c r="L3" s="1190"/>
    </row>
    <row r="4" spans="1:13" ht="48.75" customHeight="1" thickBot="1" x14ac:dyDescent="0.3">
      <c r="A4" s="398" t="s">
        <v>70</v>
      </c>
      <c r="B4" s="399" t="s">
        <v>100</v>
      </c>
      <c r="C4" s="400" t="s">
        <v>41</v>
      </c>
      <c r="D4" s="399" t="s">
        <v>104</v>
      </c>
      <c r="E4" s="399" t="s">
        <v>105</v>
      </c>
      <c r="F4" s="401" t="s">
        <v>24</v>
      </c>
      <c r="G4" s="399" t="s">
        <v>346</v>
      </c>
      <c r="H4" s="399" t="s">
        <v>42</v>
      </c>
      <c r="I4" s="398" t="s">
        <v>25</v>
      </c>
      <c r="J4" s="402" t="s">
        <v>43</v>
      </c>
      <c r="K4" s="401" t="s">
        <v>86</v>
      </c>
      <c r="L4" s="403" t="s">
        <v>44</v>
      </c>
      <c r="M4" s="105"/>
    </row>
    <row r="5" spans="1:13" ht="22.5" customHeight="1" x14ac:dyDescent="0.25">
      <c r="A5" s="106" t="s">
        <v>46</v>
      </c>
      <c r="B5" s="108" t="e">
        <f>+'30 de junio de 2024'!F160</f>
        <v>#REF!</v>
      </c>
      <c r="C5" s="108" t="e">
        <f>+'30 de junio de 2024'!G160</f>
        <v>#REF!</v>
      </c>
      <c r="D5" s="108" t="e">
        <f>+'30 de junio de 2024'!H160</f>
        <v>#REF!</v>
      </c>
      <c r="E5" s="108" t="e">
        <f>+C5-D5</f>
        <v>#REF!</v>
      </c>
      <c r="F5" s="108" t="e">
        <f>+'30 de junio de 2024'!L160</f>
        <v>#REF!</v>
      </c>
      <c r="G5" s="210" t="e">
        <f>+F5/E5</f>
        <v>#REF!</v>
      </c>
      <c r="H5" s="108" t="e">
        <f>+E5-F5</f>
        <v>#REF!</v>
      </c>
      <c r="I5" s="108" t="e">
        <f>+'30 de junio de 2024'!J160</f>
        <v>#REF!</v>
      </c>
      <c r="J5" s="140" t="e">
        <f t="shared" ref="J5:J12" si="0">+I5/E5</f>
        <v>#REF!</v>
      </c>
      <c r="K5" s="108" t="e">
        <f>+'30 de junio de 2024'!K160</f>
        <v>#REF!</v>
      </c>
      <c r="L5" s="141" t="e">
        <f t="shared" ref="L5:L12" si="1">+K5/E5</f>
        <v>#REF!</v>
      </c>
      <c r="M5" s="2"/>
    </row>
    <row r="6" spans="1:13" ht="28.5" customHeight="1" x14ac:dyDescent="0.25">
      <c r="A6" s="107" t="s">
        <v>176</v>
      </c>
      <c r="B6" s="109" t="e">
        <f>+'30 de junio de 2024'!F162</f>
        <v>#REF!</v>
      </c>
      <c r="C6" s="109" t="e">
        <f>+'30 de junio de 2024'!G162</f>
        <v>#REF!</v>
      </c>
      <c r="D6" s="109" t="e">
        <f>+'30 de junio de 2024'!H162</f>
        <v>#REF!</v>
      </c>
      <c r="E6" s="109" t="e">
        <f t="shared" ref="E6:E12" si="2">+C6-D6</f>
        <v>#REF!</v>
      </c>
      <c r="F6" s="109" t="e">
        <f>+'30 de junio de 2024'!L162</f>
        <v>#REF!</v>
      </c>
      <c r="G6" s="211" t="e">
        <f t="shared" ref="G6:G12" si="3">+F6/E6</f>
        <v>#REF!</v>
      </c>
      <c r="H6" s="109" t="e">
        <f t="shared" ref="H6:H12" si="4">+E6-F6</f>
        <v>#REF!</v>
      </c>
      <c r="I6" s="109" t="e">
        <f>+'30 de junio de 2024'!J162</f>
        <v>#REF!</v>
      </c>
      <c r="J6" s="142" t="e">
        <f t="shared" si="0"/>
        <v>#REF!</v>
      </c>
      <c r="K6" s="109" t="e">
        <f>+'30 de junio de 2024'!K162</f>
        <v>#REF!</v>
      </c>
      <c r="L6" s="143" t="e">
        <f t="shared" si="1"/>
        <v>#REF!</v>
      </c>
    </row>
    <row r="7" spans="1:13" ht="29.25" customHeight="1" x14ac:dyDescent="0.25">
      <c r="A7" s="107" t="s">
        <v>74</v>
      </c>
      <c r="B7" s="109" t="e">
        <f>+'30 de junio de 2024'!F164</f>
        <v>#REF!</v>
      </c>
      <c r="C7" s="109" t="e">
        <f>+'30 de junio de 2024'!G164</f>
        <v>#REF!</v>
      </c>
      <c r="D7" s="109" t="e">
        <f>+'30 de junio de 2024'!H164</f>
        <v>#REF!</v>
      </c>
      <c r="E7" s="109" t="e">
        <f t="shared" si="2"/>
        <v>#REF!</v>
      </c>
      <c r="F7" s="109" t="e">
        <f>+'30 de junio de 2024'!L164</f>
        <v>#REF!</v>
      </c>
      <c r="G7" s="211" t="e">
        <f t="shared" si="3"/>
        <v>#REF!</v>
      </c>
      <c r="H7" s="109" t="e">
        <f t="shared" si="4"/>
        <v>#REF!</v>
      </c>
      <c r="I7" s="109" t="e">
        <f>+'30 de junio de 2024'!J164</f>
        <v>#REF!</v>
      </c>
      <c r="J7" s="142" t="e">
        <f t="shared" si="0"/>
        <v>#REF!</v>
      </c>
      <c r="K7" s="109" t="e">
        <f>+'30 de junio de 2024'!K164</f>
        <v>#REF!</v>
      </c>
      <c r="L7" s="143" t="e">
        <f t="shared" si="1"/>
        <v>#REF!</v>
      </c>
    </row>
    <row r="8" spans="1:13" ht="59.25" customHeight="1" x14ac:dyDescent="0.25">
      <c r="A8" s="107" t="s">
        <v>177</v>
      </c>
      <c r="B8" s="109" t="e">
        <f>+'30 de junio de 2024'!F167</f>
        <v>#REF!</v>
      </c>
      <c r="C8" s="109" t="e">
        <f>+'30 de junio de 2024'!G167</f>
        <v>#REF!</v>
      </c>
      <c r="D8" s="109" t="e">
        <f>+'30 de junio de 2024'!H167</f>
        <v>#REF!</v>
      </c>
      <c r="E8" s="109" t="e">
        <f>+'30 de junio de 2024'!I167</f>
        <v>#REF!</v>
      </c>
      <c r="F8" s="109" t="e">
        <f>+'30 de junio de 2024'!J167</f>
        <v>#REF!</v>
      </c>
      <c r="G8" s="211" t="e">
        <f t="shared" si="3"/>
        <v>#REF!</v>
      </c>
      <c r="H8" s="109" t="e">
        <f t="shared" si="4"/>
        <v>#REF!</v>
      </c>
      <c r="I8" s="109" t="e">
        <f>+'30 de junio de 2024'!J167</f>
        <v>#REF!</v>
      </c>
      <c r="J8" s="142" t="e">
        <f t="shared" si="0"/>
        <v>#REF!</v>
      </c>
      <c r="K8" s="109" t="e">
        <f>+'30 de junio de 2024'!K167</f>
        <v>#REF!</v>
      </c>
      <c r="L8" s="143" t="e">
        <f t="shared" si="1"/>
        <v>#REF!</v>
      </c>
    </row>
    <row r="9" spans="1:13" ht="24" customHeight="1" x14ac:dyDescent="0.25">
      <c r="A9" s="404" t="s">
        <v>49</v>
      </c>
      <c r="B9" s="405" t="e">
        <f>+'30 de junio de 2024'!F170</f>
        <v>#REF!</v>
      </c>
      <c r="C9" s="405" t="e">
        <f>+'30 de junio de 2024'!G170</f>
        <v>#REF!</v>
      </c>
      <c r="D9" s="405" t="e">
        <f>+'30 de junio de 2024'!H170</f>
        <v>#REF!</v>
      </c>
      <c r="E9" s="405" t="e">
        <f t="shared" si="2"/>
        <v>#REF!</v>
      </c>
      <c r="F9" s="405" t="e">
        <f>SUM(F5:F8)</f>
        <v>#REF!</v>
      </c>
      <c r="G9" s="406" t="e">
        <f t="shared" si="3"/>
        <v>#REF!</v>
      </c>
      <c r="H9" s="405" t="e">
        <f t="shared" si="4"/>
        <v>#REF!</v>
      </c>
      <c r="I9" s="405" t="e">
        <f>+'30 de junio de 2024'!J170</f>
        <v>#REF!</v>
      </c>
      <c r="J9" s="407" t="e">
        <f t="shared" si="0"/>
        <v>#REF!</v>
      </c>
      <c r="K9" s="405" t="e">
        <f>+'30 de junio de 2024'!K170</f>
        <v>#REF!</v>
      </c>
      <c r="L9" s="407" t="e">
        <f t="shared" si="1"/>
        <v>#REF!</v>
      </c>
    </row>
    <row r="10" spans="1:13" ht="20.25" customHeight="1" x14ac:dyDescent="0.25">
      <c r="A10" s="107" t="s">
        <v>48</v>
      </c>
      <c r="B10" s="109" t="e">
        <f>+'30 de junio de 2024'!F169</f>
        <v>#REF!</v>
      </c>
      <c r="C10" s="109" t="e">
        <f>+'30 de junio de 2024'!G169</f>
        <v>#REF!</v>
      </c>
      <c r="D10" s="109" t="e">
        <f>+'30 de junio de 2024'!H169</f>
        <v>#REF!</v>
      </c>
      <c r="E10" s="109" t="e">
        <f t="shared" si="2"/>
        <v>#REF!</v>
      </c>
      <c r="F10" s="109" t="e">
        <f>+'30 de junio de 2024'!L169</f>
        <v>#REF!</v>
      </c>
      <c r="G10" s="211" t="e">
        <f t="shared" si="3"/>
        <v>#REF!</v>
      </c>
      <c r="H10" s="109" t="e">
        <f t="shared" si="4"/>
        <v>#REF!</v>
      </c>
      <c r="I10" s="109" t="e">
        <f>+'30 de junio de 2024'!J169</f>
        <v>#REF!</v>
      </c>
      <c r="J10" s="144" t="e">
        <f t="shared" si="0"/>
        <v>#REF!</v>
      </c>
      <c r="K10" s="109" t="e">
        <f>+'30 de junio de 2024'!K169</f>
        <v>#REF!</v>
      </c>
      <c r="L10" s="144" t="e">
        <f t="shared" si="1"/>
        <v>#REF!</v>
      </c>
    </row>
    <row r="11" spans="1:13" ht="28.5" customHeight="1" thickBot="1" x14ac:dyDescent="0.3">
      <c r="A11" s="408" t="s">
        <v>88</v>
      </c>
      <c r="B11" s="409" t="e">
        <f>+B10</f>
        <v>#REF!</v>
      </c>
      <c r="C11" s="409" t="e">
        <f>+C10</f>
        <v>#REF!</v>
      </c>
      <c r="D11" s="409" t="e">
        <f>+D10</f>
        <v>#REF!</v>
      </c>
      <c r="E11" s="409" t="e">
        <f t="shared" si="2"/>
        <v>#REF!</v>
      </c>
      <c r="F11" s="409" t="e">
        <f>+F10</f>
        <v>#REF!</v>
      </c>
      <c r="G11" s="410" t="e">
        <f t="shared" si="3"/>
        <v>#REF!</v>
      </c>
      <c r="H11" s="409" t="e">
        <f t="shared" si="4"/>
        <v>#REF!</v>
      </c>
      <c r="I11" s="409" t="e">
        <f>+I10</f>
        <v>#REF!</v>
      </c>
      <c r="J11" s="411" t="e">
        <f t="shared" si="0"/>
        <v>#REF!</v>
      </c>
      <c r="K11" s="409" t="e">
        <f>+K10</f>
        <v>#REF!</v>
      </c>
      <c r="L11" s="411" t="e">
        <f t="shared" si="1"/>
        <v>#REF!</v>
      </c>
    </row>
    <row r="12" spans="1:13" ht="22.5" customHeight="1" thickBot="1" x14ac:dyDescent="0.3">
      <c r="A12" s="412" t="s">
        <v>76</v>
      </c>
      <c r="B12" s="413" t="e">
        <f>+B9+B11</f>
        <v>#REF!</v>
      </c>
      <c r="C12" s="413" t="e">
        <f>+C9+C11</f>
        <v>#REF!</v>
      </c>
      <c r="D12" s="413" t="e">
        <f>+D9+D11</f>
        <v>#REF!</v>
      </c>
      <c r="E12" s="413" t="e">
        <f t="shared" si="2"/>
        <v>#REF!</v>
      </c>
      <c r="F12" s="413" t="e">
        <f>+F9+F11</f>
        <v>#REF!</v>
      </c>
      <c r="G12" s="414" t="e">
        <f t="shared" si="3"/>
        <v>#REF!</v>
      </c>
      <c r="H12" s="413" t="e">
        <f t="shared" si="4"/>
        <v>#REF!</v>
      </c>
      <c r="I12" s="413" t="e">
        <f>+I9+I11</f>
        <v>#REF!</v>
      </c>
      <c r="J12" s="415" t="e">
        <f t="shared" si="0"/>
        <v>#REF!</v>
      </c>
      <c r="K12" s="413" t="e">
        <f>+K9+K11</f>
        <v>#REF!</v>
      </c>
      <c r="L12" s="415" t="e">
        <f t="shared" si="1"/>
        <v>#REF!</v>
      </c>
    </row>
  </sheetData>
  <mergeCells count="1">
    <mergeCell ref="A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19"/>
  <sheetViews>
    <sheetView workbookViewId="0">
      <selection activeCell="K26" sqref="K26"/>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05" t="s">
        <v>94</v>
      </c>
    </row>
    <row r="3" spans="1:13" ht="24" thickBot="1" x14ac:dyDescent="0.3">
      <c r="A3" s="1188" t="s">
        <v>89</v>
      </c>
      <c r="B3" s="1189"/>
      <c r="C3" s="1189"/>
      <c r="D3" s="1189"/>
      <c r="E3" s="1189"/>
      <c r="F3" s="1189"/>
      <c r="G3" s="1189"/>
      <c r="H3" s="1189"/>
      <c r="I3" s="1189"/>
      <c r="J3" s="1189"/>
      <c r="K3" s="1189"/>
      <c r="L3" s="1190"/>
    </row>
    <row r="4" spans="1:13" ht="43.5" customHeight="1" thickBot="1" x14ac:dyDescent="0.3">
      <c r="A4" s="416" t="s">
        <v>70</v>
      </c>
      <c r="B4" s="417" t="s">
        <v>100</v>
      </c>
      <c r="C4" s="417" t="s">
        <v>41</v>
      </c>
      <c r="D4" s="417" t="s">
        <v>104</v>
      </c>
      <c r="E4" s="417" t="s">
        <v>105</v>
      </c>
      <c r="F4" s="417" t="s">
        <v>24</v>
      </c>
      <c r="G4" s="417" t="s">
        <v>346</v>
      </c>
      <c r="H4" s="418" t="s">
        <v>42</v>
      </c>
      <c r="I4" s="419" t="s">
        <v>25</v>
      </c>
      <c r="J4" s="420" t="s">
        <v>85</v>
      </c>
      <c r="K4" s="418" t="s">
        <v>86</v>
      </c>
      <c r="L4" s="421" t="s">
        <v>44</v>
      </c>
    </row>
    <row r="5" spans="1:13" ht="23.25" customHeight="1" x14ac:dyDescent="0.25">
      <c r="A5" s="124" t="s">
        <v>46</v>
      </c>
      <c r="B5" s="125" t="e">
        <f>+'30 de junio de 2024'!F133</f>
        <v>#REF!</v>
      </c>
      <c r="C5" s="125" t="e">
        <f>+'30 de junio de 2024'!G133</f>
        <v>#REF!</v>
      </c>
      <c r="D5" s="125" t="e">
        <f>+'30 de junio de 2024'!H133</f>
        <v>#REF!</v>
      </c>
      <c r="E5" s="125" t="e">
        <f>+'30 de junio de 2024'!I133</f>
        <v>#REF!</v>
      </c>
      <c r="F5" s="126" t="e">
        <f>+'30 de junio de 2024'!L133</f>
        <v>#REF!</v>
      </c>
      <c r="G5" s="125" t="e">
        <f>+F5/E5</f>
        <v>#REF!</v>
      </c>
      <c r="H5" s="125" t="e">
        <f t="shared" ref="H5:H14" si="0">+E5-F5</f>
        <v>#REF!</v>
      </c>
      <c r="I5" s="125" t="e">
        <f>+'30 de junio de 2024'!J133</f>
        <v>#REF!</v>
      </c>
      <c r="J5" s="136" t="e">
        <f t="shared" ref="J5:J11" si="1">+I5/E5</f>
        <v>#REF!</v>
      </c>
      <c r="K5" s="125" t="e">
        <f>+'30 de junio de 2024'!K133</f>
        <v>#REF!</v>
      </c>
      <c r="L5" s="138" t="e">
        <f t="shared" ref="L5:L14" si="2">+K5/E5</f>
        <v>#REF!</v>
      </c>
      <c r="M5" s="2"/>
    </row>
    <row r="6" spans="1:13" ht="28.5" customHeight="1" x14ac:dyDescent="0.25">
      <c r="A6" s="123" t="s">
        <v>176</v>
      </c>
      <c r="B6" s="115" t="e">
        <f>+'30 de junio de 2024'!F135</f>
        <v>#REF!</v>
      </c>
      <c r="C6" s="115" t="e">
        <f>+'30 de junio de 2024'!G135</f>
        <v>#REF!</v>
      </c>
      <c r="D6" s="115" t="e">
        <f>+'30 de junio de 2024'!H135</f>
        <v>#REF!</v>
      </c>
      <c r="E6" s="115" t="e">
        <f>+'30 de junio de 2024'!I135</f>
        <v>#REF!</v>
      </c>
      <c r="F6" s="116" t="e">
        <f>+'30 de junio de 2024'!L135</f>
        <v>#REF!</v>
      </c>
      <c r="G6" s="240" t="e">
        <f t="shared" ref="G6:G14" si="3">+F6/E6</f>
        <v>#REF!</v>
      </c>
      <c r="H6" s="115" t="e">
        <f t="shared" si="0"/>
        <v>#REF!</v>
      </c>
      <c r="I6" s="115" t="e">
        <f>+'30 de junio de 2024'!J135</f>
        <v>#REF!</v>
      </c>
      <c r="J6" s="137" t="e">
        <f t="shared" si="1"/>
        <v>#REF!</v>
      </c>
      <c r="K6" s="115" t="e">
        <f>+'30 de junio de 2024'!K135</f>
        <v>#REF!</v>
      </c>
      <c r="L6" s="139" t="e">
        <f t="shared" si="2"/>
        <v>#REF!</v>
      </c>
    </row>
    <row r="7" spans="1:13" ht="22.5" customHeight="1" x14ac:dyDescent="0.25">
      <c r="A7" s="123" t="s">
        <v>74</v>
      </c>
      <c r="B7" s="115" t="e">
        <f>+'30 de junio de 2024'!F141</f>
        <v>#REF!</v>
      </c>
      <c r="C7" s="115" t="e">
        <f>+'30 de junio de 2024'!G141</f>
        <v>#REF!</v>
      </c>
      <c r="D7" s="115" t="e">
        <f>+'30 de junio de 2024'!H141</f>
        <v>#REF!</v>
      </c>
      <c r="E7" s="115" t="e">
        <f>+'30 de junio de 2024'!I141</f>
        <v>#REF!</v>
      </c>
      <c r="F7" s="116" t="e">
        <f>+'30 de junio de 2024'!L141</f>
        <v>#REF!</v>
      </c>
      <c r="G7" s="240" t="e">
        <f t="shared" si="3"/>
        <v>#REF!</v>
      </c>
      <c r="H7" s="115" t="e">
        <f t="shared" si="0"/>
        <v>#REF!</v>
      </c>
      <c r="I7" s="115" t="e">
        <f>+'30 de junio de 2024'!J141</f>
        <v>#REF!</v>
      </c>
      <c r="J7" s="137" t="e">
        <f t="shared" si="1"/>
        <v>#REF!</v>
      </c>
      <c r="K7" s="115" t="e">
        <f>+'30 de junio de 2024'!K141</f>
        <v>#REF!</v>
      </c>
      <c r="L7" s="139" t="e">
        <f t="shared" si="2"/>
        <v>#REF!</v>
      </c>
    </row>
    <row r="8" spans="1:13" ht="30.75" customHeight="1" x14ac:dyDescent="0.25">
      <c r="A8" s="123" t="s">
        <v>178</v>
      </c>
      <c r="B8" s="115" t="e">
        <f>+'30 de junio de 2024'!F143</f>
        <v>#REF!</v>
      </c>
      <c r="C8" s="115" t="e">
        <f>+'30 de junio de 2024'!G143</f>
        <v>#REF!</v>
      </c>
      <c r="D8" s="115" t="e">
        <f>+'30 de junio de 2024'!H143</f>
        <v>#REF!</v>
      </c>
      <c r="E8" s="115" t="e">
        <f>+'30 de junio de 2024'!I143</f>
        <v>#REF!</v>
      </c>
      <c r="F8" s="116" t="e">
        <f>+'30 de junio de 2024'!L143</f>
        <v>#REF!</v>
      </c>
      <c r="G8" s="240" t="e">
        <f t="shared" si="3"/>
        <v>#REF!</v>
      </c>
      <c r="H8" s="115" t="e">
        <f t="shared" si="0"/>
        <v>#REF!</v>
      </c>
      <c r="I8" s="115" t="e">
        <f>+'30 de junio de 2024'!J143</f>
        <v>#REF!</v>
      </c>
      <c r="J8" s="137" t="e">
        <f t="shared" si="1"/>
        <v>#REF!</v>
      </c>
      <c r="K8" s="115" t="e">
        <f>+'30 de junio de 2024'!K143</f>
        <v>#REF!</v>
      </c>
      <c r="L8" s="139" t="e">
        <f t="shared" si="2"/>
        <v>#REF!</v>
      </c>
    </row>
    <row r="9" spans="1:13" ht="43.5" customHeight="1" x14ac:dyDescent="0.25">
      <c r="A9" s="123" t="s">
        <v>177</v>
      </c>
      <c r="B9" s="115" t="e">
        <f>+'30 de junio de 2024'!F148</f>
        <v>#REF!</v>
      </c>
      <c r="C9" s="115" t="e">
        <f>+'30 de junio de 2024'!G148</f>
        <v>#REF!</v>
      </c>
      <c r="D9" s="115" t="e">
        <f>+'30 de junio de 2024'!H148</f>
        <v>#REF!</v>
      </c>
      <c r="E9" s="115" t="e">
        <f>+'30 de junio de 2024'!I148</f>
        <v>#REF!</v>
      </c>
      <c r="F9" s="116" t="e">
        <f>+'30 de junio de 2024'!L148</f>
        <v>#REF!</v>
      </c>
      <c r="G9" s="240" t="e">
        <f t="shared" si="3"/>
        <v>#REF!</v>
      </c>
      <c r="H9" s="115" t="e">
        <f t="shared" si="0"/>
        <v>#REF!</v>
      </c>
      <c r="I9" s="115" t="e">
        <f>+'30 de junio de 2024'!J148</f>
        <v>#REF!</v>
      </c>
      <c r="J9" s="137" t="e">
        <f t="shared" si="1"/>
        <v>#REF!</v>
      </c>
      <c r="K9" s="115" t="e">
        <f>+'30 de junio de 2024'!K148</f>
        <v>#REF!</v>
      </c>
      <c r="L9" s="139" t="e">
        <f t="shared" si="2"/>
        <v>#REF!</v>
      </c>
    </row>
    <row r="10" spans="1:13" ht="31.5" customHeight="1" x14ac:dyDescent="0.25">
      <c r="A10" s="123" t="s">
        <v>364</v>
      </c>
      <c r="B10" s="115" t="e">
        <f>+'30 de junio de 2024'!F150</f>
        <v>#REF!</v>
      </c>
      <c r="C10" s="115" t="e">
        <f>+'30 de junio de 2024'!G150</f>
        <v>#REF!</v>
      </c>
      <c r="D10" s="115" t="e">
        <f>+'30 de junio de 2024'!H150</f>
        <v>#REF!</v>
      </c>
      <c r="E10" s="115" t="e">
        <f>+'30 de junio de 2024'!I150</f>
        <v>#REF!</v>
      </c>
      <c r="F10" s="116" t="e">
        <f>+'30 de junio de 2024'!L150</f>
        <v>#REF!</v>
      </c>
      <c r="G10" s="240" t="e">
        <f t="shared" si="3"/>
        <v>#REF!</v>
      </c>
      <c r="H10" s="115" t="e">
        <f t="shared" si="0"/>
        <v>#REF!</v>
      </c>
      <c r="I10" s="115" t="e">
        <f>+'30 de junio de 2024'!J150</f>
        <v>#REF!</v>
      </c>
      <c r="J10" s="137" t="e">
        <f t="shared" si="1"/>
        <v>#REF!</v>
      </c>
      <c r="K10" s="115" t="e">
        <f>+'30 de junio de 2024'!K150</f>
        <v>#REF!</v>
      </c>
      <c r="L10" s="139" t="e">
        <f t="shared" si="2"/>
        <v>#REF!</v>
      </c>
    </row>
    <row r="11" spans="1:13" ht="23.25" customHeight="1" x14ac:dyDescent="0.25">
      <c r="A11" s="422" t="s">
        <v>49</v>
      </c>
      <c r="B11" s="423" t="e">
        <f>+'30 de junio de 2024'!F153</f>
        <v>#REF!</v>
      </c>
      <c r="C11" s="423" t="e">
        <f>+'30 de junio de 2024'!G153</f>
        <v>#REF!</v>
      </c>
      <c r="D11" s="423" t="e">
        <f>+'30 de junio de 2024'!H153</f>
        <v>#REF!</v>
      </c>
      <c r="E11" s="423" t="e">
        <f>+'30 de junio de 2024'!I153</f>
        <v>#REF!</v>
      </c>
      <c r="F11" s="424" t="e">
        <f>SUM(F5:F9)</f>
        <v>#REF!</v>
      </c>
      <c r="G11" s="425" t="e">
        <f t="shared" si="3"/>
        <v>#REF!</v>
      </c>
      <c r="H11" s="424" t="e">
        <f t="shared" si="0"/>
        <v>#REF!</v>
      </c>
      <c r="I11" s="423" t="e">
        <f>+'30 de junio de 2024'!J153</f>
        <v>#REF!</v>
      </c>
      <c r="J11" s="426" t="e">
        <f t="shared" si="1"/>
        <v>#REF!</v>
      </c>
      <c r="K11" s="423" t="e">
        <f>+'30 de junio de 2024'!K153</f>
        <v>#REF!</v>
      </c>
      <c r="L11" s="427" t="e">
        <f t="shared" si="2"/>
        <v>#REF!</v>
      </c>
    </row>
    <row r="12" spans="1:13" ht="19.5" customHeight="1" x14ac:dyDescent="0.25">
      <c r="A12" s="123" t="s">
        <v>88</v>
      </c>
      <c r="B12" s="115" t="e">
        <f>+'30 de junio de 2024'!F152</f>
        <v>#REF!</v>
      </c>
      <c r="C12" s="115" t="e">
        <f>+'30 de junio de 2024'!G152</f>
        <v>#REF!</v>
      </c>
      <c r="D12" s="115" t="e">
        <f>+'30 de junio de 2024'!H152</f>
        <v>#REF!</v>
      </c>
      <c r="E12" s="117" t="e">
        <f>+'30 de junio de 2024'!I152</f>
        <v>#REF!</v>
      </c>
      <c r="F12" s="116" t="e">
        <f>+'30 de junio de 2024'!L152</f>
        <v>#REF!</v>
      </c>
      <c r="G12" s="241">
        <v>0</v>
      </c>
      <c r="H12" s="116" t="e">
        <f t="shared" si="0"/>
        <v>#REF!</v>
      </c>
      <c r="I12" s="115" t="e">
        <f>+'30 de junio de 2024'!J152</f>
        <v>#REF!</v>
      </c>
      <c r="J12" s="137">
        <v>0</v>
      </c>
      <c r="K12" s="115" t="e">
        <f>+'30 de junio de 2024'!K152</f>
        <v>#REF!</v>
      </c>
      <c r="L12" s="139">
        <v>0</v>
      </c>
    </row>
    <row r="13" spans="1:13" ht="21" customHeight="1" thickBot="1" x14ac:dyDescent="0.3">
      <c r="A13" s="428" t="s">
        <v>75</v>
      </c>
      <c r="B13" s="429" t="e">
        <f t="shared" ref="B13:K13" si="4">+B12</f>
        <v>#REF!</v>
      </c>
      <c r="C13" s="429" t="e">
        <f t="shared" si="4"/>
        <v>#REF!</v>
      </c>
      <c r="D13" s="429" t="e">
        <f t="shared" si="4"/>
        <v>#REF!</v>
      </c>
      <c r="E13" s="429" t="e">
        <f t="shared" si="4"/>
        <v>#REF!</v>
      </c>
      <c r="F13" s="430" t="e">
        <f>+F12</f>
        <v>#REF!</v>
      </c>
      <c r="G13" s="431">
        <v>0</v>
      </c>
      <c r="H13" s="430" t="e">
        <f t="shared" si="0"/>
        <v>#REF!</v>
      </c>
      <c r="I13" s="429" t="e">
        <f t="shared" si="4"/>
        <v>#REF!</v>
      </c>
      <c r="J13" s="137">
        <v>0</v>
      </c>
      <c r="K13" s="429" t="e">
        <f t="shared" si="4"/>
        <v>#REF!</v>
      </c>
      <c r="L13" s="139">
        <v>0</v>
      </c>
    </row>
    <row r="14" spans="1:13" ht="21.75" customHeight="1" thickBot="1" x14ac:dyDescent="0.3">
      <c r="A14" s="416" t="s">
        <v>76</v>
      </c>
      <c r="B14" s="432" t="e">
        <f>+B11+B13</f>
        <v>#REF!</v>
      </c>
      <c r="C14" s="432" t="e">
        <f>+C11+C13</f>
        <v>#REF!</v>
      </c>
      <c r="D14" s="432" t="e">
        <f>+D11+D13</f>
        <v>#REF!</v>
      </c>
      <c r="E14" s="432" t="e">
        <f>+E11+E13</f>
        <v>#REF!</v>
      </c>
      <c r="F14" s="432" t="e">
        <f>+F11+F13</f>
        <v>#REF!</v>
      </c>
      <c r="G14" s="433" t="e">
        <f t="shared" si="3"/>
        <v>#REF!</v>
      </c>
      <c r="H14" s="432" t="e">
        <f t="shared" si="0"/>
        <v>#REF!</v>
      </c>
      <c r="I14" s="432" t="e">
        <f>+I11+I13</f>
        <v>#REF!</v>
      </c>
      <c r="J14" s="434" t="e">
        <f>+I14/E14</f>
        <v>#REF!</v>
      </c>
      <c r="K14" s="432" t="e">
        <f>+K11+K13</f>
        <v>#REF!</v>
      </c>
      <c r="L14" s="435" t="e">
        <f t="shared" si="2"/>
        <v>#REF!</v>
      </c>
    </row>
    <row r="15" spans="1:13" ht="15.75" x14ac:dyDescent="0.25">
      <c r="A15" s="3"/>
      <c r="B15" s="4"/>
      <c r="C15" s="4"/>
      <c r="D15" s="4"/>
      <c r="E15" s="4"/>
      <c r="F15" s="4"/>
      <c r="G15" s="4"/>
      <c r="H15" s="4"/>
      <c r="I15" s="4"/>
      <c r="J15" s="5"/>
      <c r="K15" s="6"/>
      <c r="L15" s="7"/>
    </row>
    <row r="16" spans="1:13" x14ac:dyDescent="0.25">
      <c r="B16" s="196"/>
      <c r="C16" s="196"/>
      <c r="D16" s="196"/>
      <c r="E16" s="196"/>
      <c r="F16" s="196"/>
      <c r="G16" s="196"/>
      <c r="H16" s="196"/>
      <c r="I16" s="196"/>
      <c r="J16" s="8"/>
      <c r="K16" s="196"/>
      <c r="L16" s="8"/>
    </row>
    <row r="17" spans="2:12" x14ac:dyDescent="0.25">
      <c r="B17" s="196"/>
      <c r="C17" s="196"/>
      <c r="D17" s="196"/>
      <c r="E17" s="196"/>
      <c r="F17" s="196"/>
      <c r="G17" s="196"/>
      <c r="H17" s="196"/>
      <c r="I17" s="196"/>
      <c r="J17" s="8"/>
      <c r="K17" s="196"/>
      <c r="L17" s="8"/>
    </row>
    <row r="18" spans="2:12" x14ac:dyDescent="0.25">
      <c r="B18" s="196"/>
      <c r="C18" s="196"/>
      <c r="D18" s="196"/>
      <c r="E18" s="196"/>
      <c r="F18" s="196"/>
      <c r="G18" s="196"/>
      <c r="H18" s="196"/>
      <c r="I18" s="196"/>
      <c r="J18" s="8"/>
      <c r="K18" s="196"/>
      <c r="L18" s="8"/>
    </row>
    <row r="19" spans="2:12" x14ac:dyDescent="0.25">
      <c r="J19" s="8"/>
      <c r="L19" s="8"/>
    </row>
  </sheetData>
  <mergeCells count="1">
    <mergeCell ref="A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L12"/>
  <sheetViews>
    <sheetView workbookViewId="0">
      <selection activeCell="A7" sqref="A7:XFD7"/>
    </sheetView>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2" ht="15.75" thickBot="1" x14ac:dyDescent="0.3">
      <c r="A2" s="83" t="s">
        <v>94</v>
      </c>
    </row>
    <row r="3" spans="1:12" ht="29.25" customHeight="1" thickBot="1" x14ac:dyDescent="0.3">
      <c r="A3" s="1191" t="s">
        <v>99</v>
      </c>
      <c r="B3" s="1192"/>
      <c r="C3" s="1192"/>
      <c r="D3" s="1192"/>
      <c r="E3" s="1192"/>
      <c r="F3" s="1192"/>
      <c r="G3" s="1192"/>
      <c r="H3" s="1192"/>
      <c r="I3" s="1192"/>
      <c r="J3" s="1192"/>
      <c r="K3" s="1192"/>
      <c r="L3" s="1193"/>
    </row>
    <row r="4" spans="1:12" ht="52.5" customHeight="1" thickBot="1" x14ac:dyDescent="0.3">
      <c r="A4" s="436" t="s">
        <v>70</v>
      </c>
      <c r="B4" s="417" t="s">
        <v>100</v>
      </c>
      <c r="C4" s="417" t="s">
        <v>41</v>
      </c>
      <c r="D4" s="417" t="s">
        <v>104</v>
      </c>
      <c r="E4" s="417" t="s">
        <v>105</v>
      </c>
      <c r="F4" s="418" t="s">
        <v>24</v>
      </c>
      <c r="G4" s="417" t="s">
        <v>346</v>
      </c>
      <c r="H4" s="418" t="s">
        <v>42</v>
      </c>
      <c r="I4" s="419" t="s">
        <v>25</v>
      </c>
      <c r="J4" s="418" t="s">
        <v>72</v>
      </c>
      <c r="K4" s="418" t="s">
        <v>86</v>
      </c>
      <c r="L4" s="421" t="s">
        <v>44</v>
      </c>
    </row>
    <row r="5" spans="1:12" ht="28.5" customHeight="1" x14ac:dyDescent="0.25">
      <c r="A5" s="127" t="s">
        <v>46</v>
      </c>
      <c r="B5" s="128" t="e">
        <f>+'30 de junio de 2024'!F177</f>
        <v>#REF!</v>
      </c>
      <c r="C5" s="129" t="e">
        <f>+'30 de junio de 2024'!G177</f>
        <v>#REF!</v>
      </c>
      <c r="D5" s="129" t="e">
        <f>+'30 de junio de 2024'!H177</f>
        <v>#REF!</v>
      </c>
      <c r="E5" s="129" t="e">
        <f>+'30 de junio de 2024'!I177</f>
        <v>#REF!</v>
      </c>
      <c r="F5" s="129" t="e">
        <f>+'30 de junio de 2024'!L177</f>
        <v>#REF!</v>
      </c>
      <c r="G5" s="212" t="e">
        <f>+F5/E5</f>
        <v>#REF!</v>
      </c>
      <c r="H5" s="129" t="e">
        <f t="shared" ref="H5:H11" si="0">+E5-F5</f>
        <v>#REF!</v>
      </c>
      <c r="I5" s="129" t="e">
        <f>+'30 de junio de 2024'!J177</f>
        <v>#REF!</v>
      </c>
      <c r="J5" s="130" t="e">
        <f t="shared" ref="J5:J11" si="1">+I5/E5</f>
        <v>#REF!</v>
      </c>
      <c r="K5" s="129" t="e">
        <f>+'30 de junio de 2024'!K177</f>
        <v>#REF!</v>
      </c>
      <c r="L5" s="133" t="e">
        <f t="shared" ref="L5:L11" si="2">+K5/E5</f>
        <v>#REF!</v>
      </c>
    </row>
    <row r="6" spans="1:12" ht="34.5" customHeight="1" x14ac:dyDescent="0.25">
      <c r="A6" s="122" t="s">
        <v>176</v>
      </c>
      <c r="B6" s="118" t="e">
        <f>+'30 de junio de 2024'!F179</f>
        <v>#REF!</v>
      </c>
      <c r="C6" s="110" t="e">
        <f>+'30 de junio de 2024'!G179</f>
        <v>#REF!</v>
      </c>
      <c r="D6" s="110" t="e">
        <f>+'30 de junio de 2024'!H179</f>
        <v>#REF!</v>
      </c>
      <c r="E6" s="110" t="e">
        <f>+'30 de junio de 2024'!I179</f>
        <v>#REF!</v>
      </c>
      <c r="F6" s="110" t="e">
        <f>+'30 de junio de 2024'!L179</f>
        <v>#REF!</v>
      </c>
      <c r="G6" s="213" t="e">
        <f t="shared" ref="G6:G11" si="3">+F6/E6</f>
        <v>#REF!</v>
      </c>
      <c r="H6" s="110" t="e">
        <f t="shared" si="0"/>
        <v>#REF!</v>
      </c>
      <c r="I6" s="110" t="e">
        <f>+'30 de junio de 2024'!J179</f>
        <v>#REF!</v>
      </c>
      <c r="J6" s="131" t="e">
        <f t="shared" si="1"/>
        <v>#REF!</v>
      </c>
      <c r="K6" s="110" t="e">
        <f>+'30 de junio de 2024'!K179</f>
        <v>#REF!</v>
      </c>
      <c r="L6" s="134" t="e">
        <f t="shared" si="2"/>
        <v>#REF!</v>
      </c>
    </row>
    <row r="7" spans="1:12" ht="48" customHeight="1" x14ac:dyDescent="0.25">
      <c r="A7" s="122" t="s">
        <v>177</v>
      </c>
      <c r="B7" s="118" t="e">
        <f>+'30 de junio de 2024'!F183</f>
        <v>#REF!</v>
      </c>
      <c r="C7" s="110" t="e">
        <f>+'30 de junio de 2024'!G183</f>
        <v>#REF!</v>
      </c>
      <c r="D7" s="110" t="e">
        <f>+'30 de junio de 2024'!H183</f>
        <v>#REF!</v>
      </c>
      <c r="E7" s="110" t="e">
        <f>+'30 de junio de 2024'!I183</f>
        <v>#REF!</v>
      </c>
      <c r="F7" s="110" t="e">
        <f>+'30 de junio de 2024'!L183</f>
        <v>#REF!</v>
      </c>
      <c r="G7" s="213" t="e">
        <f t="shared" si="3"/>
        <v>#REF!</v>
      </c>
      <c r="H7" s="110" t="e">
        <f t="shared" si="0"/>
        <v>#REF!</v>
      </c>
      <c r="I7" s="110" t="e">
        <f>+'30 de junio de 2024'!J183</f>
        <v>#REF!</v>
      </c>
      <c r="J7" s="131" t="e">
        <f t="shared" si="1"/>
        <v>#REF!</v>
      </c>
      <c r="K7" s="110" t="e">
        <f>+'30 de junio de 2024'!K183</f>
        <v>#REF!</v>
      </c>
      <c r="L7" s="134" t="e">
        <f t="shared" si="2"/>
        <v>#REF!</v>
      </c>
    </row>
    <row r="8" spans="1:12" ht="27" customHeight="1" x14ac:dyDescent="0.25">
      <c r="A8" s="443" t="s">
        <v>49</v>
      </c>
      <c r="B8" s="444" t="e">
        <f>+'30 de junio de 2024'!F186</f>
        <v>#REF!</v>
      </c>
      <c r="C8" s="445" t="e">
        <f>+'30 de junio de 2024'!G186</f>
        <v>#REF!</v>
      </c>
      <c r="D8" s="445" t="e">
        <f>+'30 de junio de 2024'!H186</f>
        <v>#REF!</v>
      </c>
      <c r="E8" s="445" t="e">
        <f>+'30 de junio de 2024'!I186</f>
        <v>#REF!</v>
      </c>
      <c r="F8" s="445" t="e">
        <f>SUM(F5:F7)</f>
        <v>#REF!</v>
      </c>
      <c r="G8" s="446" t="e">
        <f t="shared" si="3"/>
        <v>#REF!</v>
      </c>
      <c r="H8" s="445" t="e">
        <f t="shared" si="0"/>
        <v>#REF!</v>
      </c>
      <c r="I8" s="445" t="e">
        <f>SUM(I5:I7)</f>
        <v>#REF!</v>
      </c>
      <c r="J8" s="447" t="e">
        <f>+I8/E8</f>
        <v>#REF!</v>
      </c>
      <c r="K8" s="445" t="e">
        <f>+'30 de junio de 2024'!K186</f>
        <v>#REF!</v>
      </c>
      <c r="L8" s="448" t="e">
        <f t="shared" si="2"/>
        <v>#REF!</v>
      </c>
    </row>
    <row r="9" spans="1:12" ht="25.5" customHeight="1" x14ac:dyDescent="0.25">
      <c r="A9" s="119" t="s">
        <v>48</v>
      </c>
      <c r="B9" s="118" t="e">
        <f>+'30 de junio de 2024'!F185</f>
        <v>#REF!</v>
      </c>
      <c r="C9" s="110" t="e">
        <f>+'30 de junio de 2024'!G185</f>
        <v>#REF!</v>
      </c>
      <c r="D9" s="113" t="e">
        <f>+'30 de junio de 2024'!H185</f>
        <v>#REF!</v>
      </c>
      <c r="E9" s="113" t="e">
        <f>+'30 de junio de 2024'!I185</f>
        <v>#REF!</v>
      </c>
      <c r="F9" s="110" t="e">
        <f>+'30 de junio de 2024'!L185</f>
        <v>#REF!</v>
      </c>
      <c r="G9" s="214" t="e">
        <f t="shared" si="3"/>
        <v>#REF!</v>
      </c>
      <c r="H9" s="110" t="e">
        <f t="shared" si="0"/>
        <v>#REF!</v>
      </c>
      <c r="I9" s="110" t="e">
        <f>+'30 de junio de 2024'!J185</f>
        <v>#REF!</v>
      </c>
      <c r="J9" s="132" t="e">
        <f t="shared" si="1"/>
        <v>#REF!</v>
      </c>
      <c r="K9" s="110" t="e">
        <f>+'30 de junio de 2024'!K185</f>
        <v>#REF!</v>
      </c>
      <c r="L9" s="135" t="e">
        <f t="shared" si="2"/>
        <v>#REF!</v>
      </c>
    </row>
    <row r="10" spans="1:12" ht="28.5" customHeight="1" thickBot="1" x14ac:dyDescent="0.3">
      <c r="A10" s="449" t="s">
        <v>88</v>
      </c>
      <c r="B10" s="450" t="e">
        <f>+'30 de junio de 2024'!F185</f>
        <v>#REF!</v>
      </c>
      <c r="C10" s="451" t="e">
        <f>+'30 de junio de 2024'!G185</f>
        <v>#REF!</v>
      </c>
      <c r="D10" s="451" t="e">
        <f>+'30 de junio de 2024'!H185</f>
        <v>#REF!</v>
      </c>
      <c r="E10" s="451" t="e">
        <f>+'30 de junio de 2024'!I185</f>
        <v>#REF!</v>
      </c>
      <c r="F10" s="451" t="e">
        <f>+F9</f>
        <v>#REF!</v>
      </c>
      <c r="G10" s="452" t="e">
        <f t="shared" si="3"/>
        <v>#REF!</v>
      </c>
      <c r="H10" s="451" t="e">
        <f t="shared" si="0"/>
        <v>#REF!</v>
      </c>
      <c r="I10" s="451" t="e">
        <f>+'30 de junio de 2024'!J185</f>
        <v>#REF!</v>
      </c>
      <c r="J10" s="453" t="e">
        <f t="shared" si="1"/>
        <v>#REF!</v>
      </c>
      <c r="K10" s="451" t="e">
        <f>+'30 de junio de 2024'!K185</f>
        <v>#REF!</v>
      </c>
      <c r="L10" s="454" t="e">
        <f t="shared" si="2"/>
        <v>#REF!</v>
      </c>
    </row>
    <row r="11" spans="1:12" ht="24.75" customHeight="1" thickBot="1" x14ac:dyDescent="0.3">
      <c r="A11" s="437" t="s">
        <v>76</v>
      </c>
      <c r="B11" s="438" t="e">
        <f>+B10+B8</f>
        <v>#REF!</v>
      </c>
      <c r="C11" s="439" t="e">
        <f>+C10+C8</f>
        <v>#REF!</v>
      </c>
      <c r="D11" s="439" t="e">
        <f>+D10+D8</f>
        <v>#REF!</v>
      </c>
      <c r="E11" s="439" t="e">
        <f>+E10+E8</f>
        <v>#REF!</v>
      </c>
      <c r="F11" s="439" t="e">
        <f>+F10+F8</f>
        <v>#REF!</v>
      </c>
      <c r="G11" s="440" t="e">
        <f t="shared" si="3"/>
        <v>#REF!</v>
      </c>
      <c r="H11" s="439" t="e">
        <f t="shared" si="0"/>
        <v>#REF!</v>
      </c>
      <c r="I11" s="439" t="e">
        <f>+I10+I8</f>
        <v>#REF!</v>
      </c>
      <c r="J11" s="441" t="e">
        <f t="shared" si="1"/>
        <v>#REF!</v>
      </c>
      <c r="K11" s="439" t="e">
        <f>+K10+K8</f>
        <v>#REF!</v>
      </c>
      <c r="L11" s="442" t="e">
        <f t="shared" si="2"/>
        <v>#REF!</v>
      </c>
    </row>
    <row r="12" spans="1:12" x14ac:dyDescent="0.25">
      <c r="L12" s="8"/>
    </row>
  </sheetData>
  <mergeCells count="1">
    <mergeCell ref="A3:L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83" t="s">
        <v>94</v>
      </c>
    </row>
    <row r="4" spans="1:12" ht="24" thickBot="1" x14ac:dyDescent="0.3">
      <c r="A4" s="1188" t="s">
        <v>98</v>
      </c>
      <c r="B4" s="1189"/>
      <c r="C4" s="1189"/>
      <c r="D4" s="1189"/>
      <c r="E4" s="1189"/>
      <c r="F4" s="1189"/>
      <c r="G4" s="1189"/>
      <c r="H4" s="1189"/>
      <c r="I4" s="1189"/>
      <c r="J4" s="1189"/>
      <c r="K4" s="1189"/>
      <c r="L4" s="1190"/>
    </row>
    <row r="5" spans="1:12" ht="45.75" customHeight="1" thickBot="1" x14ac:dyDescent="0.3">
      <c r="A5" s="455" t="s">
        <v>70</v>
      </c>
      <c r="B5" s="456" t="s">
        <v>100</v>
      </c>
      <c r="C5" s="456" t="s">
        <v>41</v>
      </c>
      <c r="D5" s="456" t="s">
        <v>104</v>
      </c>
      <c r="E5" s="456" t="s">
        <v>105</v>
      </c>
      <c r="F5" s="457" t="s">
        <v>24</v>
      </c>
      <c r="G5" s="456" t="s">
        <v>346</v>
      </c>
      <c r="H5" s="456" t="s">
        <v>183</v>
      </c>
      <c r="I5" s="458" t="s">
        <v>25</v>
      </c>
      <c r="J5" s="459" t="s">
        <v>43</v>
      </c>
      <c r="K5" s="457" t="s">
        <v>86</v>
      </c>
      <c r="L5" s="460" t="s">
        <v>44</v>
      </c>
    </row>
    <row r="6" spans="1:12" ht="39.75" customHeight="1" x14ac:dyDescent="0.25">
      <c r="A6" s="145" t="s">
        <v>46</v>
      </c>
      <c r="B6" s="146" t="e">
        <f>+'30 de junio de 2024'!F114</f>
        <v>#REF!</v>
      </c>
      <c r="C6" s="147" t="e">
        <f>+'30 de junio de 2024'!G114</f>
        <v>#REF!</v>
      </c>
      <c r="D6" s="147" t="e">
        <f>+'30 de junio de 2024'!H114</f>
        <v>#REF!</v>
      </c>
      <c r="E6" s="147" t="e">
        <f>+'30 de junio de 2024'!I114</f>
        <v>#REF!</v>
      </c>
      <c r="F6" s="149" t="e">
        <f>+'30 de junio de 2024'!L114</f>
        <v>#REF!</v>
      </c>
      <c r="G6" s="215" t="e">
        <f>+F6/E6</f>
        <v>#REF!</v>
      </c>
      <c r="H6" s="150" t="e">
        <f t="shared" ref="H6:H13" si="0">+E6-F6</f>
        <v>#REF!</v>
      </c>
      <c r="I6" s="147" t="e">
        <f>+'30 de junio de 2024'!J114</f>
        <v>#REF!</v>
      </c>
      <c r="J6" s="148" t="e">
        <f t="shared" ref="J6:J13" si="1">+I6/E6</f>
        <v>#REF!</v>
      </c>
      <c r="K6" s="147" t="e">
        <f>+'30 de junio de 2024'!K114</f>
        <v>#REF!</v>
      </c>
      <c r="L6" s="151" t="e">
        <f t="shared" ref="L6:L13" si="2">+K6/E6</f>
        <v>#REF!</v>
      </c>
    </row>
    <row r="7" spans="1:12" ht="25.5" x14ac:dyDescent="0.25">
      <c r="A7" s="123" t="s">
        <v>176</v>
      </c>
      <c r="B7" s="152" t="e">
        <f>+'30 de junio de 2024'!F116</f>
        <v>#REF!</v>
      </c>
      <c r="C7" s="153" t="e">
        <f>+'30 de junio de 2024'!G116</f>
        <v>#REF!</v>
      </c>
      <c r="D7" s="153" t="e">
        <f>+'30 de junio de 2024'!H116</f>
        <v>#REF!</v>
      </c>
      <c r="E7" s="153" t="e">
        <f>+'30 de junio de 2024'!I116</f>
        <v>#REF!</v>
      </c>
      <c r="F7" s="112" t="e">
        <f>+'30 de junio de 2024'!L116</f>
        <v>#REF!</v>
      </c>
      <c r="G7" s="213" t="e">
        <f t="shared" ref="G7:G13" si="3">+F7/E7</f>
        <v>#REF!</v>
      </c>
      <c r="H7" s="154" t="e">
        <f t="shared" si="0"/>
        <v>#REF!</v>
      </c>
      <c r="I7" s="153" t="e">
        <f>+'30 de junio de 2024'!J116</f>
        <v>#REF!</v>
      </c>
      <c r="J7" s="111" t="e">
        <f t="shared" si="1"/>
        <v>#REF!</v>
      </c>
      <c r="K7" s="153" t="e">
        <f>+'30 de junio de 2024'!K116</f>
        <v>#REF!</v>
      </c>
      <c r="L7" s="120" t="e">
        <f t="shared" si="2"/>
        <v>#REF!</v>
      </c>
    </row>
    <row r="8" spans="1:12" ht="34.5" customHeight="1" x14ac:dyDescent="0.25">
      <c r="A8" s="123" t="s">
        <v>74</v>
      </c>
      <c r="B8" s="152" t="e">
        <f>+'30 de junio de 2024'!F120</f>
        <v>#REF!</v>
      </c>
      <c r="C8" s="153" t="e">
        <f>+'30 de junio de 2024'!G120</f>
        <v>#REF!</v>
      </c>
      <c r="D8" s="153" t="e">
        <f>+'30 de junio de 2024'!H120</f>
        <v>#REF!</v>
      </c>
      <c r="E8" s="153" t="e">
        <f>+'30 de junio de 2024'!I120</f>
        <v>#REF!</v>
      </c>
      <c r="F8" s="112" t="e">
        <f>+'30 de junio de 2024'!L120</f>
        <v>#REF!</v>
      </c>
      <c r="G8" s="213" t="e">
        <f t="shared" si="3"/>
        <v>#REF!</v>
      </c>
      <c r="H8" s="154" t="e">
        <f t="shared" si="0"/>
        <v>#REF!</v>
      </c>
      <c r="I8" s="153" t="e">
        <f>+'30 de junio de 2024'!J120</f>
        <v>#REF!</v>
      </c>
      <c r="J8" s="111" t="e">
        <f t="shared" si="1"/>
        <v>#REF!</v>
      </c>
      <c r="K8" s="153" t="e">
        <f>+'30 de junio de 2024'!K120</f>
        <v>#REF!</v>
      </c>
      <c r="L8" s="120" t="e">
        <f t="shared" si="2"/>
        <v>#REF!</v>
      </c>
    </row>
    <row r="9" spans="1:12" ht="38.25" x14ac:dyDescent="0.25">
      <c r="A9" s="123" t="s">
        <v>177</v>
      </c>
      <c r="B9" s="152" t="e">
        <f>+'30 de junio de 2024'!F123</f>
        <v>#REF!</v>
      </c>
      <c r="C9" s="153" t="e">
        <f>+'30 de junio de 2024'!G123</f>
        <v>#REF!</v>
      </c>
      <c r="D9" s="153" t="e">
        <f>+'30 de junio de 2024'!H123</f>
        <v>#REF!</v>
      </c>
      <c r="E9" s="153" t="e">
        <f>+'30 de junio de 2024'!I123</f>
        <v>#REF!</v>
      </c>
      <c r="F9" s="112" t="e">
        <f>+'30 de junio de 2024'!L123</f>
        <v>#REF!</v>
      </c>
      <c r="G9" s="213" t="e">
        <f t="shared" si="3"/>
        <v>#REF!</v>
      </c>
      <c r="H9" s="154" t="e">
        <f t="shared" si="0"/>
        <v>#REF!</v>
      </c>
      <c r="I9" s="153" t="e">
        <f>+'30 de junio de 2024'!J123</f>
        <v>#REF!</v>
      </c>
      <c r="J9" s="111" t="e">
        <f t="shared" si="1"/>
        <v>#REF!</v>
      </c>
      <c r="K9" s="153" t="e">
        <f>+'30 de junio de 2024'!K123</f>
        <v>#REF!</v>
      </c>
      <c r="L9" s="120" t="e">
        <f t="shared" si="2"/>
        <v>#REF!</v>
      </c>
    </row>
    <row r="10" spans="1:12" ht="23.25" customHeight="1" x14ac:dyDescent="0.25">
      <c r="A10" s="422" t="s">
        <v>49</v>
      </c>
      <c r="B10" s="467" t="e">
        <f>+'30 de junio de 2024'!F126</f>
        <v>#REF!</v>
      </c>
      <c r="C10" s="468" t="e">
        <f>+'30 de junio de 2024'!G126</f>
        <v>#REF!</v>
      </c>
      <c r="D10" s="468" t="e">
        <f>+'30 de junio de 2024'!H126</f>
        <v>#REF!</v>
      </c>
      <c r="E10" s="468" t="e">
        <f>+'30 de junio de 2024'!I126</f>
        <v>#REF!</v>
      </c>
      <c r="F10" s="469" t="e">
        <f>SUM(F6:F9)</f>
        <v>#REF!</v>
      </c>
      <c r="G10" s="446" t="e">
        <f t="shared" si="3"/>
        <v>#REF!</v>
      </c>
      <c r="H10" s="470" t="e">
        <f t="shared" si="0"/>
        <v>#REF!</v>
      </c>
      <c r="I10" s="468" t="e">
        <f>+'30 de junio de 2024'!J126</f>
        <v>#REF!</v>
      </c>
      <c r="J10" s="471" t="e">
        <f t="shared" si="1"/>
        <v>#REF!</v>
      </c>
      <c r="K10" s="468" t="e">
        <f>+'30 de junio de 2024'!K126</f>
        <v>#REF!</v>
      </c>
      <c r="L10" s="472" t="e">
        <f t="shared" si="2"/>
        <v>#REF!</v>
      </c>
    </row>
    <row r="11" spans="1:12" ht="26.25" customHeight="1" x14ac:dyDescent="0.25">
      <c r="A11" s="123" t="s">
        <v>48</v>
      </c>
      <c r="B11" s="152" t="e">
        <f>+'30 de junio de 2024'!F125</f>
        <v>#REF!</v>
      </c>
      <c r="C11" s="153" t="e">
        <f>+'30 de junio de 2024'!G125</f>
        <v>#REF!</v>
      </c>
      <c r="D11" s="155" t="e">
        <f>+'30 de junio de 2024'!H125</f>
        <v>#REF!</v>
      </c>
      <c r="E11" s="155" t="e">
        <f>+'30 de junio de 2024'!I125</f>
        <v>#REF!</v>
      </c>
      <c r="F11" s="112" t="e">
        <f>+'30 de junio de 2024'!L125</f>
        <v>#REF!</v>
      </c>
      <c r="G11" s="216" t="e">
        <f t="shared" si="3"/>
        <v>#REF!</v>
      </c>
      <c r="H11" s="154" t="e">
        <f t="shared" si="0"/>
        <v>#REF!</v>
      </c>
      <c r="I11" s="153" t="e">
        <f>+'30 de junio de 2024'!J125</f>
        <v>#REF!</v>
      </c>
      <c r="J11" s="114" t="e">
        <f t="shared" si="1"/>
        <v>#REF!</v>
      </c>
      <c r="K11" s="153" t="e">
        <f>+'30 de junio de 2024'!K125</f>
        <v>#REF!</v>
      </c>
      <c r="L11" s="121" t="e">
        <f t="shared" si="2"/>
        <v>#REF!</v>
      </c>
    </row>
    <row r="12" spans="1:12" ht="28.5" customHeight="1" thickBot="1" x14ac:dyDescent="0.3">
      <c r="A12" s="428" t="s">
        <v>88</v>
      </c>
      <c r="B12" s="473" t="e">
        <f>+B11</f>
        <v>#REF!</v>
      </c>
      <c r="C12" s="474" t="e">
        <f>+C11</f>
        <v>#REF!</v>
      </c>
      <c r="D12" s="474" t="e">
        <f>+D11</f>
        <v>#REF!</v>
      </c>
      <c r="E12" s="474" t="e">
        <f>+E11</f>
        <v>#REF!</v>
      </c>
      <c r="F12" s="475" t="e">
        <f>+F11</f>
        <v>#REF!</v>
      </c>
      <c r="G12" s="452" t="e">
        <f t="shared" si="3"/>
        <v>#REF!</v>
      </c>
      <c r="H12" s="476" t="e">
        <f t="shared" si="0"/>
        <v>#REF!</v>
      </c>
      <c r="I12" s="474" t="e">
        <f>+I11</f>
        <v>#REF!</v>
      </c>
      <c r="J12" s="452" t="e">
        <f t="shared" si="1"/>
        <v>#REF!</v>
      </c>
      <c r="K12" s="474" t="e">
        <f>+K11</f>
        <v>#REF!</v>
      </c>
      <c r="L12" s="477" t="e">
        <f t="shared" si="2"/>
        <v>#REF!</v>
      </c>
    </row>
    <row r="13" spans="1:12" ht="37.5" customHeight="1" thickBot="1" x14ac:dyDescent="0.3">
      <c r="A13" s="416" t="s">
        <v>76</v>
      </c>
      <c r="B13" s="461" t="e">
        <f>+B12+B10</f>
        <v>#REF!</v>
      </c>
      <c r="C13" s="462" t="e">
        <f>+C12+C10</f>
        <v>#REF!</v>
      </c>
      <c r="D13" s="462" t="e">
        <f>+D12+D10</f>
        <v>#REF!</v>
      </c>
      <c r="E13" s="462" t="e">
        <f>+E12+E10</f>
        <v>#REF!</v>
      </c>
      <c r="F13" s="463" t="e">
        <f>+F12+F10</f>
        <v>#REF!</v>
      </c>
      <c r="G13" s="440" t="e">
        <f t="shared" si="3"/>
        <v>#REF!</v>
      </c>
      <c r="H13" s="464" t="e">
        <f t="shared" si="0"/>
        <v>#REF!</v>
      </c>
      <c r="I13" s="462" t="e">
        <f>+I12+I10</f>
        <v>#REF!</v>
      </c>
      <c r="J13" s="465" t="e">
        <f t="shared" si="1"/>
        <v>#REF!</v>
      </c>
      <c r="K13" s="462" t="e">
        <f>+K12+K10</f>
        <v>#REF!</v>
      </c>
      <c r="L13" s="466"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theme="2"/>
  </sheetPr>
  <dimension ref="A1:T315"/>
  <sheetViews>
    <sheetView topLeftCell="A19" zoomScaleNormal="100" workbookViewId="0">
      <selection activeCell="G24" sqref="G24"/>
    </sheetView>
  </sheetViews>
  <sheetFormatPr baseColWidth="10" defaultColWidth="9.140625" defaultRowHeight="15" x14ac:dyDescent="0.25"/>
  <cols>
    <col min="1" max="1" width="13" customWidth="1"/>
    <col min="2" max="2" width="15.28515625" style="91" customWidth="1"/>
    <col min="3" max="3" width="12.7109375" customWidth="1"/>
    <col min="4" max="4" width="21.5703125" customWidth="1"/>
    <col min="5" max="5" width="28" customWidth="1"/>
    <col min="6" max="6" width="17.5703125" customWidth="1"/>
    <col min="7" max="7" width="16.7109375" customWidth="1"/>
    <col min="8" max="8" width="12.85546875" customWidth="1"/>
    <col min="9" max="9" width="16.28515625" customWidth="1"/>
    <col min="10" max="10" width="13.7109375" style="82" customWidth="1"/>
    <col min="11" max="11" width="13.28515625" style="688" bestFit="1" customWidth="1"/>
    <col min="12" max="12" width="14" customWidth="1"/>
    <col min="13" max="13" width="12.7109375" customWidth="1"/>
    <col min="14" max="14" width="11.85546875" customWidth="1"/>
    <col min="15" max="15" width="14" customWidth="1"/>
    <col min="16" max="16" width="14" hidden="1" customWidth="1"/>
    <col min="17" max="17" width="9.42578125" bestFit="1" customWidth="1"/>
  </cols>
  <sheetData>
    <row r="1" spans="1:17" ht="15.75" x14ac:dyDescent="0.25">
      <c r="A1" s="229" t="s">
        <v>107</v>
      </c>
      <c r="B1" s="84">
        <v>2024</v>
      </c>
      <c r="C1" s="959" t="s">
        <v>252</v>
      </c>
      <c r="D1" s="959"/>
      <c r="E1" s="959"/>
      <c r="F1" s="959"/>
      <c r="G1" s="959"/>
      <c r="H1" s="959"/>
      <c r="I1" s="959"/>
      <c r="J1" s="959"/>
      <c r="K1" s="959"/>
      <c r="L1" s="959"/>
      <c r="M1" s="959"/>
      <c r="N1" s="959"/>
      <c r="O1" s="959"/>
      <c r="P1" s="959"/>
    </row>
    <row r="2" spans="1:17" ht="15.75" customHeight="1" x14ac:dyDescent="0.25">
      <c r="A2" s="229" t="s">
        <v>2</v>
      </c>
      <c r="B2" s="85" t="s">
        <v>3</v>
      </c>
      <c r="C2" s="969"/>
      <c r="D2" s="970"/>
      <c r="E2" s="970"/>
      <c r="F2" s="970"/>
      <c r="G2" s="970"/>
      <c r="H2" s="970"/>
      <c r="I2" s="970"/>
      <c r="J2" s="970"/>
      <c r="K2" s="970"/>
      <c r="L2" s="970"/>
      <c r="M2" s="970"/>
      <c r="N2" s="970"/>
      <c r="O2" s="970"/>
    </row>
    <row r="3" spans="1:17" ht="29.25" customHeight="1" thickBot="1" x14ac:dyDescent="0.3">
      <c r="A3" s="230" t="s">
        <v>4</v>
      </c>
      <c r="B3" s="85" t="s">
        <v>247</v>
      </c>
      <c r="C3" s="957" t="s">
        <v>540</v>
      </c>
      <c r="D3" s="958"/>
      <c r="E3" s="958"/>
      <c r="F3" s="958"/>
      <c r="G3" s="958"/>
      <c r="H3" s="958"/>
      <c r="I3" s="958"/>
      <c r="J3" s="958"/>
      <c r="K3" s="958"/>
      <c r="L3" s="958"/>
      <c r="M3" s="958"/>
      <c r="N3" s="958"/>
      <c r="O3" s="958"/>
      <c r="P3" s="958"/>
    </row>
    <row r="4" spans="1:17" s="91" customFormat="1" ht="60.75" thickBot="1" x14ac:dyDescent="0.25">
      <c r="A4" s="493" t="s">
        <v>6</v>
      </c>
      <c r="B4" s="494" t="s">
        <v>7</v>
      </c>
      <c r="C4" s="494" t="s">
        <v>243</v>
      </c>
      <c r="D4" s="494" t="s">
        <v>484</v>
      </c>
      <c r="E4" s="494" t="s">
        <v>480</v>
      </c>
      <c r="F4" s="495" t="s">
        <v>101</v>
      </c>
      <c r="G4" s="495" t="s">
        <v>181</v>
      </c>
      <c r="H4" s="495" t="s">
        <v>104</v>
      </c>
      <c r="I4" s="495" t="s">
        <v>277</v>
      </c>
      <c r="J4" s="495" t="s">
        <v>25</v>
      </c>
      <c r="K4" s="495" t="s">
        <v>26</v>
      </c>
      <c r="L4" s="495" t="s">
        <v>24</v>
      </c>
      <c r="M4" s="494" t="s">
        <v>43</v>
      </c>
      <c r="N4" s="494" t="s">
        <v>103</v>
      </c>
      <c r="O4" s="509" t="s">
        <v>183</v>
      </c>
      <c r="P4" s="496" t="s">
        <v>28</v>
      </c>
    </row>
    <row r="5" spans="1:17" ht="24" x14ac:dyDescent="0.25">
      <c r="A5" s="983" t="s">
        <v>45</v>
      </c>
      <c r="B5" s="689" t="e">
        <f>+'DATOS SIIF'!C5</f>
        <v>#REF!</v>
      </c>
      <c r="C5" s="547" t="s">
        <v>404</v>
      </c>
      <c r="D5" s="547" t="e">
        <f>+'DATOS SIIF'!P5</f>
        <v>#REF!</v>
      </c>
      <c r="E5" s="547" t="e">
        <f>+'DATOS SIIF'!Q5</f>
        <v>#REF!</v>
      </c>
      <c r="F5" s="548" t="e">
        <f>+'DATOS SIIF'!R5</f>
        <v>#REF!</v>
      </c>
      <c r="G5" s="548" t="e">
        <f>+'DATOS SIIF'!U5</f>
        <v>#REF!</v>
      </c>
      <c r="H5" s="548" t="e">
        <f>+'DATOS SIIF'!V5</f>
        <v>#REF!</v>
      </c>
      <c r="I5" s="548" t="e">
        <f t="shared" ref="I5:I11" si="0">+G5-H5</f>
        <v>#REF!</v>
      </c>
      <c r="J5" s="593" t="e">
        <f>+'DATOS SIIF'!Y5</f>
        <v>#REF!</v>
      </c>
      <c r="K5" s="593" t="e">
        <f>+'DATOS SIIF'!Z5</f>
        <v>#REF!</v>
      </c>
      <c r="L5" s="548" t="e">
        <f>+'DATOS SIIF'!W5</f>
        <v>#REF!</v>
      </c>
      <c r="M5" s="549">
        <f t="shared" ref="M5:M42" si="1">+IF(ISERROR(J5/I5),0,J5/I5)</f>
        <v>0</v>
      </c>
      <c r="N5" s="549">
        <f t="shared" ref="N5:N68" si="2">+IF(ISERROR(K5/I5),0,K5/I5)</f>
        <v>0</v>
      </c>
      <c r="O5" s="550" t="e">
        <f t="shared" ref="O5:O11" si="3">+I5-L5</f>
        <v>#REF!</v>
      </c>
      <c r="P5" s="551" t="e">
        <f>+'DATOS SIIF'!AB5</f>
        <v>#REF!</v>
      </c>
    </row>
    <row r="6" spans="1:17" ht="24" x14ac:dyDescent="0.25">
      <c r="A6" s="984"/>
      <c r="B6" s="689" t="e">
        <f>+'DATOS SIIF'!C6</f>
        <v>#REF!</v>
      </c>
      <c r="C6" s="552" t="str">
        <f t="shared" ref="C6:C11" si="4">+C5</f>
        <v>Sub. Gestión Humana</v>
      </c>
      <c r="D6" s="547" t="e">
        <f>+'DATOS SIIF'!P6</f>
        <v>#REF!</v>
      </c>
      <c r="E6" s="547" t="e">
        <f>+'DATOS SIIF'!Q6</f>
        <v>#REF!</v>
      </c>
      <c r="F6" s="548" t="e">
        <f>+'DATOS SIIF'!R6</f>
        <v>#REF!</v>
      </c>
      <c r="G6" s="548" t="e">
        <f>+'DATOS SIIF'!U6</f>
        <v>#REF!</v>
      </c>
      <c r="H6" s="548" t="e">
        <f>+'DATOS SIIF'!V6</f>
        <v>#REF!</v>
      </c>
      <c r="I6" s="553" t="e">
        <f t="shared" si="0"/>
        <v>#REF!</v>
      </c>
      <c r="J6" s="573" t="e">
        <f>+'DATOS SIIF'!Y6</f>
        <v>#REF!</v>
      </c>
      <c r="K6" s="573" t="e">
        <f>+'DATOS SIIF'!Z6</f>
        <v>#REF!</v>
      </c>
      <c r="L6" s="548" t="e">
        <f>+'DATOS SIIF'!W6</f>
        <v>#REF!</v>
      </c>
      <c r="M6" s="554">
        <f t="shared" si="1"/>
        <v>0</v>
      </c>
      <c r="N6" s="554">
        <f t="shared" si="2"/>
        <v>0</v>
      </c>
      <c r="O6" s="555" t="e">
        <f t="shared" si="3"/>
        <v>#REF!</v>
      </c>
      <c r="P6" s="551" t="e">
        <f>+'DATOS SIIF'!AB6</f>
        <v>#REF!</v>
      </c>
    </row>
    <row r="7" spans="1:17" ht="24" x14ac:dyDescent="0.25">
      <c r="A7" s="984"/>
      <c r="B7" s="689" t="e">
        <f>+'DATOS SIIF'!C7</f>
        <v>#REF!</v>
      </c>
      <c r="C7" s="552" t="str">
        <f t="shared" si="4"/>
        <v>Sub. Gestión Humana</v>
      </c>
      <c r="D7" s="547" t="e">
        <f>+'DATOS SIIF'!P7</f>
        <v>#REF!</v>
      </c>
      <c r="E7" s="547" t="e">
        <f>+'DATOS SIIF'!Q7</f>
        <v>#REF!</v>
      </c>
      <c r="F7" s="548" t="e">
        <f>+'DATOS SIIF'!R7</f>
        <v>#REF!</v>
      </c>
      <c r="G7" s="548" t="e">
        <f>+'DATOS SIIF'!U7</f>
        <v>#REF!</v>
      </c>
      <c r="H7" s="548" t="e">
        <f>+'DATOS SIIF'!V7</f>
        <v>#REF!</v>
      </c>
      <c r="I7" s="553" t="e">
        <f t="shared" si="0"/>
        <v>#REF!</v>
      </c>
      <c r="J7" s="573" t="e">
        <f>+'DATOS SIIF'!Y7</f>
        <v>#REF!</v>
      </c>
      <c r="K7" s="573" t="e">
        <f>+'DATOS SIIF'!Z7</f>
        <v>#REF!</v>
      </c>
      <c r="L7" s="548" t="e">
        <f>+'DATOS SIIF'!W7</f>
        <v>#REF!</v>
      </c>
      <c r="M7" s="554">
        <f t="shared" si="1"/>
        <v>0</v>
      </c>
      <c r="N7" s="554">
        <f t="shared" si="2"/>
        <v>0</v>
      </c>
      <c r="O7" s="555" t="e">
        <f t="shared" si="3"/>
        <v>#REF!</v>
      </c>
      <c r="P7" s="551" t="e">
        <f>+'DATOS SIIF'!AB7</f>
        <v>#REF!</v>
      </c>
    </row>
    <row r="8" spans="1:17" x14ac:dyDescent="0.25">
      <c r="A8" s="984"/>
      <c r="B8" s="86"/>
      <c r="C8" s="552"/>
      <c r="D8" s="552"/>
      <c r="E8" s="556" t="s">
        <v>46</v>
      </c>
      <c r="F8" s="557" t="e">
        <f>SUM(F5:F7)</f>
        <v>#REF!</v>
      </c>
      <c r="G8" s="557" t="e">
        <f t="shared" ref="G8:K8" si="5">SUM(G5:G7)</f>
        <v>#REF!</v>
      </c>
      <c r="H8" s="557" t="e">
        <f t="shared" si="5"/>
        <v>#REF!</v>
      </c>
      <c r="I8" s="557" t="e">
        <f t="shared" si="5"/>
        <v>#REF!</v>
      </c>
      <c r="J8" s="691" t="e">
        <f t="shared" si="5"/>
        <v>#REF!</v>
      </c>
      <c r="K8" s="691" t="e">
        <f t="shared" si="5"/>
        <v>#REF!</v>
      </c>
      <c r="L8" s="557" t="e">
        <f>SUM(L5:L7)</f>
        <v>#REF!</v>
      </c>
      <c r="M8" s="558">
        <f t="shared" si="1"/>
        <v>0</v>
      </c>
      <c r="N8" s="558">
        <f t="shared" si="2"/>
        <v>0</v>
      </c>
      <c r="O8" s="559" t="e">
        <f t="shared" si="3"/>
        <v>#REF!</v>
      </c>
      <c r="P8" s="560" t="e">
        <f>SUM(P5:P7)</f>
        <v>#REF!</v>
      </c>
    </row>
    <row r="9" spans="1:17" ht="36" x14ac:dyDescent="0.25">
      <c r="A9" s="984"/>
      <c r="B9" s="86" t="e">
        <f>+'DATOS SIIF'!C75</f>
        <v>#REF!</v>
      </c>
      <c r="C9" s="552" t="s">
        <v>407</v>
      </c>
      <c r="D9" s="547" t="e">
        <f>+'DATOS SIIF'!P75</f>
        <v>#REF!</v>
      </c>
      <c r="E9" s="547" t="e">
        <f>+'DATOS SIIF'!Q75</f>
        <v>#REF!</v>
      </c>
      <c r="F9" s="561" t="e">
        <f>+'DATOS SIIF'!R75</f>
        <v>#REF!</v>
      </c>
      <c r="G9" s="548" t="e">
        <f>+'DATOS SIIF'!U75</f>
        <v>#REF!</v>
      </c>
      <c r="H9" s="548" t="e">
        <f>+'DATOS SIIF'!V75</f>
        <v>#REF!</v>
      </c>
      <c r="I9" s="548" t="e">
        <f t="shared" si="0"/>
        <v>#REF!</v>
      </c>
      <c r="J9" s="593" t="e">
        <f>+'DATOS SIIF'!Y75</f>
        <v>#REF!</v>
      </c>
      <c r="K9" s="593" t="e">
        <f>+'DATOS SIIF'!Z75</f>
        <v>#REF!</v>
      </c>
      <c r="L9" s="548" t="e">
        <f>+'DATOS SIIF'!W75</f>
        <v>#REF!</v>
      </c>
      <c r="M9" s="554">
        <f t="shared" si="1"/>
        <v>0</v>
      </c>
      <c r="N9" s="554">
        <f t="shared" si="2"/>
        <v>0</v>
      </c>
      <c r="O9" s="550" t="e">
        <f t="shared" si="3"/>
        <v>#REF!</v>
      </c>
      <c r="P9" s="551" t="e">
        <f>+'DATOS SIIF'!AB75</f>
        <v>#REF!</v>
      </c>
    </row>
    <row r="10" spans="1:17" ht="36" x14ac:dyDescent="0.25">
      <c r="A10" s="984"/>
      <c r="B10" s="86" t="e">
        <f>+'DATOS SIIF'!C76</f>
        <v>#REF!</v>
      </c>
      <c r="C10" s="552" t="str">
        <f t="shared" si="4"/>
        <v>Sub. Gestión Humana / DANCP</v>
      </c>
      <c r="D10" s="547" t="e">
        <f>+'DATOS SIIF'!P76</f>
        <v>#REF!</v>
      </c>
      <c r="E10" s="547" t="e">
        <f>+'DATOS SIIF'!Q76</f>
        <v>#REF!</v>
      </c>
      <c r="F10" s="561" t="e">
        <f>+'DATOS SIIF'!R76</f>
        <v>#REF!</v>
      </c>
      <c r="G10" s="548" t="e">
        <f>+'DATOS SIIF'!U76</f>
        <v>#REF!</v>
      </c>
      <c r="H10" s="548" t="e">
        <f>+'DATOS SIIF'!V76</f>
        <v>#REF!</v>
      </c>
      <c r="I10" s="548" t="e">
        <f t="shared" si="0"/>
        <v>#REF!</v>
      </c>
      <c r="J10" s="593" t="e">
        <f>+'DATOS SIIF'!Y76</f>
        <v>#REF!</v>
      </c>
      <c r="K10" s="593" t="e">
        <f>+'DATOS SIIF'!Z76</f>
        <v>#REF!</v>
      </c>
      <c r="L10" s="548" t="e">
        <f>+'DATOS SIIF'!W76</f>
        <v>#REF!</v>
      </c>
      <c r="M10" s="554">
        <f t="shared" si="1"/>
        <v>0</v>
      </c>
      <c r="N10" s="554">
        <f t="shared" si="2"/>
        <v>0</v>
      </c>
      <c r="O10" s="550" t="e">
        <f t="shared" si="3"/>
        <v>#REF!</v>
      </c>
      <c r="P10" s="551" t="e">
        <f>+'DATOS SIIF'!AB76</f>
        <v>#REF!</v>
      </c>
    </row>
    <row r="11" spans="1:17" ht="36" x14ac:dyDescent="0.25">
      <c r="A11" s="984"/>
      <c r="B11" s="86" t="e">
        <f>+'DATOS SIIF'!C77</f>
        <v>#REF!</v>
      </c>
      <c r="C11" s="552" t="str">
        <f t="shared" si="4"/>
        <v>Sub. Gestión Humana / DANCP</v>
      </c>
      <c r="D11" s="547" t="e">
        <f>+'DATOS SIIF'!P77</f>
        <v>#REF!</v>
      </c>
      <c r="E11" s="547" t="e">
        <f>+'DATOS SIIF'!Q77</f>
        <v>#REF!</v>
      </c>
      <c r="F11" s="561" t="e">
        <f>+'DATOS SIIF'!R77</f>
        <v>#REF!</v>
      </c>
      <c r="G11" s="548" t="e">
        <f>+'DATOS SIIF'!U77</f>
        <v>#REF!</v>
      </c>
      <c r="H11" s="548" t="e">
        <f>+'DATOS SIIF'!V77</f>
        <v>#REF!</v>
      </c>
      <c r="I11" s="548" t="e">
        <f t="shared" si="0"/>
        <v>#REF!</v>
      </c>
      <c r="J11" s="593" t="e">
        <f>+'DATOS SIIF'!Y77</f>
        <v>#REF!</v>
      </c>
      <c r="K11" s="593" t="e">
        <f>+'DATOS SIIF'!Z77</f>
        <v>#REF!</v>
      </c>
      <c r="L11" s="548" t="e">
        <f>+'DATOS SIIF'!W77</f>
        <v>#REF!</v>
      </c>
      <c r="M11" s="554">
        <f t="shared" si="1"/>
        <v>0</v>
      </c>
      <c r="N11" s="554">
        <f t="shared" si="2"/>
        <v>0</v>
      </c>
      <c r="O11" s="550" t="e">
        <f t="shared" si="3"/>
        <v>#REF!</v>
      </c>
      <c r="P11" s="551" t="e">
        <f>+'DATOS SIIF'!AB77</f>
        <v>#REF!</v>
      </c>
    </row>
    <row r="12" spans="1:17" x14ac:dyDescent="0.25">
      <c r="A12" s="984"/>
      <c r="B12" s="86"/>
      <c r="C12" s="552"/>
      <c r="D12" s="552"/>
      <c r="E12" s="556" t="s">
        <v>317</v>
      </c>
      <c r="F12" s="557" t="e">
        <f>SUM(F9:F11)</f>
        <v>#REF!</v>
      </c>
      <c r="G12" s="557" t="e">
        <f t="shared" ref="G12:K12" si="6">SUM(G9:G11)</f>
        <v>#REF!</v>
      </c>
      <c r="H12" s="557" t="e">
        <f t="shared" si="6"/>
        <v>#REF!</v>
      </c>
      <c r="I12" s="557" t="e">
        <f t="shared" si="6"/>
        <v>#REF!</v>
      </c>
      <c r="J12" s="691" t="e">
        <f t="shared" si="6"/>
        <v>#REF!</v>
      </c>
      <c r="K12" s="691" t="e">
        <f t="shared" si="6"/>
        <v>#REF!</v>
      </c>
      <c r="L12" s="557" t="e">
        <f>SUM(L9:L11)</f>
        <v>#REF!</v>
      </c>
      <c r="M12" s="558">
        <f t="shared" si="1"/>
        <v>0</v>
      </c>
      <c r="N12" s="558">
        <f t="shared" si="2"/>
        <v>0</v>
      </c>
      <c r="O12" s="559" t="e">
        <f>SUM(O9:O11)</f>
        <v>#REF!</v>
      </c>
      <c r="P12" s="560" t="e">
        <f>SUM(P9:P11)</f>
        <v>#REF!</v>
      </c>
    </row>
    <row r="13" spans="1:17" ht="24" x14ac:dyDescent="0.25">
      <c r="A13" s="984"/>
      <c r="B13" s="86"/>
      <c r="C13" s="552"/>
      <c r="D13" s="552"/>
      <c r="E13" s="556" t="s">
        <v>318</v>
      </c>
      <c r="F13" s="557" t="e">
        <f>F8+F12</f>
        <v>#REF!</v>
      </c>
      <c r="G13" s="557" t="e">
        <f t="shared" ref="G13:K13" si="7">G8+G12</f>
        <v>#REF!</v>
      </c>
      <c r="H13" s="557" t="e">
        <f t="shared" si="7"/>
        <v>#REF!</v>
      </c>
      <c r="I13" s="557" t="e">
        <f>I8+I12</f>
        <v>#REF!</v>
      </c>
      <c r="J13" s="691" t="e">
        <f t="shared" si="7"/>
        <v>#REF!</v>
      </c>
      <c r="K13" s="691" t="e">
        <f t="shared" si="7"/>
        <v>#REF!</v>
      </c>
      <c r="L13" s="557" t="e">
        <f>L8+L12</f>
        <v>#REF!</v>
      </c>
      <c r="M13" s="558">
        <f t="shared" si="1"/>
        <v>0</v>
      </c>
      <c r="N13" s="558">
        <f t="shared" si="2"/>
        <v>0</v>
      </c>
      <c r="O13" s="559" t="e">
        <f>O8+O12</f>
        <v>#REF!</v>
      </c>
      <c r="P13" s="560" t="e">
        <f>+P12+P8</f>
        <v>#REF!</v>
      </c>
      <c r="Q13" s="34"/>
    </row>
    <row r="14" spans="1:17" ht="24" x14ac:dyDescent="0.25">
      <c r="A14" s="984"/>
      <c r="B14" s="86" t="e">
        <f>+'DATOS SIIF'!C8</f>
        <v>#REF!</v>
      </c>
      <c r="C14" s="552" t="s">
        <v>406</v>
      </c>
      <c r="D14" s="552" t="e">
        <f>+'DATOS SIIF'!P8</f>
        <v>#REF!</v>
      </c>
      <c r="E14" s="552" t="e">
        <f>+'DATOS SIIF'!Q8</f>
        <v>#REF!</v>
      </c>
      <c r="F14" s="553" t="e">
        <f>+'DATOS SIIF'!R8</f>
        <v>#REF!</v>
      </c>
      <c r="G14" s="553" t="e">
        <f>+'DATOS SIIF'!U8</f>
        <v>#REF!</v>
      </c>
      <c r="H14" s="553" t="e">
        <f>+'DATOS SIIF'!V8</f>
        <v>#REF!</v>
      </c>
      <c r="I14" s="553" t="e">
        <f t="shared" ref="I14:I39" si="8">+G14-H14</f>
        <v>#REF!</v>
      </c>
      <c r="J14" s="573" t="e">
        <f>+'DATOS SIIF'!Y8</f>
        <v>#REF!</v>
      </c>
      <c r="K14" s="573" t="e">
        <f>+'DATOS SIIF'!Z8</f>
        <v>#REF!</v>
      </c>
      <c r="L14" s="553" t="e">
        <f>+'DATOS SIIF'!W8</f>
        <v>#REF!</v>
      </c>
      <c r="M14" s="554">
        <f t="shared" si="1"/>
        <v>0</v>
      </c>
      <c r="N14" s="554">
        <f t="shared" si="2"/>
        <v>0</v>
      </c>
      <c r="O14" s="555" t="e">
        <f>+I14-L14</f>
        <v>#REF!</v>
      </c>
      <c r="P14" s="562" t="e">
        <f>+'DATOS SIIF'!AB8</f>
        <v>#REF!</v>
      </c>
    </row>
    <row r="15" spans="1:17" ht="24" x14ac:dyDescent="0.25">
      <c r="A15" s="984"/>
      <c r="B15" s="86"/>
      <c r="C15" s="552"/>
      <c r="D15" s="552"/>
      <c r="E15" s="556" t="s">
        <v>176</v>
      </c>
      <c r="F15" s="557" t="e">
        <f>SUM(F14:F14)</f>
        <v>#REF!</v>
      </c>
      <c r="G15" s="557" t="e">
        <f t="shared" ref="G15:K15" si="9">SUM(G14:G14)</f>
        <v>#REF!</v>
      </c>
      <c r="H15" s="557" t="e">
        <f>SUM(H14:H14)</f>
        <v>#REF!</v>
      </c>
      <c r="I15" s="557" t="e">
        <f t="shared" si="9"/>
        <v>#REF!</v>
      </c>
      <c r="J15" s="691" t="e">
        <f t="shared" si="9"/>
        <v>#REF!</v>
      </c>
      <c r="K15" s="691" t="e">
        <f t="shared" si="9"/>
        <v>#REF!</v>
      </c>
      <c r="L15" s="557" t="e">
        <f>SUM(L14:L14)</f>
        <v>#REF!</v>
      </c>
      <c r="M15" s="558">
        <f t="shared" si="1"/>
        <v>0</v>
      </c>
      <c r="N15" s="558">
        <f t="shared" si="2"/>
        <v>0</v>
      </c>
      <c r="O15" s="559" t="e">
        <f t="shared" ref="O15:O77" si="10">+I15-L15</f>
        <v>#REF!</v>
      </c>
      <c r="P15" s="560" t="e">
        <f>+P14</f>
        <v>#REF!</v>
      </c>
    </row>
    <row r="16" spans="1:17" ht="24" x14ac:dyDescent="0.25">
      <c r="A16" s="984"/>
      <c r="B16" s="86" t="e">
        <f>+'DATOS SIIF'!C9</f>
        <v>#REF!</v>
      </c>
      <c r="C16" s="552" t="s">
        <v>405</v>
      </c>
      <c r="D16" s="552" t="e">
        <f>+'DATOS SIIF'!P9</f>
        <v>#REF!</v>
      </c>
      <c r="E16" s="552" t="e">
        <f>+'DATOS SIIF'!Q9</f>
        <v>#REF!</v>
      </c>
      <c r="F16" s="553" t="e">
        <f>+'DATOS SIIF'!R9</f>
        <v>#REF!</v>
      </c>
      <c r="G16" s="553" t="e">
        <f>+'DATOS SIIF'!U9</f>
        <v>#REF!</v>
      </c>
      <c r="H16" s="553" t="e">
        <f>+'DATOS SIIF'!V9</f>
        <v>#REF!</v>
      </c>
      <c r="I16" s="553" t="e">
        <f t="shared" si="8"/>
        <v>#REF!</v>
      </c>
      <c r="J16" s="573" t="e">
        <f>+'DATOS SIIF'!Y9</f>
        <v>#REF!</v>
      </c>
      <c r="K16" s="573" t="e">
        <f>+'DATOS SIIF'!Z9</f>
        <v>#REF!</v>
      </c>
      <c r="L16" s="553" t="e">
        <f>+'DATOS SIIF'!W9</f>
        <v>#REF!</v>
      </c>
      <c r="M16" s="554">
        <f t="shared" si="1"/>
        <v>0</v>
      </c>
      <c r="N16" s="554">
        <f t="shared" si="2"/>
        <v>0</v>
      </c>
      <c r="O16" s="555" t="e">
        <f t="shared" si="10"/>
        <v>#REF!</v>
      </c>
      <c r="P16" s="562" t="e">
        <f>+'DATOS SIIF'!AB9</f>
        <v>#REF!</v>
      </c>
    </row>
    <row r="17" spans="1:16" x14ac:dyDescent="0.25">
      <c r="A17" s="984"/>
      <c r="B17" s="86" t="e">
        <f>+'DATOS SIIF'!C10</f>
        <v>#REF!</v>
      </c>
      <c r="C17" s="552" t="s">
        <v>403</v>
      </c>
      <c r="D17" s="552" t="e">
        <f>+'DATOS SIIF'!P10</f>
        <v>#REF!</v>
      </c>
      <c r="E17" s="552" t="e">
        <f>+'DATOS SIIF'!Q10</f>
        <v>#REF!</v>
      </c>
      <c r="F17" s="553" t="e">
        <f>+'DATOS SIIF'!R10</f>
        <v>#REF!</v>
      </c>
      <c r="G17" s="553" t="e">
        <f>+'DATOS SIIF'!U10</f>
        <v>#REF!</v>
      </c>
      <c r="H17" s="553" t="e">
        <f>+'DATOS SIIF'!V10</f>
        <v>#REF!</v>
      </c>
      <c r="I17" s="553" t="e">
        <f t="shared" si="8"/>
        <v>#REF!</v>
      </c>
      <c r="J17" s="573" t="e">
        <f>+'DATOS SIIF'!Y10</f>
        <v>#REF!</v>
      </c>
      <c r="K17" s="573" t="e">
        <f>+'DATOS SIIF'!Z10</f>
        <v>#REF!</v>
      </c>
      <c r="L17" s="553" t="e">
        <f>+'DATOS SIIF'!W10</f>
        <v>#REF!</v>
      </c>
      <c r="M17" s="554">
        <f t="shared" si="1"/>
        <v>0</v>
      </c>
      <c r="N17" s="554">
        <f t="shared" si="2"/>
        <v>0</v>
      </c>
      <c r="O17" s="555" t="e">
        <f t="shared" si="10"/>
        <v>#REF!</v>
      </c>
      <c r="P17" s="562" t="e">
        <f>+'DATOS SIIF'!AB10</f>
        <v>#REF!</v>
      </c>
    </row>
    <row r="18" spans="1:16" x14ac:dyDescent="0.25">
      <c r="A18" s="984"/>
      <c r="B18" s="86" t="e">
        <f>+'DATOS SIIF'!C11</f>
        <v>#REF!</v>
      </c>
      <c r="C18" s="552" t="s">
        <v>402</v>
      </c>
      <c r="D18" s="552" t="e">
        <f>+'DATOS SIIF'!P11</f>
        <v>#REF!</v>
      </c>
      <c r="E18" s="552" t="e">
        <f>+'DATOS SIIF'!Q11</f>
        <v>#REF!</v>
      </c>
      <c r="F18" s="553" t="e">
        <f>+'DATOS SIIF'!R11</f>
        <v>#REF!</v>
      </c>
      <c r="G18" s="553" t="e">
        <f>+'DATOS SIIF'!U11</f>
        <v>#REF!</v>
      </c>
      <c r="H18" s="553" t="e">
        <f>+'DATOS SIIF'!V11</f>
        <v>#REF!</v>
      </c>
      <c r="I18" s="553" t="e">
        <f t="shared" si="8"/>
        <v>#REF!</v>
      </c>
      <c r="J18" s="573" t="e">
        <f>+'DATOS SIIF'!Y11</f>
        <v>#REF!</v>
      </c>
      <c r="K18" s="573" t="e">
        <f>+'DATOS SIIF'!Z11</f>
        <v>#REF!</v>
      </c>
      <c r="L18" s="553" t="e">
        <f>+'DATOS SIIF'!W11</f>
        <v>#REF!</v>
      </c>
      <c r="M18" s="554">
        <f t="shared" si="1"/>
        <v>0</v>
      </c>
      <c r="N18" s="554">
        <f t="shared" si="2"/>
        <v>0</v>
      </c>
      <c r="O18" s="555" t="e">
        <f t="shared" si="10"/>
        <v>#REF!</v>
      </c>
      <c r="P18" s="562" t="e">
        <f>+'DATOS SIIF'!AB11</f>
        <v>#REF!</v>
      </c>
    </row>
    <row r="19" spans="1:16" x14ac:dyDescent="0.25">
      <c r="A19" s="984"/>
      <c r="B19" s="86" t="e">
        <f>+'DATOS SIIF'!C12</f>
        <v>#REF!</v>
      </c>
      <c r="C19" s="552" t="s">
        <v>402</v>
      </c>
      <c r="D19" s="552" t="e">
        <f>+'DATOS SIIF'!P12</f>
        <v>#REF!</v>
      </c>
      <c r="E19" s="552" t="e">
        <f>+'DATOS SIIF'!Q12</f>
        <v>#REF!</v>
      </c>
      <c r="F19" s="553" t="e">
        <f>+'DATOS SIIF'!R12</f>
        <v>#REF!</v>
      </c>
      <c r="G19" s="553" t="e">
        <f>+'DATOS SIIF'!U12</f>
        <v>#REF!</v>
      </c>
      <c r="H19" s="553" t="e">
        <f>+'DATOS SIIF'!V12</f>
        <v>#REF!</v>
      </c>
      <c r="I19" s="553" t="e">
        <f t="shared" si="8"/>
        <v>#REF!</v>
      </c>
      <c r="J19" s="573" t="e">
        <f>+'DATOS SIIF'!Y12</f>
        <v>#REF!</v>
      </c>
      <c r="K19" s="573" t="e">
        <f>+'DATOS SIIF'!Z12</f>
        <v>#REF!</v>
      </c>
      <c r="L19" s="553" t="e">
        <f>+'DATOS SIIF'!W12</f>
        <v>#REF!</v>
      </c>
      <c r="M19" s="554">
        <f t="shared" si="1"/>
        <v>0</v>
      </c>
      <c r="N19" s="554">
        <f t="shared" si="2"/>
        <v>0</v>
      </c>
      <c r="O19" s="555" t="e">
        <f t="shared" si="10"/>
        <v>#REF!</v>
      </c>
      <c r="P19" s="562" t="e">
        <f>+'DATOS SIIF'!AB12</f>
        <v>#REF!</v>
      </c>
    </row>
    <row r="20" spans="1:16" x14ac:dyDescent="0.25">
      <c r="A20" s="984"/>
      <c r="B20" s="86" t="e">
        <f>+'DATOS SIIF'!C13</f>
        <v>#REF!</v>
      </c>
      <c r="C20" s="552" t="s">
        <v>402</v>
      </c>
      <c r="D20" s="552" t="e">
        <f>+'DATOS SIIF'!P13</f>
        <v>#REF!</v>
      </c>
      <c r="E20" s="552" t="e">
        <f>+'DATOS SIIF'!Q13</f>
        <v>#REF!</v>
      </c>
      <c r="F20" s="553" t="e">
        <f>+'DATOS SIIF'!R13</f>
        <v>#REF!</v>
      </c>
      <c r="G20" s="553" t="e">
        <f>+'DATOS SIIF'!U13</f>
        <v>#REF!</v>
      </c>
      <c r="H20" s="553" t="e">
        <f>+'DATOS SIIF'!V13</f>
        <v>#REF!</v>
      </c>
      <c r="I20" s="553" t="e">
        <f t="shared" si="8"/>
        <v>#REF!</v>
      </c>
      <c r="J20" s="573" t="e">
        <f>+'DATOS SIIF'!Y13</f>
        <v>#REF!</v>
      </c>
      <c r="K20" s="573" t="e">
        <f>+'DATOS SIIF'!Z13</f>
        <v>#REF!</v>
      </c>
      <c r="L20" s="553" t="e">
        <f>+'DATOS SIIF'!W13</f>
        <v>#REF!</v>
      </c>
      <c r="M20" s="554">
        <f t="shared" si="1"/>
        <v>0</v>
      </c>
      <c r="N20" s="554">
        <f t="shared" si="2"/>
        <v>0</v>
      </c>
      <c r="O20" s="555" t="e">
        <f t="shared" si="10"/>
        <v>#REF!</v>
      </c>
      <c r="P20" s="562" t="e">
        <f>+'DATOS SIIF'!AB13</f>
        <v>#REF!</v>
      </c>
    </row>
    <row r="21" spans="1:16" ht="24" x14ac:dyDescent="0.25">
      <c r="A21" s="984"/>
      <c r="B21" s="86" t="e">
        <f>+'DATOS SIIF'!C14</f>
        <v>#REF!</v>
      </c>
      <c r="C21" s="552" t="s">
        <v>406</v>
      </c>
      <c r="D21" s="552" t="e">
        <f>+'DATOS SIIF'!P14</f>
        <v>#REF!</v>
      </c>
      <c r="E21" s="552" t="e">
        <f>+'DATOS SIIF'!Q14</f>
        <v>#REF!</v>
      </c>
      <c r="F21" s="553" t="e">
        <f>+'DATOS SIIF'!R14</f>
        <v>#REF!</v>
      </c>
      <c r="G21" s="553" t="e">
        <f>+'DATOS SIIF'!U14</f>
        <v>#REF!</v>
      </c>
      <c r="H21" s="553" t="e">
        <f>+'DATOS SIIF'!V14</f>
        <v>#REF!</v>
      </c>
      <c r="I21" s="563" t="e">
        <f t="shared" si="8"/>
        <v>#REF!</v>
      </c>
      <c r="J21" s="573" t="e">
        <f>+'DATOS SIIF'!Y14</f>
        <v>#REF!</v>
      </c>
      <c r="K21" s="897" t="e">
        <f>+'DATOS SIIF'!Z14</f>
        <v>#REF!</v>
      </c>
      <c r="L21" s="553" t="e">
        <f>+'DATOS SIIF'!W14</f>
        <v>#REF!</v>
      </c>
      <c r="M21" s="564">
        <f t="shared" si="1"/>
        <v>0</v>
      </c>
      <c r="N21" s="564">
        <f t="shared" si="2"/>
        <v>0</v>
      </c>
      <c r="O21" s="565" t="e">
        <f t="shared" si="10"/>
        <v>#REF!</v>
      </c>
      <c r="P21" s="562" t="e">
        <f>+'DATOS SIIF'!AB14</f>
        <v>#REF!</v>
      </c>
    </row>
    <row r="22" spans="1:16" ht="24" x14ac:dyDescent="0.25">
      <c r="A22" s="984"/>
      <c r="B22" s="86" t="e">
        <f>+'DATOS SIIF'!C15</f>
        <v>#REF!</v>
      </c>
      <c r="C22" s="552" t="s">
        <v>408</v>
      </c>
      <c r="D22" s="552" t="e">
        <f>+'DATOS SIIF'!P15</f>
        <v>#REF!</v>
      </c>
      <c r="E22" s="552" t="e">
        <f>+'DATOS SIIF'!Q15</f>
        <v>#REF!</v>
      </c>
      <c r="F22" s="553" t="e">
        <f>+'DATOS SIIF'!R15</f>
        <v>#REF!</v>
      </c>
      <c r="G22" s="553" t="e">
        <f>+'DATOS SIIF'!U15</f>
        <v>#REF!</v>
      </c>
      <c r="H22" s="553" t="e">
        <f>+'DATOS SIIF'!V15</f>
        <v>#REF!</v>
      </c>
      <c r="I22" s="563" t="e">
        <f t="shared" si="8"/>
        <v>#REF!</v>
      </c>
      <c r="J22" s="573" t="e">
        <f>+'DATOS SIIF'!Y15</f>
        <v>#REF!</v>
      </c>
      <c r="K22" s="897" t="e">
        <f>+'DATOS SIIF'!Z15</f>
        <v>#REF!</v>
      </c>
      <c r="L22" s="553" t="e">
        <f>+'DATOS SIIF'!W15</f>
        <v>#REF!</v>
      </c>
      <c r="M22" s="564">
        <f t="shared" si="1"/>
        <v>0</v>
      </c>
      <c r="N22" s="564">
        <f t="shared" si="2"/>
        <v>0</v>
      </c>
      <c r="O22" s="565" t="e">
        <f t="shared" si="10"/>
        <v>#REF!</v>
      </c>
      <c r="P22" s="562" t="e">
        <f>+'DATOS SIIF'!AB15</f>
        <v>#REF!</v>
      </c>
    </row>
    <row r="23" spans="1:16" s="173" customFormat="1" x14ac:dyDescent="0.25">
      <c r="A23" s="984"/>
      <c r="B23" s="87" t="e">
        <f>+'DATOS SIIF'!C16</f>
        <v>#REF!</v>
      </c>
      <c r="C23" s="566" t="s">
        <v>495</v>
      </c>
      <c r="D23" s="552" t="e">
        <f>+'DATOS SIIF'!P16</f>
        <v>#REF!</v>
      </c>
      <c r="E23" s="552" t="e">
        <f>+'DATOS SIIF'!Q16</f>
        <v>#REF!</v>
      </c>
      <c r="F23" s="553" t="e">
        <f>+'DATOS SIIF'!R16</f>
        <v>#REF!</v>
      </c>
      <c r="G23" s="563" t="e">
        <f>+'DATOS SIIF'!U16</f>
        <v>#REF!</v>
      </c>
      <c r="H23" s="563" t="e">
        <f>+'DATOS SIIF'!V16</f>
        <v>#REF!</v>
      </c>
      <c r="I23" s="563" t="e">
        <f t="shared" si="8"/>
        <v>#REF!</v>
      </c>
      <c r="J23" s="573" t="e">
        <f>+'DATOS SIIF'!Y16</f>
        <v>#REF!</v>
      </c>
      <c r="K23" s="897" t="e">
        <f>+'DATOS SIIF'!Z16</f>
        <v>#REF!</v>
      </c>
      <c r="L23" s="553" t="e">
        <f>+'DATOS SIIF'!W16</f>
        <v>#REF!</v>
      </c>
      <c r="M23" s="564">
        <f t="shared" si="1"/>
        <v>0</v>
      </c>
      <c r="N23" s="564">
        <f t="shared" si="2"/>
        <v>0</v>
      </c>
      <c r="O23" s="565" t="e">
        <f t="shared" si="10"/>
        <v>#REF!</v>
      </c>
      <c r="P23" s="562" t="e">
        <f>+'DATOS SIIF'!AB16</f>
        <v>#REF!</v>
      </c>
    </row>
    <row r="24" spans="1:16" s="173" customFormat="1" ht="36" x14ac:dyDescent="0.25">
      <c r="A24" s="984"/>
      <c r="B24" s="86" t="e">
        <f>+'DATOS SIIF'!C17</f>
        <v>#REF!</v>
      </c>
      <c r="C24" s="552" t="s">
        <v>413</v>
      </c>
      <c r="D24" s="552" t="e">
        <f>+'DATOS SIIF'!P17</f>
        <v>#REF!</v>
      </c>
      <c r="E24" s="552" t="e">
        <f>+'DATOS SIIF'!Q17</f>
        <v>#REF!</v>
      </c>
      <c r="F24" s="553" t="e">
        <f>+'DATOS SIIF'!R17</f>
        <v>#REF!</v>
      </c>
      <c r="G24" s="553" t="e">
        <f>+'DATOS SIIF'!U17</f>
        <v>#REF!</v>
      </c>
      <c r="H24" s="553" t="e">
        <f>+'DATOS SIIF'!V17</f>
        <v>#REF!</v>
      </c>
      <c r="I24" s="553" t="e">
        <f t="shared" si="8"/>
        <v>#REF!</v>
      </c>
      <c r="J24" s="573" t="e">
        <f>+'DATOS SIIF'!Y17</f>
        <v>#REF!</v>
      </c>
      <c r="K24" s="573" t="e">
        <f>+'DATOS SIIF'!Z17</f>
        <v>#REF!</v>
      </c>
      <c r="L24" s="553" t="e">
        <f>+'DATOS SIIF'!W17</f>
        <v>#REF!</v>
      </c>
      <c r="M24" s="595">
        <f t="shared" si="1"/>
        <v>0</v>
      </c>
      <c r="N24" s="595">
        <f t="shared" si="2"/>
        <v>0</v>
      </c>
      <c r="O24" s="555" t="e">
        <f t="shared" si="10"/>
        <v>#REF!</v>
      </c>
      <c r="P24" s="562" t="e">
        <f>+'DATOS SIIF'!AB17</f>
        <v>#REF!</v>
      </c>
    </row>
    <row r="25" spans="1:16" ht="24" x14ac:dyDescent="0.25">
      <c r="A25" s="984"/>
      <c r="B25" s="86" t="e">
        <f>+'DATOS SIIF'!C18</f>
        <v>#REF!</v>
      </c>
      <c r="C25" s="566" t="s">
        <v>406</v>
      </c>
      <c r="D25" s="552" t="e">
        <f>+'DATOS SIIF'!P18</f>
        <v>#REF!</v>
      </c>
      <c r="E25" s="552" t="e">
        <f>+'DATOS SIIF'!Q18</f>
        <v>#REF!</v>
      </c>
      <c r="F25" s="553" t="e">
        <f>+'DATOS SIIF'!R18</f>
        <v>#REF!</v>
      </c>
      <c r="G25" s="553" t="e">
        <f>+'DATOS SIIF'!U18</f>
        <v>#REF!</v>
      </c>
      <c r="H25" s="553" t="e">
        <f>+'DATOS SIIF'!V18</f>
        <v>#REF!</v>
      </c>
      <c r="I25" s="563" t="e">
        <f t="shared" si="8"/>
        <v>#REF!</v>
      </c>
      <c r="J25" s="573" t="e">
        <f>+'DATOS SIIF'!Y18</f>
        <v>#REF!</v>
      </c>
      <c r="K25" s="897" t="e">
        <f>+'DATOS SIIF'!Z18</f>
        <v>#REF!</v>
      </c>
      <c r="L25" s="553" t="e">
        <f>+'DATOS SIIF'!W18</f>
        <v>#REF!</v>
      </c>
      <c r="M25" s="564">
        <f t="shared" si="1"/>
        <v>0</v>
      </c>
      <c r="N25" s="564">
        <f t="shared" si="2"/>
        <v>0</v>
      </c>
      <c r="O25" s="565" t="e">
        <f t="shared" si="10"/>
        <v>#REF!</v>
      </c>
      <c r="P25" s="562" t="e">
        <f>+'DATOS SIIF'!AB18</f>
        <v>#REF!</v>
      </c>
    </row>
    <row r="26" spans="1:16" ht="24" x14ac:dyDescent="0.25">
      <c r="A26" s="984"/>
      <c r="B26" s="86" t="e">
        <f>+'DATOS SIIF'!C19</f>
        <v>#REF!</v>
      </c>
      <c r="C26" s="566" t="s">
        <v>406</v>
      </c>
      <c r="D26" s="552" t="e">
        <f>+'DATOS SIIF'!P19</f>
        <v>#REF!</v>
      </c>
      <c r="E26" s="552" t="e">
        <f>+'DATOS SIIF'!Q19</f>
        <v>#REF!</v>
      </c>
      <c r="F26" s="553" t="e">
        <f>+'DATOS SIIF'!R19</f>
        <v>#REF!</v>
      </c>
      <c r="G26" s="553" t="e">
        <f>+'DATOS SIIF'!U19</f>
        <v>#REF!</v>
      </c>
      <c r="H26" s="553" t="e">
        <f>+'DATOS SIIF'!V19</f>
        <v>#REF!</v>
      </c>
      <c r="I26" s="563" t="e">
        <f t="shared" si="8"/>
        <v>#REF!</v>
      </c>
      <c r="J26" s="573" t="e">
        <f>+'DATOS SIIF'!Y19</f>
        <v>#REF!</v>
      </c>
      <c r="K26" s="897" t="e">
        <f>+'DATOS SIIF'!Z19</f>
        <v>#REF!</v>
      </c>
      <c r="L26" s="553" t="e">
        <f>+'DATOS SIIF'!W19</f>
        <v>#REF!</v>
      </c>
      <c r="M26" s="564">
        <f t="shared" si="1"/>
        <v>0</v>
      </c>
      <c r="N26" s="564">
        <f t="shared" si="2"/>
        <v>0</v>
      </c>
      <c r="O26" s="565" t="e">
        <f t="shared" si="10"/>
        <v>#REF!</v>
      </c>
      <c r="P26" s="562" t="e">
        <f>+'DATOS SIIF'!AB19</f>
        <v>#REF!</v>
      </c>
    </row>
    <row r="27" spans="1:16" ht="24" x14ac:dyDescent="0.25">
      <c r="A27" s="984"/>
      <c r="B27" s="86" t="e">
        <f>+'DATOS SIIF'!C20</f>
        <v>#REF!</v>
      </c>
      <c r="C27" s="566" t="s">
        <v>406</v>
      </c>
      <c r="D27" s="552" t="e">
        <f>+'DATOS SIIF'!P20</f>
        <v>#REF!</v>
      </c>
      <c r="E27" s="552" t="e">
        <f>+'DATOS SIIF'!Q20</f>
        <v>#REF!</v>
      </c>
      <c r="F27" s="553" t="e">
        <f>+'DATOS SIIF'!R20</f>
        <v>#REF!</v>
      </c>
      <c r="G27" s="553" t="e">
        <f>+'DATOS SIIF'!U20</f>
        <v>#REF!</v>
      </c>
      <c r="H27" s="553" t="e">
        <f>+'DATOS SIIF'!V20</f>
        <v>#REF!</v>
      </c>
      <c r="I27" s="563" t="e">
        <f t="shared" si="8"/>
        <v>#REF!</v>
      </c>
      <c r="J27" s="573" t="e">
        <f>+'DATOS SIIF'!Y20</f>
        <v>#REF!</v>
      </c>
      <c r="K27" s="897" t="e">
        <f>+'DATOS SIIF'!Z20</f>
        <v>#REF!</v>
      </c>
      <c r="L27" s="553" t="e">
        <f>+'DATOS SIIF'!W20</f>
        <v>#REF!</v>
      </c>
      <c r="M27" s="564">
        <f t="shared" si="1"/>
        <v>0</v>
      </c>
      <c r="N27" s="564">
        <f t="shared" si="2"/>
        <v>0</v>
      </c>
      <c r="O27" s="565" t="e">
        <f t="shared" si="10"/>
        <v>#REF!</v>
      </c>
      <c r="P27" s="562" t="e">
        <f>+'DATOS SIIF'!AB20</f>
        <v>#REF!</v>
      </c>
    </row>
    <row r="28" spans="1:16" ht="24" x14ac:dyDescent="0.25">
      <c r="A28" s="984"/>
      <c r="B28" s="86" t="e">
        <f>+'DATOS SIIF'!C21</f>
        <v>#REF!</v>
      </c>
      <c r="C28" s="566" t="s">
        <v>406</v>
      </c>
      <c r="D28" s="552" t="e">
        <f>+'DATOS SIIF'!P21</f>
        <v>#REF!</v>
      </c>
      <c r="E28" s="552" t="e">
        <f>+'DATOS SIIF'!Q21</f>
        <v>#REF!</v>
      </c>
      <c r="F28" s="553" t="e">
        <f>+'DATOS SIIF'!R21</f>
        <v>#REF!</v>
      </c>
      <c r="G28" s="553" t="e">
        <f>+'DATOS SIIF'!U21</f>
        <v>#REF!</v>
      </c>
      <c r="H28" s="553" t="e">
        <f>+'DATOS SIIF'!V21</f>
        <v>#REF!</v>
      </c>
      <c r="I28" s="563" t="e">
        <f t="shared" si="8"/>
        <v>#REF!</v>
      </c>
      <c r="J28" s="573" t="e">
        <f>+'DATOS SIIF'!Y21</f>
        <v>#REF!</v>
      </c>
      <c r="K28" s="897" t="e">
        <f>+'DATOS SIIF'!Z21</f>
        <v>#REF!</v>
      </c>
      <c r="L28" s="553" t="e">
        <f>+'DATOS SIIF'!W21</f>
        <v>#REF!</v>
      </c>
      <c r="M28" s="564">
        <f t="shared" si="1"/>
        <v>0</v>
      </c>
      <c r="N28" s="564">
        <f t="shared" si="2"/>
        <v>0</v>
      </c>
      <c r="O28" s="565" t="e">
        <f t="shared" si="10"/>
        <v>#REF!</v>
      </c>
      <c r="P28" s="562" t="e">
        <f>+'DATOS SIIF'!AB21</f>
        <v>#REF!</v>
      </c>
    </row>
    <row r="29" spans="1:16" ht="24" x14ac:dyDescent="0.25">
      <c r="A29" s="984"/>
      <c r="B29" s="86" t="e">
        <f>+'DATOS SIIF'!C22</f>
        <v>#REF!</v>
      </c>
      <c r="C29" s="566" t="s">
        <v>406</v>
      </c>
      <c r="D29" s="552" t="e">
        <f>+'DATOS SIIF'!P22</f>
        <v>#REF!</v>
      </c>
      <c r="E29" s="552" t="e">
        <f>+'DATOS SIIF'!Q22</f>
        <v>#REF!</v>
      </c>
      <c r="F29" s="553" t="e">
        <f>+'DATOS SIIF'!R22</f>
        <v>#REF!</v>
      </c>
      <c r="G29" s="553" t="e">
        <f>+'DATOS SIIF'!U22</f>
        <v>#REF!</v>
      </c>
      <c r="H29" s="553" t="e">
        <f>+'DATOS SIIF'!V22</f>
        <v>#REF!</v>
      </c>
      <c r="I29" s="563" t="e">
        <f t="shared" si="8"/>
        <v>#REF!</v>
      </c>
      <c r="J29" s="573" t="e">
        <f>+'DATOS SIIF'!Y22</f>
        <v>#REF!</v>
      </c>
      <c r="K29" s="897" t="e">
        <f>+'DATOS SIIF'!Z22</f>
        <v>#REF!</v>
      </c>
      <c r="L29" s="553" t="e">
        <f>+'DATOS SIIF'!W22</f>
        <v>#REF!</v>
      </c>
      <c r="M29" s="564">
        <f t="shared" si="1"/>
        <v>0</v>
      </c>
      <c r="N29" s="564">
        <f t="shared" si="2"/>
        <v>0</v>
      </c>
      <c r="O29" s="565" t="e">
        <f t="shared" si="10"/>
        <v>#REF!</v>
      </c>
      <c r="P29" s="562" t="e">
        <f>+'DATOS SIIF'!AB22</f>
        <v>#REF!</v>
      </c>
    </row>
    <row r="30" spans="1:16" s="173" customFormat="1" ht="24" x14ac:dyDescent="0.25">
      <c r="A30" s="984"/>
      <c r="B30" s="86" t="e">
        <f>+'DATOS SIIF'!C23</f>
        <v>#REF!</v>
      </c>
      <c r="C30" s="566" t="s">
        <v>408</v>
      </c>
      <c r="D30" s="566" t="e">
        <f>+'DATOS SIIF'!P23</f>
        <v>#REF!</v>
      </c>
      <c r="E30" s="566" t="e">
        <f>+'DATOS SIIF'!Q23</f>
        <v>#REF!</v>
      </c>
      <c r="F30" s="563" t="e">
        <f>+'DATOS SIIF'!R23</f>
        <v>#REF!</v>
      </c>
      <c r="G30" s="563" t="e">
        <f>+'DATOS SIIF'!U23</f>
        <v>#REF!</v>
      </c>
      <c r="H30" s="563" t="e">
        <f>+'DATOS SIIF'!V23</f>
        <v>#REF!</v>
      </c>
      <c r="I30" s="563" t="e">
        <f t="shared" si="8"/>
        <v>#REF!</v>
      </c>
      <c r="J30" s="573" t="e">
        <f>+'DATOS SIIF'!Y23</f>
        <v>#REF!</v>
      </c>
      <c r="K30" s="897" t="e">
        <f>+'DATOS SIIF'!Z23</f>
        <v>#REF!</v>
      </c>
      <c r="L30" s="553" t="e">
        <f>+'DATOS SIIF'!W23</f>
        <v>#REF!</v>
      </c>
      <c r="M30" s="564">
        <f t="shared" si="1"/>
        <v>0</v>
      </c>
      <c r="N30" s="564">
        <f t="shared" si="2"/>
        <v>0</v>
      </c>
      <c r="O30" s="565" t="e">
        <f t="shared" si="10"/>
        <v>#REF!</v>
      </c>
      <c r="P30" s="572" t="e">
        <f>+'DATOS SIIF'!AB23</f>
        <v>#REF!</v>
      </c>
    </row>
    <row r="31" spans="1:16" x14ac:dyDescent="0.25">
      <c r="A31" s="984"/>
      <c r="B31" s="87" t="e">
        <f>+'DATOS SIIF'!C24</f>
        <v>#REF!</v>
      </c>
      <c r="C31" s="566" t="s">
        <v>495</v>
      </c>
      <c r="D31" s="552" t="e">
        <f>+'DATOS SIIF'!P24</f>
        <v>#REF!</v>
      </c>
      <c r="E31" s="552" t="e">
        <f>+'DATOS SIIF'!Q24</f>
        <v>#REF!</v>
      </c>
      <c r="F31" s="553" t="e">
        <f>+'DATOS SIIF'!R24</f>
        <v>#REF!</v>
      </c>
      <c r="G31" s="553" t="e">
        <f>+'DATOS SIIF'!U24</f>
        <v>#REF!</v>
      </c>
      <c r="H31" s="553" t="e">
        <f>+'DATOS SIIF'!V24</f>
        <v>#REF!</v>
      </c>
      <c r="I31" s="563" t="e">
        <f t="shared" si="8"/>
        <v>#REF!</v>
      </c>
      <c r="J31" s="573" t="e">
        <f>+'DATOS SIIF'!Y24</f>
        <v>#REF!</v>
      </c>
      <c r="K31" s="897" t="e">
        <f>+'DATOS SIIF'!Z24</f>
        <v>#REF!</v>
      </c>
      <c r="L31" s="553" t="e">
        <f>+'DATOS SIIF'!W24</f>
        <v>#REF!</v>
      </c>
      <c r="M31" s="564">
        <f t="shared" si="1"/>
        <v>0</v>
      </c>
      <c r="N31" s="564">
        <f t="shared" si="2"/>
        <v>0</v>
      </c>
      <c r="O31" s="565" t="e">
        <f t="shared" si="10"/>
        <v>#REF!</v>
      </c>
      <c r="P31" s="562" t="e">
        <f>+'DATOS SIIF'!AB24</f>
        <v>#REF!</v>
      </c>
    </row>
    <row r="32" spans="1:16" x14ac:dyDescent="0.25">
      <c r="A32" s="984"/>
      <c r="B32" s="86" t="e">
        <f>+'DATOS SIIF'!C25</f>
        <v>#REF!</v>
      </c>
      <c r="C32" s="566" t="s">
        <v>410</v>
      </c>
      <c r="D32" s="552" t="e">
        <f>+'DATOS SIIF'!P25</f>
        <v>#REF!</v>
      </c>
      <c r="E32" s="552" t="e">
        <f>+'DATOS SIIF'!Q25</f>
        <v>#REF!</v>
      </c>
      <c r="F32" s="553" t="e">
        <f>+'DATOS SIIF'!R25</f>
        <v>#REF!</v>
      </c>
      <c r="G32" s="553" t="e">
        <f>+'DATOS SIIF'!U25</f>
        <v>#REF!</v>
      </c>
      <c r="H32" s="553" t="e">
        <f>+'DATOS SIIF'!V25</f>
        <v>#REF!</v>
      </c>
      <c r="I32" s="563" t="e">
        <f>+G32-H32</f>
        <v>#REF!</v>
      </c>
      <c r="J32" s="573" t="e">
        <f>+'DATOS SIIF'!Y25</f>
        <v>#REF!</v>
      </c>
      <c r="K32" s="897" t="e">
        <f>+'DATOS SIIF'!Z25</f>
        <v>#REF!</v>
      </c>
      <c r="L32" s="553" t="e">
        <f>+'DATOS SIIF'!W25</f>
        <v>#REF!</v>
      </c>
      <c r="M32" s="564">
        <f t="shared" si="1"/>
        <v>0</v>
      </c>
      <c r="N32" s="564">
        <f t="shared" si="2"/>
        <v>0</v>
      </c>
      <c r="O32" s="565" t="e">
        <f t="shared" si="10"/>
        <v>#REF!</v>
      </c>
      <c r="P32" s="562" t="e">
        <f>+'DATOS SIIF'!AB25</f>
        <v>#REF!</v>
      </c>
    </row>
    <row r="33" spans="1:20" ht="24" x14ac:dyDescent="0.25">
      <c r="A33" s="984"/>
      <c r="B33" s="87" t="e">
        <f>+'DATOS SIIF'!C26</f>
        <v>#REF!</v>
      </c>
      <c r="C33" s="566" t="s">
        <v>414</v>
      </c>
      <c r="D33" s="552" t="e">
        <f>+'DATOS SIIF'!P26</f>
        <v>#REF!</v>
      </c>
      <c r="E33" s="552" t="e">
        <f>+'DATOS SIIF'!Q26</f>
        <v>#REF!</v>
      </c>
      <c r="F33" s="553" t="e">
        <f>+'DATOS SIIF'!R26</f>
        <v>#REF!</v>
      </c>
      <c r="G33" s="553" t="e">
        <f>+'DATOS SIIF'!U26</f>
        <v>#REF!</v>
      </c>
      <c r="H33" s="931" t="e">
        <f>+'DATOS SIIF'!V26</f>
        <v>#REF!</v>
      </c>
      <c r="I33" s="553" t="e">
        <f>+G33-H33</f>
        <v>#REF!</v>
      </c>
      <c r="J33" s="573" t="e">
        <f>+'DATOS SIIF'!Y26</f>
        <v>#REF!</v>
      </c>
      <c r="K33" s="573" t="e">
        <f>+'DATOS SIIF'!Z26</f>
        <v>#REF!</v>
      </c>
      <c r="L33" s="553" t="e">
        <f>+'DATOS SIIF'!W26</f>
        <v>#REF!</v>
      </c>
      <c r="M33" s="554">
        <f t="shared" si="1"/>
        <v>0</v>
      </c>
      <c r="N33" s="554">
        <f t="shared" si="2"/>
        <v>0</v>
      </c>
      <c r="O33" s="555" t="e">
        <f t="shared" si="10"/>
        <v>#REF!</v>
      </c>
      <c r="P33" s="562" t="e">
        <f>+'DATOS SIIF'!AB26</f>
        <v>#REF!</v>
      </c>
    </row>
    <row r="34" spans="1:20" ht="24" x14ac:dyDescent="0.25">
      <c r="A34" s="984"/>
      <c r="B34" s="86" t="e">
        <f>+'DATOS SIIF'!C27</f>
        <v>#REF!</v>
      </c>
      <c r="C34" s="567" t="s">
        <v>408</v>
      </c>
      <c r="D34" s="552" t="e">
        <f>+'DATOS SIIF'!P27</f>
        <v>#REF!</v>
      </c>
      <c r="E34" s="552" t="e">
        <f>+'DATOS SIIF'!Q27</f>
        <v>#REF!</v>
      </c>
      <c r="F34" s="553" t="e">
        <f>+'DATOS SIIF'!R27</f>
        <v>#REF!</v>
      </c>
      <c r="G34" s="568" t="e">
        <f>+'DATOS SIIF'!U27</f>
        <v>#REF!</v>
      </c>
      <c r="H34" s="568" t="e">
        <f>+'DATOS SIIF'!V27</f>
        <v>#REF!</v>
      </c>
      <c r="I34" s="569" t="e">
        <f t="shared" si="8"/>
        <v>#REF!</v>
      </c>
      <c r="J34" s="573" t="e">
        <f>+'DATOS SIIF'!Y27</f>
        <v>#REF!</v>
      </c>
      <c r="K34" s="897" t="e">
        <f>+'DATOS SIIF'!Z27</f>
        <v>#REF!</v>
      </c>
      <c r="L34" s="553" t="e">
        <f>+'DATOS SIIF'!W27</f>
        <v>#REF!</v>
      </c>
      <c r="M34" s="570">
        <f t="shared" si="1"/>
        <v>0</v>
      </c>
      <c r="N34" s="570">
        <f t="shared" si="2"/>
        <v>0</v>
      </c>
      <c r="O34" s="571" t="e">
        <f t="shared" si="10"/>
        <v>#REF!</v>
      </c>
      <c r="P34" s="562" t="e">
        <f>+'DATOS SIIF'!AB27</f>
        <v>#REF!</v>
      </c>
    </row>
    <row r="35" spans="1:20" ht="60" x14ac:dyDescent="0.25">
      <c r="A35" s="984"/>
      <c r="B35" s="86" t="e">
        <f>+'DATOS SIIF'!C28</f>
        <v>#REF!</v>
      </c>
      <c r="C35" s="552" t="s">
        <v>412</v>
      </c>
      <c r="D35" s="552" t="e">
        <f>+'DATOS SIIF'!P28</f>
        <v>#REF!</v>
      </c>
      <c r="E35" s="552" t="e">
        <f>+'DATOS SIIF'!Q28</f>
        <v>#REF!</v>
      </c>
      <c r="F35" s="553" t="e">
        <f>+'DATOS SIIF'!R28</f>
        <v>#REF!</v>
      </c>
      <c r="G35" s="553" t="e">
        <f>+'DATOS SIIF'!U28</f>
        <v>#REF!</v>
      </c>
      <c r="H35" s="553" t="e">
        <f>+'DATOS SIIF'!V28</f>
        <v>#REF!</v>
      </c>
      <c r="I35" s="553" t="e">
        <f>+G35-H35</f>
        <v>#REF!</v>
      </c>
      <c r="J35" s="573" t="e">
        <f>+'DATOS SIIF'!Y28</f>
        <v>#REF!</v>
      </c>
      <c r="K35" s="573" t="e">
        <f>+'DATOS SIIF'!Z28</f>
        <v>#REF!</v>
      </c>
      <c r="L35" s="553" t="e">
        <f>+'DATOS SIIF'!W28</f>
        <v>#REF!</v>
      </c>
      <c r="M35" s="554">
        <f t="shared" si="1"/>
        <v>0</v>
      </c>
      <c r="N35" s="554">
        <f t="shared" si="2"/>
        <v>0</v>
      </c>
      <c r="O35" s="555" t="e">
        <f t="shared" si="10"/>
        <v>#REF!</v>
      </c>
      <c r="P35" s="562" t="e">
        <f>+'DATOS SIIF'!AB28</f>
        <v>#REF!</v>
      </c>
    </row>
    <row r="36" spans="1:20" ht="36" x14ac:dyDescent="0.25">
      <c r="A36" s="984"/>
      <c r="B36" s="86" t="e">
        <f>+'DATOS SIIF'!C29</f>
        <v>#REF!</v>
      </c>
      <c r="C36" s="552" t="s">
        <v>413</v>
      </c>
      <c r="D36" s="552" t="e">
        <f>+'DATOS SIIF'!P29</f>
        <v>#REF!</v>
      </c>
      <c r="E36" s="552" t="e">
        <f>+'DATOS SIIF'!Q29</f>
        <v>#REF!</v>
      </c>
      <c r="F36" s="553" t="e">
        <f>+'DATOS SIIF'!R29</f>
        <v>#REF!</v>
      </c>
      <c r="G36" s="553" t="e">
        <f>+'DATOS SIIF'!U29</f>
        <v>#REF!</v>
      </c>
      <c r="H36" s="553" t="e">
        <f>+'DATOS SIIF'!V29</f>
        <v>#REF!</v>
      </c>
      <c r="I36" s="553" t="e">
        <f t="shared" si="8"/>
        <v>#REF!</v>
      </c>
      <c r="J36" s="573" t="e">
        <f>+'DATOS SIIF'!Y29</f>
        <v>#REF!</v>
      </c>
      <c r="K36" s="573" t="e">
        <f>+'DATOS SIIF'!Z29</f>
        <v>#REF!</v>
      </c>
      <c r="L36" s="553" t="e">
        <f>+'DATOS SIIF'!W29</f>
        <v>#REF!</v>
      </c>
      <c r="M36" s="554">
        <f t="shared" si="1"/>
        <v>0</v>
      </c>
      <c r="N36" s="554">
        <f t="shared" si="2"/>
        <v>0</v>
      </c>
      <c r="O36" s="555" t="e">
        <f t="shared" si="10"/>
        <v>#REF!</v>
      </c>
      <c r="P36" s="562" t="e">
        <f>+'DATOS SIIF'!AB29</f>
        <v>#REF!</v>
      </c>
    </row>
    <row r="37" spans="1:20" ht="36" x14ac:dyDescent="0.25">
      <c r="A37" s="984"/>
      <c r="B37" s="86" t="e">
        <f>+'DATOS SIIF'!C30</f>
        <v>#REF!</v>
      </c>
      <c r="C37" s="552" t="s">
        <v>413</v>
      </c>
      <c r="D37" s="552" t="e">
        <f>+'DATOS SIIF'!P30</f>
        <v>#REF!</v>
      </c>
      <c r="E37" s="552" t="e">
        <f>+'DATOS SIIF'!Q30</f>
        <v>#REF!</v>
      </c>
      <c r="F37" s="553" t="e">
        <f>+'DATOS SIIF'!R30</f>
        <v>#REF!</v>
      </c>
      <c r="G37" s="553" t="e">
        <f>+'DATOS SIIF'!U30</f>
        <v>#REF!</v>
      </c>
      <c r="H37" s="553" t="e">
        <f>+'DATOS SIIF'!V30</f>
        <v>#REF!</v>
      </c>
      <c r="I37" s="553" t="e">
        <f t="shared" si="8"/>
        <v>#REF!</v>
      </c>
      <c r="J37" s="573" t="e">
        <f>+'DATOS SIIF'!Y30</f>
        <v>#REF!</v>
      </c>
      <c r="K37" s="573" t="e">
        <f>+'DATOS SIIF'!Z30</f>
        <v>#REF!</v>
      </c>
      <c r="L37" s="553" t="e">
        <f>+'DATOS SIIF'!W30</f>
        <v>#REF!</v>
      </c>
      <c r="M37" s="554">
        <f t="shared" si="1"/>
        <v>0</v>
      </c>
      <c r="N37" s="554">
        <f t="shared" si="2"/>
        <v>0</v>
      </c>
      <c r="O37" s="555" t="e">
        <f t="shared" si="10"/>
        <v>#REF!</v>
      </c>
      <c r="P37" s="562" t="e">
        <f>+'DATOS SIIF'!AB30</f>
        <v>#REF!</v>
      </c>
      <c r="T37" s="1"/>
    </row>
    <row r="38" spans="1:20" ht="36" x14ac:dyDescent="0.25">
      <c r="A38" s="984"/>
      <c r="B38" s="87" t="e">
        <f>+'DATOS SIIF'!C31</f>
        <v>#REF!</v>
      </c>
      <c r="C38" s="566" t="s">
        <v>316</v>
      </c>
      <c r="D38" s="552" t="e">
        <f>+'DATOS SIIF'!P31</f>
        <v>#REF!</v>
      </c>
      <c r="E38" s="552" t="e">
        <f>+'DATOS SIIF'!Q31</f>
        <v>#REF!</v>
      </c>
      <c r="F38" s="553" t="e">
        <f>+'DATOS SIIF'!R31</f>
        <v>#REF!</v>
      </c>
      <c r="G38" s="553" t="e">
        <f>+'DATOS SIIF'!U31</f>
        <v>#REF!</v>
      </c>
      <c r="H38" s="553" t="e">
        <f>+'DATOS SIIF'!V31</f>
        <v>#REF!</v>
      </c>
      <c r="I38" s="553" t="e">
        <f t="shared" si="8"/>
        <v>#REF!</v>
      </c>
      <c r="J38" s="573" t="e">
        <f>+'DATOS SIIF'!Y31</f>
        <v>#REF!</v>
      </c>
      <c r="K38" s="573" t="e">
        <f>+'DATOS SIIF'!Z31</f>
        <v>#REF!</v>
      </c>
      <c r="L38" s="553" t="e">
        <f>+'DATOS SIIF'!W31</f>
        <v>#REF!</v>
      </c>
      <c r="M38" s="554">
        <f t="shared" si="1"/>
        <v>0</v>
      </c>
      <c r="N38" s="554">
        <f t="shared" si="2"/>
        <v>0</v>
      </c>
      <c r="O38" s="555" t="e">
        <f t="shared" si="10"/>
        <v>#REF!</v>
      </c>
      <c r="P38" s="562" t="e">
        <f>+'DATOS SIIF'!AB31</f>
        <v>#REF!</v>
      </c>
      <c r="T38" s="1"/>
    </row>
    <row r="39" spans="1:20" ht="24" x14ac:dyDescent="0.25">
      <c r="A39" s="984"/>
      <c r="B39" s="86" t="e">
        <f>+'DATOS SIIF'!C32</f>
        <v>#REF!</v>
      </c>
      <c r="C39" s="566" t="s">
        <v>409</v>
      </c>
      <c r="D39" s="552" t="e">
        <f>+'DATOS SIIF'!P32</f>
        <v>#REF!</v>
      </c>
      <c r="E39" s="552" t="e">
        <f>+'DATOS SIIF'!Q32</f>
        <v>#REF!</v>
      </c>
      <c r="F39" s="553" t="e">
        <f>+'DATOS SIIF'!R32</f>
        <v>#REF!</v>
      </c>
      <c r="G39" s="553" t="e">
        <f>+'DATOS SIIF'!U32</f>
        <v>#REF!</v>
      </c>
      <c r="H39" s="553" t="e">
        <f>+'DATOS SIIF'!V32</f>
        <v>#REF!</v>
      </c>
      <c r="I39" s="563" t="e">
        <f t="shared" si="8"/>
        <v>#REF!</v>
      </c>
      <c r="J39" s="573" t="e">
        <f>+'DATOS SIIF'!Y32</f>
        <v>#REF!</v>
      </c>
      <c r="K39" s="897" t="e">
        <f>+'DATOS SIIF'!Z32</f>
        <v>#REF!</v>
      </c>
      <c r="L39" s="553" t="e">
        <f>+'DATOS SIIF'!W32</f>
        <v>#REF!</v>
      </c>
      <c r="M39" s="564">
        <f t="shared" si="1"/>
        <v>0</v>
      </c>
      <c r="N39" s="564">
        <f t="shared" si="2"/>
        <v>0</v>
      </c>
      <c r="O39" s="565" t="e">
        <f t="shared" si="10"/>
        <v>#REF!</v>
      </c>
      <c r="P39" s="562" t="e">
        <f>+'DATOS SIIF'!AB32</f>
        <v>#REF!</v>
      </c>
    </row>
    <row r="40" spans="1:20" x14ac:dyDescent="0.25">
      <c r="A40" s="984"/>
      <c r="B40" s="87" t="e">
        <f>+'DATOS SIIF'!C33</f>
        <v>#REF!</v>
      </c>
      <c r="C40" s="552"/>
      <c r="D40" s="552"/>
      <c r="E40" s="556" t="s">
        <v>74</v>
      </c>
      <c r="F40" s="557" t="e">
        <f>SUM(F16:F39)</f>
        <v>#REF!</v>
      </c>
      <c r="G40" s="557" t="e">
        <f t="shared" ref="G40:K40" si="11">SUM(G16:G39)</f>
        <v>#REF!</v>
      </c>
      <c r="H40" s="557" t="e">
        <f>SUM(H16:H39)</f>
        <v>#REF!</v>
      </c>
      <c r="I40" s="557" t="e">
        <f t="shared" si="11"/>
        <v>#REF!</v>
      </c>
      <c r="J40" s="691" t="e">
        <f t="shared" si="11"/>
        <v>#REF!</v>
      </c>
      <c r="K40" s="691" t="e">
        <f t="shared" si="11"/>
        <v>#REF!</v>
      </c>
      <c r="L40" s="557" t="e">
        <f>SUM(L16:L39)</f>
        <v>#REF!</v>
      </c>
      <c r="M40" s="558">
        <f t="shared" si="1"/>
        <v>0</v>
      </c>
      <c r="N40" s="558">
        <f t="shared" si="2"/>
        <v>0</v>
      </c>
      <c r="O40" s="559" t="e">
        <f t="shared" si="10"/>
        <v>#REF!</v>
      </c>
      <c r="P40" s="560" t="e">
        <f>SUM(P16:P39)</f>
        <v>#REF!</v>
      </c>
    </row>
    <row r="41" spans="1:20" ht="24" x14ac:dyDescent="0.25">
      <c r="A41" s="984"/>
      <c r="B41" s="87" t="e">
        <f>+'DATOS SIIF'!C33</f>
        <v>#REF!</v>
      </c>
      <c r="C41" s="566" t="s">
        <v>406</v>
      </c>
      <c r="D41" s="566" t="e">
        <f>+'DATOS SIIF'!P33</f>
        <v>#REF!</v>
      </c>
      <c r="E41" s="566" t="e">
        <f>+'DATOS SIIF'!Q33</f>
        <v>#REF!</v>
      </c>
      <c r="F41" s="553" t="e">
        <f>+'DATOS SIIF'!R33</f>
        <v>#REF!</v>
      </c>
      <c r="G41" s="563" t="e">
        <f>+'DATOS SIIF'!U33</f>
        <v>#REF!</v>
      </c>
      <c r="H41" s="563" t="e">
        <f>+'DATOS SIIF'!V33</f>
        <v>#REF!</v>
      </c>
      <c r="I41" s="563" t="e">
        <f>+G41-H41</f>
        <v>#REF!</v>
      </c>
      <c r="J41" s="573" t="e">
        <f>+'DATOS SIIF'!Y33</f>
        <v>#REF!</v>
      </c>
      <c r="K41" s="897" t="e">
        <f>+'DATOS SIIF'!Z33</f>
        <v>#REF!</v>
      </c>
      <c r="L41" s="553" t="e">
        <f>+'DATOS SIIF'!W33</f>
        <v>#REF!</v>
      </c>
      <c r="M41" s="564">
        <f t="shared" si="1"/>
        <v>0</v>
      </c>
      <c r="N41" s="564">
        <f t="shared" si="2"/>
        <v>0</v>
      </c>
      <c r="O41" s="565" t="e">
        <f>+I41-L41</f>
        <v>#REF!</v>
      </c>
      <c r="P41" s="572" t="e">
        <f>+'DATOS SIIF'!AB33</f>
        <v>#REF!</v>
      </c>
    </row>
    <row r="42" spans="1:20" ht="24" x14ac:dyDescent="0.25">
      <c r="A42" s="984"/>
      <c r="B42" s="87" t="e">
        <f>+'DATOS SIIF'!C34</f>
        <v>#REF!</v>
      </c>
      <c r="C42" s="552" t="s">
        <v>406</v>
      </c>
      <c r="D42" s="566" t="e">
        <f>+'DATOS SIIF'!P34</f>
        <v>#REF!</v>
      </c>
      <c r="E42" s="566" t="e">
        <f>+'DATOS SIIF'!Q34</f>
        <v>#REF!</v>
      </c>
      <c r="F42" s="553" t="e">
        <f>+'DATOS SIIF'!R34</f>
        <v>#REF!</v>
      </c>
      <c r="G42" s="553" t="e">
        <f>+'DATOS SIIF'!U34</f>
        <v>#REF!</v>
      </c>
      <c r="H42" s="553">
        <v>0</v>
      </c>
      <c r="I42" s="553" t="e">
        <f>+G42-H42</f>
        <v>#REF!</v>
      </c>
      <c r="J42" s="573" t="e">
        <f>+'DATOS SIIF'!Y34</f>
        <v>#REF!</v>
      </c>
      <c r="K42" s="573" t="e">
        <f>+'DATOS SIIF'!Z34</f>
        <v>#REF!</v>
      </c>
      <c r="L42" s="553" t="e">
        <f>+'DATOS SIIF'!W34</f>
        <v>#REF!</v>
      </c>
      <c r="M42" s="564">
        <f t="shared" si="1"/>
        <v>0</v>
      </c>
      <c r="N42" s="564">
        <f t="shared" si="2"/>
        <v>0</v>
      </c>
      <c r="O42" s="565" t="e">
        <f t="shared" si="10"/>
        <v>#REF!</v>
      </c>
      <c r="P42" s="572" t="e">
        <f>+'DATOS SIIF'!AB34</f>
        <v>#REF!</v>
      </c>
    </row>
    <row r="43" spans="1:20" ht="36" x14ac:dyDescent="0.25">
      <c r="A43" s="984"/>
      <c r="B43" s="87"/>
      <c r="C43" s="552"/>
      <c r="D43" s="552"/>
      <c r="E43" s="556" t="s">
        <v>177</v>
      </c>
      <c r="F43" s="557" t="e">
        <f>+F41+F42</f>
        <v>#REF!</v>
      </c>
      <c r="G43" s="557" t="e">
        <f t="shared" ref="G43:L43" si="12">+G41+G42</f>
        <v>#REF!</v>
      </c>
      <c r="H43" s="557" t="e">
        <f t="shared" si="12"/>
        <v>#REF!</v>
      </c>
      <c r="I43" s="557" t="e">
        <f t="shared" si="12"/>
        <v>#REF!</v>
      </c>
      <c r="J43" s="691" t="e">
        <f t="shared" si="12"/>
        <v>#REF!</v>
      </c>
      <c r="K43" s="691" t="e">
        <f t="shared" si="12"/>
        <v>#REF!</v>
      </c>
      <c r="L43" s="557" t="e">
        <f t="shared" si="12"/>
        <v>#REF!</v>
      </c>
      <c r="M43" s="558" t="e">
        <f>+J43/G43</f>
        <v>#REF!</v>
      </c>
      <c r="N43" s="558" t="e">
        <f>+K43/G43</f>
        <v>#REF!</v>
      </c>
      <c r="O43" s="559" t="e">
        <f>+I43-L43</f>
        <v>#REF!</v>
      </c>
      <c r="P43" s="560" t="e">
        <f>+J43-M43</f>
        <v>#REF!</v>
      </c>
    </row>
    <row r="44" spans="1:20" ht="24" x14ac:dyDescent="0.25">
      <c r="A44" s="984"/>
      <c r="B44" s="86" t="e">
        <f>+'DATOS SIIF'!C35</f>
        <v>#REF!</v>
      </c>
      <c r="C44" s="552" t="s">
        <v>405</v>
      </c>
      <c r="D44" s="552" t="e">
        <f>+'DATOS SIIF'!P35</f>
        <v>#REF!</v>
      </c>
      <c r="E44" s="552" t="e">
        <f>+'DATOS SIIF'!Q35</f>
        <v>#REF!</v>
      </c>
      <c r="F44" s="553" t="e">
        <f>+'DATOS SIIF'!R35</f>
        <v>#REF!</v>
      </c>
      <c r="G44" s="553" t="e">
        <f>+'DATOS SIIF'!U35</f>
        <v>#REF!</v>
      </c>
      <c r="H44" s="573" t="e">
        <f>+'DATOS SIIF'!V35</f>
        <v>#REF!</v>
      </c>
      <c r="I44" s="573" t="e">
        <f t="shared" ref="I44:I83" si="13">+G44-H44</f>
        <v>#REF!</v>
      </c>
      <c r="J44" s="573" t="e">
        <f>+'DATOS SIIF'!Y35</f>
        <v>#REF!</v>
      </c>
      <c r="K44" s="573" t="e">
        <f>+'DATOS SIIF'!Z35</f>
        <v>#REF!</v>
      </c>
      <c r="L44" s="553" t="e">
        <f>+'DATOS SIIF'!W35</f>
        <v>#REF!</v>
      </c>
      <c r="M44" s="554">
        <f>+IF(ISERROR(J44/I44),0,J44/I44)</f>
        <v>0</v>
      </c>
      <c r="N44" s="554">
        <f t="shared" si="2"/>
        <v>0</v>
      </c>
      <c r="O44" s="555" t="e">
        <f t="shared" si="10"/>
        <v>#REF!</v>
      </c>
      <c r="P44" s="562" t="e">
        <f>+'DATOS SIIF'!AB35</f>
        <v>#REF!</v>
      </c>
    </row>
    <row r="45" spans="1:20" ht="36" x14ac:dyDescent="0.25">
      <c r="A45" s="984"/>
      <c r="B45" s="86" t="e">
        <f>+'DATOS SIIF'!C36</f>
        <v>#REF!</v>
      </c>
      <c r="C45" s="552" t="s">
        <v>413</v>
      </c>
      <c r="D45" s="552" t="e">
        <f>+'DATOS SIIF'!P36</f>
        <v>#REF!</v>
      </c>
      <c r="E45" s="552" t="e">
        <f>+'DATOS SIIF'!Q36</f>
        <v>#REF!</v>
      </c>
      <c r="F45" s="553" t="e">
        <f>+'DATOS SIIF'!R36</f>
        <v>#REF!</v>
      </c>
      <c r="G45" s="553" t="e">
        <f>+'DATOS SIIF'!U36</f>
        <v>#REF!</v>
      </c>
      <c r="H45" s="573" t="e">
        <f>+'DATOS SIIF'!V36</f>
        <v>#REF!</v>
      </c>
      <c r="I45" s="573" t="e">
        <f t="shared" si="13"/>
        <v>#REF!</v>
      </c>
      <c r="J45" s="573" t="e">
        <f>+'DATOS SIIF'!Y36</f>
        <v>#REF!</v>
      </c>
      <c r="K45" s="573" t="e">
        <f>+'DATOS SIIF'!Z36</f>
        <v>#REF!</v>
      </c>
      <c r="L45" s="553" t="e">
        <f>+'DATOS SIIF'!W36</f>
        <v>#REF!</v>
      </c>
      <c r="M45" s="554">
        <f t="shared" ref="M45:M83" si="14">+IF(ISERROR(J45/I45),0,J45/I45)</f>
        <v>0</v>
      </c>
      <c r="N45" s="554">
        <f t="shared" si="2"/>
        <v>0</v>
      </c>
      <c r="O45" s="555" t="e">
        <f t="shared" si="10"/>
        <v>#REF!</v>
      </c>
      <c r="P45" s="562" t="e">
        <f>+'DATOS SIIF'!AB36</f>
        <v>#REF!</v>
      </c>
    </row>
    <row r="46" spans="1:20" ht="36" x14ac:dyDescent="0.25">
      <c r="A46" s="984"/>
      <c r="B46" s="86" t="e">
        <f>+'DATOS SIIF'!C37</f>
        <v>#REF!</v>
      </c>
      <c r="C46" s="552" t="s">
        <v>491</v>
      </c>
      <c r="D46" s="566" t="e">
        <f>+'DATOS SIIF'!P37</f>
        <v>#REF!</v>
      </c>
      <c r="E46" s="566" t="e">
        <f>+'DATOS SIIF'!Q37</f>
        <v>#REF!</v>
      </c>
      <c r="F46" s="553" t="e">
        <f>+'DATOS SIIF'!R37</f>
        <v>#REF!</v>
      </c>
      <c r="G46" s="553" t="e">
        <f>+'DATOS SIIF'!U37</f>
        <v>#REF!</v>
      </c>
      <c r="H46" s="573" t="e">
        <f>+'DATOS SIIF'!V37</f>
        <v>#REF!</v>
      </c>
      <c r="I46" s="573" t="e">
        <f t="shared" si="13"/>
        <v>#REF!</v>
      </c>
      <c r="J46" s="573" t="e">
        <f>+'DATOS SIIF'!Y37</f>
        <v>#REF!</v>
      </c>
      <c r="K46" s="573" t="e">
        <f>+'DATOS SIIF'!Z37</f>
        <v>#REF!</v>
      </c>
      <c r="L46" s="553" t="e">
        <f>+'DATOS SIIF'!W37</f>
        <v>#REF!</v>
      </c>
      <c r="M46" s="554">
        <f t="shared" si="14"/>
        <v>0</v>
      </c>
      <c r="N46" s="554">
        <f t="shared" si="2"/>
        <v>0</v>
      </c>
      <c r="O46" s="555" t="e">
        <f t="shared" si="10"/>
        <v>#REF!</v>
      </c>
      <c r="P46" s="562" t="e">
        <f>+'DATOS SIIF'!AB37</f>
        <v>#REF!</v>
      </c>
    </row>
    <row r="47" spans="1:20" ht="36" x14ac:dyDescent="0.25">
      <c r="A47" s="984"/>
      <c r="B47" s="86" t="e">
        <f>+'DATOS SIIF'!C38</f>
        <v>#REF!</v>
      </c>
      <c r="C47" s="552" t="s">
        <v>413</v>
      </c>
      <c r="D47" s="566" t="e">
        <f>+'DATOS SIIF'!P38</f>
        <v>#REF!</v>
      </c>
      <c r="E47" s="566" t="e">
        <f>+'DATOS SIIF'!Q38</f>
        <v>#REF!</v>
      </c>
      <c r="F47" s="553" t="e">
        <f>+'DATOS SIIF'!R38</f>
        <v>#REF!</v>
      </c>
      <c r="G47" s="553" t="e">
        <f>+'DATOS SIIF'!U38</f>
        <v>#REF!</v>
      </c>
      <c r="H47" s="573" t="e">
        <f>+'DATOS SIIF'!V38</f>
        <v>#REF!</v>
      </c>
      <c r="I47" s="573" t="e">
        <f t="shared" si="13"/>
        <v>#REF!</v>
      </c>
      <c r="J47" s="573" t="e">
        <f>+'DATOS SIIF'!Y38</f>
        <v>#REF!</v>
      </c>
      <c r="K47" s="573" t="e">
        <f>+'DATOS SIIF'!Z38</f>
        <v>#REF!</v>
      </c>
      <c r="L47" s="553" t="e">
        <f>+'DATOS SIIF'!W38</f>
        <v>#REF!</v>
      </c>
      <c r="M47" s="554">
        <f t="shared" si="14"/>
        <v>0</v>
      </c>
      <c r="N47" s="554">
        <f t="shared" si="2"/>
        <v>0</v>
      </c>
      <c r="O47" s="555" t="e">
        <f t="shared" si="10"/>
        <v>#REF!</v>
      </c>
      <c r="P47" s="562" t="e">
        <f>+'DATOS SIIF'!AB38</f>
        <v>#REF!</v>
      </c>
    </row>
    <row r="48" spans="1:20" ht="36" x14ac:dyDescent="0.25">
      <c r="A48" s="984"/>
      <c r="B48" s="86" t="e">
        <f>+'DATOS SIIF'!C39</f>
        <v>#REF!</v>
      </c>
      <c r="C48" s="566" t="s">
        <v>413</v>
      </c>
      <c r="D48" s="566" t="e">
        <f>+'DATOS SIIF'!P39</f>
        <v>#REF!</v>
      </c>
      <c r="E48" s="566" t="e">
        <f>+'DATOS SIIF'!Q39</f>
        <v>#REF!</v>
      </c>
      <c r="F48" s="553" t="e">
        <f>+'DATOS SIIF'!R39</f>
        <v>#REF!</v>
      </c>
      <c r="G48" s="553" t="e">
        <f>+'DATOS SIIF'!U39</f>
        <v>#REF!</v>
      </c>
      <c r="H48" s="573" t="e">
        <f>+'DATOS SIIF'!V39</f>
        <v>#REF!</v>
      </c>
      <c r="I48" s="573" t="e">
        <f t="shared" si="13"/>
        <v>#REF!</v>
      </c>
      <c r="J48" s="573" t="e">
        <f>+'DATOS SIIF'!Y39</f>
        <v>#REF!</v>
      </c>
      <c r="K48" s="573" t="e">
        <f>+'DATOS SIIF'!Z39</f>
        <v>#REF!</v>
      </c>
      <c r="L48" s="553" t="e">
        <f>+'DATOS SIIF'!W39</f>
        <v>#REF!</v>
      </c>
      <c r="M48" s="554">
        <f t="shared" si="14"/>
        <v>0</v>
      </c>
      <c r="N48" s="554">
        <f t="shared" si="2"/>
        <v>0</v>
      </c>
      <c r="O48" s="555" t="e">
        <f t="shared" si="10"/>
        <v>#REF!</v>
      </c>
      <c r="P48" s="562" t="e">
        <f>+'DATOS SIIF'!AB39</f>
        <v>#REF!</v>
      </c>
    </row>
    <row r="49" spans="1:16" ht="36" x14ac:dyDescent="0.25">
      <c r="A49" s="984"/>
      <c r="B49" s="86" t="e">
        <f>+'DATOS SIIF'!C40</f>
        <v>#REF!</v>
      </c>
      <c r="C49" s="552" t="s">
        <v>413</v>
      </c>
      <c r="D49" s="566" t="e">
        <f>+'DATOS SIIF'!P40</f>
        <v>#REF!</v>
      </c>
      <c r="E49" s="566" t="e">
        <f>+'DATOS SIIF'!Q40</f>
        <v>#REF!</v>
      </c>
      <c r="F49" s="553" t="e">
        <f>+'DATOS SIIF'!R40</f>
        <v>#REF!</v>
      </c>
      <c r="G49" s="553" t="e">
        <f>+'DATOS SIIF'!U40</f>
        <v>#REF!</v>
      </c>
      <c r="H49" s="573" t="e">
        <f>+'DATOS SIIF'!V40</f>
        <v>#REF!</v>
      </c>
      <c r="I49" s="573" t="e">
        <f t="shared" si="13"/>
        <v>#REF!</v>
      </c>
      <c r="J49" s="573" t="e">
        <f>+'DATOS SIIF'!Y40</f>
        <v>#REF!</v>
      </c>
      <c r="K49" s="573" t="e">
        <f>+'DATOS SIIF'!Z40</f>
        <v>#REF!</v>
      </c>
      <c r="L49" s="553" t="e">
        <f>+'DATOS SIIF'!W40</f>
        <v>#REF!</v>
      </c>
      <c r="M49" s="554">
        <f t="shared" si="14"/>
        <v>0</v>
      </c>
      <c r="N49" s="554">
        <f t="shared" si="2"/>
        <v>0</v>
      </c>
      <c r="O49" s="555" t="e">
        <f t="shared" si="10"/>
        <v>#REF!</v>
      </c>
      <c r="P49" s="562" t="e">
        <f>+'DATOS SIIF'!AB40</f>
        <v>#REF!</v>
      </c>
    </row>
    <row r="50" spans="1:16" ht="24" x14ac:dyDescent="0.25">
      <c r="A50" s="984"/>
      <c r="B50" s="86" t="e">
        <f>+'DATOS SIIF'!C41</f>
        <v>#REF!</v>
      </c>
      <c r="C50" s="552" t="s">
        <v>405</v>
      </c>
      <c r="D50" s="552" t="e">
        <f>+'DATOS SIIF'!P41</f>
        <v>#REF!</v>
      </c>
      <c r="E50" s="552" t="e">
        <f>+'DATOS SIIF'!Q41</f>
        <v>#REF!</v>
      </c>
      <c r="F50" s="553" t="e">
        <f>+'DATOS SIIF'!R41</f>
        <v>#REF!</v>
      </c>
      <c r="G50" s="553" t="e">
        <f>+'DATOS SIIF'!U41</f>
        <v>#REF!</v>
      </c>
      <c r="H50" s="573" t="e">
        <f>+'DATOS SIIF'!V41</f>
        <v>#REF!</v>
      </c>
      <c r="I50" s="573" t="e">
        <f t="shared" si="13"/>
        <v>#REF!</v>
      </c>
      <c r="J50" s="573" t="e">
        <f>+'DATOS SIIF'!Y41</f>
        <v>#REF!</v>
      </c>
      <c r="K50" s="573" t="e">
        <f>+'DATOS SIIF'!Z41</f>
        <v>#REF!</v>
      </c>
      <c r="L50" s="553" t="e">
        <f>+'DATOS SIIF'!W41</f>
        <v>#REF!</v>
      </c>
      <c r="M50" s="554">
        <f t="shared" si="14"/>
        <v>0</v>
      </c>
      <c r="N50" s="554">
        <f t="shared" si="2"/>
        <v>0</v>
      </c>
      <c r="O50" s="555" t="e">
        <f t="shared" si="10"/>
        <v>#REF!</v>
      </c>
      <c r="P50" s="562" t="e">
        <f>+'DATOS SIIF'!AB41</f>
        <v>#REF!</v>
      </c>
    </row>
    <row r="51" spans="1:16" ht="24" x14ac:dyDescent="0.25">
      <c r="A51" s="984"/>
      <c r="B51" s="86" t="e">
        <f>+'DATOS SIIF'!C42</f>
        <v>#REF!</v>
      </c>
      <c r="C51" s="552" t="s">
        <v>405</v>
      </c>
      <c r="D51" s="552" t="e">
        <f>+'DATOS SIIF'!P42</f>
        <v>#REF!</v>
      </c>
      <c r="E51" s="552" t="e">
        <f>+'DATOS SIIF'!Q42</f>
        <v>#REF!</v>
      </c>
      <c r="F51" s="553" t="e">
        <f>+'DATOS SIIF'!R42</f>
        <v>#REF!</v>
      </c>
      <c r="G51" s="553" t="e">
        <f>+'DATOS SIIF'!U42</f>
        <v>#REF!</v>
      </c>
      <c r="H51" s="573" t="e">
        <f>+'DATOS SIIF'!V42</f>
        <v>#REF!</v>
      </c>
      <c r="I51" s="573" t="e">
        <f t="shared" si="13"/>
        <v>#REF!</v>
      </c>
      <c r="J51" s="573" t="e">
        <f>+'DATOS SIIF'!Y42</f>
        <v>#REF!</v>
      </c>
      <c r="K51" s="573" t="e">
        <f>+'DATOS SIIF'!Z42</f>
        <v>#REF!</v>
      </c>
      <c r="L51" s="553" t="e">
        <f>+'DATOS SIIF'!W42</f>
        <v>#REF!</v>
      </c>
      <c r="M51" s="554">
        <f t="shared" si="14"/>
        <v>0</v>
      </c>
      <c r="N51" s="554">
        <f t="shared" si="2"/>
        <v>0</v>
      </c>
      <c r="O51" s="555" t="e">
        <f t="shared" si="10"/>
        <v>#REF!</v>
      </c>
      <c r="P51" s="562" t="e">
        <f>+'DATOS SIIF'!AB42</f>
        <v>#REF!</v>
      </c>
    </row>
    <row r="52" spans="1:16" ht="24" x14ac:dyDescent="0.25">
      <c r="A52" s="984"/>
      <c r="B52" s="86" t="e">
        <f>+'DATOS SIIF'!C43</f>
        <v>#REF!</v>
      </c>
      <c r="C52" s="552" t="s">
        <v>492</v>
      </c>
      <c r="D52" s="566" t="e">
        <f>+'DATOS SIIF'!P43</f>
        <v>#REF!</v>
      </c>
      <c r="E52" s="566" t="e">
        <f>+'DATOS SIIF'!Q43</f>
        <v>#REF!</v>
      </c>
      <c r="F52" s="553" t="e">
        <f>+'DATOS SIIF'!R43</f>
        <v>#REF!</v>
      </c>
      <c r="G52" s="553" t="e">
        <f>+'DATOS SIIF'!U43</f>
        <v>#REF!</v>
      </c>
      <c r="H52" s="573" t="e">
        <f>+'DATOS SIIF'!V43</f>
        <v>#REF!</v>
      </c>
      <c r="I52" s="573" t="e">
        <f t="shared" si="13"/>
        <v>#REF!</v>
      </c>
      <c r="J52" s="573" t="e">
        <f>+'DATOS SIIF'!Y43</f>
        <v>#REF!</v>
      </c>
      <c r="K52" s="573" t="e">
        <f>+'DATOS SIIF'!Z43</f>
        <v>#REF!</v>
      </c>
      <c r="L52" s="553" t="e">
        <f>+'DATOS SIIF'!W43</f>
        <v>#REF!</v>
      </c>
      <c r="M52" s="554">
        <f t="shared" si="14"/>
        <v>0</v>
      </c>
      <c r="N52" s="554">
        <f t="shared" si="2"/>
        <v>0</v>
      </c>
      <c r="O52" s="555" t="e">
        <f t="shared" si="10"/>
        <v>#REF!</v>
      </c>
      <c r="P52" s="562" t="e">
        <f>+'DATOS SIIF'!AB43</f>
        <v>#REF!</v>
      </c>
    </row>
    <row r="53" spans="1:16" s="173" customFormat="1" ht="24" x14ac:dyDescent="0.25">
      <c r="A53" s="984"/>
      <c r="B53" s="86" t="e">
        <f>+'DATOS SIIF'!C44</f>
        <v>#REF!</v>
      </c>
      <c r="C53" s="552" t="s">
        <v>405</v>
      </c>
      <c r="D53" s="552" t="e">
        <f>+'DATOS SIIF'!P44</f>
        <v>#REF!</v>
      </c>
      <c r="E53" s="552" t="e">
        <f>+'DATOS SIIF'!Q44</f>
        <v>#REF!</v>
      </c>
      <c r="F53" s="553" t="e">
        <f>+'DATOS SIIF'!R44</f>
        <v>#REF!</v>
      </c>
      <c r="G53" s="553" t="e">
        <f>+'DATOS SIIF'!U44</f>
        <v>#REF!</v>
      </c>
      <c r="H53" s="573" t="e">
        <f>+'DATOS SIIF'!V44</f>
        <v>#REF!</v>
      </c>
      <c r="I53" s="573" t="e">
        <f t="shared" si="13"/>
        <v>#REF!</v>
      </c>
      <c r="J53" s="573" t="e">
        <f>+'DATOS SIIF'!Y44</f>
        <v>#REF!</v>
      </c>
      <c r="K53" s="573" t="e">
        <f>+'DATOS SIIF'!Z44</f>
        <v>#REF!</v>
      </c>
      <c r="L53" s="553" t="e">
        <f>+'DATOS SIIF'!W44</f>
        <v>#REF!</v>
      </c>
      <c r="M53" s="554">
        <f t="shared" si="14"/>
        <v>0</v>
      </c>
      <c r="N53" s="554">
        <f t="shared" si="2"/>
        <v>0</v>
      </c>
      <c r="O53" s="555" t="e">
        <f t="shared" si="10"/>
        <v>#REF!</v>
      </c>
      <c r="P53" s="562" t="e">
        <f>+'DATOS SIIF'!AB44</f>
        <v>#REF!</v>
      </c>
    </row>
    <row r="54" spans="1:16" s="173" customFormat="1" ht="24" x14ac:dyDescent="0.25">
      <c r="A54" s="984"/>
      <c r="B54" s="86" t="e">
        <f>+'DATOS SIIF'!C45</f>
        <v>#REF!</v>
      </c>
      <c r="C54" s="552" t="s">
        <v>405</v>
      </c>
      <c r="D54" s="552" t="e">
        <f>+'DATOS SIIF'!P45</f>
        <v>#REF!</v>
      </c>
      <c r="E54" s="552" t="e">
        <f>+'DATOS SIIF'!Q45</f>
        <v>#REF!</v>
      </c>
      <c r="F54" s="553" t="e">
        <f>+'DATOS SIIF'!R45</f>
        <v>#REF!</v>
      </c>
      <c r="G54" s="553" t="e">
        <f>+'DATOS SIIF'!U45</f>
        <v>#REF!</v>
      </c>
      <c r="H54" s="573" t="e">
        <f>+'DATOS SIIF'!V45</f>
        <v>#REF!</v>
      </c>
      <c r="I54" s="573" t="e">
        <f t="shared" si="13"/>
        <v>#REF!</v>
      </c>
      <c r="J54" s="573" t="e">
        <f>+'DATOS SIIF'!Y45</f>
        <v>#REF!</v>
      </c>
      <c r="K54" s="573" t="e">
        <f>+'DATOS SIIF'!Z45</f>
        <v>#REF!</v>
      </c>
      <c r="L54" s="553" t="e">
        <f>+'DATOS SIIF'!W45</f>
        <v>#REF!</v>
      </c>
      <c r="M54" s="554">
        <f t="shared" si="14"/>
        <v>0</v>
      </c>
      <c r="N54" s="554">
        <f t="shared" si="2"/>
        <v>0</v>
      </c>
      <c r="O54" s="555" t="e">
        <f t="shared" si="10"/>
        <v>#REF!</v>
      </c>
      <c r="P54" s="562" t="e">
        <f>+'DATOS SIIF'!AB45</f>
        <v>#REF!</v>
      </c>
    </row>
    <row r="55" spans="1:16" s="173" customFormat="1" x14ac:dyDescent="0.25">
      <c r="A55" s="984"/>
      <c r="B55" s="86" t="e">
        <f>+'DATOS SIIF'!C46</f>
        <v>#REF!</v>
      </c>
      <c r="C55" s="566" t="s">
        <v>403</v>
      </c>
      <c r="D55" s="566" t="e">
        <f>+'DATOS SIIF'!P46</f>
        <v>#REF!</v>
      </c>
      <c r="E55" s="566" t="e">
        <f>+'DATOS SIIF'!Q46</f>
        <v>#REF!</v>
      </c>
      <c r="F55" s="553" t="e">
        <f>+'DATOS SIIF'!R46</f>
        <v>#REF!</v>
      </c>
      <c r="G55" s="553" t="e">
        <f>+'DATOS SIIF'!U46</f>
        <v>#REF!</v>
      </c>
      <c r="H55" s="573" t="e">
        <f>+'DATOS SIIF'!V46</f>
        <v>#REF!</v>
      </c>
      <c r="I55" s="573" t="e">
        <f t="shared" si="13"/>
        <v>#REF!</v>
      </c>
      <c r="J55" s="573" t="e">
        <f>+'DATOS SIIF'!Y46</f>
        <v>#REF!</v>
      </c>
      <c r="K55" s="573" t="e">
        <f>+'DATOS SIIF'!Z46</f>
        <v>#REF!</v>
      </c>
      <c r="L55" s="553" t="e">
        <f>+'DATOS SIIF'!W46</f>
        <v>#REF!</v>
      </c>
      <c r="M55" s="554">
        <f t="shared" si="14"/>
        <v>0</v>
      </c>
      <c r="N55" s="554">
        <f t="shared" si="2"/>
        <v>0</v>
      </c>
      <c r="O55" s="555" t="e">
        <f t="shared" si="10"/>
        <v>#REF!</v>
      </c>
      <c r="P55" s="562" t="e">
        <f>+'DATOS SIIF'!AB46</f>
        <v>#REF!</v>
      </c>
    </row>
    <row r="56" spans="1:16" x14ac:dyDescent="0.25">
      <c r="A56" s="984"/>
      <c r="B56" s="86" t="e">
        <f>+'DATOS SIIF'!C47</f>
        <v>#REF!</v>
      </c>
      <c r="C56" s="552" t="s">
        <v>403</v>
      </c>
      <c r="D56" s="566" t="e">
        <f>+'DATOS SIIF'!P47</f>
        <v>#REF!</v>
      </c>
      <c r="E56" s="566" t="e">
        <f>+'DATOS SIIF'!Q47</f>
        <v>#REF!</v>
      </c>
      <c r="F56" s="553" t="e">
        <f>+'DATOS SIIF'!R47</f>
        <v>#REF!</v>
      </c>
      <c r="G56" s="553" t="e">
        <f>+'DATOS SIIF'!U47</f>
        <v>#REF!</v>
      </c>
      <c r="H56" s="573" t="e">
        <f>+'DATOS SIIF'!V47</f>
        <v>#REF!</v>
      </c>
      <c r="I56" s="573" t="e">
        <f t="shared" si="13"/>
        <v>#REF!</v>
      </c>
      <c r="J56" s="573" t="e">
        <f>+'DATOS SIIF'!Y47</f>
        <v>#REF!</v>
      </c>
      <c r="K56" s="573" t="e">
        <f>+'DATOS SIIF'!Z47</f>
        <v>#REF!</v>
      </c>
      <c r="L56" s="553" t="e">
        <f>+'DATOS SIIF'!W47</f>
        <v>#REF!</v>
      </c>
      <c r="M56" s="554">
        <f t="shared" si="14"/>
        <v>0</v>
      </c>
      <c r="N56" s="554">
        <f t="shared" si="2"/>
        <v>0</v>
      </c>
      <c r="O56" s="555" t="e">
        <f t="shared" si="10"/>
        <v>#REF!</v>
      </c>
      <c r="P56" s="562" t="e">
        <f>+'DATOS SIIF'!AB47</f>
        <v>#REF!</v>
      </c>
    </row>
    <row r="57" spans="1:16" ht="24" x14ac:dyDescent="0.25">
      <c r="A57" s="984"/>
      <c r="B57" s="86" t="e">
        <f>+'DATOS SIIF'!C48</f>
        <v>#REF!</v>
      </c>
      <c r="C57" s="552" t="s">
        <v>405</v>
      </c>
      <c r="D57" s="566" t="e">
        <f>+'DATOS SIIF'!P48</f>
        <v>#REF!</v>
      </c>
      <c r="E57" s="566" t="e">
        <f>+'DATOS SIIF'!Q48</f>
        <v>#REF!</v>
      </c>
      <c r="F57" s="553" t="e">
        <f>+'DATOS SIIF'!R48</f>
        <v>#REF!</v>
      </c>
      <c r="G57" s="553" t="e">
        <f>+'DATOS SIIF'!U48</f>
        <v>#REF!</v>
      </c>
      <c r="H57" s="573" t="e">
        <f>+'DATOS SIIF'!V48</f>
        <v>#REF!</v>
      </c>
      <c r="I57" s="573" t="e">
        <f t="shared" si="13"/>
        <v>#REF!</v>
      </c>
      <c r="J57" s="573" t="e">
        <f>+'DATOS SIIF'!Y48</f>
        <v>#REF!</v>
      </c>
      <c r="K57" s="573" t="e">
        <f>+'DATOS SIIF'!Z48</f>
        <v>#REF!</v>
      </c>
      <c r="L57" s="553" t="e">
        <f>+'DATOS SIIF'!W48</f>
        <v>#REF!</v>
      </c>
      <c r="M57" s="554">
        <f t="shared" si="14"/>
        <v>0</v>
      </c>
      <c r="N57" s="554">
        <f t="shared" si="2"/>
        <v>0</v>
      </c>
      <c r="O57" s="555" t="e">
        <f t="shared" si="10"/>
        <v>#REF!</v>
      </c>
      <c r="P57" s="562" t="e">
        <f>+'DATOS SIIF'!AB48</f>
        <v>#REF!</v>
      </c>
    </row>
    <row r="58" spans="1:16" s="173" customFormat="1" x14ac:dyDescent="0.25">
      <c r="A58" s="984"/>
      <c r="B58" s="86" t="e">
        <f>+'DATOS SIIF'!C49</f>
        <v>#REF!</v>
      </c>
      <c r="C58" s="566" t="s">
        <v>490</v>
      </c>
      <c r="D58" s="566" t="e">
        <f>+'DATOS SIIF'!P49</f>
        <v>#REF!</v>
      </c>
      <c r="E58" s="566" t="e">
        <f>+'DATOS SIIF'!Q49</f>
        <v>#REF!</v>
      </c>
      <c r="F58" s="553" t="e">
        <f>+'DATOS SIIF'!R49</f>
        <v>#REF!</v>
      </c>
      <c r="G58" s="553" t="e">
        <f>+'DATOS SIIF'!U49</f>
        <v>#REF!</v>
      </c>
      <c r="H58" s="573" t="e">
        <f>+'DATOS SIIF'!V49</f>
        <v>#REF!</v>
      </c>
      <c r="I58" s="573" t="e">
        <f t="shared" si="13"/>
        <v>#REF!</v>
      </c>
      <c r="J58" s="573" t="e">
        <f>+'DATOS SIIF'!Y49</f>
        <v>#REF!</v>
      </c>
      <c r="K58" s="573" t="e">
        <f>+'DATOS SIIF'!Z49</f>
        <v>#REF!</v>
      </c>
      <c r="L58" s="553" t="e">
        <f>+'DATOS SIIF'!W49</f>
        <v>#REF!</v>
      </c>
      <c r="M58" s="554">
        <f t="shared" si="14"/>
        <v>0</v>
      </c>
      <c r="N58" s="554">
        <f t="shared" si="2"/>
        <v>0</v>
      </c>
      <c r="O58" s="555" t="e">
        <f t="shared" si="10"/>
        <v>#REF!</v>
      </c>
      <c r="P58" s="562" t="e">
        <f>+'DATOS SIIF'!AB49</f>
        <v>#REF!</v>
      </c>
    </row>
    <row r="59" spans="1:16" s="173" customFormat="1" x14ac:dyDescent="0.25">
      <c r="A59" s="984"/>
      <c r="B59" s="86" t="e">
        <f>+'DATOS SIIF'!C50</f>
        <v>#REF!</v>
      </c>
      <c r="C59" s="566" t="s">
        <v>490</v>
      </c>
      <c r="D59" s="566" t="e">
        <f>+'DATOS SIIF'!P50</f>
        <v>#REF!</v>
      </c>
      <c r="E59" s="566" t="e">
        <f>+'DATOS SIIF'!Q50</f>
        <v>#REF!</v>
      </c>
      <c r="F59" s="553" t="e">
        <f>+'DATOS SIIF'!R50</f>
        <v>#REF!</v>
      </c>
      <c r="G59" s="553" t="e">
        <f>+'DATOS SIIF'!U50</f>
        <v>#REF!</v>
      </c>
      <c r="H59" s="573" t="e">
        <f>+'DATOS SIIF'!V50</f>
        <v>#REF!</v>
      </c>
      <c r="I59" s="573" t="e">
        <f t="shared" si="13"/>
        <v>#REF!</v>
      </c>
      <c r="J59" s="573" t="e">
        <f>+'DATOS SIIF'!Y50</f>
        <v>#REF!</v>
      </c>
      <c r="K59" s="573" t="e">
        <f>+'DATOS SIIF'!Z50</f>
        <v>#REF!</v>
      </c>
      <c r="L59" s="553" t="e">
        <f>+'DATOS SIIF'!W50</f>
        <v>#REF!</v>
      </c>
      <c r="M59" s="554">
        <f t="shared" si="14"/>
        <v>0</v>
      </c>
      <c r="N59" s="554">
        <f t="shared" si="2"/>
        <v>0</v>
      </c>
      <c r="O59" s="555" t="e">
        <f t="shared" si="10"/>
        <v>#REF!</v>
      </c>
      <c r="P59" s="562" t="e">
        <f>+'DATOS SIIF'!AB50</f>
        <v>#REF!</v>
      </c>
    </row>
    <row r="60" spans="1:16" x14ac:dyDescent="0.25">
      <c r="A60" s="984"/>
      <c r="B60" s="86" t="e">
        <f>+'DATOS SIIF'!C51</f>
        <v>#REF!</v>
      </c>
      <c r="C60" s="552" t="s">
        <v>490</v>
      </c>
      <c r="D60" s="566" t="e">
        <f>+'DATOS SIIF'!P51</f>
        <v>#REF!</v>
      </c>
      <c r="E60" s="566" t="e">
        <f>+'DATOS SIIF'!Q51</f>
        <v>#REF!</v>
      </c>
      <c r="F60" s="553" t="e">
        <f>+'DATOS SIIF'!R51</f>
        <v>#REF!</v>
      </c>
      <c r="G60" s="553" t="e">
        <f>+'DATOS SIIF'!U51</f>
        <v>#REF!</v>
      </c>
      <c r="H60" s="573" t="e">
        <f>+'DATOS SIIF'!V51</f>
        <v>#REF!</v>
      </c>
      <c r="I60" s="573" t="e">
        <f t="shared" si="13"/>
        <v>#REF!</v>
      </c>
      <c r="J60" s="573" t="e">
        <f>+'DATOS SIIF'!Y51</f>
        <v>#REF!</v>
      </c>
      <c r="K60" s="573" t="e">
        <f>+'DATOS SIIF'!Z51</f>
        <v>#REF!</v>
      </c>
      <c r="L60" s="553" t="e">
        <f>+'DATOS SIIF'!W51</f>
        <v>#REF!</v>
      </c>
      <c r="M60" s="554">
        <f t="shared" si="14"/>
        <v>0</v>
      </c>
      <c r="N60" s="554">
        <f t="shared" si="2"/>
        <v>0</v>
      </c>
      <c r="O60" s="555" t="e">
        <f t="shared" si="10"/>
        <v>#REF!</v>
      </c>
      <c r="P60" s="562" t="e">
        <f>+'DATOS SIIF'!AB51</f>
        <v>#REF!</v>
      </c>
    </row>
    <row r="61" spans="1:16" x14ac:dyDescent="0.25">
      <c r="A61" s="984"/>
      <c r="B61" s="86" t="e">
        <f>+'DATOS SIIF'!C52</f>
        <v>#REF!</v>
      </c>
      <c r="C61" s="552" t="s">
        <v>490</v>
      </c>
      <c r="D61" s="566" t="e">
        <f>+'DATOS SIIF'!P52</f>
        <v>#REF!</v>
      </c>
      <c r="E61" s="566" t="e">
        <f>+'DATOS SIIF'!Q52</f>
        <v>#REF!</v>
      </c>
      <c r="F61" s="553" t="e">
        <f>+'DATOS SIIF'!R52</f>
        <v>#REF!</v>
      </c>
      <c r="G61" s="553" t="e">
        <f>+'DATOS SIIF'!U52</f>
        <v>#REF!</v>
      </c>
      <c r="H61" s="573" t="e">
        <f>+'DATOS SIIF'!V52</f>
        <v>#REF!</v>
      </c>
      <c r="I61" s="573" t="e">
        <f t="shared" si="13"/>
        <v>#REF!</v>
      </c>
      <c r="J61" s="573" t="e">
        <f>+'DATOS SIIF'!Y52</f>
        <v>#REF!</v>
      </c>
      <c r="K61" s="573" t="e">
        <f>+'DATOS SIIF'!Z52</f>
        <v>#REF!</v>
      </c>
      <c r="L61" s="553" t="e">
        <f>+'DATOS SIIF'!W52</f>
        <v>#REF!</v>
      </c>
      <c r="M61" s="554">
        <f t="shared" si="14"/>
        <v>0</v>
      </c>
      <c r="N61" s="554">
        <f t="shared" si="2"/>
        <v>0</v>
      </c>
      <c r="O61" s="555" t="e">
        <f t="shared" si="10"/>
        <v>#REF!</v>
      </c>
      <c r="P61" s="562" t="e">
        <f>+'DATOS SIIF'!AB52</f>
        <v>#REF!</v>
      </c>
    </row>
    <row r="62" spans="1:16" x14ac:dyDescent="0.25">
      <c r="A62" s="984"/>
      <c r="B62" s="86" t="e">
        <f>+'DATOS SIIF'!C53</f>
        <v>#REF!</v>
      </c>
      <c r="C62" s="552" t="s">
        <v>410</v>
      </c>
      <c r="D62" s="566" t="e">
        <f>+'DATOS SIIF'!P53</f>
        <v>#REF!</v>
      </c>
      <c r="E62" s="566" t="e">
        <f>+'DATOS SIIF'!Q53</f>
        <v>#REF!</v>
      </c>
      <c r="F62" s="553" t="e">
        <f>+'DATOS SIIF'!R53</f>
        <v>#REF!</v>
      </c>
      <c r="G62" s="553" t="e">
        <f>+'DATOS SIIF'!U53</f>
        <v>#REF!</v>
      </c>
      <c r="H62" s="573" t="e">
        <f>+'DATOS SIIF'!V53</f>
        <v>#REF!</v>
      </c>
      <c r="I62" s="573" t="e">
        <f t="shared" si="13"/>
        <v>#REF!</v>
      </c>
      <c r="J62" s="573" t="e">
        <f>+'DATOS SIIF'!Y53</f>
        <v>#REF!</v>
      </c>
      <c r="K62" s="573" t="e">
        <f>+'DATOS SIIF'!Z53</f>
        <v>#REF!</v>
      </c>
      <c r="L62" s="553" t="e">
        <f>+'DATOS SIIF'!W53</f>
        <v>#REF!</v>
      </c>
      <c r="M62" s="554">
        <f t="shared" si="14"/>
        <v>0</v>
      </c>
      <c r="N62" s="554">
        <f t="shared" si="2"/>
        <v>0</v>
      </c>
      <c r="O62" s="555" t="e">
        <f t="shared" si="10"/>
        <v>#REF!</v>
      </c>
      <c r="P62" s="562" t="e">
        <f>+'DATOS SIIF'!AB53</f>
        <v>#REF!</v>
      </c>
    </row>
    <row r="63" spans="1:16" x14ac:dyDescent="0.25">
      <c r="A63" s="984"/>
      <c r="B63" s="86" t="e">
        <f>+'DATOS SIIF'!C54</f>
        <v>#REF!</v>
      </c>
      <c r="C63" s="552" t="s">
        <v>410</v>
      </c>
      <c r="D63" s="566" t="e">
        <f>+'DATOS SIIF'!P54</f>
        <v>#REF!</v>
      </c>
      <c r="E63" s="566" t="e">
        <f>+'DATOS SIIF'!Q54</f>
        <v>#REF!</v>
      </c>
      <c r="F63" s="553" t="e">
        <f>+'DATOS SIIF'!R54</f>
        <v>#REF!</v>
      </c>
      <c r="G63" s="553" t="e">
        <f>+'DATOS SIIF'!U54</f>
        <v>#REF!</v>
      </c>
      <c r="H63" s="573" t="e">
        <f>+'DATOS SIIF'!V54</f>
        <v>#REF!</v>
      </c>
      <c r="I63" s="573" t="e">
        <f t="shared" si="13"/>
        <v>#REF!</v>
      </c>
      <c r="J63" s="573" t="e">
        <f>+'DATOS SIIF'!Y54</f>
        <v>#REF!</v>
      </c>
      <c r="K63" s="573" t="e">
        <f>+'DATOS SIIF'!Z54</f>
        <v>#REF!</v>
      </c>
      <c r="L63" s="553" t="e">
        <f>+'DATOS SIIF'!W54</f>
        <v>#REF!</v>
      </c>
      <c r="M63" s="554">
        <f t="shared" si="14"/>
        <v>0</v>
      </c>
      <c r="N63" s="554">
        <f t="shared" si="2"/>
        <v>0</v>
      </c>
      <c r="O63" s="555" t="e">
        <f t="shared" si="10"/>
        <v>#REF!</v>
      </c>
      <c r="P63" s="562" t="e">
        <f>+'DATOS SIIF'!AB54</f>
        <v>#REF!</v>
      </c>
    </row>
    <row r="64" spans="1:16" x14ac:dyDescent="0.25">
      <c r="A64" s="984"/>
      <c r="B64" s="86" t="e">
        <f>+'DATOS SIIF'!C55</f>
        <v>#REF!</v>
      </c>
      <c r="C64" s="552" t="s">
        <v>410</v>
      </c>
      <c r="D64" s="566" t="e">
        <f>+'DATOS SIIF'!P55</f>
        <v>#REF!</v>
      </c>
      <c r="E64" s="566" t="e">
        <f>+'DATOS SIIF'!Q55</f>
        <v>#REF!</v>
      </c>
      <c r="F64" s="553" t="e">
        <f>+'DATOS SIIF'!R55</f>
        <v>#REF!</v>
      </c>
      <c r="G64" s="553" t="e">
        <f>+'DATOS SIIF'!U55</f>
        <v>#REF!</v>
      </c>
      <c r="H64" s="573" t="e">
        <f>+'DATOS SIIF'!V55</f>
        <v>#REF!</v>
      </c>
      <c r="I64" s="573" t="e">
        <f t="shared" si="13"/>
        <v>#REF!</v>
      </c>
      <c r="J64" s="573" t="e">
        <f>+'DATOS SIIF'!Y55</f>
        <v>#REF!</v>
      </c>
      <c r="K64" s="573" t="e">
        <f>+'DATOS SIIF'!Z55</f>
        <v>#REF!</v>
      </c>
      <c r="L64" s="553" t="e">
        <f>+'DATOS SIIF'!W55</f>
        <v>#REF!</v>
      </c>
      <c r="M64" s="554">
        <f t="shared" si="14"/>
        <v>0</v>
      </c>
      <c r="N64" s="554">
        <f t="shared" si="2"/>
        <v>0</v>
      </c>
      <c r="O64" s="555" t="e">
        <f t="shared" si="10"/>
        <v>#REF!</v>
      </c>
      <c r="P64" s="562" t="e">
        <f>+'DATOS SIIF'!AB55</f>
        <v>#REF!</v>
      </c>
    </row>
    <row r="65" spans="1:16" x14ac:dyDescent="0.25">
      <c r="A65" s="984"/>
      <c r="B65" s="86" t="e">
        <f>+'DATOS SIIF'!C56</f>
        <v>#REF!</v>
      </c>
      <c r="C65" s="552" t="s">
        <v>410</v>
      </c>
      <c r="D65" s="566" t="e">
        <f>+'DATOS SIIF'!P56</f>
        <v>#REF!</v>
      </c>
      <c r="E65" s="566" t="e">
        <f>+'DATOS SIIF'!Q56</f>
        <v>#REF!</v>
      </c>
      <c r="F65" s="553" t="e">
        <f>+'DATOS SIIF'!R56</f>
        <v>#REF!</v>
      </c>
      <c r="G65" s="553" t="e">
        <f>+'DATOS SIIF'!U56</f>
        <v>#REF!</v>
      </c>
      <c r="H65" s="573" t="e">
        <f>+'DATOS SIIF'!V56</f>
        <v>#REF!</v>
      </c>
      <c r="I65" s="573" t="e">
        <f t="shared" si="13"/>
        <v>#REF!</v>
      </c>
      <c r="J65" s="573" t="e">
        <f>+'DATOS SIIF'!Y56</f>
        <v>#REF!</v>
      </c>
      <c r="K65" s="573" t="e">
        <f>+'DATOS SIIF'!Z56</f>
        <v>#REF!</v>
      </c>
      <c r="L65" s="553" t="e">
        <f>+'DATOS SIIF'!W56</f>
        <v>#REF!</v>
      </c>
      <c r="M65" s="554">
        <f t="shared" si="14"/>
        <v>0</v>
      </c>
      <c r="N65" s="554">
        <f t="shared" si="2"/>
        <v>0</v>
      </c>
      <c r="O65" s="555" t="e">
        <f t="shared" si="10"/>
        <v>#REF!</v>
      </c>
      <c r="P65" s="562" t="e">
        <f>+'DATOS SIIF'!AB56</f>
        <v>#REF!</v>
      </c>
    </row>
    <row r="66" spans="1:16" x14ac:dyDescent="0.25">
      <c r="A66" s="984"/>
      <c r="B66" s="86" t="e">
        <f>+'DATOS SIIF'!C57</f>
        <v>#REF!</v>
      </c>
      <c r="C66" s="552" t="s">
        <v>402</v>
      </c>
      <c r="D66" s="566" t="e">
        <f>+'DATOS SIIF'!P57</f>
        <v>#REF!</v>
      </c>
      <c r="E66" s="566" t="e">
        <f>+'DATOS SIIF'!Q57</f>
        <v>#REF!</v>
      </c>
      <c r="F66" s="553" t="e">
        <f>+'DATOS SIIF'!R57</f>
        <v>#REF!</v>
      </c>
      <c r="G66" s="553" t="e">
        <f>+'DATOS SIIF'!U57</f>
        <v>#REF!</v>
      </c>
      <c r="H66" s="573" t="e">
        <f>+'DATOS SIIF'!V57</f>
        <v>#REF!</v>
      </c>
      <c r="I66" s="573" t="e">
        <f t="shared" si="13"/>
        <v>#REF!</v>
      </c>
      <c r="J66" s="573" t="e">
        <f>+'DATOS SIIF'!Y57</f>
        <v>#REF!</v>
      </c>
      <c r="K66" s="573" t="e">
        <f>+'DATOS SIIF'!Z57</f>
        <v>#REF!</v>
      </c>
      <c r="L66" s="553" t="e">
        <f>+'DATOS SIIF'!W57</f>
        <v>#REF!</v>
      </c>
      <c r="M66" s="554">
        <f t="shared" si="14"/>
        <v>0</v>
      </c>
      <c r="N66" s="554">
        <f t="shared" si="2"/>
        <v>0</v>
      </c>
      <c r="O66" s="555" t="e">
        <f t="shared" si="10"/>
        <v>#REF!</v>
      </c>
      <c r="P66" s="562" t="e">
        <f>+'DATOS SIIF'!AB57</f>
        <v>#REF!</v>
      </c>
    </row>
    <row r="67" spans="1:16" x14ac:dyDescent="0.25">
      <c r="A67" s="984"/>
      <c r="B67" s="86" t="e">
        <f>+'DATOS SIIF'!C58</f>
        <v>#REF!</v>
      </c>
      <c r="C67" s="552" t="s">
        <v>402</v>
      </c>
      <c r="D67" s="566" t="e">
        <f>+'DATOS SIIF'!P58</f>
        <v>#REF!</v>
      </c>
      <c r="E67" s="566" t="e">
        <f>+'DATOS SIIF'!Q58</f>
        <v>#REF!</v>
      </c>
      <c r="F67" s="553" t="e">
        <f>+'DATOS SIIF'!R58</f>
        <v>#REF!</v>
      </c>
      <c r="G67" s="553" t="e">
        <f>+'DATOS SIIF'!U58</f>
        <v>#REF!</v>
      </c>
      <c r="H67" s="573" t="e">
        <f>+'DATOS SIIF'!V58</f>
        <v>#REF!</v>
      </c>
      <c r="I67" s="573" t="e">
        <f t="shared" si="13"/>
        <v>#REF!</v>
      </c>
      <c r="J67" s="573" t="e">
        <f>+'DATOS SIIF'!Y58</f>
        <v>#REF!</v>
      </c>
      <c r="K67" s="573" t="e">
        <f>+'DATOS SIIF'!Z58</f>
        <v>#REF!</v>
      </c>
      <c r="L67" s="553" t="e">
        <f>+'DATOS SIIF'!W58</f>
        <v>#REF!</v>
      </c>
      <c r="M67" s="554">
        <f t="shared" si="14"/>
        <v>0</v>
      </c>
      <c r="N67" s="554">
        <f t="shared" si="2"/>
        <v>0</v>
      </c>
      <c r="O67" s="555" t="e">
        <f t="shared" si="10"/>
        <v>#REF!</v>
      </c>
      <c r="P67" s="562" t="e">
        <f>+'DATOS SIIF'!AB58</f>
        <v>#REF!</v>
      </c>
    </row>
    <row r="68" spans="1:16" x14ac:dyDescent="0.25">
      <c r="A68" s="984"/>
      <c r="B68" s="86" t="e">
        <f>+'DATOS SIIF'!C59</f>
        <v>#REF!</v>
      </c>
      <c r="C68" s="552" t="s">
        <v>402</v>
      </c>
      <c r="D68" s="566" t="e">
        <f>+'DATOS SIIF'!P59</f>
        <v>#REF!</v>
      </c>
      <c r="E68" s="566" t="e">
        <f>+'DATOS SIIF'!Q59</f>
        <v>#REF!</v>
      </c>
      <c r="F68" s="553" t="e">
        <f>+'DATOS SIIF'!R59</f>
        <v>#REF!</v>
      </c>
      <c r="G68" s="553" t="e">
        <f>+'DATOS SIIF'!U59</f>
        <v>#REF!</v>
      </c>
      <c r="H68" s="573" t="e">
        <f>+'DATOS SIIF'!V59</f>
        <v>#REF!</v>
      </c>
      <c r="I68" s="573" t="e">
        <f t="shared" si="13"/>
        <v>#REF!</v>
      </c>
      <c r="J68" s="573" t="e">
        <f>+'DATOS SIIF'!Y59</f>
        <v>#REF!</v>
      </c>
      <c r="K68" s="573" t="e">
        <f>+'DATOS SIIF'!Z59</f>
        <v>#REF!</v>
      </c>
      <c r="L68" s="553" t="e">
        <f>+'DATOS SIIF'!W59</f>
        <v>#REF!</v>
      </c>
      <c r="M68" s="554">
        <f t="shared" si="14"/>
        <v>0</v>
      </c>
      <c r="N68" s="554">
        <f t="shared" si="2"/>
        <v>0</v>
      </c>
      <c r="O68" s="555" t="e">
        <f t="shared" si="10"/>
        <v>#REF!</v>
      </c>
      <c r="P68" s="562" t="e">
        <f>+'DATOS SIIF'!AB59</f>
        <v>#REF!</v>
      </c>
    </row>
    <row r="69" spans="1:16" ht="24" x14ac:dyDescent="0.25">
      <c r="A69" s="984"/>
      <c r="B69" s="86" t="e">
        <f>+'DATOS SIIF'!C60</f>
        <v>#REF!</v>
      </c>
      <c r="C69" s="552" t="s">
        <v>493</v>
      </c>
      <c r="D69" s="552" t="e">
        <f>+'DATOS SIIF'!P60</f>
        <v>#REF!</v>
      </c>
      <c r="E69" s="552" t="e">
        <f>+'DATOS SIIF'!Q60</f>
        <v>#REF!</v>
      </c>
      <c r="F69" s="553" t="e">
        <f>+'DATOS SIIF'!R60</f>
        <v>#REF!</v>
      </c>
      <c r="G69" s="553" t="e">
        <f>+'DATOS SIIF'!U60</f>
        <v>#REF!</v>
      </c>
      <c r="H69" s="573" t="e">
        <f>+'DATOS SIIF'!V60</f>
        <v>#REF!</v>
      </c>
      <c r="I69" s="573" t="e">
        <f t="shared" si="13"/>
        <v>#REF!</v>
      </c>
      <c r="J69" s="573" t="e">
        <f>+'DATOS SIIF'!Y60</f>
        <v>#REF!</v>
      </c>
      <c r="K69" s="573" t="e">
        <f>+'DATOS SIIF'!Z60</f>
        <v>#REF!</v>
      </c>
      <c r="L69" s="553" t="e">
        <f>+'DATOS SIIF'!W60</f>
        <v>#REF!</v>
      </c>
      <c r="M69" s="595">
        <f t="shared" si="14"/>
        <v>0</v>
      </c>
      <c r="N69" s="595">
        <f t="shared" ref="N69:N83" si="15">+IF(ISERROR(K69/I69),0,K69/I69)</f>
        <v>0</v>
      </c>
      <c r="O69" s="555" t="e">
        <f t="shared" si="10"/>
        <v>#REF!</v>
      </c>
      <c r="P69" s="562" t="e">
        <f>+'DATOS SIIF'!AB60</f>
        <v>#REF!</v>
      </c>
    </row>
    <row r="70" spans="1:16" ht="24" x14ac:dyDescent="0.25">
      <c r="A70" s="984"/>
      <c r="B70" s="86" t="e">
        <f>+'DATOS SIIF'!C61</f>
        <v>#REF!</v>
      </c>
      <c r="C70" s="552" t="s">
        <v>408</v>
      </c>
      <c r="D70" s="566" t="e">
        <f>+'DATOS SIIF'!P61</f>
        <v>#REF!</v>
      </c>
      <c r="E70" s="566" t="e">
        <f>+'DATOS SIIF'!Q61</f>
        <v>#REF!</v>
      </c>
      <c r="F70" s="553" t="e">
        <f>+'DATOS SIIF'!R61</f>
        <v>#REF!</v>
      </c>
      <c r="G70" s="553" t="e">
        <f>+'DATOS SIIF'!U61</f>
        <v>#REF!</v>
      </c>
      <c r="H70" s="573" t="e">
        <f>+'DATOS SIIF'!V61</f>
        <v>#REF!</v>
      </c>
      <c r="I70" s="573" t="e">
        <f t="shared" si="13"/>
        <v>#REF!</v>
      </c>
      <c r="J70" s="573" t="e">
        <f>+'DATOS SIIF'!Y61</f>
        <v>#REF!</v>
      </c>
      <c r="K70" s="573" t="e">
        <f>+'DATOS SIIF'!Z61</f>
        <v>#REF!</v>
      </c>
      <c r="L70" s="553" t="e">
        <f>+'DATOS SIIF'!W61</f>
        <v>#REF!</v>
      </c>
      <c r="M70" s="554">
        <f t="shared" si="14"/>
        <v>0</v>
      </c>
      <c r="N70" s="554">
        <f t="shared" si="15"/>
        <v>0</v>
      </c>
      <c r="O70" s="555" t="e">
        <f t="shared" si="10"/>
        <v>#REF!</v>
      </c>
      <c r="P70" s="562" t="e">
        <f>+'DATOS SIIF'!AB61</f>
        <v>#REF!</v>
      </c>
    </row>
    <row r="71" spans="1:16" ht="24" x14ac:dyDescent="0.25">
      <c r="A71" s="984"/>
      <c r="B71" s="86" t="e">
        <f>+'DATOS SIIF'!C62</f>
        <v>#REF!</v>
      </c>
      <c r="C71" s="552" t="s">
        <v>408</v>
      </c>
      <c r="D71" s="566" t="e">
        <f>+'DATOS SIIF'!P62</f>
        <v>#REF!</v>
      </c>
      <c r="E71" s="566" t="e">
        <f>+'DATOS SIIF'!Q62</f>
        <v>#REF!</v>
      </c>
      <c r="F71" s="553" t="e">
        <f>+'DATOS SIIF'!R62</f>
        <v>#REF!</v>
      </c>
      <c r="G71" s="553" t="e">
        <f>+'DATOS SIIF'!U62</f>
        <v>#REF!</v>
      </c>
      <c r="H71" s="573" t="e">
        <f>+'DATOS SIIF'!V62</f>
        <v>#REF!</v>
      </c>
      <c r="I71" s="573" t="e">
        <f t="shared" si="13"/>
        <v>#REF!</v>
      </c>
      <c r="J71" s="573" t="e">
        <f>+'DATOS SIIF'!Y62</f>
        <v>#REF!</v>
      </c>
      <c r="K71" s="573" t="e">
        <f>+'DATOS SIIF'!Z62</f>
        <v>#REF!</v>
      </c>
      <c r="L71" s="553" t="e">
        <f>+'DATOS SIIF'!W62</f>
        <v>#REF!</v>
      </c>
      <c r="M71" s="554">
        <f t="shared" si="14"/>
        <v>0</v>
      </c>
      <c r="N71" s="554">
        <f t="shared" si="15"/>
        <v>0</v>
      </c>
      <c r="O71" s="555" t="e">
        <f t="shared" si="10"/>
        <v>#REF!</v>
      </c>
      <c r="P71" s="562" t="e">
        <f>+'DATOS SIIF'!AB62</f>
        <v>#REF!</v>
      </c>
    </row>
    <row r="72" spans="1:16" x14ac:dyDescent="0.25">
      <c r="A72" s="984"/>
      <c r="B72" s="86" t="e">
        <f>+'DATOS SIIF'!C63</f>
        <v>#REF!</v>
      </c>
      <c r="C72" s="552" t="s">
        <v>494</v>
      </c>
      <c r="D72" s="566" t="e">
        <f>+'DATOS SIIF'!P63</f>
        <v>#REF!</v>
      </c>
      <c r="E72" s="566" t="e">
        <f>+'DATOS SIIF'!Q63</f>
        <v>#REF!</v>
      </c>
      <c r="F72" s="553" t="e">
        <f>+'DATOS SIIF'!R63</f>
        <v>#REF!</v>
      </c>
      <c r="G72" s="553" t="e">
        <f>+'DATOS SIIF'!U63</f>
        <v>#REF!</v>
      </c>
      <c r="H72" s="573" t="e">
        <f>+'DATOS SIIF'!V63</f>
        <v>#REF!</v>
      </c>
      <c r="I72" s="573" t="e">
        <f t="shared" si="13"/>
        <v>#REF!</v>
      </c>
      <c r="J72" s="573" t="e">
        <f>+'DATOS SIIF'!Y63</f>
        <v>#REF!</v>
      </c>
      <c r="K72" s="573" t="e">
        <f>+'DATOS SIIF'!Z63</f>
        <v>#REF!</v>
      </c>
      <c r="L72" s="553" t="e">
        <f>+'DATOS SIIF'!W63</f>
        <v>#REF!</v>
      </c>
      <c r="M72" s="554">
        <f t="shared" si="14"/>
        <v>0</v>
      </c>
      <c r="N72" s="554">
        <f t="shared" si="15"/>
        <v>0</v>
      </c>
      <c r="O72" s="555" t="e">
        <f t="shared" si="10"/>
        <v>#REF!</v>
      </c>
      <c r="P72" s="562" t="e">
        <f>+'DATOS SIIF'!AB63</f>
        <v>#REF!</v>
      </c>
    </row>
    <row r="73" spans="1:16" ht="24" x14ac:dyDescent="0.25">
      <c r="A73" s="984"/>
      <c r="B73" s="86" t="e">
        <f>+'DATOS SIIF'!C64</f>
        <v>#REF!</v>
      </c>
      <c r="C73" s="552" t="s">
        <v>406</v>
      </c>
      <c r="D73" s="566" t="e">
        <f>+'DATOS SIIF'!P64</f>
        <v>#REF!</v>
      </c>
      <c r="E73" s="566" t="e">
        <f>+'DATOS SIIF'!Q64</f>
        <v>#REF!</v>
      </c>
      <c r="F73" s="553" t="e">
        <f>+'DATOS SIIF'!R64</f>
        <v>#REF!</v>
      </c>
      <c r="G73" s="553" t="e">
        <f>+'DATOS SIIF'!U64</f>
        <v>#REF!</v>
      </c>
      <c r="H73" s="573" t="e">
        <f>+'DATOS SIIF'!V64</f>
        <v>#REF!</v>
      </c>
      <c r="I73" s="573" t="e">
        <f t="shared" si="13"/>
        <v>#REF!</v>
      </c>
      <c r="J73" s="573" t="e">
        <f>+'DATOS SIIF'!Y64</f>
        <v>#REF!</v>
      </c>
      <c r="K73" s="573" t="e">
        <f>+'DATOS SIIF'!Z64</f>
        <v>#REF!</v>
      </c>
      <c r="L73" s="553" t="e">
        <f>+'DATOS SIIF'!W64</f>
        <v>#REF!</v>
      </c>
      <c r="M73" s="554">
        <f t="shared" si="14"/>
        <v>0</v>
      </c>
      <c r="N73" s="554">
        <f t="shared" si="15"/>
        <v>0</v>
      </c>
      <c r="O73" s="555" t="e">
        <f t="shared" si="10"/>
        <v>#REF!</v>
      </c>
      <c r="P73" s="562" t="e">
        <f>+'DATOS SIIF'!AB64</f>
        <v>#REF!</v>
      </c>
    </row>
    <row r="74" spans="1:16" ht="36" x14ac:dyDescent="0.25">
      <c r="A74" s="984"/>
      <c r="B74" s="86" t="e">
        <f>+'DATOS SIIF'!C65</f>
        <v>#REF!</v>
      </c>
      <c r="C74" s="574" t="s">
        <v>485</v>
      </c>
      <c r="D74" s="566" t="e">
        <f>+'DATOS SIIF'!P65</f>
        <v>#REF!</v>
      </c>
      <c r="E74" s="566" t="e">
        <f>+'DATOS SIIF'!Q65</f>
        <v>#REF!</v>
      </c>
      <c r="F74" s="553" t="e">
        <f>+'DATOS SIIF'!R65</f>
        <v>#REF!</v>
      </c>
      <c r="G74" s="553" t="e">
        <f>+'DATOS SIIF'!U65</f>
        <v>#REF!</v>
      </c>
      <c r="H74" s="573" t="e">
        <f>+'DATOS SIIF'!V65</f>
        <v>#REF!</v>
      </c>
      <c r="I74" s="573" t="e">
        <f t="shared" si="13"/>
        <v>#REF!</v>
      </c>
      <c r="J74" s="573" t="e">
        <f>+'DATOS SIIF'!Y65</f>
        <v>#REF!</v>
      </c>
      <c r="K74" s="573" t="e">
        <f>+'DATOS SIIF'!Z65</f>
        <v>#REF!</v>
      </c>
      <c r="L74" s="553" t="e">
        <f>+'DATOS SIIF'!W65</f>
        <v>#REF!</v>
      </c>
      <c r="M74" s="554">
        <f t="shared" si="14"/>
        <v>0</v>
      </c>
      <c r="N74" s="554">
        <f t="shared" si="15"/>
        <v>0</v>
      </c>
      <c r="O74" s="555" t="e">
        <f t="shared" si="10"/>
        <v>#REF!</v>
      </c>
      <c r="P74" s="562" t="e">
        <f>+'DATOS SIIF'!AB65</f>
        <v>#REF!</v>
      </c>
    </row>
    <row r="75" spans="1:16" ht="36" x14ac:dyDescent="0.25">
      <c r="A75" s="984"/>
      <c r="B75" s="86" t="e">
        <f>+'DATOS SIIF'!C66</f>
        <v>#REF!</v>
      </c>
      <c r="C75" s="574" t="s">
        <v>485</v>
      </c>
      <c r="D75" s="566" t="e">
        <f>+'DATOS SIIF'!P66</f>
        <v>#REF!</v>
      </c>
      <c r="E75" s="566" t="e">
        <f>+'DATOS SIIF'!Q66</f>
        <v>#REF!</v>
      </c>
      <c r="F75" s="553" t="e">
        <f>+'DATOS SIIF'!R66</f>
        <v>#REF!</v>
      </c>
      <c r="G75" s="553" t="e">
        <f>+'DATOS SIIF'!U66</f>
        <v>#REF!</v>
      </c>
      <c r="H75" s="573" t="e">
        <f>+'DATOS SIIF'!V66</f>
        <v>#REF!</v>
      </c>
      <c r="I75" s="573" t="e">
        <f t="shared" si="13"/>
        <v>#REF!</v>
      </c>
      <c r="J75" s="573" t="e">
        <f>+'DATOS SIIF'!Y66</f>
        <v>#REF!</v>
      </c>
      <c r="K75" s="573" t="e">
        <f>+'DATOS SIIF'!Z66</f>
        <v>#REF!</v>
      </c>
      <c r="L75" s="553" t="e">
        <f>+'DATOS SIIF'!W66</f>
        <v>#REF!</v>
      </c>
      <c r="M75" s="554">
        <f t="shared" si="14"/>
        <v>0</v>
      </c>
      <c r="N75" s="554">
        <f t="shared" si="15"/>
        <v>0</v>
      </c>
      <c r="O75" s="555" t="e">
        <f t="shared" si="10"/>
        <v>#REF!</v>
      </c>
      <c r="P75" s="562" t="e">
        <f>+'DATOS SIIF'!AB66</f>
        <v>#REF!</v>
      </c>
    </row>
    <row r="76" spans="1:16" ht="24" x14ac:dyDescent="0.25">
      <c r="A76" s="984"/>
      <c r="B76" s="86" t="e">
        <f>+'DATOS SIIF'!C67</f>
        <v>#REF!</v>
      </c>
      <c r="C76" s="574" t="s">
        <v>486</v>
      </c>
      <c r="D76" s="566" t="e">
        <f>+'DATOS SIIF'!P67</f>
        <v>#REF!</v>
      </c>
      <c r="E76" s="566" t="e">
        <f>+'DATOS SIIF'!Q67</f>
        <v>#REF!</v>
      </c>
      <c r="F76" s="553" t="e">
        <f>+'DATOS SIIF'!R67</f>
        <v>#REF!</v>
      </c>
      <c r="G76" s="553" t="e">
        <f>+'DATOS SIIF'!U67</f>
        <v>#REF!</v>
      </c>
      <c r="H76" s="573" t="e">
        <f>+'DATOS SIIF'!V67</f>
        <v>#REF!</v>
      </c>
      <c r="I76" s="573" t="e">
        <f t="shared" si="13"/>
        <v>#REF!</v>
      </c>
      <c r="J76" s="573" t="e">
        <f>+'DATOS SIIF'!Y67</f>
        <v>#REF!</v>
      </c>
      <c r="K76" s="573" t="e">
        <f>+'DATOS SIIF'!Z67</f>
        <v>#REF!</v>
      </c>
      <c r="L76" s="553" t="e">
        <f>+'DATOS SIIF'!W67</f>
        <v>#REF!</v>
      </c>
      <c r="M76" s="554">
        <f t="shared" si="14"/>
        <v>0</v>
      </c>
      <c r="N76" s="554">
        <f t="shared" si="15"/>
        <v>0</v>
      </c>
      <c r="O76" s="555" t="e">
        <f t="shared" si="10"/>
        <v>#REF!</v>
      </c>
      <c r="P76" s="562" t="e">
        <f>+'DATOS SIIF'!AB67</f>
        <v>#REF!</v>
      </c>
    </row>
    <row r="77" spans="1:16" ht="36" x14ac:dyDescent="0.25">
      <c r="A77" s="984"/>
      <c r="B77" s="86" t="e">
        <f>+'DATOS SIIF'!C68</f>
        <v>#REF!</v>
      </c>
      <c r="C77" s="574" t="s">
        <v>485</v>
      </c>
      <c r="D77" s="566" t="e">
        <f>+'DATOS SIIF'!P68</f>
        <v>#REF!</v>
      </c>
      <c r="E77" s="566" t="e">
        <f>+'DATOS SIIF'!Q68</f>
        <v>#REF!</v>
      </c>
      <c r="F77" s="553" t="e">
        <f>+'DATOS SIIF'!R68</f>
        <v>#REF!</v>
      </c>
      <c r="G77" s="553" t="e">
        <f>+'DATOS SIIF'!U68</f>
        <v>#REF!</v>
      </c>
      <c r="H77" s="573" t="e">
        <f>+'DATOS SIIF'!V68</f>
        <v>#REF!</v>
      </c>
      <c r="I77" s="573" t="e">
        <f t="shared" si="13"/>
        <v>#REF!</v>
      </c>
      <c r="J77" s="573" t="e">
        <f>+'DATOS SIIF'!Y68</f>
        <v>#REF!</v>
      </c>
      <c r="K77" s="573" t="e">
        <f>+'DATOS SIIF'!Z68</f>
        <v>#REF!</v>
      </c>
      <c r="L77" s="553" t="e">
        <f>+'DATOS SIIF'!W68</f>
        <v>#REF!</v>
      </c>
      <c r="M77" s="554">
        <f t="shared" si="14"/>
        <v>0</v>
      </c>
      <c r="N77" s="554">
        <f t="shared" si="15"/>
        <v>0</v>
      </c>
      <c r="O77" s="555" t="e">
        <f t="shared" si="10"/>
        <v>#REF!</v>
      </c>
      <c r="P77" s="562" t="e">
        <f>+'DATOS SIIF'!AB68</f>
        <v>#REF!</v>
      </c>
    </row>
    <row r="78" spans="1:16" ht="36" x14ac:dyDescent="0.25">
      <c r="A78" s="984"/>
      <c r="B78" s="86" t="e">
        <f>+'DATOS SIIF'!C69</f>
        <v>#REF!</v>
      </c>
      <c r="C78" s="574" t="s">
        <v>485</v>
      </c>
      <c r="D78" s="566" t="e">
        <f>+'DATOS SIIF'!P69</f>
        <v>#REF!</v>
      </c>
      <c r="E78" s="566" t="e">
        <f>+'DATOS SIIF'!Q69</f>
        <v>#REF!</v>
      </c>
      <c r="F78" s="553" t="e">
        <f>+'DATOS SIIF'!R69</f>
        <v>#REF!</v>
      </c>
      <c r="G78" s="553" t="e">
        <f>+'DATOS SIIF'!U69</f>
        <v>#REF!</v>
      </c>
      <c r="H78" s="573" t="e">
        <f>+'DATOS SIIF'!V69</f>
        <v>#REF!</v>
      </c>
      <c r="I78" s="573" t="e">
        <f t="shared" si="13"/>
        <v>#REF!</v>
      </c>
      <c r="J78" s="573" t="e">
        <f>+'DATOS SIIF'!Y69</f>
        <v>#REF!</v>
      </c>
      <c r="K78" s="573" t="e">
        <f>+'DATOS SIIF'!Z69</f>
        <v>#REF!</v>
      </c>
      <c r="L78" s="553" t="e">
        <f>+'DATOS SIIF'!W69</f>
        <v>#REF!</v>
      </c>
      <c r="M78" s="554">
        <f t="shared" si="14"/>
        <v>0</v>
      </c>
      <c r="N78" s="554">
        <f t="shared" si="15"/>
        <v>0</v>
      </c>
      <c r="O78" s="555" t="e">
        <f t="shared" ref="O78:O83" si="16">+I78-L78</f>
        <v>#REF!</v>
      </c>
      <c r="P78" s="562" t="e">
        <f>+'DATOS SIIF'!AB69</f>
        <v>#REF!</v>
      </c>
    </row>
    <row r="79" spans="1:16" ht="36" x14ac:dyDescent="0.25">
      <c r="A79" s="984"/>
      <c r="B79" s="86" t="e">
        <f>+'DATOS SIIF'!C70</f>
        <v>#REF!</v>
      </c>
      <c r="C79" s="574" t="s">
        <v>485</v>
      </c>
      <c r="D79" s="566" t="e">
        <f>+'DATOS SIIF'!P70</f>
        <v>#REF!</v>
      </c>
      <c r="E79" s="566" t="e">
        <f>+'DATOS SIIF'!Q70</f>
        <v>#REF!</v>
      </c>
      <c r="F79" s="553" t="e">
        <f>+'DATOS SIIF'!R70</f>
        <v>#REF!</v>
      </c>
      <c r="G79" s="553" t="e">
        <f>+'DATOS SIIF'!U70</f>
        <v>#REF!</v>
      </c>
      <c r="H79" s="573" t="e">
        <f>+'DATOS SIIF'!V70</f>
        <v>#REF!</v>
      </c>
      <c r="I79" s="573" t="e">
        <f t="shared" si="13"/>
        <v>#REF!</v>
      </c>
      <c r="J79" s="573" t="e">
        <f>+'DATOS SIIF'!Y70</f>
        <v>#REF!</v>
      </c>
      <c r="K79" s="573" t="e">
        <f>+'DATOS SIIF'!Z70</f>
        <v>#REF!</v>
      </c>
      <c r="L79" s="553" t="e">
        <f>+'DATOS SIIF'!W70</f>
        <v>#REF!</v>
      </c>
      <c r="M79" s="554">
        <f t="shared" si="14"/>
        <v>0</v>
      </c>
      <c r="N79" s="554">
        <f t="shared" si="15"/>
        <v>0</v>
      </c>
      <c r="O79" s="555" t="e">
        <f t="shared" si="16"/>
        <v>#REF!</v>
      </c>
      <c r="P79" s="562" t="e">
        <f>+'DATOS SIIF'!AB70</f>
        <v>#REF!</v>
      </c>
    </row>
    <row r="80" spans="1:16" ht="36" x14ac:dyDescent="0.25">
      <c r="A80" s="984"/>
      <c r="B80" s="86" t="e">
        <f>+'DATOS SIIF'!C71</f>
        <v>#REF!</v>
      </c>
      <c r="C80" s="574" t="s">
        <v>485</v>
      </c>
      <c r="D80" s="566" t="e">
        <f>+'DATOS SIIF'!P71</f>
        <v>#REF!</v>
      </c>
      <c r="E80" s="566" t="e">
        <f>+'DATOS SIIF'!Q71</f>
        <v>#REF!</v>
      </c>
      <c r="F80" s="553" t="e">
        <f>+'DATOS SIIF'!R71</f>
        <v>#REF!</v>
      </c>
      <c r="G80" s="553" t="e">
        <f>+'DATOS SIIF'!U71</f>
        <v>#REF!</v>
      </c>
      <c r="H80" s="573" t="e">
        <f>+'DATOS SIIF'!V71</f>
        <v>#REF!</v>
      </c>
      <c r="I80" s="573" t="e">
        <f t="shared" si="13"/>
        <v>#REF!</v>
      </c>
      <c r="J80" s="573" t="e">
        <f>+'DATOS SIIF'!Y71</f>
        <v>#REF!</v>
      </c>
      <c r="K80" s="573" t="e">
        <f>+'DATOS SIIF'!Z71</f>
        <v>#REF!</v>
      </c>
      <c r="L80" s="553" t="e">
        <f>+'DATOS SIIF'!W71</f>
        <v>#REF!</v>
      </c>
      <c r="M80" s="554">
        <f t="shared" si="14"/>
        <v>0</v>
      </c>
      <c r="N80" s="554">
        <f t="shared" si="15"/>
        <v>0</v>
      </c>
      <c r="O80" s="555" t="e">
        <f t="shared" si="16"/>
        <v>#REF!</v>
      </c>
      <c r="P80" s="562" t="e">
        <f>+'DATOS SIIF'!AB71</f>
        <v>#REF!</v>
      </c>
    </row>
    <row r="81" spans="1:19" ht="24" x14ac:dyDescent="0.25">
      <c r="A81" s="984"/>
      <c r="B81" s="86" t="e">
        <f>+'DATOS SIIF'!C72</f>
        <v>#REF!</v>
      </c>
      <c r="C81" s="574" t="s">
        <v>487</v>
      </c>
      <c r="D81" s="566" t="e">
        <f>+'DATOS SIIF'!P72</f>
        <v>#REF!</v>
      </c>
      <c r="E81" s="566" t="e">
        <f>+'DATOS SIIF'!Q72</f>
        <v>#REF!</v>
      </c>
      <c r="F81" s="553" t="e">
        <f>+'DATOS SIIF'!R72</f>
        <v>#REF!</v>
      </c>
      <c r="G81" s="553" t="e">
        <f>+'DATOS SIIF'!U72</f>
        <v>#REF!</v>
      </c>
      <c r="H81" s="573" t="e">
        <f>+'DATOS SIIF'!V72</f>
        <v>#REF!</v>
      </c>
      <c r="I81" s="573" t="e">
        <f t="shared" si="13"/>
        <v>#REF!</v>
      </c>
      <c r="J81" s="573" t="e">
        <f>+'DATOS SIIF'!Y72</f>
        <v>#REF!</v>
      </c>
      <c r="K81" s="573" t="e">
        <f>+'DATOS SIIF'!Z72</f>
        <v>#REF!</v>
      </c>
      <c r="L81" s="553" t="e">
        <f>+'DATOS SIIF'!W72</f>
        <v>#REF!</v>
      </c>
      <c r="M81" s="554">
        <f t="shared" si="14"/>
        <v>0</v>
      </c>
      <c r="N81" s="554">
        <f t="shared" si="15"/>
        <v>0</v>
      </c>
      <c r="O81" s="555" t="e">
        <f t="shared" si="16"/>
        <v>#REF!</v>
      </c>
      <c r="P81" s="562" t="e">
        <f>+'DATOS SIIF'!AB72</f>
        <v>#REF!</v>
      </c>
    </row>
    <row r="82" spans="1:19" ht="24" x14ac:dyDescent="0.25">
      <c r="A82" s="984"/>
      <c r="B82" s="86" t="e">
        <f>+'DATOS SIIF'!C73</f>
        <v>#REF!</v>
      </c>
      <c r="C82" s="574" t="s">
        <v>486</v>
      </c>
      <c r="D82" s="566" t="e">
        <f>+'DATOS SIIF'!P73</f>
        <v>#REF!</v>
      </c>
      <c r="E82" s="566" t="e">
        <f>+'DATOS SIIF'!Q73</f>
        <v>#REF!</v>
      </c>
      <c r="F82" s="553" t="e">
        <f>+'DATOS SIIF'!R73</f>
        <v>#REF!</v>
      </c>
      <c r="G82" s="553" t="e">
        <f>+'DATOS SIIF'!U73</f>
        <v>#REF!</v>
      </c>
      <c r="H82" s="573" t="e">
        <f>+'DATOS SIIF'!V73</f>
        <v>#REF!</v>
      </c>
      <c r="I82" s="573" t="e">
        <f t="shared" si="13"/>
        <v>#REF!</v>
      </c>
      <c r="J82" s="573" t="e">
        <f>+'DATOS SIIF'!Y73</f>
        <v>#REF!</v>
      </c>
      <c r="K82" s="573" t="e">
        <f>+'DATOS SIIF'!Z73</f>
        <v>#REF!</v>
      </c>
      <c r="L82" s="553" t="e">
        <f>+'DATOS SIIF'!W73</f>
        <v>#REF!</v>
      </c>
      <c r="M82" s="554">
        <f t="shared" si="14"/>
        <v>0</v>
      </c>
      <c r="N82" s="554">
        <f t="shared" si="15"/>
        <v>0</v>
      </c>
      <c r="O82" s="555" t="e">
        <f t="shared" si="16"/>
        <v>#REF!</v>
      </c>
      <c r="P82" s="562" t="e">
        <f>+'DATOS SIIF'!AB73</f>
        <v>#REF!</v>
      </c>
    </row>
    <row r="83" spans="1:19" ht="36" x14ac:dyDescent="0.25">
      <c r="A83" s="984"/>
      <c r="B83" s="86" t="e">
        <f>+'DATOS SIIF'!C74</f>
        <v>#REF!</v>
      </c>
      <c r="C83" s="574" t="s">
        <v>485</v>
      </c>
      <c r="D83" s="566" t="e">
        <f>+'DATOS SIIF'!P74</f>
        <v>#REF!</v>
      </c>
      <c r="E83" s="566" t="e">
        <f>+'DATOS SIIF'!Q74</f>
        <v>#REF!</v>
      </c>
      <c r="F83" s="553" t="e">
        <f>+'DATOS SIIF'!R74</f>
        <v>#REF!</v>
      </c>
      <c r="G83" s="553" t="e">
        <f>+'DATOS SIIF'!U74</f>
        <v>#REF!</v>
      </c>
      <c r="H83" s="573" t="e">
        <f>+'DATOS SIIF'!V74</f>
        <v>#REF!</v>
      </c>
      <c r="I83" s="573" t="e">
        <f t="shared" si="13"/>
        <v>#REF!</v>
      </c>
      <c r="J83" s="573" t="e">
        <f>+'DATOS SIIF'!Y74</f>
        <v>#REF!</v>
      </c>
      <c r="K83" s="573" t="e">
        <f>+'DATOS SIIF'!Z74</f>
        <v>#REF!</v>
      </c>
      <c r="L83" s="553" t="e">
        <f>+'DATOS SIIF'!W74</f>
        <v>#REF!</v>
      </c>
      <c r="M83" s="554">
        <f t="shared" si="14"/>
        <v>0</v>
      </c>
      <c r="N83" s="554">
        <f t="shared" si="15"/>
        <v>0</v>
      </c>
      <c r="O83" s="555" t="e">
        <f t="shared" si="16"/>
        <v>#REF!</v>
      </c>
      <c r="P83" s="562" t="e">
        <f>+'DATOS SIIF'!AB74</f>
        <v>#REF!</v>
      </c>
    </row>
    <row r="84" spans="1:19" x14ac:dyDescent="0.25">
      <c r="A84" s="984"/>
      <c r="B84" s="980"/>
      <c r="C84" s="961"/>
      <c r="D84" s="962"/>
      <c r="E84" s="514" t="s">
        <v>48</v>
      </c>
      <c r="F84" s="527" t="e">
        <f>SUM(F44:F83)</f>
        <v>#REF!</v>
      </c>
      <c r="G84" s="527" t="e">
        <f t="shared" ref="G84:J84" si="17">SUM(G44:G83)</f>
        <v>#REF!</v>
      </c>
      <c r="H84" s="527" t="e">
        <f>SUM(H44:H83)</f>
        <v>#REF!</v>
      </c>
      <c r="I84" s="527" t="e">
        <f t="shared" si="17"/>
        <v>#REF!</v>
      </c>
      <c r="J84" s="527" t="e">
        <f t="shared" si="17"/>
        <v>#REF!</v>
      </c>
      <c r="K84" s="527" t="e">
        <f>SUM(K44:K83)</f>
        <v>#REF!</v>
      </c>
      <c r="L84" s="527" t="e">
        <f>SUM(L44:L83)</f>
        <v>#REF!</v>
      </c>
      <c r="M84" s="528">
        <f>+IF(ISERROR(J84/I84),0,J84/I84)</f>
        <v>0</v>
      </c>
      <c r="N84" s="528">
        <f>+IF(ISERROR(K84/I84),0,K84/I84)</f>
        <v>0</v>
      </c>
      <c r="O84" s="533" t="e">
        <f>SUM(O44:O83)</f>
        <v>#REF!</v>
      </c>
      <c r="P84" s="529" t="e">
        <f>SUM(P44:P83)</f>
        <v>#REF!</v>
      </c>
    </row>
    <row r="85" spans="1:19" x14ac:dyDescent="0.25">
      <c r="A85" s="984"/>
      <c r="B85" s="981"/>
      <c r="C85" s="964"/>
      <c r="D85" s="965"/>
      <c r="E85" s="514" t="s">
        <v>49</v>
      </c>
      <c r="F85" s="527" t="e">
        <f>+F13+F15+F40+F43</f>
        <v>#REF!</v>
      </c>
      <c r="G85" s="527" t="e">
        <f t="shared" ref="G85:K85" si="18">+G13+G15+G40+G43</f>
        <v>#REF!</v>
      </c>
      <c r="H85" s="527" t="e">
        <f t="shared" si="18"/>
        <v>#REF!</v>
      </c>
      <c r="I85" s="527" t="e">
        <f t="shared" si="18"/>
        <v>#REF!</v>
      </c>
      <c r="J85" s="527" t="e">
        <f t="shared" si="18"/>
        <v>#REF!</v>
      </c>
      <c r="K85" s="527" t="e">
        <f t="shared" si="18"/>
        <v>#REF!</v>
      </c>
      <c r="L85" s="527" t="e">
        <f>+L13+L15+L40+L43</f>
        <v>#REF!</v>
      </c>
      <c r="M85" s="528">
        <f>+IF(ISERROR(J85/I85),0,J85/I85)</f>
        <v>0</v>
      </c>
      <c r="N85" s="528">
        <f>+IF(ISERROR(K85/I85),0,K85/I85)</f>
        <v>0</v>
      </c>
      <c r="O85" s="533" t="e">
        <f>+O43+O40+O15+O13</f>
        <v>#REF!</v>
      </c>
      <c r="P85" s="529" t="e">
        <f>+P43+P40+P15+P13</f>
        <v>#REF!</v>
      </c>
    </row>
    <row r="86" spans="1:19" ht="15.75" thickBot="1" x14ac:dyDescent="0.3">
      <c r="A86" s="985"/>
      <c r="B86" s="982"/>
      <c r="C86" s="967"/>
      <c r="D86" s="968"/>
      <c r="E86" s="516" t="s">
        <v>45</v>
      </c>
      <c r="F86" s="530" t="e">
        <f>+F84+F85</f>
        <v>#REF!</v>
      </c>
      <c r="G86" s="530" t="e">
        <f t="shared" ref="G86:K86" si="19">+G84+G85</f>
        <v>#REF!</v>
      </c>
      <c r="H86" s="530" t="e">
        <f t="shared" si="19"/>
        <v>#REF!</v>
      </c>
      <c r="I86" s="530" t="e">
        <f t="shared" si="19"/>
        <v>#REF!</v>
      </c>
      <c r="J86" s="530" t="e">
        <f t="shared" si="19"/>
        <v>#REF!</v>
      </c>
      <c r="K86" s="530" t="e">
        <f t="shared" si="19"/>
        <v>#REF!</v>
      </c>
      <c r="L86" s="530" t="e">
        <f>+L84+L85</f>
        <v>#REF!</v>
      </c>
      <c r="M86" s="531">
        <f>+IF(ISERROR(J86/I86),0,J86/I86)</f>
        <v>0</v>
      </c>
      <c r="N86" s="531">
        <f>+IF(ISERROR(K86/I86),0,K86/I86)</f>
        <v>0</v>
      </c>
      <c r="O86" s="534" t="e">
        <f>+O84+O85</f>
        <v>#REF!</v>
      </c>
      <c r="P86" s="532" t="e">
        <f>+P84+P85</f>
        <v>#REF!</v>
      </c>
    </row>
    <row r="87" spans="1:19" ht="16.5" thickBot="1" x14ac:dyDescent="0.3">
      <c r="A87" s="500"/>
      <c r="B87" s="501"/>
      <c r="C87" s="502"/>
      <c r="D87" s="515"/>
      <c r="E87" s="488"/>
      <c r="F87" s="504"/>
      <c r="G87" s="504"/>
      <c r="H87" s="504"/>
      <c r="I87" s="504"/>
      <c r="J87" s="504"/>
      <c r="K87" s="504"/>
      <c r="L87" s="504"/>
      <c r="M87" s="499"/>
      <c r="N87" s="499"/>
      <c r="O87" s="504"/>
      <c r="P87" s="504"/>
    </row>
    <row r="88" spans="1:19" s="545" customFormat="1" ht="63.75" x14ac:dyDescent="0.2">
      <c r="A88" s="338" t="s">
        <v>6</v>
      </c>
      <c r="B88" s="339" t="s">
        <v>7</v>
      </c>
      <c r="C88" s="339" t="s">
        <v>243</v>
      </c>
      <c r="D88" s="546" t="s">
        <v>484</v>
      </c>
      <c r="E88" s="520" t="s">
        <v>480</v>
      </c>
      <c r="F88" s="340" t="s">
        <v>101</v>
      </c>
      <c r="G88" s="340" t="s">
        <v>181</v>
      </c>
      <c r="H88" s="340" t="s">
        <v>104</v>
      </c>
      <c r="I88" s="340" t="s">
        <v>277</v>
      </c>
      <c r="J88" s="340" t="s">
        <v>25</v>
      </c>
      <c r="K88" s="340" t="s">
        <v>26</v>
      </c>
      <c r="L88" s="340" t="s">
        <v>24</v>
      </c>
      <c r="M88" s="339" t="s">
        <v>43</v>
      </c>
      <c r="N88" s="339" t="s">
        <v>103</v>
      </c>
      <c r="O88" s="538" t="s">
        <v>183</v>
      </c>
      <c r="P88" s="341" t="s">
        <v>28</v>
      </c>
    </row>
    <row r="89" spans="1:19" ht="48" x14ac:dyDescent="0.25">
      <c r="A89" s="986" t="s">
        <v>488</v>
      </c>
      <c r="B89" s="690" t="e">
        <f>+'DATOS SIIF'!C78</f>
        <v>#REF!</v>
      </c>
      <c r="C89" s="552" t="s">
        <v>411</v>
      </c>
      <c r="D89" s="552" t="e">
        <f>+'DATOS SIIF'!P78</f>
        <v>#REF!</v>
      </c>
      <c r="E89" s="552" t="e">
        <f>+'DATOS SIIF'!Q78</f>
        <v>#REF!</v>
      </c>
      <c r="F89" s="568" t="e">
        <f>+'DATOS SIIF'!R78</f>
        <v>#REF!</v>
      </c>
      <c r="G89" s="568" t="e">
        <f>+'DATOS SIIF'!U78</f>
        <v>#REF!</v>
      </c>
      <c r="H89" s="568" t="e">
        <f>+'DATOS SIIF'!V78</f>
        <v>#REF!</v>
      </c>
      <c r="I89" s="573" t="e">
        <f>+G89-H89</f>
        <v>#REF!</v>
      </c>
      <c r="J89" s="573" t="e">
        <f>+'DATOS SIIF'!Y78</f>
        <v>#REF!</v>
      </c>
      <c r="K89" s="573" t="e">
        <f>+'DATOS SIIF'!Z78</f>
        <v>#REF!</v>
      </c>
      <c r="L89" s="568" t="e">
        <f>+'DATOS SIIF'!W78</f>
        <v>#REF!</v>
      </c>
      <c r="M89" s="554">
        <f t="shared" ref="M89:M94" si="20">+IF(ISERROR(J89/I89),0,J89/I89)</f>
        <v>0</v>
      </c>
      <c r="N89" s="554">
        <f>+IF(ISERROR(K89/I89),0,K89/I89)</f>
        <v>0</v>
      </c>
      <c r="O89" s="555" t="e">
        <f>+I89-L89</f>
        <v>#REF!</v>
      </c>
      <c r="P89" s="562" t="e">
        <f>+'DATOS SIIF'!AB78</f>
        <v>#REF!</v>
      </c>
    </row>
    <row r="90" spans="1:19" ht="24" x14ac:dyDescent="0.25">
      <c r="A90" s="986"/>
      <c r="B90" s="690"/>
      <c r="C90" s="552"/>
      <c r="D90" s="552"/>
      <c r="E90" s="556" t="s">
        <v>176</v>
      </c>
      <c r="F90" s="557" t="e">
        <f>+F89</f>
        <v>#REF!</v>
      </c>
      <c r="G90" s="557" t="e">
        <f t="shared" ref="G90:K90" si="21">+G89</f>
        <v>#REF!</v>
      </c>
      <c r="H90" s="557" t="e">
        <f>+H89</f>
        <v>#REF!</v>
      </c>
      <c r="I90" s="557" t="e">
        <f t="shared" si="21"/>
        <v>#REF!</v>
      </c>
      <c r="J90" s="691" t="e">
        <f>+J89</f>
        <v>#REF!</v>
      </c>
      <c r="K90" s="691" t="e">
        <f t="shared" si="21"/>
        <v>#REF!</v>
      </c>
      <c r="L90" s="557" t="e">
        <f>+L89</f>
        <v>#REF!</v>
      </c>
      <c r="M90" s="575">
        <f>+IF(ISERROR(J90/I90),0,J90/I90)</f>
        <v>0</v>
      </c>
      <c r="N90" s="575">
        <f>+IF(ISERROR(K90/I90),0,K90/I90)</f>
        <v>0</v>
      </c>
      <c r="O90" s="559" t="e">
        <f>+O89</f>
        <v>#REF!</v>
      </c>
      <c r="P90" s="560" t="e">
        <f>+P89</f>
        <v>#REF!</v>
      </c>
    </row>
    <row r="91" spans="1:19" ht="48" x14ac:dyDescent="0.25">
      <c r="A91" s="986"/>
      <c r="B91" s="690" t="e">
        <f>+'DATOS SIIF'!C79</f>
        <v>#REF!</v>
      </c>
      <c r="C91" s="552" t="s">
        <v>411</v>
      </c>
      <c r="D91" s="552" t="e">
        <f>+'DATOS SIIF'!P79</f>
        <v>#REF!</v>
      </c>
      <c r="E91" s="552" t="e">
        <f>+'DATOS SIIF'!Q79</f>
        <v>#REF!</v>
      </c>
      <c r="F91" s="568" t="e">
        <f>+'DATOS SIIF'!R79</f>
        <v>#REF!</v>
      </c>
      <c r="G91" s="568" t="e">
        <f>+'DATOS SIIF'!U79</f>
        <v>#REF!</v>
      </c>
      <c r="H91" s="568" t="e">
        <f>+'DATOS SIIF'!V79</f>
        <v>#REF!</v>
      </c>
      <c r="I91" s="573" t="e">
        <f>+G91-H91</f>
        <v>#REF!</v>
      </c>
      <c r="J91" s="573" t="e">
        <f>+'DATOS SIIF'!Y79</f>
        <v>#REF!</v>
      </c>
      <c r="K91" s="573" t="e">
        <f>+'DATOS SIIF'!Z79</f>
        <v>#REF!</v>
      </c>
      <c r="L91" s="568" t="e">
        <f>+'DATOS SIIF'!W79</f>
        <v>#REF!</v>
      </c>
      <c r="M91" s="554">
        <f t="shared" si="20"/>
        <v>0</v>
      </c>
      <c r="N91" s="554">
        <f>+IF(ISERROR(K91/I91),0,K91/I91)</f>
        <v>0</v>
      </c>
      <c r="O91" s="555" t="e">
        <f t="shared" ref="O91:O96" si="22">+I91-L91</f>
        <v>#REF!</v>
      </c>
      <c r="P91" s="562" t="e">
        <f>+'DATOS SIIF'!AB79</f>
        <v>#REF!</v>
      </c>
      <c r="S91" s="34"/>
    </row>
    <row r="92" spans="1:19" ht="48" x14ac:dyDescent="0.25">
      <c r="A92" s="986"/>
      <c r="B92" s="690" t="e">
        <f>+'DATOS SIIF'!C80</f>
        <v>#REF!</v>
      </c>
      <c r="C92" s="552" t="s">
        <v>411</v>
      </c>
      <c r="D92" s="552" t="e">
        <f>+'DATOS SIIF'!P80</f>
        <v>#REF!</v>
      </c>
      <c r="E92" s="552" t="e">
        <f>+'DATOS SIIF'!Q80</f>
        <v>#REF!</v>
      </c>
      <c r="F92" s="568" t="e">
        <f>+'DATOS SIIF'!R80</f>
        <v>#REF!</v>
      </c>
      <c r="G92" s="568" t="e">
        <f>+'DATOS SIIF'!U80</f>
        <v>#REF!</v>
      </c>
      <c r="H92" s="568" t="e">
        <f>+'DATOS SIIF'!V80</f>
        <v>#REF!</v>
      </c>
      <c r="I92" s="573" t="e">
        <f>+G92-H92</f>
        <v>#REF!</v>
      </c>
      <c r="J92" s="573" t="e">
        <f>+'DATOS SIIF'!Y80</f>
        <v>#REF!</v>
      </c>
      <c r="K92" s="573" t="e">
        <f>+'DATOS SIIF'!Z80</f>
        <v>#REF!</v>
      </c>
      <c r="L92" s="568" t="e">
        <f>+'DATOS SIIF'!W80</f>
        <v>#REF!</v>
      </c>
      <c r="M92" s="554">
        <f t="shared" si="20"/>
        <v>0</v>
      </c>
      <c r="N92" s="554">
        <f>+IF(ISERROR(K92/I92),0,K92/I92)</f>
        <v>0</v>
      </c>
      <c r="O92" s="555" t="e">
        <f t="shared" si="22"/>
        <v>#REF!</v>
      </c>
      <c r="P92" s="562" t="e">
        <f>+'DATOS SIIF'!AB80</f>
        <v>#REF!</v>
      </c>
    </row>
    <row r="93" spans="1:19" x14ac:dyDescent="0.25">
      <c r="A93" s="986"/>
      <c r="B93" s="690"/>
      <c r="C93" s="86"/>
      <c r="D93" s="86"/>
      <c r="E93" s="556" t="s">
        <v>74</v>
      </c>
      <c r="F93" s="557" t="e">
        <f t="shared" ref="F93:K93" si="23">SUM(F91:F92)</f>
        <v>#REF!</v>
      </c>
      <c r="G93" s="557" t="e">
        <f t="shared" si="23"/>
        <v>#REF!</v>
      </c>
      <c r="H93" s="557" t="e">
        <f t="shared" si="23"/>
        <v>#REF!</v>
      </c>
      <c r="I93" s="557" t="e">
        <f t="shared" si="23"/>
        <v>#REF!</v>
      </c>
      <c r="J93" s="691" t="e">
        <f>SUM(J91:J92)</f>
        <v>#REF!</v>
      </c>
      <c r="K93" s="691" t="e">
        <f t="shared" si="23"/>
        <v>#REF!</v>
      </c>
      <c r="L93" s="557" t="e">
        <f>SUM(L91:L92)</f>
        <v>#REF!</v>
      </c>
      <c r="M93" s="575">
        <f t="shared" si="20"/>
        <v>0</v>
      </c>
      <c r="N93" s="575">
        <f>+IF(ISERROR(K93/I93),0,K93/I93)</f>
        <v>0</v>
      </c>
      <c r="O93" s="559" t="e">
        <f>SUM(O91:O92)</f>
        <v>#REF!</v>
      </c>
      <c r="P93" s="560" t="e">
        <f>SUM(P91:P92)</f>
        <v>#REF!</v>
      </c>
    </row>
    <row r="94" spans="1:19" ht="48" x14ac:dyDescent="0.25">
      <c r="A94" s="986"/>
      <c r="B94" s="690" t="e">
        <f>+'DATOS SIIF'!C81</f>
        <v>#REF!</v>
      </c>
      <c r="C94" s="552" t="s">
        <v>411</v>
      </c>
      <c r="D94" s="552" t="e">
        <f>+'DATOS SIIF'!P81</f>
        <v>#REF!</v>
      </c>
      <c r="E94" s="552" t="e">
        <f>+'DATOS SIIF'!Q81</f>
        <v>#REF!</v>
      </c>
      <c r="F94" s="568" t="e">
        <f>+'DATOS SIIF'!R81</f>
        <v>#REF!</v>
      </c>
      <c r="G94" s="568" t="e">
        <f>+'DATOS SIIF'!U81</f>
        <v>#REF!</v>
      </c>
      <c r="H94" s="568" t="e">
        <f>+'DATOS SIIF'!V81</f>
        <v>#REF!</v>
      </c>
      <c r="I94" s="573" t="e">
        <f>+G94-H94</f>
        <v>#REF!</v>
      </c>
      <c r="J94" s="573" t="e">
        <f>+'DATOS SIIF'!Y81</f>
        <v>#REF!</v>
      </c>
      <c r="K94" s="573" t="e">
        <f>'DATOS SIIF'!Z81</f>
        <v>#REF!</v>
      </c>
      <c r="L94" s="568" t="e">
        <f>+'DATOS SIIF'!W81</f>
        <v>#REF!</v>
      </c>
      <c r="M94" s="554">
        <f t="shared" si="20"/>
        <v>0</v>
      </c>
      <c r="N94" s="554">
        <v>0</v>
      </c>
      <c r="O94" s="555" t="e">
        <f t="shared" si="22"/>
        <v>#REF!</v>
      </c>
      <c r="P94" s="562" t="e">
        <f>+'DATOS SIIF'!AB81</f>
        <v>#REF!</v>
      </c>
    </row>
    <row r="95" spans="1:19" ht="36" x14ac:dyDescent="0.25">
      <c r="A95" s="986"/>
      <c r="B95" s="690"/>
      <c r="C95" s="86"/>
      <c r="D95" s="86"/>
      <c r="E95" s="556" t="s">
        <v>177</v>
      </c>
      <c r="F95" s="557" t="e">
        <f t="shared" ref="F95:K95" si="24">+F94</f>
        <v>#REF!</v>
      </c>
      <c r="G95" s="557" t="e">
        <f t="shared" si="24"/>
        <v>#REF!</v>
      </c>
      <c r="H95" s="557" t="e">
        <f t="shared" si="24"/>
        <v>#REF!</v>
      </c>
      <c r="I95" s="557" t="e">
        <f t="shared" si="24"/>
        <v>#REF!</v>
      </c>
      <c r="J95" s="691" t="e">
        <f>+J94</f>
        <v>#REF!</v>
      </c>
      <c r="K95" s="691" t="e">
        <f t="shared" si="24"/>
        <v>#REF!</v>
      </c>
      <c r="L95" s="557" t="e">
        <f>+L94</f>
        <v>#REF!</v>
      </c>
      <c r="M95" s="575">
        <f>+M94</f>
        <v>0</v>
      </c>
      <c r="N95" s="575">
        <f>+N94</f>
        <v>0</v>
      </c>
      <c r="O95" s="559" t="e">
        <f>+O94</f>
        <v>#REF!</v>
      </c>
      <c r="P95" s="560" t="e">
        <f>+P94</f>
        <v>#REF!</v>
      </c>
    </row>
    <row r="96" spans="1:19" ht="48" x14ac:dyDescent="0.25">
      <c r="A96" s="986"/>
      <c r="B96" s="690" t="e">
        <f>+'DATOS SIIF'!C82</f>
        <v>#REF!</v>
      </c>
      <c r="C96" s="552" t="s">
        <v>411</v>
      </c>
      <c r="D96" s="552" t="e">
        <f>+'DATOS SIIF'!P82</f>
        <v>#REF!</v>
      </c>
      <c r="E96" s="552" t="e">
        <f>+'DATOS SIIF'!Q82</f>
        <v>#REF!</v>
      </c>
      <c r="F96" s="568" t="e">
        <f>+'DATOS SIIF'!R82</f>
        <v>#REF!</v>
      </c>
      <c r="G96" s="568" t="e">
        <f>+'DATOS SIIF'!U82</f>
        <v>#REF!</v>
      </c>
      <c r="H96" s="568" t="e">
        <f>+'DATOS SIIF'!V82</f>
        <v>#REF!</v>
      </c>
      <c r="I96" s="573" t="e">
        <f>+G96-H96</f>
        <v>#REF!</v>
      </c>
      <c r="J96" s="573" t="e">
        <f>+'DATOS SIIF'!Y82</f>
        <v>#REF!</v>
      </c>
      <c r="K96" s="573" t="e">
        <f>+'DATOS SIIF'!Z82</f>
        <v>#REF!</v>
      </c>
      <c r="L96" s="568" t="e">
        <f>+'DATOS SIIF'!W82</f>
        <v>#REF!</v>
      </c>
      <c r="M96" s="554">
        <f>+M95</f>
        <v>0</v>
      </c>
      <c r="N96" s="554">
        <f>+N95</f>
        <v>0</v>
      </c>
      <c r="O96" s="555" t="e">
        <f t="shared" si="22"/>
        <v>#REF!</v>
      </c>
      <c r="P96" s="562" t="e">
        <f>+'DATOS SIIF'!AB82</f>
        <v>#REF!</v>
      </c>
    </row>
    <row r="97" spans="1:16" x14ac:dyDescent="0.25">
      <c r="A97" s="986"/>
      <c r="B97" s="960"/>
      <c r="C97" s="961"/>
      <c r="D97" s="962"/>
      <c r="E97" s="576" t="s">
        <v>88</v>
      </c>
      <c r="F97" s="577" t="e">
        <f>+F96</f>
        <v>#REF!</v>
      </c>
      <c r="G97" s="577" t="e">
        <f t="shared" ref="G97:J97" si="25">+G96</f>
        <v>#REF!</v>
      </c>
      <c r="H97" s="577" t="e">
        <f t="shared" si="25"/>
        <v>#REF!</v>
      </c>
      <c r="I97" s="577" t="e">
        <f t="shared" si="25"/>
        <v>#REF!</v>
      </c>
      <c r="J97" s="577" t="e">
        <f t="shared" si="25"/>
        <v>#REF!</v>
      </c>
      <c r="K97" s="577" t="e">
        <f>+K96</f>
        <v>#REF!</v>
      </c>
      <c r="L97" s="577" t="e">
        <f>+L96</f>
        <v>#REF!</v>
      </c>
      <c r="M97" s="578">
        <f t="shared" ref="M97:M103" si="26">+IF(ISERROR(J97/I97),0,J97/I97)</f>
        <v>0</v>
      </c>
      <c r="N97" s="578">
        <f t="shared" ref="N97:N103" si="27">+IF(ISERROR(K97/I97),0,K97/I97)</f>
        <v>0</v>
      </c>
      <c r="O97" s="579" t="e">
        <f>+O96</f>
        <v>#REF!</v>
      </c>
      <c r="P97" s="580" t="e">
        <f>+P96</f>
        <v>#REF!</v>
      </c>
    </row>
    <row r="98" spans="1:16" x14ac:dyDescent="0.25">
      <c r="A98" s="986"/>
      <c r="B98" s="963"/>
      <c r="C98" s="964"/>
      <c r="D98" s="965"/>
      <c r="E98" s="576" t="s">
        <v>49</v>
      </c>
      <c r="F98" s="577" t="e">
        <f>+F90+F93+F95</f>
        <v>#REF!</v>
      </c>
      <c r="G98" s="577" t="e">
        <f t="shared" ref="G98:J98" si="28">+G90+G93+G95</f>
        <v>#REF!</v>
      </c>
      <c r="H98" s="577" t="e">
        <f t="shared" si="28"/>
        <v>#REF!</v>
      </c>
      <c r="I98" s="577" t="e">
        <f t="shared" si="28"/>
        <v>#REF!</v>
      </c>
      <c r="J98" s="577" t="e">
        <f t="shared" si="28"/>
        <v>#REF!</v>
      </c>
      <c r="K98" s="577" t="e">
        <f>+K90+K93+K95</f>
        <v>#REF!</v>
      </c>
      <c r="L98" s="577" t="e">
        <f>+L90+L93+L95</f>
        <v>#REF!</v>
      </c>
      <c r="M98" s="578">
        <f t="shared" si="26"/>
        <v>0</v>
      </c>
      <c r="N98" s="578">
        <f t="shared" si="27"/>
        <v>0</v>
      </c>
      <c r="O98" s="579" t="e">
        <f>+O90+O93+O95</f>
        <v>#REF!</v>
      </c>
      <c r="P98" s="580" t="e">
        <f>+P90+P93+P95</f>
        <v>#REF!</v>
      </c>
    </row>
    <row r="99" spans="1:16" ht="36.75" thickBot="1" x14ac:dyDescent="0.3">
      <c r="A99" s="987"/>
      <c r="B99" s="966"/>
      <c r="C99" s="967"/>
      <c r="D99" s="968"/>
      <c r="E99" s="581" t="s">
        <v>241</v>
      </c>
      <c r="F99" s="582" t="e">
        <f>+F97+F98</f>
        <v>#REF!</v>
      </c>
      <c r="G99" s="582" t="e">
        <f t="shared" ref="G99:K99" si="29">+G97+G98</f>
        <v>#REF!</v>
      </c>
      <c r="H99" s="582" t="e">
        <f t="shared" si="29"/>
        <v>#REF!</v>
      </c>
      <c r="I99" s="582" t="e">
        <f t="shared" si="29"/>
        <v>#REF!</v>
      </c>
      <c r="J99" s="582" t="e">
        <f t="shared" si="29"/>
        <v>#REF!</v>
      </c>
      <c r="K99" s="582" t="e">
        <f t="shared" si="29"/>
        <v>#REF!</v>
      </c>
      <c r="L99" s="582" t="e">
        <f>+L97+L98</f>
        <v>#REF!</v>
      </c>
      <c r="M99" s="583">
        <f t="shared" si="26"/>
        <v>0</v>
      </c>
      <c r="N99" s="583">
        <f t="shared" si="27"/>
        <v>0</v>
      </c>
      <c r="O99" s="584" t="e">
        <f>+O97+O98</f>
        <v>#REF!</v>
      </c>
      <c r="P99" s="585" t="e">
        <f>+P97+P98</f>
        <v>#REF!</v>
      </c>
    </row>
    <row r="100" spans="1:16" ht="16.5" thickBot="1" x14ac:dyDescent="0.3">
      <c r="A100" s="535"/>
      <c r="B100" s="501"/>
      <c r="C100" s="535"/>
      <c r="D100" s="522"/>
      <c r="E100" s="522"/>
      <c r="F100" s="536"/>
      <c r="G100" s="536"/>
      <c r="H100" s="536"/>
      <c r="I100" s="536"/>
      <c r="J100" s="536"/>
      <c r="K100" s="536"/>
      <c r="L100" s="536"/>
      <c r="M100" s="537"/>
      <c r="N100" s="537"/>
      <c r="O100" s="536"/>
      <c r="P100" s="536"/>
    </row>
    <row r="101" spans="1:16" ht="32.25" customHeight="1" x14ac:dyDescent="0.25">
      <c r="A101" s="971" t="s">
        <v>242</v>
      </c>
      <c r="B101" s="972"/>
      <c r="C101" s="972"/>
      <c r="D101" s="973"/>
      <c r="E101" s="517" t="s">
        <v>88</v>
      </c>
      <c r="F101" s="342" t="e">
        <f>+F97+F84</f>
        <v>#REF!</v>
      </c>
      <c r="G101" s="342" t="e">
        <f t="shared" ref="G101:K101" si="30">+G97+G84</f>
        <v>#REF!</v>
      </c>
      <c r="H101" s="342" t="e">
        <f t="shared" si="30"/>
        <v>#REF!</v>
      </c>
      <c r="I101" s="342" t="e">
        <f t="shared" si="30"/>
        <v>#REF!</v>
      </c>
      <c r="J101" s="913" t="e">
        <f t="shared" si="30"/>
        <v>#REF!</v>
      </c>
      <c r="K101" s="342" t="e">
        <f t="shared" si="30"/>
        <v>#REF!</v>
      </c>
      <c r="L101" s="342" t="e">
        <f>+L97+L84</f>
        <v>#REF!</v>
      </c>
      <c r="M101" s="348">
        <f t="shared" si="26"/>
        <v>0</v>
      </c>
      <c r="N101" s="348">
        <f t="shared" si="27"/>
        <v>0</v>
      </c>
      <c r="O101" s="511" t="e">
        <f>+O97+O84</f>
        <v>#REF!</v>
      </c>
      <c r="P101" s="344" t="e">
        <f>+P97+P84</f>
        <v>#REF!</v>
      </c>
    </row>
    <row r="102" spans="1:16" ht="23.25" customHeight="1" x14ac:dyDescent="0.25">
      <c r="A102" s="974"/>
      <c r="B102" s="975"/>
      <c r="C102" s="975"/>
      <c r="D102" s="976"/>
      <c r="E102" s="518" t="s">
        <v>49</v>
      </c>
      <c r="F102" s="345" t="e">
        <f>+F98+F85</f>
        <v>#REF!</v>
      </c>
      <c r="G102" s="345" t="e">
        <f t="shared" ref="G102:K102" si="31">+G98+G85</f>
        <v>#REF!</v>
      </c>
      <c r="H102" s="345" t="e">
        <f t="shared" si="31"/>
        <v>#REF!</v>
      </c>
      <c r="I102" s="345" t="e">
        <f t="shared" si="31"/>
        <v>#REF!</v>
      </c>
      <c r="J102" s="914" t="e">
        <f t="shared" si="31"/>
        <v>#REF!</v>
      </c>
      <c r="K102" s="345" t="e">
        <f t="shared" si="31"/>
        <v>#REF!</v>
      </c>
      <c r="L102" s="345" t="e">
        <f>+L98+L85</f>
        <v>#REF!</v>
      </c>
      <c r="M102" s="349">
        <f>+IF(ISERROR(J102/I102),0,J102/I102)</f>
        <v>0</v>
      </c>
      <c r="N102" s="349">
        <f>+IF(ISERROR(K102/I102),0,K102/I102)</f>
        <v>0</v>
      </c>
      <c r="O102" s="512" t="e">
        <f>+O98+O85</f>
        <v>#REF!</v>
      </c>
      <c r="P102" s="347" t="e">
        <f>+P98+P85</f>
        <v>#REF!</v>
      </c>
    </row>
    <row r="103" spans="1:16" ht="38.25" customHeight="1" thickBot="1" x14ac:dyDescent="0.3">
      <c r="A103" s="977"/>
      <c r="B103" s="978"/>
      <c r="C103" s="978"/>
      <c r="D103" s="979"/>
      <c r="E103" s="516" t="s">
        <v>242</v>
      </c>
      <c r="F103" s="335" t="e">
        <f>+F101+F102</f>
        <v>#REF!</v>
      </c>
      <c r="G103" s="335" t="e">
        <f t="shared" ref="G103:J103" si="32">+G101+G102</f>
        <v>#REF!</v>
      </c>
      <c r="H103" s="335" t="e">
        <f t="shared" si="32"/>
        <v>#REF!</v>
      </c>
      <c r="I103" s="335" t="e">
        <f t="shared" si="32"/>
        <v>#REF!</v>
      </c>
      <c r="J103" s="335" t="e">
        <f t="shared" si="32"/>
        <v>#REF!</v>
      </c>
      <c r="K103" s="335" t="e">
        <f>+K101+K102</f>
        <v>#REF!</v>
      </c>
      <c r="L103" s="335" t="e">
        <f>+L101+L102</f>
        <v>#REF!</v>
      </c>
      <c r="M103" s="350">
        <f t="shared" si="26"/>
        <v>0</v>
      </c>
      <c r="N103" s="350">
        <f t="shared" si="27"/>
        <v>0</v>
      </c>
      <c r="O103" s="510" t="e">
        <f>+O101+O102</f>
        <v>#REF!</v>
      </c>
      <c r="P103" s="337" t="e">
        <f>+P101+P102</f>
        <v>#REF!</v>
      </c>
    </row>
    <row r="104" spans="1:16" s="507" customFormat="1" ht="16.5" thickBot="1" x14ac:dyDescent="0.3">
      <c r="A104" s="503"/>
      <c r="B104" s="505"/>
      <c r="C104" s="503"/>
      <c r="D104" s="488"/>
      <c r="E104" s="488">
        <v>1000000</v>
      </c>
      <c r="F104" s="506">
        <v>786389.147</v>
      </c>
      <c r="G104" s="506">
        <v>862461.66633699997</v>
      </c>
      <c r="H104" s="506">
        <v>0</v>
      </c>
      <c r="I104" s="930"/>
      <c r="J104" s="683"/>
      <c r="K104" s="683"/>
      <c r="L104" s="506">
        <v>774390.44240717008</v>
      </c>
      <c r="M104" s="506">
        <v>0</v>
      </c>
      <c r="N104" s="506">
        <v>0</v>
      </c>
      <c r="O104" s="506">
        <v>0</v>
      </c>
      <c r="P104" s="506"/>
    </row>
    <row r="105" spans="1:16" s="507" customFormat="1" ht="15.75" hidden="1" x14ac:dyDescent="0.25">
      <c r="A105" s="503"/>
      <c r="B105" s="505"/>
      <c r="C105" s="503"/>
      <c r="D105" s="488"/>
      <c r="E105" s="693" t="s">
        <v>500</v>
      </c>
      <c r="F105" s="694" t="e">
        <f>+'DATOS SIIF'!R130</f>
        <v>#REF!</v>
      </c>
      <c r="G105" s="694" t="e">
        <f>+'DATOS SIIF'!U130</f>
        <v>#REF!</v>
      </c>
      <c r="H105" s="694" t="e">
        <f>+'DATOS SIIF'!V130</f>
        <v>#REF!</v>
      </c>
      <c r="I105" s="694" t="e">
        <f>+G105-H105</f>
        <v>#REF!</v>
      </c>
      <c r="J105" s="694" t="e">
        <f>+'DATOS SIIF'!Y130</f>
        <v>#REF!</v>
      </c>
      <c r="K105" s="694" t="e">
        <f>+'DATOS SIIF'!Z130</f>
        <v>#REF!</v>
      </c>
      <c r="L105" s="694" t="e">
        <f>+'DATOS SIIF'!W130</f>
        <v>#REF!</v>
      </c>
      <c r="M105" s="694"/>
      <c r="N105" s="694"/>
      <c r="O105" s="694" t="e">
        <f>+'DATOS SIIF'!X130</f>
        <v>#REF!</v>
      </c>
      <c r="P105" s="694" t="e">
        <f>+'DATOS SIIF'!AB130</f>
        <v>#REF!</v>
      </c>
    </row>
    <row r="106" spans="1:16" s="507" customFormat="1" ht="15.75" hidden="1" x14ac:dyDescent="0.25">
      <c r="A106" s="503"/>
      <c r="B106" s="505"/>
      <c r="C106" s="503"/>
      <c r="D106" s="488"/>
      <c r="E106" s="693" t="s">
        <v>502</v>
      </c>
      <c r="F106" s="694" t="e">
        <f>+F103-F105</f>
        <v>#REF!</v>
      </c>
      <c r="G106" s="694" t="e">
        <f t="shared" ref="G106:L106" si="33">+G103-G105</f>
        <v>#REF!</v>
      </c>
      <c r="H106" s="694" t="e">
        <f t="shared" si="33"/>
        <v>#REF!</v>
      </c>
      <c r="I106" s="694" t="e">
        <f t="shared" si="33"/>
        <v>#REF!</v>
      </c>
      <c r="J106" s="694" t="e">
        <f t="shared" si="33"/>
        <v>#REF!</v>
      </c>
      <c r="K106" s="694" t="e">
        <f t="shared" si="33"/>
        <v>#REF!</v>
      </c>
      <c r="L106" s="694" t="e">
        <f t="shared" si="33"/>
        <v>#REF!</v>
      </c>
      <c r="M106" s="694"/>
      <c r="N106" s="694"/>
      <c r="O106" s="694" t="e">
        <f>+O103-O105</f>
        <v>#REF!</v>
      </c>
      <c r="P106" s="694" t="e">
        <f>+P103-P105</f>
        <v>#REF!</v>
      </c>
    </row>
    <row r="107" spans="1:16" s="545" customFormat="1" ht="60.75" thickBot="1" x14ac:dyDescent="0.25">
      <c r="A107" s="493" t="s">
        <v>6</v>
      </c>
      <c r="B107" s="494" t="s">
        <v>7</v>
      </c>
      <c r="C107" s="494" t="s">
        <v>243</v>
      </c>
      <c r="D107" s="494" t="s">
        <v>484</v>
      </c>
      <c r="E107" s="513" t="s">
        <v>480</v>
      </c>
      <c r="F107" s="495" t="s">
        <v>101</v>
      </c>
      <c r="G107" s="495" t="s">
        <v>181</v>
      </c>
      <c r="H107" s="495" t="s">
        <v>104</v>
      </c>
      <c r="I107" s="495" t="s">
        <v>277</v>
      </c>
      <c r="J107" s="495" t="s">
        <v>25</v>
      </c>
      <c r="K107" s="495" t="s">
        <v>26</v>
      </c>
      <c r="L107" s="495" t="s">
        <v>24</v>
      </c>
      <c r="M107" s="494" t="s">
        <v>43</v>
      </c>
      <c r="N107" s="494" t="s">
        <v>103</v>
      </c>
      <c r="O107" s="509" t="s">
        <v>183</v>
      </c>
      <c r="P107" s="496" t="s">
        <v>28</v>
      </c>
    </row>
    <row r="108" spans="1:16" x14ac:dyDescent="0.25">
      <c r="A108" s="955" t="s">
        <v>355</v>
      </c>
      <c r="B108" s="260" t="e">
        <f>+'DATOS SIIF'!C83</f>
        <v>#REF!</v>
      </c>
      <c r="C108" s="586"/>
      <c r="D108" s="508" t="e">
        <f>+'DATOS SIIF'!P83</f>
        <v>#REF!</v>
      </c>
      <c r="E108" s="508" t="e">
        <f>+'DATOS SIIF'!Q83</f>
        <v>#REF!</v>
      </c>
      <c r="F108" s="548" t="e">
        <f>+'DATOS SIIF'!R83</f>
        <v>#REF!</v>
      </c>
      <c r="G108" s="548" t="e">
        <f>+'DATOS SIIF'!U83</f>
        <v>#REF!</v>
      </c>
      <c r="H108" s="548" t="e">
        <f>+'DATOS SIIF'!V83</f>
        <v>#REF!</v>
      </c>
      <c r="I108" s="548" t="e">
        <f t="shared" ref="I108:I124" si="34">+G108-H108</f>
        <v>#REF!</v>
      </c>
      <c r="J108" s="548" t="e">
        <f>+'DATOS SIIF'!Y83</f>
        <v>#REF!</v>
      </c>
      <c r="K108" s="548" t="e">
        <f>+'DATOS SIIF'!Z83</f>
        <v>#REF!</v>
      </c>
      <c r="L108" s="548" t="e">
        <f>+'DATOS SIIF'!W83</f>
        <v>#REF!</v>
      </c>
      <c r="M108" s="549">
        <f t="shared" ref="M108:M127" si="35">+IF(ISERROR(J108/I108),0,J108/I108)</f>
        <v>0</v>
      </c>
      <c r="N108" s="549">
        <f t="shared" ref="N108:N127" si="36">+IF(ISERROR(K108/I108),0,K108/I108)</f>
        <v>0</v>
      </c>
      <c r="O108" s="550" t="e">
        <f t="shared" ref="O108:O113" si="37">+I108-L108</f>
        <v>#REF!</v>
      </c>
      <c r="P108" s="551" t="e">
        <f>+'DATOS SIIF'!AB83</f>
        <v>#REF!</v>
      </c>
    </row>
    <row r="109" spans="1:16" x14ac:dyDescent="0.25">
      <c r="A109" s="955"/>
      <c r="B109" s="260" t="e">
        <f>+'DATOS SIIF'!C84</f>
        <v>#REF!</v>
      </c>
      <c r="C109" s="586"/>
      <c r="D109" s="508" t="e">
        <f>+'DATOS SIIF'!P84</f>
        <v>#REF!</v>
      </c>
      <c r="E109" s="508" t="e">
        <f>+'DATOS SIIF'!Q84</f>
        <v>#REF!</v>
      </c>
      <c r="F109" s="548" t="e">
        <f>+'DATOS SIIF'!R84</f>
        <v>#REF!</v>
      </c>
      <c r="G109" s="548" t="e">
        <f>+'DATOS SIIF'!U84</f>
        <v>#REF!</v>
      </c>
      <c r="H109" s="548" t="e">
        <f>+'DATOS SIIF'!V84</f>
        <v>#REF!</v>
      </c>
      <c r="I109" s="548" t="e">
        <f t="shared" si="34"/>
        <v>#REF!</v>
      </c>
      <c r="J109" s="548" t="e">
        <f>+'DATOS SIIF'!Y84</f>
        <v>#REF!</v>
      </c>
      <c r="K109" s="548" t="e">
        <f>+'DATOS SIIF'!Z84</f>
        <v>#REF!</v>
      </c>
      <c r="L109" s="548" t="e">
        <f>+'DATOS SIIF'!W84</f>
        <v>#REF!</v>
      </c>
      <c r="M109" s="554">
        <f t="shared" si="35"/>
        <v>0</v>
      </c>
      <c r="N109" s="554">
        <f t="shared" si="36"/>
        <v>0</v>
      </c>
      <c r="O109" s="550" t="e">
        <f t="shared" si="37"/>
        <v>#REF!</v>
      </c>
      <c r="P109" s="551" t="e">
        <f>+'DATOS SIIF'!AB84</f>
        <v>#REF!</v>
      </c>
    </row>
    <row r="110" spans="1:16" x14ac:dyDescent="0.25">
      <c r="A110" s="955"/>
      <c r="B110" s="260" t="e">
        <f>+'DATOS SIIF'!C85</f>
        <v>#REF!</v>
      </c>
      <c r="C110" s="586"/>
      <c r="D110" s="508" t="e">
        <f>+'DATOS SIIF'!P85</f>
        <v>#REF!</v>
      </c>
      <c r="E110" s="508" t="e">
        <f>+'DATOS SIIF'!Q85</f>
        <v>#REF!</v>
      </c>
      <c r="F110" s="548" t="e">
        <f>+'DATOS SIIF'!R85</f>
        <v>#REF!</v>
      </c>
      <c r="G110" s="548" t="e">
        <f>+'DATOS SIIF'!U85</f>
        <v>#REF!</v>
      </c>
      <c r="H110" s="548" t="e">
        <f>+'DATOS SIIF'!V85</f>
        <v>#REF!</v>
      </c>
      <c r="I110" s="548" t="e">
        <f t="shared" si="34"/>
        <v>#REF!</v>
      </c>
      <c r="J110" s="548" t="e">
        <f>+'DATOS SIIF'!Y85</f>
        <v>#REF!</v>
      </c>
      <c r="K110" s="548" t="e">
        <f>+'DATOS SIIF'!Z85</f>
        <v>#REF!</v>
      </c>
      <c r="L110" s="548" t="e">
        <f>+'DATOS SIIF'!W85</f>
        <v>#REF!</v>
      </c>
      <c r="M110" s="554">
        <f t="shared" si="35"/>
        <v>0</v>
      </c>
      <c r="N110" s="554">
        <f t="shared" si="36"/>
        <v>0</v>
      </c>
      <c r="O110" s="550" t="e">
        <f t="shared" si="37"/>
        <v>#REF!</v>
      </c>
      <c r="P110" s="551" t="e">
        <f>+'DATOS SIIF'!AB85</f>
        <v>#REF!</v>
      </c>
    </row>
    <row r="111" spans="1:16" x14ac:dyDescent="0.25">
      <c r="A111" s="955"/>
      <c r="B111" s="260" t="e">
        <f>+'DATOS SIIF'!C86</f>
        <v>#REF!</v>
      </c>
      <c r="C111" s="586"/>
      <c r="D111" s="508" t="e">
        <f>+'DATOS SIIF'!P86</f>
        <v>#REF!</v>
      </c>
      <c r="E111" s="508" t="e">
        <f>+'DATOS SIIF'!Q86</f>
        <v>#REF!</v>
      </c>
      <c r="F111" s="548" t="e">
        <f>+'DATOS SIIF'!R86</f>
        <v>#REF!</v>
      </c>
      <c r="G111" s="548" t="e">
        <f>+'DATOS SIIF'!U86</f>
        <v>#REF!</v>
      </c>
      <c r="H111" s="548" t="e">
        <f>+'DATOS SIIF'!V86</f>
        <v>#REF!</v>
      </c>
      <c r="I111" s="548" t="e">
        <f t="shared" si="34"/>
        <v>#REF!</v>
      </c>
      <c r="J111" s="548" t="e">
        <f>+'DATOS SIIF'!Y86</f>
        <v>#REF!</v>
      </c>
      <c r="K111" s="548" t="e">
        <f>+'DATOS SIIF'!Z86</f>
        <v>#REF!</v>
      </c>
      <c r="L111" s="548" t="e">
        <f>+'DATOS SIIF'!W86</f>
        <v>#REF!</v>
      </c>
      <c r="M111" s="554">
        <f t="shared" si="35"/>
        <v>0</v>
      </c>
      <c r="N111" s="554">
        <f t="shared" si="36"/>
        <v>0</v>
      </c>
      <c r="O111" s="550" t="e">
        <f t="shared" si="37"/>
        <v>#REF!</v>
      </c>
      <c r="P111" s="551" t="e">
        <f>+'DATOS SIIF'!AB86</f>
        <v>#REF!</v>
      </c>
    </row>
    <row r="112" spans="1:16" x14ac:dyDescent="0.25">
      <c r="A112" s="955"/>
      <c r="B112" s="260" t="e">
        <f>+'DATOS SIIF'!C87</f>
        <v>#REF!</v>
      </c>
      <c r="C112" s="586"/>
      <c r="D112" s="508" t="e">
        <f>+'DATOS SIIF'!P87</f>
        <v>#REF!</v>
      </c>
      <c r="E112" s="508" t="e">
        <f>+'DATOS SIIF'!Q87</f>
        <v>#REF!</v>
      </c>
      <c r="F112" s="548" t="e">
        <f>+'DATOS SIIF'!R87</f>
        <v>#REF!</v>
      </c>
      <c r="G112" s="548" t="e">
        <f>+'DATOS SIIF'!U87</f>
        <v>#REF!</v>
      </c>
      <c r="H112" s="548" t="e">
        <f>+'DATOS SIIF'!V87</f>
        <v>#REF!</v>
      </c>
      <c r="I112" s="548" t="e">
        <f t="shared" si="34"/>
        <v>#REF!</v>
      </c>
      <c r="J112" s="548" t="e">
        <f>+'DATOS SIIF'!Y87</f>
        <v>#REF!</v>
      </c>
      <c r="K112" s="548" t="e">
        <f>+'DATOS SIIF'!Z87</f>
        <v>#REF!</v>
      </c>
      <c r="L112" s="548" t="e">
        <f>+'DATOS SIIF'!W87</f>
        <v>#REF!</v>
      </c>
      <c r="M112" s="554">
        <f t="shared" si="35"/>
        <v>0</v>
      </c>
      <c r="N112" s="554">
        <f t="shared" si="36"/>
        <v>0</v>
      </c>
      <c r="O112" s="550" t="e">
        <f t="shared" si="37"/>
        <v>#REF!</v>
      </c>
      <c r="P112" s="551" t="e">
        <f>+'DATOS SIIF'!AB87</f>
        <v>#REF!</v>
      </c>
    </row>
    <row r="113" spans="1:16" x14ac:dyDescent="0.25">
      <c r="A113" s="955"/>
      <c r="B113" s="260" t="e">
        <f>+'DATOS SIIF'!C88</f>
        <v>#REF!</v>
      </c>
      <c r="C113" s="586"/>
      <c r="D113" s="508" t="e">
        <f>+'DATOS SIIF'!P88</f>
        <v>#REF!</v>
      </c>
      <c r="E113" s="508" t="e">
        <f>+'DATOS SIIF'!Q88</f>
        <v>#REF!</v>
      </c>
      <c r="F113" s="548" t="e">
        <f>+'DATOS SIIF'!R88</f>
        <v>#REF!</v>
      </c>
      <c r="G113" s="548" t="e">
        <f>+'DATOS SIIF'!U88</f>
        <v>#REF!</v>
      </c>
      <c r="H113" s="548" t="e">
        <f>+'DATOS SIIF'!V88</f>
        <v>#REF!</v>
      </c>
      <c r="I113" s="548" t="e">
        <f t="shared" si="34"/>
        <v>#REF!</v>
      </c>
      <c r="J113" s="548" t="e">
        <f>+'DATOS SIIF'!Y88</f>
        <v>#REF!</v>
      </c>
      <c r="K113" s="548" t="e">
        <f>+'DATOS SIIF'!Z88</f>
        <v>#REF!</v>
      </c>
      <c r="L113" s="548" t="e">
        <f>+'DATOS SIIF'!W88</f>
        <v>#REF!</v>
      </c>
      <c r="M113" s="554">
        <f t="shared" si="35"/>
        <v>0</v>
      </c>
      <c r="N113" s="554">
        <f t="shared" si="36"/>
        <v>0</v>
      </c>
      <c r="O113" s="550" t="e">
        <f t="shared" si="37"/>
        <v>#REF!</v>
      </c>
      <c r="P113" s="551" t="e">
        <f>+'DATOS SIIF'!AB88</f>
        <v>#REF!</v>
      </c>
    </row>
    <row r="114" spans="1:16" x14ac:dyDescent="0.25">
      <c r="A114" s="955"/>
      <c r="B114" s="261"/>
      <c r="C114" s="586"/>
      <c r="D114" s="587"/>
      <c r="E114" s="556" t="s">
        <v>46</v>
      </c>
      <c r="F114" s="557" t="e">
        <f t="shared" ref="F114:L114" si="38">SUM(F108:F113)</f>
        <v>#REF!</v>
      </c>
      <c r="G114" s="557" t="e">
        <f t="shared" si="38"/>
        <v>#REF!</v>
      </c>
      <c r="H114" s="557" t="e">
        <f t="shared" si="38"/>
        <v>#REF!</v>
      </c>
      <c r="I114" s="557" t="e">
        <f t="shared" si="38"/>
        <v>#REF!</v>
      </c>
      <c r="J114" s="557" t="e">
        <f t="shared" si="38"/>
        <v>#REF!</v>
      </c>
      <c r="K114" s="557" t="e">
        <f t="shared" si="38"/>
        <v>#REF!</v>
      </c>
      <c r="L114" s="557" t="e">
        <f t="shared" si="38"/>
        <v>#REF!</v>
      </c>
      <c r="M114" s="575">
        <f t="shared" si="35"/>
        <v>0</v>
      </c>
      <c r="N114" s="575">
        <f t="shared" si="36"/>
        <v>0</v>
      </c>
      <c r="O114" s="559" t="e">
        <f t="shared" ref="O114:O119" si="39">+I114-L114</f>
        <v>#REF!</v>
      </c>
      <c r="P114" s="560" t="e">
        <f>SUM(P108:P113)</f>
        <v>#REF!</v>
      </c>
    </row>
    <row r="115" spans="1:16" x14ac:dyDescent="0.25">
      <c r="A115" s="955"/>
      <c r="B115" s="261" t="s">
        <v>116</v>
      </c>
      <c r="C115" s="586"/>
      <c r="D115" s="552" t="e">
        <f>+'DATOS SIIF'!P89</f>
        <v>#REF!</v>
      </c>
      <c r="E115" s="552" t="e">
        <f>+'DATOS SIIF'!Q89</f>
        <v>#REF!</v>
      </c>
      <c r="F115" s="553" t="e">
        <f>+'DATOS SIIF'!R89</f>
        <v>#REF!</v>
      </c>
      <c r="G115" s="553" t="e">
        <f>+'DATOS SIIF'!U89</f>
        <v>#REF!</v>
      </c>
      <c r="H115" s="553" t="e">
        <f>+'DATOS SIIF'!V89</f>
        <v>#REF!</v>
      </c>
      <c r="I115" s="553" t="e">
        <f t="shared" si="34"/>
        <v>#REF!</v>
      </c>
      <c r="J115" s="553" t="e">
        <f>+'DATOS SIIF'!Y89</f>
        <v>#REF!</v>
      </c>
      <c r="K115" s="553" t="e">
        <f>+'DATOS SIIF'!Z89</f>
        <v>#REF!</v>
      </c>
      <c r="L115" s="553" t="e">
        <f>+'DATOS SIIF'!W89</f>
        <v>#REF!</v>
      </c>
      <c r="M115" s="554">
        <f t="shared" si="35"/>
        <v>0</v>
      </c>
      <c r="N115" s="554">
        <f t="shared" si="36"/>
        <v>0</v>
      </c>
      <c r="O115" s="555" t="e">
        <f t="shared" si="39"/>
        <v>#REF!</v>
      </c>
      <c r="P115" s="562" t="e">
        <f>+'DATOS SIIF'!AB89</f>
        <v>#REF!</v>
      </c>
    </row>
    <row r="116" spans="1:16" ht="24" x14ac:dyDescent="0.25">
      <c r="A116" s="955"/>
      <c r="B116" s="261"/>
      <c r="C116" s="586"/>
      <c r="D116" s="587"/>
      <c r="E116" s="556" t="s">
        <v>176</v>
      </c>
      <c r="F116" s="557" t="e">
        <f t="shared" ref="F116:L116" si="40">SUM(F115:F115)</f>
        <v>#REF!</v>
      </c>
      <c r="G116" s="557" t="e">
        <f t="shared" si="40"/>
        <v>#REF!</v>
      </c>
      <c r="H116" s="557" t="e">
        <f t="shared" si="40"/>
        <v>#REF!</v>
      </c>
      <c r="I116" s="557" t="e">
        <f t="shared" si="40"/>
        <v>#REF!</v>
      </c>
      <c r="J116" s="557" t="e">
        <f t="shared" si="40"/>
        <v>#REF!</v>
      </c>
      <c r="K116" s="557" t="e">
        <f t="shared" si="40"/>
        <v>#REF!</v>
      </c>
      <c r="L116" s="557" t="e">
        <f t="shared" si="40"/>
        <v>#REF!</v>
      </c>
      <c r="M116" s="575">
        <f t="shared" si="35"/>
        <v>0</v>
      </c>
      <c r="N116" s="575">
        <f t="shared" si="36"/>
        <v>0</v>
      </c>
      <c r="O116" s="559" t="e">
        <f t="shared" si="39"/>
        <v>#REF!</v>
      </c>
      <c r="P116" s="560" t="e">
        <f>SUM(P115:P115)</f>
        <v>#REF!</v>
      </c>
    </row>
    <row r="117" spans="1:16" x14ac:dyDescent="0.25">
      <c r="A117" s="955"/>
      <c r="B117" s="261" t="e">
        <f>+'DATOS SIIF'!C90</f>
        <v>#REF!</v>
      </c>
      <c r="C117" s="586"/>
      <c r="D117" s="552" t="e">
        <f>+'DATOS SIIF'!P90</f>
        <v>#REF!</v>
      </c>
      <c r="E117" s="552" t="e">
        <f>+'DATOS SIIF'!Q90</f>
        <v>#REF!</v>
      </c>
      <c r="F117" s="553" t="e">
        <f>+'DATOS SIIF'!R90</f>
        <v>#REF!</v>
      </c>
      <c r="G117" s="553" t="e">
        <f>+'DATOS SIIF'!U90</f>
        <v>#REF!</v>
      </c>
      <c r="H117" s="553" t="e">
        <f>+'DATOS SIIF'!V90</f>
        <v>#REF!</v>
      </c>
      <c r="I117" s="553" t="e">
        <f t="shared" si="34"/>
        <v>#REF!</v>
      </c>
      <c r="J117" s="553" t="e">
        <f>+'DATOS SIIF'!Y90</f>
        <v>#REF!</v>
      </c>
      <c r="K117" s="553" t="e">
        <f>+'DATOS SIIF'!Z90</f>
        <v>#REF!</v>
      </c>
      <c r="L117" s="553" t="e">
        <f>+'DATOS SIIF'!W90</f>
        <v>#REF!</v>
      </c>
      <c r="M117" s="554">
        <f t="shared" si="35"/>
        <v>0</v>
      </c>
      <c r="N117" s="554">
        <f t="shared" si="36"/>
        <v>0</v>
      </c>
      <c r="O117" s="555" t="e">
        <f t="shared" si="39"/>
        <v>#REF!</v>
      </c>
      <c r="P117" s="562" t="e">
        <f>+'DATOS SIIF'!AB90</f>
        <v>#REF!</v>
      </c>
    </row>
    <row r="118" spans="1:16" x14ac:dyDescent="0.25">
      <c r="A118" s="955"/>
      <c r="B118" s="261" t="e">
        <f>+'DATOS SIIF'!C91</f>
        <v>#REF!</v>
      </c>
      <c r="C118" s="586"/>
      <c r="D118" s="552" t="e">
        <f>+'DATOS SIIF'!P91</f>
        <v>#REF!</v>
      </c>
      <c r="E118" s="552" t="e">
        <f>+'DATOS SIIF'!Q91</f>
        <v>#REF!</v>
      </c>
      <c r="F118" s="553" t="e">
        <f>+'DATOS SIIF'!R91</f>
        <v>#REF!</v>
      </c>
      <c r="G118" s="553" t="e">
        <f>+'DATOS SIIF'!U91</f>
        <v>#REF!</v>
      </c>
      <c r="H118" s="553" t="e">
        <f>+'DATOS SIIF'!V91</f>
        <v>#REF!</v>
      </c>
      <c r="I118" s="553" t="e">
        <f t="shared" si="34"/>
        <v>#REF!</v>
      </c>
      <c r="J118" s="553" t="e">
        <f>+'DATOS SIIF'!Y91</f>
        <v>#REF!</v>
      </c>
      <c r="K118" s="553" t="e">
        <f>+'DATOS SIIF'!Z91</f>
        <v>#REF!</v>
      </c>
      <c r="L118" s="553" t="e">
        <f>+'DATOS SIIF'!W91</f>
        <v>#REF!</v>
      </c>
      <c r="M118" s="554">
        <f t="shared" ref="M118:M123" si="41">+IF(ISERROR(J118/I118),0,J118/I118)</f>
        <v>0</v>
      </c>
      <c r="N118" s="554">
        <f>+IF(ISERROR(K118/I118),0,K118/I118)</f>
        <v>0</v>
      </c>
      <c r="O118" s="555" t="e">
        <f t="shared" si="39"/>
        <v>#REF!</v>
      </c>
      <c r="P118" s="562" t="e">
        <f>+'DATOS SIIF'!AB91</f>
        <v>#REF!</v>
      </c>
    </row>
    <row r="119" spans="1:16" x14ac:dyDescent="0.25">
      <c r="A119" s="955"/>
      <c r="B119" s="261" t="e">
        <f>+'DATOS SIIF'!C92</f>
        <v>#REF!</v>
      </c>
      <c r="C119" s="586"/>
      <c r="D119" s="552" t="e">
        <f>+'DATOS SIIF'!P92</f>
        <v>#REF!</v>
      </c>
      <c r="E119" s="552" t="e">
        <f>+'DATOS SIIF'!Q92</f>
        <v>#REF!</v>
      </c>
      <c r="F119" s="553" t="e">
        <f>+'DATOS SIIF'!R92</f>
        <v>#REF!</v>
      </c>
      <c r="G119" s="553" t="e">
        <f>+'DATOS SIIF'!U92</f>
        <v>#REF!</v>
      </c>
      <c r="H119" s="553" t="e">
        <f>+'DATOS SIIF'!V92</f>
        <v>#REF!</v>
      </c>
      <c r="I119" s="553" t="e">
        <f t="shared" si="34"/>
        <v>#REF!</v>
      </c>
      <c r="J119" s="553" t="e">
        <f>+'DATOS SIIF'!Y92</f>
        <v>#REF!</v>
      </c>
      <c r="K119" s="553" t="e">
        <f>+'DATOS SIIF'!Z92</f>
        <v>#REF!</v>
      </c>
      <c r="L119" s="553" t="e">
        <f>+'DATOS SIIF'!W92</f>
        <v>#REF!</v>
      </c>
      <c r="M119" s="554">
        <f t="shared" si="41"/>
        <v>0</v>
      </c>
      <c r="N119" s="554">
        <f>+IF(ISERROR(K119/I119),0,K119/I119)</f>
        <v>0</v>
      </c>
      <c r="O119" s="555" t="e">
        <f t="shared" si="39"/>
        <v>#REF!</v>
      </c>
      <c r="P119" s="562" t="e">
        <f>+'DATOS SIIF'!AB92</f>
        <v>#REF!</v>
      </c>
    </row>
    <row r="120" spans="1:16" x14ac:dyDescent="0.25">
      <c r="A120" s="955"/>
      <c r="B120" s="261"/>
      <c r="C120" s="586"/>
      <c r="D120" s="587"/>
      <c r="E120" s="556" t="s">
        <v>74</v>
      </c>
      <c r="F120" s="557" t="e">
        <f>SUM(F117:F119)</f>
        <v>#REF!</v>
      </c>
      <c r="G120" s="557" t="e">
        <f t="shared" ref="G120:L120" si="42">SUM(G117:G119)</f>
        <v>#REF!</v>
      </c>
      <c r="H120" s="557" t="e">
        <f t="shared" si="42"/>
        <v>#REF!</v>
      </c>
      <c r="I120" s="557" t="e">
        <f t="shared" si="42"/>
        <v>#REF!</v>
      </c>
      <c r="J120" s="557" t="e">
        <f t="shared" si="42"/>
        <v>#REF!</v>
      </c>
      <c r="K120" s="557" t="e">
        <f t="shared" si="42"/>
        <v>#REF!</v>
      </c>
      <c r="L120" s="557" t="e">
        <f t="shared" si="42"/>
        <v>#REF!</v>
      </c>
      <c r="M120" s="575">
        <f t="shared" si="41"/>
        <v>0</v>
      </c>
      <c r="N120" s="575">
        <f t="shared" si="36"/>
        <v>0</v>
      </c>
      <c r="O120" s="559" t="e">
        <f>SUM(O117:O119)</f>
        <v>#REF!</v>
      </c>
      <c r="P120" s="560" t="e">
        <f>SUM(P117:P119)</f>
        <v>#REF!</v>
      </c>
    </row>
    <row r="121" spans="1:16" x14ac:dyDescent="0.25">
      <c r="A121" s="955"/>
      <c r="B121" s="261" t="e">
        <f>+'DATOS SIIF'!C93</f>
        <v>#REF!</v>
      </c>
      <c r="C121" s="586"/>
      <c r="D121" s="552" t="e">
        <f>+'DATOS SIIF'!P93</f>
        <v>#REF!</v>
      </c>
      <c r="E121" s="552" t="e">
        <f>+'DATOS SIIF'!Q93</f>
        <v>#REF!</v>
      </c>
      <c r="F121" s="568" t="e">
        <f>+'DATOS SIIF'!R93</f>
        <v>#REF!</v>
      </c>
      <c r="G121" s="568" t="e">
        <f>+'DATOS SIIF'!U93</f>
        <v>#REF!</v>
      </c>
      <c r="H121" s="568" t="e">
        <f>+'DATOS SIIF'!V93</f>
        <v>#REF!</v>
      </c>
      <c r="I121" s="568" t="e">
        <f>+G121-H121</f>
        <v>#REF!</v>
      </c>
      <c r="J121" s="568" t="e">
        <f>+'DATOS SIIF'!Y93</f>
        <v>#REF!</v>
      </c>
      <c r="K121" s="568" t="e">
        <f>+'DATOS SIIF'!Z93</f>
        <v>#REF!</v>
      </c>
      <c r="L121" s="568" t="e">
        <f>+'DATOS SIIF'!W93</f>
        <v>#REF!</v>
      </c>
      <c r="M121" s="588">
        <f t="shared" si="41"/>
        <v>0</v>
      </c>
      <c r="N121" s="588">
        <f>+IF(ISERROR(K121/I121),0,K121/I121)</f>
        <v>0</v>
      </c>
      <c r="O121" s="589" t="e">
        <f>+I121-L121</f>
        <v>#REF!</v>
      </c>
      <c r="P121" s="590" t="e">
        <f>+'DATOS SIIF'!AB93</f>
        <v>#REF!</v>
      </c>
    </row>
    <row r="122" spans="1:16" x14ac:dyDescent="0.25">
      <c r="A122" s="955"/>
      <c r="B122" s="261" t="e">
        <f>+'DATOS SIIF'!C94</f>
        <v>#REF!</v>
      </c>
      <c r="C122" s="586"/>
      <c r="D122" s="552" t="e">
        <f>+'DATOS SIIF'!P94</f>
        <v>#REF!</v>
      </c>
      <c r="E122" s="552" t="e">
        <f>+'DATOS SIIF'!Q94</f>
        <v>#REF!</v>
      </c>
      <c r="F122" s="568" t="e">
        <f>+'DATOS SIIF'!R94</f>
        <v>#REF!</v>
      </c>
      <c r="G122" s="568" t="e">
        <f>+'DATOS SIIF'!U94</f>
        <v>#REF!</v>
      </c>
      <c r="H122" s="568" t="e">
        <f>+'DATOS SIIF'!V94</f>
        <v>#REF!</v>
      </c>
      <c r="I122" s="568" t="e">
        <f>+G122-H122</f>
        <v>#REF!</v>
      </c>
      <c r="J122" s="568" t="e">
        <f>+'DATOS SIIF'!Y94</f>
        <v>#REF!</v>
      </c>
      <c r="K122" s="568" t="e">
        <f>+'DATOS SIIF'!Z94</f>
        <v>#REF!</v>
      </c>
      <c r="L122" s="568" t="e">
        <f>+'DATOS SIIF'!W94</f>
        <v>#REF!</v>
      </c>
      <c r="M122" s="588">
        <f t="shared" si="41"/>
        <v>0</v>
      </c>
      <c r="N122" s="588">
        <f>+IF(ISERROR(K122/I122),0,K122/I122)</f>
        <v>0</v>
      </c>
      <c r="O122" s="589" t="e">
        <f>+I122-L122</f>
        <v>#REF!</v>
      </c>
      <c r="P122" s="590" t="e">
        <f>+'DATOS SIIF'!AB94</f>
        <v>#REF!</v>
      </c>
    </row>
    <row r="123" spans="1:16" ht="36" x14ac:dyDescent="0.25">
      <c r="A123" s="955"/>
      <c r="B123" s="261"/>
      <c r="C123" s="586"/>
      <c r="D123" s="587"/>
      <c r="E123" s="86" t="s">
        <v>177</v>
      </c>
      <c r="F123" s="909" t="e">
        <f>+F121+F122</f>
        <v>#REF!</v>
      </c>
      <c r="G123" s="909" t="e">
        <f t="shared" ref="G123:L123" si="43">+G121+G122</f>
        <v>#REF!</v>
      </c>
      <c r="H123" s="909" t="e">
        <f t="shared" si="43"/>
        <v>#REF!</v>
      </c>
      <c r="I123" s="909" t="e">
        <f t="shared" si="43"/>
        <v>#REF!</v>
      </c>
      <c r="J123" s="909" t="e">
        <f t="shared" si="43"/>
        <v>#REF!</v>
      </c>
      <c r="K123" s="909" t="e">
        <f t="shared" si="43"/>
        <v>#REF!</v>
      </c>
      <c r="L123" s="909" t="e">
        <f t="shared" si="43"/>
        <v>#REF!</v>
      </c>
      <c r="M123" s="916">
        <f t="shared" si="41"/>
        <v>0</v>
      </c>
      <c r="N123" s="916">
        <f>+IF(ISERROR(K123/I123),0,K123/I123)</f>
        <v>0</v>
      </c>
      <c r="O123" s="917" t="e">
        <f>+O121+O122</f>
        <v>#REF!</v>
      </c>
      <c r="P123" s="918" t="e">
        <f>+P121+P122</f>
        <v>#REF!</v>
      </c>
    </row>
    <row r="124" spans="1:16" x14ac:dyDescent="0.25">
      <c r="A124" s="955"/>
      <c r="B124" s="261" t="e">
        <f>+'DATOS SIIF'!C95</f>
        <v>#REF!</v>
      </c>
      <c r="C124" s="591"/>
      <c r="D124" s="552" t="e">
        <f>+'DATOS SIIF'!P95</f>
        <v>#REF!</v>
      </c>
      <c r="E124" s="552" t="e">
        <f>+'DATOS SIIF'!Q95</f>
        <v>#REF!</v>
      </c>
      <c r="F124" s="553" t="e">
        <f>+'DATOS SIIF'!R95</f>
        <v>#REF!</v>
      </c>
      <c r="G124" s="553" t="e">
        <f>+'DATOS SIIF'!U95</f>
        <v>#REF!</v>
      </c>
      <c r="H124" s="553" t="e">
        <f>+'DATOS SIIF'!V95</f>
        <v>#REF!</v>
      </c>
      <c r="I124" s="553" t="e">
        <f t="shared" si="34"/>
        <v>#REF!</v>
      </c>
      <c r="J124" s="553" t="e">
        <f>+'DATOS SIIF'!Y95</f>
        <v>#REF!</v>
      </c>
      <c r="K124" s="553" t="e">
        <f>+'DATOS SIIF'!Z95</f>
        <v>#REF!</v>
      </c>
      <c r="L124" s="553" t="e">
        <f>+'DATOS SIIF'!W95</f>
        <v>#REF!</v>
      </c>
      <c r="M124" s="554">
        <f t="shared" si="35"/>
        <v>0</v>
      </c>
      <c r="N124" s="554">
        <f t="shared" si="36"/>
        <v>0</v>
      </c>
      <c r="O124" s="555" t="e">
        <f>+I124-L124</f>
        <v>#REF!</v>
      </c>
      <c r="P124" s="562" t="e">
        <f>+'DATOS SIIF'!AB95</f>
        <v>#REF!</v>
      </c>
    </row>
    <row r="125" spans="1:16" x14ac:dyDescent="0.25">
      <c r="A125" s="955"/>
      <c r="B125" s="963"/>
      <c r="C125" s="964"/>
      <c r="D125" s="965"/>
      <c r="E125" s="576" t="s">
        <v>88</v>
      </c>
      <c r="F125" s="577" t="e">
        <f>SUM(F124:F124)</f>
        <v>#REF!</v>
      </c>
      <c r="G125" s="577" t="e">
        <f>SUM(G124:G124)</f>
        <v>#REF!</v>
      </c>
      <c r="H125" s="577" t="e">
        <f>+H124</f>
        <v>#REF!</v>
      </c>
      <c r="I125" s="577" t="e">
        <f>+I124</f>
        <v>#REF!</v>
      </c>
      <c r="J125" s="577" t="e">
        <f>+J124</f>
        <v>#REF!</v>
      </c>
      <c r="K125" s="577" t="e">
        <f>+K124</f>
        <v>#REF!</v>
      </c>
      <c r="L125" s="577" t="e">
        <f>+L124</f>
        <v>#REF!</v>
      </c>
      <c r="M125" s="578">
        <f t="shared" si="35"/>
        <v>0</v>
      </c>
      <c r="N125" s="578">
        <f t="shared" si="36"/>
        <v>0</v>
      </c>
      <c r="O125" s="579" t="e">
        <f>+I125-L125</f>
        <v>#REF!</v>
      </c>
      <c r="P125" s="580" t="e">
        <f>+J125-M125</f>
        <v>#REF!</v>
      </c>
    </row>
    <row r="126" spans="1:16" x14ac:dyDescent="0.25">
      <c r="A126" s="955"/>
      <c r="B126" s="963"/>
      <c r="C126" s="964"/>
      <c r="D126" s="965"/>
      <c r="E126" s="576" t="s">
        <v>49</v>
      </c>
      <c r="F126" s="577" t="e">
        <f t="shared" ref="F126:L126" si="44">+F114+F116+F120+F123</f>
        <v>#REF!</v>
      </c>
      <c r="G126" s="577" t="e">
        <f t="shared" si="44"/>
        <v>#REF!</v>
      </c>
      <c r="H126" s="577" t="e">
        <f t="shared" si="44"/>
        <v>#REF!</v>
      </c>
      <c r="I126" s="577" t="e">
        <f t="shared" si="44"/>
        <v>#REF!</v>
      </c>
      <c r="J126" s="577" t="e">
        <f t="shared" si="44"/>
        <v>#REF!</v>
      </c>
      <c r="K126" s="577" t="e">
        <f t="shared" si="44"/>
        <v>#REF!</v>
      </c>
      <c r="L126" s="577" t="e">
        <f t="shared" si="44"/>
        <v>#REF!</v>
      </c>
      <c r="M126" s="578">
        <f t="shared" si="35"/>
        <v>0</v>
      </c>
      <c r="N126" s="578">
        <f t="shared" si="36"/>
        <v>0</v>
      </c>
      <c r="O126" s="579" t="e">
        <f>+O114+O116+O120+O123</f>
        <v>#REF!</v>
      </c>
      <c r="P126" s="580" t="e">
        <f>+P114+P116+P120+P123</f>
        <v>#REF!</v>
      </c>
    </row>
    <row r="127" spans="1:16" ht="15.75" thickBot="1" x14ac:dyDescent="0.3">
      <c r="A127" s="956"/>
      <c r="B127" s="966"/>
      <c r="C127" s="967"/>
      <c r="D127" s="968"/>
      <c r="E127" s="581" t="s">
        <v>179</v>
      </c>
      <c r="F127" s="582" t="e">
        <f t="shared" ref="F127:L127" si="45">+F125+F126</f>
        <v>#REF!</v>
      </c>
      <c r="G127" s="582" t="e">
        <f t="shared" si="45"/>
        <v>#REF!</v>
      </c>
      <c r="H127" s="582" t="e">
        <f t="shared" si="45"/>
        <v>#REF!</v>
      </c>
      <c r="I127" s="582" t="e">
        <f t="shared" si="45"/>
        <v>#REF!</v>
      </c>
      <c r="J127" s="582" t="e">
        <f t="shared" si="45"/>
        <v>#REF!</v>
      </c>
      <c r="K127" s="582" t="e">
        <f t="shared" si="45"/>
        <v>#REF!</v>
      </c>
      <c r="L127" s="582" t="e">
        <f t="shared" si="45"/>
        <v>#REF!</v>
      </c>
      <c r="M127" s="583">
        <f t="shared" si="35"/>
        <v>0</v>
      </c>
      <c r="N127" s="583">
        <f t="shared" si="36"/>
        <v>0</v>
      </c>
      <c r="O127" s="584" t="e">
        <f>+I127-L127</f>
        <v>#REF!</v>
      </c>
      <c r="P127" s="585" t="e">
        <f>+P125+P126</f>
        <v>#REF!</v>
      </c>
    </row>
    <row r="128" spans="1:16" ht="16.5" thickBot="1" x14ac:dyDescent="0.3">
      <c r="A128" s="497"/>
      <c r="B128" s="88"/>
      <c r="C128" s="10"/>
      <c r="D128" s="519"/>
      <c r="E128" s="488"/>
      <c r="F128" s="498"/>
      <c r="G128" s="498"/>
      <c r="H128" s="498"/>
      <c r="I128" s="498"/>
      <c r="J128" s="682"/>
      <c r="K128" s="682"/>
      <c r="L128" s="498"/>
      <c r="M128" s="499"/>
      <c r="N128" s="499"/>
      <c r="O128" s="498"/>
      <c r="P128" s="498"/>
    </row>
    <row r="129" spans="1:16" s="544" customFormat="1" ht="66" customHeight="1" thickBot="1" x14ac:dyDescent="0.25">
      <c r="A129" s="493" t="s">
        <v>6</v>
      </c>
      <c r="B129" s="494" t="s">
        <v>7</v>
      </c>
      <c r="C129" s="494" t="s">
        <v>243</v>
      </c>
      <c r="D129" s="494" t="s">
        <v>484</v>
      </c>
      <c r="E129" s="494" t="s">
        <v>480</v>
      </c>
      <c r="F129" s="495" t="s">
        <v>101</v>
      </c>
      <c r="G129" s="495" t="s">
        <v>181</v>
      </c>
      <c r="H129" s="495" t="s">
        <v>104</v>
      </c>
      <c r="I129" s="495" t="s">
        <v>277</v>
      </c>
      <c r="J129" s="495" t="s">
        <v>25</v>
      </c>
      <c r="K129" s="495" t="s">
        <v>26</v>
      </c>
      <c r="L129" s="495" t="s">
        <v>24</v>
      </c>
      <c r="M129" s="494" t="s">
        <v>43</v>
      </c>
      <c r="N129" s="494" t="s">
        <v>103</v>
      </c>
      <c r="O129" s="509" t="s">
        <v>183</v>
      </c>
      <c r="P129" s="496" t="s">
        <v>28</v>
      </c>
    </row>
    <row r="130" spans="1:16" ht="15" customHeight="1" x14ac:dyDescent="0.25">
      <c r="A130" s="955" t="s">
        <v>481</v>
      </c>
      <c r="B130" s="260" t="e">
        <f>+'DATOS SIIF'!C96</f>
        <v>#REF!</v>
      </c>
      <c r="C130" s="592"/>
      <c r="D130" s="592" t="e">
        <f>+'DATOS SIIF'!P96</f>
        <v>#REF!</v>
      </c>
      <c r="E130" s="592" t="e">
        <f>+'DATOS SIIF'!Q96</f>
        <v>#REF!</v>
      </c>
      <c r="F130" s="548" t="e">
        <f>+'DATOS SIIF'!R96</f>
        <v>#REF!</v>
      </c>
      <c r="G130" s="548" t="e">
        <f>+'DATOS SIIF'!U96</f>
        <v>#REF!</v>
      </c>
      <c r="H130" s="548" t="e">
        <f>+'DATOS SIIF'!V96</f>
        <v>#REF!</v>
      </c>
      <c r="I130" s="593" t="e">
        <f>+G130-H130</f>
        <v>#REF!</v>
      </c>
      <c r="J130" s="593" t="e">
        <f>+'DATOS SIIF'!Y96</f>
        <v>#REF!</v>
      </c>
      <c r="K130" s="593" t="e">
        <f>+'DATOS SIIF'!Z96</f>
        <v>#REF!</v>
      </c>
      <c r="L130" s="548" t="e">
        <f>+'DATOS SIIF'!W96</f>
        <v>#REF!</v>
      </c>
      <c r="M130" s="549">
        <f t="shared" ref="M130:M154" si="46">+IF(ISERROR(J130/I130),0,J130/I130)</f>
        <v>0</v>
      </c>
      <c r="N130" s="549">
        <f t="shared" ref="N130:N154" si="47">+IF(ISERROR(K130/I130),0,K130/I130)</f>
        <v>0</v>
      </c>
      <c r="O130" s="555" t="e">
        <f t="shared" ref="O130:O151" si="48">+I130-L130</f>
        <v>#REF!</v>
      </c>
      <c r="P130" s="551" t="e">
        <f>+'DATOS SIIF'!AB96</f>
        <v>#REF!</v>
      </c>
    </row>
    <row r="131" spans="1:16" x14ac:dyDescent="0.25">
      <c r="A131" s="955"/>
      <c r="B131" s="260" t="e">
        <f>+'DATOS SIIF'!C97</f>
        <v>#REF!</v>
      </c>
      <c r="C131" s="594"/>
      <c r="D131" s="592" t="e">
        <f>+'DATOS SIIF'!P97</f>
        <v>#REF!</v>
      </c>
      <c r="E131" s="592" t="e">
        <f>+'DATOS SIIF'!Q97</f>
        <v>#REF!</v>
      </c>
      <c r="F131" s="548" t="e">
        <f>+'DATOS SIIF'!R97</f>
        <v>#REF!</v>
      </c>
      <c r="G131" s="548" t="e">
        <f>+'DATOS SIIF'!U97</f>
        <v>#REF!</v>
      </c>
      <c r="H131" s="548" t="e">
        <f>+'DATOS SIIF'!V97</f>
        <v>#REF!</v>
      </c>
      <c r="I131" s="573" t="e">
        <f>+G131-H131</f>
        <v>#REF!</v>
      </c>
      <c r="J131" s="573" t="e">
        <f>+'DATOS SIIF'!Y97</f>
        <v>#REF!</v>
      </c>
      <c r="K131" s="573" t="e">
        <f>+'DATOS SIIF'!Z97</f>
        <v>#REF!</v>
      </c>
      <c r="L131" s="548" t="e">
        <f>+'DATOS SIIF'!W97</f>
        <v>#REF!</v>
      </c>
      <c r="M131" s="554">
        <f t="shared" si="46"/>
        <v>0</v>
      </c>
      <c r="N131" s="554">
        <f t="shared" si="47"/>
        <v>0</v>
      </c>
      <c r="O131" s="555" t="e">
        <f t="shared" si="48"/>
        <v>#REF!</v>
      </c>
      <c r="P131" s="551" t="e">
        <f>+'DATOS SIIF'!AB97</f>
        <v>#REF!</v>
      </c>
    </row>
    <row r="132" spans="1:16" x14ac:dyDescent="0.25">
      <c r="A132" s="955"/>
      <c r="B132" s="260" t="e">
        <f>+'DATOS SIIF'!C98</f>
        <v>#REF!</v>
      </c>
      <c r="C132" s="594"/>
      <c r="D132" s="592" t="e">
        <f>+'DATOS SIIF'!P98</f>
        <v>#REF!</v>
      </c>
      <c r="E132" s="592" t="e">
        <f>+'DATOS SIIF'!Q98</f>
        <v>#REF!</v>
      </c>
      <c r="F132" s="548" t="e">
        <f>+'DATOS SIIF'!R98</f>
        <v>#REF!</v>
      </c>
      <c r="G132" s="548" t="e">
        <f>+'DATOS SIIF'!U98</f>
        <v>#REF!</v>
      </c>
      <c r="H132" s="548" t="e">
        <f>+'DATOS SIIF'!V98</f>
        <v>#REF!</v>
      </c>
      <c r="I132" s="573" t="e">
        <f>+G132-H132</f>
        <v>#REF!</v>
      </c>
      <c r="J132" s="573" t="e">
        <f>+'DATOS SIIF'!Y98</f>
        <v>#REF!</v>
      </c>
      <c r="K132" s="573" t="e">
        <f>+'DATOS SIIF'!Z98</f>
        <v>#REF!</v>
      </c>
      <c r="L132" s="548" t="e">
        <f>+'DATOS SIIF'!W98</f>
        <v>#REF!</v>
      </c>
      <c r="M132" s="554">
        <f t="shared" si="46"/>
        <v>0</v>
      </c>
      <c r="N132" s="554">
        <f t="shared" si="47"/>
        <v>0</v>
      </c>
      <c r="O132" s="555" t="e">
        <f t="shared" si="48"/>
        <v>#REF!</v>
      </c>
      <c r="P132" s="551" t="e">
        <f>+'DATOS SIIF'!AB98</f>
        <v>#REF!</v>
      </c>
    </row>
    <row r="133" spans="1:16" x14ac:dyDescent="0.25">
      <c r="A133" s="955"/>
      <c r="B133" s="261"/>
      <c r="C133" s="594"/>
      <c r="D133" s="594"/>
      <c r="E133" s="556" t="s">
        <v>46</v>
      </c>
      <c r="F133" s="557" t="e">
        <f>SUM(F130:F132)</f>
        <v>#REF!</v>
      </c>
      <c r="G133" s="557" t="e">
        <f t="shared" ref="G133:L133" si="49">SUM(G130:G132)</f>
        <v>#REF!</v>
      </c>
      <c r="H133" s="557" t="e">
        <f t="shared" si="49"/>
        <v>#REF!</v>
      </c>
      <c r="I133" s="557" t="e">
        <f t="shared" si="49"/>
        <v>#REF!</v>
      </c>
      <c r="J133" s="557" t="e">
        <f t="shared" si="49"/>
        <v>#REF!</v>
      </c>
      <c r="K133" s="557" t="e">
        <f>SUM(K130:K132)</f>
        <v>#REF!</v>
      </c>
      <c r="L133" s="557" t="e">
        <f t="shared" si="49"/>
        <v>#REF!</v>
      </c>
      <c r="M133" s="575">
        <f t="shared" si="46"/>
        <v>0</v>
      </c>
      <c r="N133" s="575">
        <f t="shared" si="47"/>
        <v>0</v>
      </c>
      <c r="O133" s="559" t="e">
        <f>+I133-L133</f>
        <v>#REF!</v>
      </c>
      <c r="P133" s="560" t="e">
        <f>+J133-M133</f>
        <v>#REF!</v>
      </c>
    </row>
    <row r="134" spans="1:16" x14ac:dyDescent="0.25">
      <c r="A134" s="955"/>
      <c r="B134" s="261" t="e">
        <f>+'DATOS SIIF'!C99</f>
        <v>#REF!</v>
      </c>
      <c r="C134" s="594"/>
      <c r="D134" s="594" t="e">
        <f>+'DATOS SIIF'!P99</f>
        <v>#REF!</v>
      </c>
      <c r="E134" s="594" t="e">
        <f>+'DATOS SIIF'!Q99</f>
        <v>#REF!</v>
      </c>
      <c r="F134" s="553" t="e">
        <f>+'DATOS SIIF'!R99</f>
        <v>#REF!</v>
      </c>
      <c r="G134" s="553" t="e">
        <f>+'DATOS SIIF'!U99</f>
        <v>#REF!</v>
      </c>
      <c r="H134" s="553" t="e">
        <f>+'DATOS SIIF'!V99</f>
        <v>#REF!</v>
      </c>
      <c r="I134" s="553" t="e">
        <f>+G134-H134</f>
        <v>#REF!</v>
      </c>
      <c r="J134" s="553" t="e">
        <f>+'DATOS SIIF'!Y99</f>
        <v>#REF!</v>
      </c>
      <c r="K134" s="553" t="e">
        <f>+'DATOS SIIF'!Z99</f>
        <v>#REF!</v>
      </c>
      <c r="L134" s="553" t="e">
        <f>+'DATOS SIIF'!W99</f>
        <v>#REF!</v>
      </c>
      <c r="M134" s="554">
        <f t="shared" si="46"/>
        <v>0</v>
      </c>
      <c r="N134" s="554">
        <f t="shared" si="47"/>
        <v>0</v>
      </c>
      <c r="O134" s="555" t="e">
        <f t="shared" si="48"/>
        <v>#REF!</v>
      </c>
      <c r="P134" s="562" t="e">
        <f>+'DATOS SIIF'!AB99</f>
        <v>#REF!</v>
      </c>
    </row>
    <row r="135" spans="1:16" ht="24" x14ac:dyDescent="0.25">
      <c r="A135" s="955"/>
      <c r="B135" s="261"/>
      <c r="C135" s="594"/>
      <c r="D135" s="594"/>
      <c r="E135" s="556" t="s">
        <v>176</v>
      </c>
      <c r="F135" s="557" t="e">
        <f t="shared" ref="F135:L135" si="50">+F134</f>
        <v>#REF!</v>
      </c>
      <c r="G135" s="557" t="e">
        <f t="shared" si="50"/>
        <v>#REF!</v>
      </c>
      <c r="H135" s="557" t="e">
        <f t="shared" si="50"/>
        <v>#REF!</v>
      </c>
      <c r="I135" s="557" t="e">
        <f t="shared" si="50"/>
        <v>#REF!</v>
      </c>
      <c r="J135" s="557" t="e">
        <f t="shared" si="50"/>
        <v>#REF!</v>
      </c>
      <c r="K135" s="557" t="e">
        <f t="shared" si="50"/>
        <v>#REF!</v>
      </c>
      <c r="L135" s="557" t="e">
        <f t="shared" si="50"/>
        <v>#REF!</v>
      </c>
      <c r="M135" s="575">
        <f t="shared" si="46"/>
        <v>0</v>
      </c>
      <c r="N135" s="575">
        <f t="shared" si="47"/>
        <v>0</v>
      </c>
      <c r="O135" s="559" t="e">
        <f>+I135-L135</f>
        <v>#REF!</v>
      </c>
      <c r="P135" s="560" t="e">
        <f>+P134</f>
        <v>#REF!</v>
      </c>
    </row>
    <row r="136" spans="1:16" x14ac:dyDescent="0.25">
      <c r="A136" s="955"/>
      <c r="B136" s="261" t="e">
        <f>+'DATOS SIIF'!C100</f>
        <v>#REF!</v>
      </c>
      <c r="C136" s="594"/>
      <c r="D136" s="594" t="e">
        <f>+'DATOS SIIF'!P100</f>
        <v>#REF!</v>
      </c>
      <c r="E136" s="594" t="e">
        <f>+'DATOS SIIF'!Q100</f>
        <v>#REF!</v>
      </c>
      <c r="F136" s="553" t="e">
        <f>+'DATOS SIIF'!R100</f>
        <v>#REF!</v>
      </c>
      <c r="G136" s="568" t="e">
        <f>+'DATOS SIIF'!U100</f>
        <v>#REF!</v>
      </c>
      <c r="H136" s="568" t="e">
        <f>+'DATOS SIIF'!V100</f>
        <v>#REF!</v>
      </c>
      <c r="I136" s="568" t="e">
        <f>+G136-H136</f>
        <v>#REF!</v>
      </c>
      <c r="J136" s="568" t="e">
        <f>+'DATOS SIIF'!Y100</f>
        <v>#REF!</v>
      </c>
      <c r="K136" s="568" t="e">
        <f>+'DATOS SIIF'!Z100</f>
        <v>#REF!</v>
      </c>
      <c r="L136" s="568" t="e">
        <f>+'DATOS SIIF'!W100</f>
        <v>#REF!</v>
      </c>
      <c r="M136" s="595">
        <f t="shared" si="46"/>
        <v>0</v>
      </c>
      <c r="N136" s="595">
        <f t="shared" si="47"/>
        <v>0</v>
      </c>
      <c r="O136" s="589" t="e">
        <f t="shared" si="48"/>
        <v>#REF!</v>
      </c>
      <c r="P136" s="590" t="e">
        <f>+'DATOS SIIF'!AB100</f>
        <v>#REF!</v>
      </c>
    </row>
    <row r="137" spans="1:16" x14ac:dyDescent="0.25">
      <c r="A137" s="955"/>
      <c r="B137" s="261" t="e">
        <f>+'DATOS SIIF'!C101</f>
        <v>#REF!</v>
      </c>
      <c r="C137" s="594"/>
      <c r="D137" s="594" t="e">
        <f>+'DATOS SIIF'!P101</f>
        <v>#REF!</v>
      </c>
      <c r="E137" s="594" t="e">
        <f>+'DATOS SIIF'!Q101</f>
        <v>#REF!</v>
      </c>
      <c r="F137" s="553" t="e">
        <f>+'DATOS SIIF'!R101</f>
        <v>#REF!</v>
      </c>
      <c r="G137" s="568" t="e">
        <f>+'DATOS SIIF'!U101</f>
        <v>#REF!</v>
      </c>
      <c r="H137" s="568" t="e">
        <f>+'DATOS SIIF'!V101</f>
        <v>#REF!</v>
      </c>
      <c r="I137" s="568" t="e">
        <f>+G137-H137</f>
        <v>#REF!</v>
      </c>
      <c r="J137" s="568" t="e">
        <f>+'DATOS SIIF'!Y101</f>
        <v>#REF!</v>
      </c>
      <c r="K137" s="568" t="e">
        <f>+'DATOS SIIF'!Z101</f>
        <v>#REF!</v>
      </c>
      <c r="L137" s="568" t="e">
        <f>+'DATOS SIIF'!W101</f>
        <v>#REF!</v>
      </c>
      <c r="M137" s="596">
        <f t="shared" si="46"/>
        <v>0</v>
      </c>
      <c r="N137" s="554">
        <f t="shared" si="47"/>
        <v>0</v>
      </c>
      <c r="O137" s="589" t="e">
        <f t="shared" si="48"/>
        <v>#REF!</v>
      </c>
      <c r="P137" s="590" t="e">
        <f>+'DATOS SIIF'!AB101</f>
        <v>#REF!</v>
      </c>
    </row>
    <row r="138" spans="1:16" x14ac:dyDescent="0.25">
      <c r="A138" s="955"/>
      <c r="B138" s="261" t="e">
        <f>+'DATOS SIIF'!C102</f>
        <v>#REF!</v>
      </c>
      <c r="C138" s="594"/>
      <c r="D138" s="594" t="e">
        <f>+'DATOS SIIF'!P102</f>
        <v>#REF!</v>
      </c>
      <c r="E138" s="594" t="e">
        <f>+'DATOS SIIF'!Q102</f>
        <v>#REF!</v>
      </c>
      <c r="F138" s="553" t="e">
        <f>+'DATOS SIIF'!R102</f>
        <v>#REF!</v>
      </c>
      <c r="G138" s="568" t="e">
        <f>+'DATOS SIIF'!U102</f>
        <v>#REF!</v>
      </c>
      <c r="H138" s="568" t="e">
        <f>+'DATOS SIIF'!V102</f>
        <v>#REF!</v>
      </c>
      <c r="I138" s="568" t="e">
        <f>+G138-H138</f>
        <v>#REF!</v>
      </c>
      <c r="J138" s="568" t="e">
        <f>+'DATOS SIIF'!Y102</f>
        <v>#REF!</v>
      </c>
      <c r="K138" s="568" t="e">
        <f>+'DATOS SIIF'!Z102</f>
        <v>#REF!</v>
      </c>
      <c r="L138" s="568" t="e">
        <f>+'DATOS SIIF'!W102</f>
        <v>#REF!</v>
      </c>
      <c r="M138" s="596">
        <f t="shared" si="46"/>
        <v>0</v>
      </c>
      <c r="N138" s="554">
        <f t="shared" si="47"/>
        <v>0</v>
      </c>
      <c r="O138" s="589" t="e">
        <f t="shared" si="48"/>
        <v>#REF!</v>
      </c>
      <c r="P138" s="590" t="e">
        <f>+'DATOS SIIF'!AB102</f>
        <v>#REF!</v>
      </c>
    </row>
    <row r="139" spans="1:16" ht="27" customHeight="1" x14ac:dyDescent="0.25">
      <c r="A139" s="955"/>
      <c r="B139" s="261" t="e">
        <f>+'DATOS SIIF'!C103</f>
        <v>#REF!</v>
      </c>
      <c r="C139" s="597"/>
      <c r="D139" s="594" t="e">
        <f>+'DATOS SIIF'!P103</f>
        <v>#REF!</v>
      </c>
      <c r="E139" s="594" t="e">
        <f>+'DATOS SIIF'!Q103</f>
        <v>#REF!</v>
      </c>
      <c r="F139" s="553" t="e">
        <f>+'DATOS SIIF'!R103</f>
        <v>#REF!</v>
      </c>
      <c r="G139" s="568" t="e">
        <f>+'DATOS SIIF'!U103</f>
        <v>#REF!</v>
      </c>
      <c r="H139" s="568" t="e">
        <f>+'DATOS SIIF'!V103</f>
        <v>#REF!</v>
      </c>
      <c r="I139" s="568" t="e">
        <f>+G139-H139</f>
        <v>#REF!</v>
      </c>
      <c r="J139" s="568" t="e">
        <f>+'DATOS SIIF'!Y103</f>
        <v>#REF!</v>
      </c>
      <c r="K139" s="568" t="e">
        <f>+'DATOS SIIF'!Z103</f>
        <v>#REF!</v>
      </c>
      <c r="L139" s="568" t="e">
        <f>+'DATOS SIIF'!W103</f>
        <v>#REF!</v>
      </c>
      <c r="M139" s="554">
        <f t="shared" si="46"/>
        <v>0</v>
      </c>
      <c r="N139" s="554">
        <f t="shared" si="47"/>
        <v>0</v>
      </c>
      <c r="O139" s="589" t="e">
        <f t="shared" si="48"/>
        <v>#REF!</v>
      </c>
      <c r="P139" s="590" t="e">
        <f>+'DATOS SIIF'!AB103</f>
        <v>#REF!</v>
      </c>
    </row>
    <row r="140" spans="1:16" x14ac:dyDescent="0.25">
      <c r="A140" s="955"/>
      <c r="B140" s="261" t="e">
        <f>+'DATOS SIIF'!C104</f>
        <v>#REF!</v>
      </c>
      <c r="C140" s="594"/>
      <c r="D140" s="594" t="e">
        <f>+'DATOS SIIF'!P104</f>
        <v>#REF!</v>
      </c>
      <c r="E140" s="594" t="e">
        <f>+'DATOS SIIF'!Q104</f>
        <v>#REF!</v>
      </c>
      <c r="F140" s="553" t="e">
        <f>+'DATOS SIIF'!R104</f>
        <v>#REF!</v>
      </c>
      <c r="G140" s="568" t="e">
        <f>+'DATOS SIIF'!U104</f>
        <v>#REF!</v>
      </c>
      <c r="H140" s="568" t="e">
        <f>+'DATOS SIIF'!V104</f>
        <v>#REF!</v>
      </c>
      <c r="I140" s="568" t="e">
        <f>+G140-H140</f>
        <v>#REF!</v>
      </c>
      <c r="J140" s="568" t="e">
        <f>+'DATOS SIIF'!Y104</f>
        <v>#REF!</v>
      </c>
      <c r="K140" s="568" t="e">
        <f>+'DATOS SIIF'!Z104</f>
        <v>#REF!</v>
      </c>
      <c r="L140" s="568" t="e">
        <f>+'DATOS SIIF'!W104</f>
        <v>#REF!</v>
      </c>
      <c r="M140" s="554">
        <f t="shared" si="46"/>
        <v>0</v>
      </c>
      <c r="N140" s="554">
        <f t="shared" si="47"/>
        <v>0</v>
      </c>
      <c r="O140" s="589" t="e">
        <f t="shared" si="48"/>
        <v>#REF!</v>
      </c>
      <c r="P140" s="590" t="e">
        <f>+'DATOS SIIF'!AB104</f>
        <v>#REF!</v>
      </c>
    </row>
    <row r="141" spans="1:16" x14ac:dyDescent="0.25">
      <c r="A141" s="955"/>
      <c r="B141" s="261"/>
      <c r="C141" s="594"/>
      <c r="D141" s="594"/>
      <c r="E141" s="556" t="s">
        <v>74</v>
      </c>
      <c r="F141" s="557" t="e">
        <f t="shared" ref="F141:L141" si="51">SUM(F136:F140)</f>
        <v>#REF!</v>
      </c>
      <c r="G141" s="557" t="e">
        <f t="shared" si="51"/>
        <v>#REF!</v>
      </c>
      <c r="H141" s="557" t="e">
        <f t="shared" si="51"/>
        <v>#REF!</v>
      </c>
      <c r="I141" s="557" t="e">
        <f t="shared" si="51"/>
        <v>#REF!</v>
      </c>
      <c r="J141" s="557" t="e">
        <f t="shared" si="51"/>
        <v>#REF!</v>
      </c>
      <c r="K141" s="557" t="e">
        <f t="shared" si="51"/>
        <v>#REF!</v>
      </c>
      <c r="L141" s="557" t="e">
        <f t="shared" si="51"/>
        <v>#REF!</v>
      </c>
      <c r="M141" s="575">
        <f t="shared" si="46"/>
        <v>0</v>
      </c>
      <c r="N141" s="575">
        <f t="shared" si="47"/>
        <v>0</v>
      </c>
      <c r="O141" s="559" t="e">
        <f>+I141-L141</f>
        <v>#REF!</v>
      </c>
      <c r="P141" s="560" t="e">
        <f>SUM(P136:P140)</f>
        <v>#REF!</v>
      </c>
    </row>
    <row r="142" spans="1:16" x14ac:dyDescent="0.25">
      <c r="A142" s="955"/>
      <c r="B142" s="261" t="e">
        <f>+'DATOS SIIF'!C105</f>
        <v>#REF!</v>
      </c>
      <c r="C142" s="594"/>
      <c r="D142" s="594" t="e">
        <f>+'DATOS SIIF'!P105</f>
        <v>#REF!</v>
      </c>
      <c r="E142" s="594" t="e">
        <f>+'DATOS SIIF'!Q105</f>
        <v>#REF!</v>
      </c>
      <c r="F142" s="553" t="e">
        <f>+'DATOS SIIF'!R105</f>
        <v>#REF!</v>
      </c>
      <c r="G142" s="568" t="e">
        <f>+'DATOS SIIF'!U105</f>
        <v>#REF!</v>
      </c>
      <c r="H142" s="568" t="e">
        <f>+'DATOS SIIF'!V105</f>
        <v>#REF!</v>
      </c>
      <c r="I142" s="568" t="e">
        <f>+G142-H142</f>
        <v>#REF!</v>
      </c>
      <c r="J142" s="568" t="e">
        <f>+'DATOS SIIF'!Y105</f>
        <v>#REF!</v>
      </c>
      <c r="K142" s="568" t="e">
        <f>+'DATOS SIIF'!Z105</f>
        <v>#REF!</v>
      </c>
      <c r="L142" s="568" t="e">
        <f>+'DATOS SIIF'!W105</f>
        <v>#REF!</v>
      </c>
      <c r="M142" s="554">
        <f t="shared" si="46"/>
        <v>0</v>
      </c>
      <c r="N142" s="554">
        <f t="shared" si="47"/>
        <v>0</v>
      </c>
      <c r="O142" s="589" t="e">
        <f t="shared" si="48"/>
        <v>#REF!</v>
      </c>
      <c r="P142" s="590" t="e">
        <f>+'DATOS SIIF'!AB105</f>
        <v>#REF!</v>
      </c>
    </row>
    <row r="143" spans="1:16" ht="24" x14ac:dyDescent="0.25">
      <c r="A143" s="955"/>
      <c r="B143" s="261"/>
      <c r="C143" s="594"/>
      <c r="D143" s="594"/>
      <c r="E143" s="556" t="s">
        <v>178</v>
      </c>
      <c r="F143" s="557" t="e">
        <f t="shared" ref="F143:L143" si="52">SUM(F142:F142)</f>
        <v>#REF!</v>
      </c>
      <c r="G143" s="557" t="e">
        <f t="shared" si="52"/>
        <v>#REF!</v>
      </c>
      <c r="H143" s="557" t="e">
        <f t="shared" si="52"/>
        <v>#REF!</v>
      </c>
      <c r="I143" s="557" t="e">
        <f t="shared" si="52"/>
        <v>#REF!</v>
      </c>
      <c r="J143" s="557" t="e">
        <f t="shared" si="52"/>
        <v>#REF!</v>
      </c>
      <c r="K143" s="557" t="e">
        <f t="shared" si="52"/>
        <v>#REF!</v>
      </c>
      <c r="L143" s="557" t="e">
        <f t="shared" si="52"/>
        <v>#REF!</v>
      </c>
      <c r="M143" s="575">
        <f t="shared" si="46"/>
        <v>0</v>
      </c>
      <c r="N143" s="575">
        <f t="shared" si="47"/>
        <v>0</v>
      </c>
      <c r="O143" s="559" t="e">
        <f>+I143-L143</f>
        <v>#REF!</v>
      </c>
      <c r="P143" s="560" t="e">
        <f>SUM(P142:P142)</f>
        <v>#REF!</v>
      </c>
    </row>
    <row r="144" spans="1:16" x14ac:dyDescent="0.25">
      <c r="A144" s="955"/>
      <c r="B144" s="261" t="e">
        <f>+'DATOS SIIF'!C106</f>
        <v>#REF!</v>
      </c>
      <c r="C144" s="594"/>
      <c r="D144" s="594" t="e">
        <f>+'DATOS SIIF'!P106</f>
        <v>#REF!</v>
      </c>
      <c r="E144" s="594" t="e">
        <f>+'DATOS SIIF'!Q106</f>
        <v>#REF!</v>
      </c>
      <c r="F144" s="553" t="e">
        <f>+'DATOS SIIF'!R106</f>
        <v>#REF!</v>
      </c>
      <c r="G144" s="568" t="e">
        <f>+'DATOS SIIF'!U106</f>
        <v>#REF!</v>
      </c>
      <c r="H144" s="568" t="e">
        <f>+'DATOS SIIF'!V106</f>
        <v>#REF!</v>
      </c>
      <c r="I144" s="568" t="e">
        <f>+G144-H144</f>
        <v>#REF!</v>
      </c>
      <c r="J144" s="568" t="e">
        <f>+'DATOS SIIF'!Y106</f>
        <v>#REF!</v>
      </c>
      <c r="K144" s="568" t="e">
        <f>+'DATOS SIIF'!Z106</f>
        <v>#REF!</v>
      </c>
      <c r="L144" s="568" t="e">
        <f>+'DATOS SIIF'!W106</f>
        <v>#REF!</v>
      </c>
      <c r="M144" s="595">
        <f t="shared" si="46"/>
        <v>0</v>
      </c>
      <c r="N144" s="595">
        <f t="shared" si="47"/>
        <v>0</v>
      </c>
      <c r="O144" s="589" t="e">
        <f t="shared" si="48"/>
        <v>#REF!</v>
      </c>
      <c r="P144" s="590" t="e">
        <f>+-'DATOS SIIF'!AB106</f>
        <v>#REF!</v>
      </c>
    </row>
    <row r="145" spans="1:16" x14ac:dyDescent="0.25">
      <c r="A145" s="955"/>
      <c r="B145" s="261" t="e">
        <f>+'DATOS SIIF'!C107</f>
        <v>#REF!</v>
      </c>
      <c r="C145" s="594"/>
      <c r="D145" s="594" t="e">
        <f>+'DATOS SIIF'!P107</f>
        <v>#REF!</v>
      </c>
      <c r="E145" s="594" t="e">
        <f>+'DATOS SIIF'!Q107</f>
        <v>#REF!</v>
      </c>
      <c r="F145" s="553" t="e">
        <f>+'DATOS SIIF'!R107</f>
        <v>#REF!</v>
      </c>
      <c r="G145" s="568" t="e">
        <f>+'DATOS SIIF'!U107</f>
        <v>#REF!</v>
      </c>
      <c r="H145" s="568" t="e">
        <f>+'DATOS SIIF'!V107</f>
        <v>#REF!</v>
      </c>
      <c r="I145" s="568" t="e">
        <f>+G145-H145</f>
        <v>#REF!</v>
      </c>
      <c r="J145" s="568" t="e">
        <f>+'DATOS SIIF'!Y107</f>
        <v>#REF!</v>
      </c>
      <c r="K145" s="568" t="e">
        <f>+'DATOS SIIF'!Z107</f>
        <v>#REF!</v>
      </c>
      <c r="L145" s="568" t="e">
        <f>+'DATOS SIIF'!W107</f>
        <v>#REF!</v>
      </c>
      <c r="M145" s="595">
        <f t="shared" si="46"/>
        <v>0</v>
      </c>
      <c r="N145" s="595">
        <f t="shared" si="47"/>
        <v>0</v>
      </c>
      <c r="O145" s="589" t="e">
        <f t="shared" si="48"/>
        <v>#REF!</v>
      </c>
      <c r="P145" s="590" t="e">
        <f>+-'DATOS SIIF'!AB107</f>
        <v>#REF!</v>
      </c>
    </row>
    <row r="146" spans="1:16" x14ac:dyDescent="0.25">
      <c r="A146" s="955"/>
      <c r="B146" s="261" t="e">
        <f>+'DATOS SIIF'!C108</f>
        <v>#REF!</v>
      </c>
      <c r="C146" s="594"/>
      <c r="D146" s="594" t="e">
        <f>+'DATOS SIIF'!P108</f>
        <v>#REF!</v>
      </c>
      <c r="E146" s="594" t="e">
        <f>+'DATOS SIIF'!Q108</f>
        <v>#REF!</v>
      </c>
      <c r="F146" s="553" t="e">
        <f>+'DATOS SIIF'!R108</f>
        <v>#REF!</v>
      </c>
      <c r="G146" s="568" t="e">
        <f>+'DATOS SIIF'!U108</f>
        <v>#REF!</v>
      </c>
      <c r="H146" s="568" t="e">
        <f>+'DATOS SIIF'!V108</f>
        <v>#REF!</v>
      </c>
      <c r="I146" s="568" t="e">
        <f>+G146-H146</f>
        <v>#REF!</v>
      </c>
      <c r="J146" s="568" t="e">
        <f>+'DATOS SIIF'!Y108</f>
        <v>#REF!</v>
      </c>
      <c r="K146" s="568" t="e">
        <f>+'DATOS SIIF'!Z108</f>
        <v>#REF!</v>
      </c>
      <c r="L146" s="568" t="e">
        <f>+'DATOS SIIF'!W108</f>
        <v>#REF!</v>
      </c>
      <c r="M146" s="595">
        <f t="shared" si="46"/>
        <v>0</v>
      </c>
      <c r="N146" s="595">
        <f t="shared" si="47"/>
        <v>0</v>
      </c>
      <c r="O146" s="589" t="e">
        <f t="shared" si="48"/>
        <v>#REF!</v>
      </c>
      <c r="P146" s="590" t="e">
        <f>+-'DATOS SIIF'!AB108</f>
        <v>#REF!</v>
      </c>
    </row>
    <row r="147" spans="1:16" x14ac:dyDescent="0.25">
      <c r="A147" s="955"/>
      <c r="B147" s="261" t="e">
        <f>+'DATOS SIIF'!C109</f>
        <v>#REF!</v>
      </c>
      <c r="C147" s="594"/>
      <c r="D147" s="594" t="e">
        <f>+'DATOS SIIF'!P109</f>
        <v>#REF!</v>
      </c>
      <c r="E147" s="594" t="e">
        <f>+'DATOS SIIF'!Q109</f>
        <v>#REF!</v>
      </c>
      <c r="F147" s="553" t="e">
        <f>+'DATOS SIIF'!R109</f>
        <v>#REF!</v>
      </c>
      <c r="G147" s="568" t="e">
        <f>+'DATOS SIIF'!U109</f>
        <v>#REF!</v>
      </c>
      <c r="H147" s="568" t="e">
        <f>+'DATOS SIIF'!V109</f>
        <v>#REF!</v>
      </c>
      <c r="I147" s="568" t="e">
        <f>+G147-H147</f>
        <v>#REF!</v>
      </c>
      <c r="J147" s="568" t="e">
        <f>+'DATOS SIIF'!Y109</f>
        <v>#REF!</v>
      </c>
      <c r="K147" s="568" t="e">
        <f>+'DATOS SIIF'!Z109</f>
        <v>#REF!</v>
      </c>
      <c r="L147" s="568" t="e">
        <f>+'DATOS SIIF'!W109</f>
        <v>#REF!</v>
      </c>
      <c r="M147" s="595">
        <f t="shared" si="46"/>
        <v>0</v>
      </c>
      <c r="N147" s="595">
        <f t="shared" si="47"/>
        <v>0</v>
      </c>
      <c r="O147" s="589" t="e">
        <f t="shared" si="48"/>
        <v>#REF!</v>
      </c>
      <c r="P147" s="590" t="e">
        <f>+-'DATOS SIIF'!AB109</f>
        <v>#REF!</v>
      </c>
    </row>
    <row r="148" spans="1:16" ht="36" x14ac:dyDescent="0.25">
      <c r="A148" s="955"/>
      <c r="B148" s="261"/>
      <c r="C148" s="594"/>
      <c r="D148" s="594"/>
      <c r="E148" s="556" t="s">
        <v>177</v>
      </c>
      <c r="F148" s="557" t="e">
        <f t="shared" ref="F148:L148" si="53">SUM(F144:F147)</f>
        <v>#REF!</v>
      </c>
      <c r="G148" s="557" t="e">
        <f t="shared" si="53"/>
        <v>#REF!</v>
      </c>
      <c r="H148" s="557" t="e">
        <f t="shared" si="53"/>
        <v>#REF!</v>
      </c>
      <c r="I148" s="557" t="e">
        <f t="shared" si="53"/>
        <v>#REF!</v>
      </c>
      <c r="J148" s="557" t="e">
        <f t="shared" si="53"/>
        <v>#REF!</v>
      </c>
      <c r="K148" s="557" t="e">
        <f t="shared" si="53"/>
        <v>#REF!</v>
      </c>
      <c r="L148" s="557" t="e">
        <f t="shared" si="53"/>
        <v>#REF!</v>
      </c>
      <c r="M148" s="575">
        <f t="shared" si="46"/>
        <v>0</v>
      </c>
      <c r="N148" s="575">
        <f t="shared" si="47"/>
        <v>0</v>
      </c>
      <c r="O148" s="559" t="e">
        <f>+I148-L148</f>
        <v>#REF!</v>
      </c>
      <c r="P148" s="560" t="e">
        <f>SUM(P144:P147)</f>
        <v>#REF!</v>
      </c>
    </row>
    <row r="149" spans="1:16" x14ac:dyDescent="0.25">
      <c r="A149" s="955"/>
      <c r="B149" s="261" t="e">
        <f>+'DATOS SIIF'!C110</f>
        <v>#REF!</v>
      </c>
      <c r="C149" s="594"/>
      <c r="D149" s="594" t="e">
        <f>+'DATOS SIIF'!P110</f>
        <v>#REF!</v>
      </c>
      <c r="E149" s="594" t="e">
        <f>+'DATOS SIIF'!Q110</f>
        <v>#REF!</v>
      </c>
      <c r="F149" s="553" t="e">
        <f>+'DATOS SIIF'!R110</f>
        <v>#REF!</v>
      </c>
      <c r="G149" s="568" t="e">
        <f>+'DATOS SIIF'!U110</f>
        <v>#REF!</v>
      </c>
      <c r="H149" s="568" t="e">
        <f>+'DATOS SIIF'!V110</f>
        <v>#REF!</v>
      </c>
      <c r="I149" s="568" t="e">
        <f>+G149-H149</f>
        <v>#REF!</v>
      </c>
      <c r="J149" s="568" t="e">
        <f>+'DATOS SIIF'!Y110</f>
        <v>#REF!</v>
      </c>
      <c r="K149" s="568" t="e">
        <f>+'DATOS SIIF'!Z110</f>
        <v>#REF!</v>
      </c>
      <c r="L149" s="568" t="e">
        <f>+'DATOS SIIF'!W110</f>
        <v>#REF!</v>
      </c>
      <c r="M149" s="595">
        <f>+IF(ISERROR(J149/I149),0,J149/I149)</f>
        <v>0</v>
      </c>
      <c r="N149" s="595">
        <f>+IF(ISERROR(K149/I149),0,K149/I149)</f>
        <v>0</v>
      </c>
      <c r="O149" s="589" t="e">
        <f t="shared" si="48"/>
        <v>#REF!</v>
      </c>
      <c r="P149" s="590" t="e">
        <f>+'DATOS SIIF'!AB110</f>
        <v>#REF!</v>
      </c>
    </row>
    <row r="150" spans="1:16" x14ac:dyDescent="0.25">
      <c r="A150" s="955"/>
      <c r="B150" s="261"/>
      <c r="C150" s="594"/>
      <c r="D150" s="594"/>
      <c r="E150" s="556" t="s">
        <v>364</v>
      </c>
      <c r="F150" s="557" t="e">
        <f t="shared" ref="F150:L150" si="54">+F149</f>
        <v>#REF!</v>
      </c>
      <c r="G150" s="557" t="e">
        <f t="shared" si="54"/>
        <v>#REF!</v>
      </c>
      <c r="H150" s="557" t="e">
        <f t="shared" si="54"/>
        <v>#REF!</v>
      </c>
      <c r="I150" s="557" t="e">
        <f t="shared" si="54"/>
        <v>#REF!</v>
      </c>
      <c r="J150" s="557" t="e">
        <f t="shared" si="54"/>
        <v>#REF!</v>
      </c>
      <c r="K150" s="557" t="e">
        <f t="shared" si="54"/>
        <v>#REF!</v>
      </c>
      <c r="L150" s="557" t="e">
        <f t="shared" si="54"/>
        <v>#REF!</v>
      </c>
      <c r="M150" s="575">
        <f>+IF(ISERROR(J150/I150),0,J150/I150)</f>
        <v>0</v>
      </c>
      <c r="N150" s="575">
        <f>+IF(ISERROR(K150/I150),0,K150/I150)</f>
        <v>0</v>
      </c>
      <c r="O150" s="559" t="e">
        <f>+I150-L150</f>
        <v>#REF!</v>
      </c>
      <c r="P150" s="560" t="e">
        <f>+P149</f>
        <v>#REF!</v>
      </c>
    </row>
    <row r="151" spans="1:16" s="82" customFormat="1" x14ac:dyDescent="0.25">
      <c r="A151" s="955"/>
      <c r="B151" s="314" t="e">
        <f>+'DATOS SIIF'!C111</f>
        <v>#REF!</v>
      </c>
      <c r="C151" s="598"/>
      <c r="D151" s="598" t="e">
        <f>+'DATOS SIIF'!P111</f>
        <v>#REF!</v>
      </c>
      <c r="E151" s="598" t="e">
        <f>+'DATOS SIIF'!Q111</f>
        <v>#REF!</v>
      </c>
      <c r="F151" s="568" t="e">
        <f>+'DATOS SIIF'!R111</f>
        <v>#REF!</v>
      </c>
      <c r="G151" s="568" t="e">
        <f>+'DATOS SIIF'!U111</f>
        <v>#REF!</v>
      </c>
      <c r="H151" s="568" t="e">
        <f>+'DATOS SIIF'!V111</f>
        <v>#REF!</v>
      </c>
      <c r="I151" s="568" t="e">
        <f>+G151-H151</f>
        <v>#REF!</v>
      </c>
      <c r="J151" s="568" t="e">
        <f>+'DATOS SIIF'!Y111</f>
        <v>#REF!</v>
      </c>
      <c r="K151" s="568" t="e">
        <f>+'DATOS SIIF'!Z111</f>
        <v>#REF!</v>
      </c>
      <c r="L151" s="568" t="e">
        <f>+'DATOS SIIF'!W111</f>
        <v>#REF!</v>
      </c>
      <c r="M151" s="599">
        <f>+IF(ISERROR(J151/I151),0,J151/I151)</f>
        <v>0</v>
      </c>
      <c r="N151" s="599">
        <f>+IF(ISERROR(K151/I151),0,K151/I151)</f>
        <v>0</v>
      </c>
      <c r="O151" s="589" t="e">
        <f t="shared" si="48"/>
        <v>#REF!</v>
      </c>
      <c r="P151" s="590" t="e">
        <f>+'DATOS SIIF'!AB111</f>
        <v>#REF!</v>
      </c>
    </row>
    <row r="152" spans="1:16" x14ac:dyDescent="0.25">
      <c r="A152" s="955"/>
      <c r="B152" s="960"/>
      <c r="C152" s="961"/>
      <c r="D152" s="962"/>
      <c r="E152" s="576" t="s">
        <v>48</v>
      </c>
      <c r="F152" s="577" t="e">
        <f>SUM(F151:F151)</f>
        <v>#REF!</v>
      </c>
      <c r="G152" s="577" t="e">
        <f>SUM(G151:G151)</f>
        <v>#REF!</v>
      </c>
      <c r="H152" s="577" t="e">
        <f>SUM(H151:H151)</f>
        <v>#REF!</v>
      </c>
      <c r="I152" s="577" t="e">
        <f>+G152-H152</f>
        <v>#REF!</v>
      </c>
      <c r="J152" s="577" t="e">
        <f>SUM(J151:J151)</f>
        <v>#REF!</v>
      </c>
      <c r="K152" s="577" t="e">
        <f>SUM(K151:K151)</f>
        <v>#REF!</v>
      </c>
      <c r="L152" s="577" t="e">
        <f>+J152-K152</f>
        <v>#REF!</v>
      </c>
      <c r="M152" s="578">
        <f t="shared" si="46"/>
        <v>0</v>
      </c>
      <c r="N152" s="578">
        <f t="shared" si="47"/>
        <v>0</v>
      </c>
      <c r="O152" s="579" t="e">
        <f>SUM(O151:O151)</f>
        <v>#REF!</v>
      </c>
      <c r="P152" s="580" t="e">
        <f>+N152-O152</f>
        <v>#REF!</v>
      </c>
    </row>
    <row r="153" spans="1:16" x14ac:dyDescent="0.25">
      <c r="A153" s="955"/>
      <c r="B153" s="963"/>
      <c r="C153" s="964"/>
      <c r="D153" s="965"/>
      <c r="E153" s="576" t="s">
        <v>49</v>
      </c>
      <c r="F153" s="577" t="e">
        <f t="shared" ref="F153:L153" si="55">+F133+F135+F141+F148+F143+F150</f>
        <v>#REF!</v>
      </c>
      <c r="G153" s="577" t="e">
        <f t="shared" si="55"/>
        <v>#REF!</v>
      </c>
      <c r="H153" s="577" t="e">
        <f t="shared" si="55"/>
        <v>#REF!</v>
      </c>
      <c r="I153" s="577" t="e">
        <f t="shared" si="55"/>
        <v>#REF!</v>
      </c>
      <c r="J153" s="577" t="e">
        <f t="shared" si="55"/>
        <v>#REF!</v>
      </c>
      <c r="K153" s="577" t="e">
        <f t="shared" si="55"/>
        <v>#REF!</v>
      </c>
      <c r="L153" s="577" t="e">
        <f t="shared" si="55"/>
        <v>#REF!</v>
      </c>
      <c r="M153" s="578">
        <f t="shared" si="46"/>
        <v>0</v>
      </c>
      <c r="N153" s="578">
        <f t="shared" si="47"/>
        <v>0</v>
      </c>
      <c r="O153" s="579" t="e">
        <f>+O133+O135+O141+O148+O143+O150</f>
        <v>#REF!</v>
      </c>
      <c r="P153" s="580" t="e">
        <f>+P133+P135+P141+P148+P143+P150</f>
        <v>#REF!</v>
      </c>
    </row>
    <row r="154" spans="1:16" ht="15.75" thickBot="1" x14ac:dyDescent="0.3">
      <c r="A154" s="956"/>
      <c r="B154" s="966"/>
      <c r="C154" s="967"/>
      <c r="D154" s="968"/>
      <c r="E154" s="581" t="s">
        <v>51</v>
      </c>
      <c r="F154" s="582" t="e">
        <f t="shared" ref="F154:L154" si="56">SUM(F152+F153)</f>
        <v>#REF!</v>
      </c>
      <c r="G154" s="582" t="e">
        <f t="shared" si="56"/>
        <v>#REF!</v>
      </c>
      <c r="H154" s="582" t="e">
        <f t="shared" si="56"/>
        <v>#REF!</v>
      </c>
      <c r="I154" s="582" t="e">
        <f t="shared" si="56"/>
        <v>#REF!</v>
      </c>
      <c r="J154" s="582" t="e">
        <f t="shared" si="56"/>
        <v>#REF!</v>
      </c>
      <c r="K154" s="582" t="e">
        <f t="shared" si="56"/>
        <v>#REF!</v>
      </c>
      <c r="L154" s="582" t="e">
        <f t="shared" si="56"/>
        <v>#REF!</v>
      </c>
      <c r="M154" s="583">
        <f t="shared" si="46"/>
        <v>0</v>
      </c>
      <c r="N154" s="583">
        <f t="shared" si="47"/>
        <v>0</v>
      </c>
      <c r="O154" s="584" t="e">
        <f>SUM(O152+O153)</f>
        <v>#REF!</v>
      </c>
      <c r="P154" s="585" t="e">
        <f>SUM(P152+P153)</f>
        <v>#REF!</v>
      </c>
    </row>
    <row r="155" spans="1:16" ht="16.5" thickBot="1" x14ac:dyDescent="0.3">
      <c r="A155" s="497"/>
      <c r="B155" s="88"/>
      <c r="C155" s="10"/>
      <c r="D155" s="519"/>
      <c r="E155" s="488"/>
      <c r="F155" s="498"/>
      <c r="G155" s="498"/>
      <c r="H155" s="498"/>
      <c r="I155" s="498"/>
      <c r="J155" s="682"/>
      <c r="K155" s="682"/>
      <c r="L155" s="498"/>
      <c r="M155" s="499"/>
      <c r="N155" s="499"/>
      <c r="O155" s="498"/>
      <c r="P155" s="498"/>
    </row>
    <row r="156" spans="1:16" s="83" customFormat="1" ht="60" customHeight="1" thickBot="1" x14ac:dyDescent="0.25">
      <c r="A156" s="493" t="s">
        <v>6</v>
      </c>
      <c r="B156" s="494" t="s">
        <v>7</v>
      </c>
      <c r="C156" s="494" t="s">
        <v>243</v>
      </c>
      <c r="D156" s="494" t="s">
        <v>484</v>
      </c>
      <c r="E156" s="494" t="s">
        <v>480</v>
      </c>
      <c r="F156" s="495" t="s">
        <v>101</v>
      </c>
      <c r="G156" s="495" t="s">
        <v>181</v>
      </c>
      <c r="H156" s="495" t="s">
        <v>104</v>
      </c>
      <c r="I156" s="495" t="s">
        <v>277</v>
      </c>
      <c r="J156" s="495" t="s">
        <v>25</v>
      </c>
      <c r="K156" s="495" t="s">
        <v>26</v>
      </c>
      <c r="L156" s="495" t="s">
        <v>24</v>
      </c>
      <c r="M156" s="494" t="s">
        <v>43</v>
      </c>
      <c r="N156" s="494" t="s">
        <v>103</v>
      </c>
      <c r="O156" s="509" t="s">
        <v>183</v>
      </c>
      <c r="P156" s="496" t="s">
        <v>28</v>
      </c>
    </row>
    <row r="157" spans="1:16" s="91" customFormat="1" ht="12" x14ac:dyDescent="0.2">
      <c r="A157" s="1000" t="s">
        <v>482</v>
      </c>
      <c r="B157" s="666" t="e">
        <f>+'DATOS SIIF'!C120</f>
        <v>#REF!</v>
      </c>
      <c r="C157" s="899"/>
      <c r="D157" s="899" t="e">
        <f>+'DATOS SIIF'!Q120</f>
        <v>#REF!</v>
      </c>
      <c r="E157" s="899" t="e">
        <f>+'DATOS SIIF'!Q120</f>
        <v>#REF!</v>
      </c>
      <c r="F157" s="900" t="e">
        <f>+'DATOS SIIF'!R120</f>
        <v>#REF!</v>
      </c>
      <c r="G157" s="900" t="e">
        <f>+'DATOS SIIF'!U120</f>
        <v>#REF!</v>
      </c>
      <c r="H157" s="900" t="e">
        <f>+'DATOS SIIF'!V118</f>
        <v>#REF!</v>
      </c>
      <c r="I157" s="900" t="e">
        <f>+G157-H157</f>
        <v>#REF!</v>
      </c>
      <c r="J157" s="900" t="e">
        <f>+'DATOS SIIF'!Y120</f>
        <v>#REF!</v>
      </c>
      <c r="K157" s="900" t="e">
        <f>+'DATOS SIIF'!Z120</f>
        <v>#REF!</v>
      </c>
      <c r="L157" s="900" t="e">
        <f>+'DATOS SIIF'!W120</f>
        <v>#REF!</v>
      </c>
      <c r="M157" s="901">
        <f t="shared" ref="M157:M171" si="57">+IF(ISERROR(J157/I157),0,J157/I157)</f>
        <v>0</v>
      </c>
      <c r="N157" s="901">
        <f t="shared" ref="N157:N171" si="58">+IF(ISERROR(K157/I157),0,K157/I157)</f>
        <v>0</v>
      </c>
      <c r="O157" s="902" t="e">
        <f>+'DATOS SIIF'!X120</f>
        <v>#REF!</v>
      </c>
      <c r="P157" s="903" t="e">
        <f>+'DATOS SIIF'!AB120</f>
        <v>#REF!</v>
      </c>
    </row>
    <row r="158" spans="1:16" s="91" customFormat="1" ht="12" x14ac:dyDescent="0.2">
      <c r="A158" s="1001"/>
      <c r="B158" s="667" t="e">
        <f>+'DATOS SIIF'!C121</f>
        <v>#REF!</v>
      </c>
      <c r="C158" s="594"/>
      <c r="D158" s="594" t="e">
        <f>+'DATOS SIIF'!Q121</f>
        <v>#REF!</v>
      </c>
      <c r="E158" s="594" t="e">
        <f>+'DATOS SIIF'!Q121</f>
        <v>#REF!</v>
      </c>
      <c r="F158" s="553" t="e">
        <f>+'DATOS SIIF'!R121</f>
        <v>#REF!</v>
      </c>
      <c r="G158" s="553" t="e">
        <f>+'DATOS SIIF'!U121</f>
        <v>#REF!</v>
      </c>
      <c r="H158" s="553" t="e">
        <f>+'DATOS SIIF'!V119</f>
        <v>#REF!</v>
      </c>
      <c r="I158" s="553" t="e">
        <f>+G158-H158</f>
        <v>#REF!</v>
      </c>
      <c r="J158" s="553" t="e">
        <f>+'DATOS SIIF'!Y121</f>
        <v>#REF!</v>
      </c>
      <c r="K158" s="553" t="e">
        <f>+'DATOS SIIF'!Z121</f>
        <v>#REF!</v>
      </c>
      <c r="L158" s="553" t="e">
        <f>+'DATOS SIIF'!W121</f>
        <v>#REF!</v>
      </c>
      <c r="M158" s="554">
        <f t="shared" si="57"/>
        <v>0</v>
      </c>
      <c r="N158" s="554">
        <f t="shared" si="58"/>
        <v>0</v>
      </c>
      <c r="O158" s="555" t="e">
        <f>+'DATOS SIIF'!X121</f>
        <v>#REF!</v>
      </c>
      <c r="P158" s="562" t="e">
        <f>+'DATOS SIIF'!AB121</f>
        <v>#REF!</v>
      </c>
    </row>
    <row r="159" spans="1:16" s="91" customFormat="1" ht="12" x14ac:dyDescent="0.2">
      <c r="A159" s="1001"/>
      <c r="B159" s="260" t="e">
        <f>+'DATOS SIIF'!C122</f>
        <v>#REF!</v>
      </c>
      <c r="C159" s="592"/>
      <c r="D159" s="592" t="e">
        <f>+'DATOS SIIF'!Q122</f>
        <v>#REF!</v>
      </c>
      <c r="E159" s="592" t="e">
        <f>+'DATOS SIIF'!Q122</f>
        <v>#REF!</v>
      </c>
      <c r="F159" s="548" t="e">
        <f>+'DATOS SIIF'!R122</f>
        <v>#REF!</v>
      </c>
      <c r="G159" s="548" t="e">
        <f>+'DATOS SIIF'!U122</f>
        <v>#REF!</v>
      </c>
      <c r="H159" s="548" t="e">
        <f>+'DATOS SIIF'!V120</f>
        <v>#REF!</v>
      </c>
      <c r="I159" s="548" t="e">
        <f>+G159-H159</f>
        <v>#REF!</v>
      </c>
      <c r="J159" s="548" t="e">
        <f>+'DATOS SIIF'!Y122</f>
        <v>#REF!</v>
      </c>
      <c r="K159" s="548" t="e">
        <f>+'DATOS SIIF'!Z122</f>
        <v>#REF!</v>
      </c>
      <c r="L159" s="548" t="e">
        <f>+'DATOS SIIF'!W122</f>
        <v>#REF!</v>
      </c>
      <c r="M159" s="549">
        <f t="shared" si="57"/>
        <v>0</v>
      </c>
      <c r="N159" s="549">
        <f t="shared" si="58"/>
        <v>0</v>
      </c>
      <c r="O159" s="550" t="e">
        <f>+'DATOS SIIF'!X122</f>
        <v>#REF!</v>
      </c>
      <c r="P159" s="551" t="e">
        <f>+'DATOS SIIF'!AB122</f>
        <v>#REF!</v>
      </c>
    </row>
    <row r="160" spans="1:16" s="91" customFormat="1" ht="18" customHeight="1" x14ac:dyDescent="0.2">
      <c r="A160" s="1001"/>
      <c r="B160" s="261"/>
      <c r="C160" s="594"/>
      <c r="D160" s="594"/>
      <c r="E160" s="556" t="s">
        <v>46</v>
      </c>
      <c r="F160" s="557" t="e">
        <f>SUM(F157:F159)</f>
        <v>#REF!</v>
      </c>
      <c r="G160" s="557" t="e">
        <f>SUM(G157:G159)</f>
        <v>#REF!</v>
      </c>
      <c r="H160" s="557" t="e">
        <f>SUM(H157:H159)</f>
        <v>#REF!</v>
      </c>
      <c r="I160" s="557" t="e">
        <f>SUM(I157:I159)</f>
        <v>#REF!</v>
      </c>
      <c r="J160" s="557" t="e">
        <f>SUM(J157:J159)</f>
        <v>#REF!</v>
      </c>
      <c r="K160" s="557" t="e">
        <f>+K157+K158+K159</f>
        <v>#REF!</v>
      </c>
      <c r="L160" s="557" t="e">
        <f>+L157+L158+L159</f>
        <v>#REF!</v>
      </c>
      <c r="M160" s="575">
        <f t="shared" si="57"/>
        <v>0</v>
      </c>
      <c r="N160" s="575">
        <f t="shared" si="58"/>
        <v>0</v>
      </c>
      <c r="O160" s="559" t="e">
        <f>+I160-L160</f>
        <v>#REF!</v>
      </c>
      <c r="P160" s="560" t="e">
        <f>+P157+P158+P159</f>
        <v>#REF!</v>
      </c>
    </row>
    <row r="161" spans="1:16" s="91" customFormat="1" ht="24.75" customHeight="1" x14ac:dyDescent="0.2">
      <c r="A161" s="1001"/>
      <c r="B161" s="261" t="e">
        <f>+'DATOS SIIF'!C123</f>
        <v>#REF!</v>
      </c>
      <c r="C161" s="594"/>
      <c r="D161" s="594" t="e">
        <f>+'DATOS SIIF'!Q123</f>
        <v>#REF!</v>
      </c>
      <c r="E161" s="594" t="e">
        <f>+'DATOS SIIF'!Q123</f>
        <v>#REF!</v>
      </c>
      <c r="F161" s="553" t="e">
        <f>+'DATOS SIIF'!R123</f>
        <v>#REF!</v>
      </c>
      <c r="G161" s="553" t="e">
        <f>+'DATOS SIIF'!U123</f>
        <v>#REF!</v>
      </c>
      <c r="H161" s="553" t="e">
        <f>+'DATOS SIIF'!V123</f>
        <v>#REF!</v>
      </c>
      <c r="I161" s="553" t="e">
        <f>+G161-H161</f>
        <v>#REF!</v>
      </c>
      <c r="J161" s="553" t="e">
        <f>+'DATOS SIIF'!Y123</f>
        <v>#REF!</v>
      </c>
      <c r="K161" s="553" t="e">
        <f>+'DATOS SIIF'!Z123</f>
        <v>#REF!</v>
      </c>
      <c r="L161" s="553" t="e">
        <f>+'DATOS SIIF'!W123</f>
        <v>#REF!</v>
      </c>
      <c r="M161" s="554">
        <f t="shared" si="57"/>
        <v>0</v>
      </c>
      <c r="N161" s="554">
        <f t="shared" si="58"/>
        <v>0</v>
      </c>
      <c r="O161" s="555" t="e">
        <f>+'DATOS SIIF'!X123</f>
        <v>#REF!</v>
      </c>
      <c r="P161" s="562" t="e">
        <f>+'DATOS SIIF'!AB123</f>
        <v>#REF!</v>
      </c>
    </row>
    <row r="162" spans="1:16" s="91" customFormat="1" ht="24" x14ac:dyDescent="0.2">
      <c r="A162" s="1001"/>
      <c r="B162" s="261"/>
      <c r="C162" s="594"/>
      <c r="D162" s="594"/>
      <c r="E162" s="556" t="s">
        <v>176</v>
      </c>
      <c r="F162" s="557" t="e">
        <f t="shared" ref="F162:L162" si="59">SUM(F161:F161)</f>
        <v>#REF!</v>
      </c>
      <c r="G162" s="557" t="e">
        <f t="shared" si="59"/>
        <v>#REF!</v>
      </c>
      <c r="H162" s="557" t="e">
        <f t="shared" si="59"/>
        <v>#REF!</v>
      </c>
      <c r="I162" s="557" t="e">
        <f t="shared" si="59"/>
        <v>#REF!</v>
      </c>
      <c r="J162" s="557" t="e">
        <f t="shared" si="59"/>
        <v>#REF!</v>
      </c>
      <c r="K162" s="557" t="e">
        <f t="shared" si="59"/>
        <v>#REF!</v>
      </c>
      <c r="L162" s="557" t="e">
        <f t="shared" si="59"/>
        <v>#REF!</v>
      </c>
      <c r="M162" s="575">
        <f t="shared" si="57"/>
        <v>0</v>
      </c>
      <c r="N162" s="575">
        <f t="shared" si="58"/>
        <v>0</v>
      </c>
      <c r="O162" s="559" t="e">
        <f>+I162-L162</f>
        <v>#REF!</v>
      </c>
      <c r="P162" s="560" t="e">
        <f>+P161</f>
        <v>#REF!</v>
      </c>
    </row>
    <row r="163" spans="1:16" s="91" customFormat="1" ht="12" x14ac:dyDescent="0.2">
      <c r="A163" s="1001"/>
      <c r="B163" s="261" t="s">
        <v>175</v>
      </c>
      <c r="C163" s="594"/>
      <c r="D163" s="594" t="e">
        <f>+'DATOS SIIF'!Q124</f>
        <v>#REF!</v>
      </c>
      <c r="E163" s="594" t="e">
        <f>+'DATOS SIIF'!Q124</f>
        <v>#REF!</v>
      </c>
      <c r="F163" s="553" t="e">
        <f>+'DATOS SIIF'!R124</f>
        <v>#REF!</v>
      </c>
      <c r="G163" s="553" t="e">
        <f>+'DATOS SIIF'!U124</f>
        <v>#REF!</v>
      </c>
      <c r="H163" s="553" t="e">
        <f>+'DATOS SIIF'!V124</f>
        <v>#REF!</v>
      </c>
      <c r="I163" s="553" t="e">
        <f>+G163-H163</f>
        <v>#REF!</v>
      </c>
      <c r="J163" s="553" t="e">
        <f>+'DATOS SIIF'!Y124</f>
        <v>#REF!</v>
      </c>
      <c r="K163" s="553" t="e">
        <f>+'DATOS SIIF'!Z124</f>
        <v>#REF!</v>
      </c>
      <c r="L163" s="553" t="e">
        <f>+'DATOS SIIF'!W124</f>
        <v>#REF!</v>
      </c>
      <c r="M163" s="554">
        <f t="shared" si="57"/>
        <v>0</v>
      </c>
      <c r="N163" s="554">
        <f t="shared" si="58"/>
        <v>0</v>
      </c>
      <c r="O163" s="555" t="e">
        <f>+I163-L163</f>
        <v>#REF!</v>
      </c>
      <c r="P163" s="562" t="e">
        <f>+'DATOS SIIF'!AB124</f>
        <v>#REF!</v>
      </c>
    </row>
    <row r="164" spans="1:16" s="91" customFormat="1" ht="12" x14ac:dyDescent="0.2">
      <c r="A164" s="1001"/>
      <c r="B164" s="261"/>
      <c r="C164" s="594"/>
      <c r="D164" s="594"/>
      <c r="E164" s="556" t="s">
        <v>47</v>
      </c>
      <c r="F164" s="557" t="e">
        <f t="shared" ref="F164:L164" si="60">SUM(F163:F163)</f>
        <v>#REF!</v>
      </c>
      <c r="G164" s="557" t="e">
        <f t="shared" si="60"/>
        <v>#REF!</v>
      </c>
      <c r="H164" s="557" t="e">
        <f t="shared" si="60"/>
        <v>#REF!</v>
      </c>
      <c r="I164" s="557" t="e">
        <f t="shared" si="60"/>
        <v>#REF!</v>
      </c>
      <c r="J164" s="557" t="e">
        <f t="shared" si="60"/>
        <v>#REF!</v>
      </c>
      <c r="K164" s="557" t="e">
        <f t="shared" si="60"/>
        <v>#REF!</v>
      </c>
      <c r="L164" s="557" t="e">
        <f t="shared" si="60"/>
        <v>#REF!</v>
      </c>
      <c r="M164" s="575">
        <f t="shared" si="57"/>
        <v>0</v>
      </c>
      <c r="N164" s="575">
        <f t="shared" si="58"/>
        <v>0</v>
      </c>
      <c r="O164" s="559" t="e">
        <f>+I164-L164</f>
        <v>#REF!</v>
      </c>
      <c r="P164" s="560"/>
    </row>
    <row r="165" spans="1:16" s="91" customFormat="1" ht="27.75" customHeight="1" x14ac:dyDescent="0.2">
      <c r="A165" s="1001"/>
      <c r="B165" s="261" t="e">
        <f>+'DATOS SIIF'!C125</f>
        <v>#REF!</v>
      </c>
      <c r="C165" s="594"/>
      <c r="D165" s="594" t="e">
        <f>+'DATOS SIIF'!P125</f>
        <v>#REF!</v>
      </c>
      <c r="E165" s="552" t="e">
        <f>+D165</f>
        <v>#REF!</v>
      </c>
      <c r="F165" s="553" t="e">
        <f>+'DATOS SIIF'!R125</f>
        <v>#REF!</v>
      </c>
      <c r="G165" s="553" t="e">
        <f>+'DATOS SIIF'!U125</f>
        <v>#REF!</v>
      </c>
      <c r="H165" s="573" t="e">
        <f>+'DATOS SIIF'!V125</f>
        <v>#REF!</v>
      </c>
      <c r="I165" s="573" t="e">
        <f>+G165-H165</f>
        <v>#REF!</v>
      </c>
      <c r="J165" s="573" t="e">
        <f>+'DATOS SIIF'!Y125</f>
        <v>#REF!</v>
      </c>
      <c r="K165" s="573" t="e">
        <f>+'DATOS SIIF'!Z125</f>
        <v>#REF!</v>
      </c>
      <c r="L165" s="553" t="e">
        <f>+'DATOS SIIF'!W125</f>
        <v>#REF!</v>
      </c>
      <c r="M165" s="554">
        <f>+IF(ISERROR(J165/I165),0,J165/I165)</f>
        <v>0</v>
      </c>
      <c r="N165" s="554">
        <f>+IF(ISERROR(K165/I165),0,K165/I165)</f>
        <v>0</v>
      </c>
      <c r="O165" s="555" t="e">
        <f>+'DATOS SIIF'!X125</f>
        <v>#REF!</v>
      </c>
      <c r="P165" s="562" t="e">
        <f>+'DATOS SIIF'!AB125</f>
        <v>#REF!</v>
      </c>
    </row>
    <row r="166" spans="1:16" s="91" customFormat="1" ht="12" x14ac:dyDescent="0.2">
      <c r="A166" s="1001"/>
      <c r="B166" s="261" t="e">
        <f>+'DATOS SIIF'!C126</f>
        <v>#REF!</v>
      </c>
      <c r="C166" s="594"/>
      <c r="D166" s="594" t="e">
        <f>+'DATOS SIIF'!P126</f>
        <v>#REF!</v>
      </c>
      <c r="E166" s="594" t="e">
        <f>+'DATOS SIIF'!Q126</f>
        <v>#REF!</v>
      </c>
      <c r="F166" s="553" t="e">
        <f>+'DATOS SIIF'!R126</f>
        <v>#REF!</v>
      </c>
      <c r="G166" s="553" t="e">
        <f>+'DATOS SIIF'!U126</f>
        <v>#REF!</v>
      </c>
      <c r="H166" s="553" t="e">
        <f>+'DATOS SIIF'!V126</f>
        <v>#REF!</v>
      </c>
      <c r="I166" s="573" t="e">
        <f>+G166-H166</f>
        <v>#REF!</v>
      </c>
      <c r="J166" s="573" t="e">
        <f>+'DATOS SIIF'!Y126</f>
        <v>#REF!</v>
      </c>
      <c r="K166" s="573" t="e">
        <f>+'DATOS SIIF'!Z126</f>
        <v>#REF!</v>
      </c>
      <c r="L166" s="553" t="e">
        <f>+'DATOS SIIF'!W126</f>
        <v>#REF!</v>
      </c>
      <c r="M166" s="554">
        <f t="shared" si="57"/>
        <v>0</v>
      </c>
      <c r="N166" s="554">
        <f t="shared" si="58"/>
        <v>0</v>
      </c>
      <c r="O166" s="555" t="e">
        <f>+I166-L166</f>
        <v>#REF!</v>
      </c>
      <c r="P166" s="562" t="e">
        <f>+'DATOS SIIF'!AB126</f>
        <v>#REF!</v>
      </c>
    </row>
    <row r="167" spans="1:16" s="91" customFormat="1" ht="24" x14ac:dyDescent="0.2">
      <c r="A167" s="1001"/>
      <c r="B167" s="261"/>
      <c r="C167" s="904"/>
      <c r="D167" s="594"/>
      <c r="E167" s="556" t="s">
        <v>539</v>
      </c>
      <c r="F167" s="557" t="e">
        <f>+F165+F166</f>
        <v>#REF!</v>
      </c>
      <c r="G167" s="557" t="e">
        <f t="shared" ref="G167:L167" si="61">+G165+G166</f>
        <v>#REF!</v>
      </c>
      <c r="H167" s="557" t="e">
        <f t="shared" si="61"/>
        <v>#REF!</v>
      </c>
      <c r="I167" s="557" t="e">
        <f t="shared" si="61"/>
        <v>#REF!</v>
      </c>
      <c r="J167" s="557" t="e">
        <f t="shared" si="61"/>
        <v>#REF!</v>
      </c>
      <c r="K167" s="557" t="e">
        <f t="shared" si="61"/>
        <v>#REF!</v>
      </c>
      <c r="L167" s="557" t="e">
        <f t="shared" si="61"/>
        <v>#REF!</v>
      </c>
      <c r="M167" s="575">
        <f>+IF(ISERROR(J167/I167),0,J167/I167)</f>
        <v>0</v>
      </c>
      <c r="N167" s="575">
        <f>+IF(ISERROR(K167/I167),0,K167/I167)</f>
        <v>0</v>
      </c>
      <c r="O167" s="559" t="e">
        <f>+I167-L167</f>
        <v>#REF!</v>
      </c>
      <c r="P167" s="560" t="e">
        <f>+P165+P166</f>
        <v>#REF!</v>
      </c>
    </row>
    <row r="168" spans="1:16" s="91" customFormat="1" ht="12" x14ac:dyDescent="0.2">
      <c r="A168" s="1001"/>
      <c r="B168" s="261" t="e">
        <f>+'DATOS SIIF'!C127</f>
        <v>#REF!</v>
      </c>
      <c r="C168" s="904"/>
      <c r="D168" s="594">
        <f>+'DATOS SIIF'!P127</f>
        <v>0</v>
      </c>
      <c r="E168" s="594" t="e">
        <f>+'DATOS SIIF'!Q127</f>
        <v>#REF!</v>
      </c>
      <c r="F168" s="553" t="e">
        <f>+'DATOS SIIF'!R127</f>
        <v>#REF!</v>
      </c>
      <c r="G168" s="553" t="e">
        <f>+'DATOS SIIF'!U127</f>
        <v>#REF!</v>
      </c>
      <c r="H168" s="553" t="e">
        <f>+'DATOS SIIF'!V127</f>
        <v>#REF!</v>
      </c>
      <c r="I168" s="573" t="e">
        <f>+G168-H168</f>
        <v>#REF!</v>
      </c>
      <c r="J168" s="573" t="e">
        <f>+'DATOS SIIF'!Y127</f>
        <v>#REF!</v>
      </c>
      <c r="K168" s="573" t="e">
        <f>+'DATOS SIIF'!Z127</f>
        <v>#REF!</v>
      </c>
      <c r="L168" s="553" t="e">
        <f>+'DATOS SIIF'!W127</f>
        <v>#REF!</v>
      </c>
      <c r="M168" s="554">
        <f t="shared" si="57"/>
        <v>0</v>
      </c>
      <c r="N168" s="554">
        <f t="shared" si="58"/>
        <v>0</v>
      </c>
      <c r="O168" s="555" t="e">
        <f>+I168-L168</f>
        <v>#REF!</v>
      </c>
      <c r="P168" s="562" t="e">
        <f>+'DATOS SIIF'!AB127</f>
        <v>#REF!</v>
      </c>
    </row>
    <row r="169" spans="1:16" s="91" customFormat="1" ht="12" x14ac:dyDescent="0.2">
      <c r="A169" s="1001"/>
      <c r="B169" s="960"/>
      <c r="C169" s="961"/>
      <c r="D169" s="962"/>
      <c r="E169" s="576" t="s">
        <v>88</v>
      </c>
      <c r="F169" s="577" t="e">
        <f>+F168</f>
        <v>#REF!</v>
      </c>
      <c r="G169" s="577" t="e">
        <f t="shared" ref="G169:L169" si="62">+G168</f>
        <v>#REF!</v>
      </c>
      <c r="H169" s="577" t="e">
        <f t="shared" si="62"/>
        <v>#REF!</v>
      </c>
      <c r="I169" s="577" t="e">
        <f t="shared" si="62"/>
        <v>#REF!</v>
      </c>
      <c r="J169" s="577" t="e">
        <f t="shared" si="62"/>
        <v>#REF!</v>
      </c>
      <c r="K169" s="577" t="e">
        <f t="shared" si="62"/>
        <v>#REF!</v>
      </c>
      <c r="L169" s="577" t="e">
        <f t="shared" si="62"/>
        <v>#REF!</v>
      </c>
      <c r="M169" s="578">
        <f t="shared" si="57"/>
        <v>0</v>
      </c>
      <c r="N169" s="578">
        <f t="shared" si="58"/>
        <v>0</v>
      </c>
      <c r="O169" s="579" t="e">
        <f>+O168</f>
        <v>#REF!</v>
      </c>
      <c r="P169" s="580" t="e">
        <f>+P168</f>
        <v>#REF!</v>
      </c>
    </row>
    <row r="170" spans="1:16" s="91" customFormat="1" ht="12" x14ac:dyDescent="0.2">
      <c r="A170" s="1001"/>
      <c r="B170" s="963"/>
      <c r="C170" s="964"/>
      <c r="D170" s="965"/>
      <c r="E170" s="576" t="s">
        <v>49</v>
      </c>
      <c r="F170" s="577" t="e">
        <f>+F167+F164+F162+F160</f>
        <v>#REF!</v>
      </c>
      <c r="G170" s="577" t="e">
        <f t="shared" ref="G170:L170" si="63">+G167+G164+G162+G160</f>
        <v>#REF!</v>
      </c>
      <c r="H170" s="577" t="e">
        <f t="shared" si="63"/>
        <v>#REF!</v>
      </c>
      <c r="I170" s="577" t="e">
        <f t="shared" si="63"/>
        <v>#REF!</v>
      </c>
      <c r="J170" s="577" t="e">
        <f t="shared" si="63"/>
        <v>#REF!</v>
      </c>
      <c r="K170" s="577" t="e">
        <f t="shared" si="63"/>
        <v>#REF!</v>
      </c>
      <c r="L170" s="577" t="e">
        <f t="shared" si="63"/>
        <v>#REF!</v>
      </c>
      <c r="M170" s="578">
        <f t="shared" si="57"/>
        <v>0</v>
      </c>
      <c r="N170" s="578">
        <f t="shared" si="58"/>
        <v>0</v>
      </c>
      <c r="O170" s="579" t="e">
        <f>+O167+O164+O162+O160</f>
        <v>#REF!</v>
      </c>
      <c r="P170" s="580" t="e">
        <f>+P167+P164+P162+P160</f>
        <v>#REF!</v>
      </c>
    </row>
    <row r="171" spans="1:16" s="91" customFormat="1" ht="12.75" thickBot="1" x14ac:dyDescent="0.25">
      <c r="A171" s="1002"/>
      <c r="B171" s="966"/>
      <c r="C171" s="967"/>
      <c r="D171" s="968"/>
      <c r="E171" s="581" t="s">
        <v>50</v>
      </c>
      <c r="F171" s="582" t="e">
        <f>+F169+F170</f>
        <v>#REF!</v>
      </c>
      <c r="G171" s="582" t="e">
        <f t="shared" ref="G171:L171" si="64">+G169+G170</f>
        <v>#REF!</v>
      </c>
      <c r="H171" s="582" t="e">
        <f t="shared" si="64"/>
        <v>#REF!</v>
      </c>
      <c r="I171" s="582" t="e">
        <f t="shared" si="64"/>
        <v>#REF!</v>
      </c>
      <c r="J171" s="582" t="e">
        <f t="shared" si="64"/>
        <v>#REF!</v>
      </c>
      <c r="K171" s="582" t="e">
        <f t="shared" si="64"/>
        <v>#REF!</v>
      </c>
      <c r="L171" s="582" t="e">
        <f t="shared" si="64"/>
        <v>#REF!</v>
      </c>
      <c r="M171" s="583">
        <f t="shared" si="57"/>
        <v>0</v>
      </c>
      <c r="N171" s="583">
        <f t="shared" si="58"/>
        <v>0</v>
      </c>
      <c r="O171" s="584" t="e">
        <f>+O169+O170</f>
        <v>#REF!</v>
      </c>
      <c r="P171" s="585" t="e">
        <f>+P169+P170</f>
        <v>#REF!</v>
      </c>
    </row>
    <row r="172" spans="1:16" ht="16.5" customHeight="1" thickBot="1" x14ac:dyDescent="0.3">
      <c r="A172" s="539"/>
      <c r="B172" s="540"/>
      <c r="C172" s="11"/>
      <c r="D172" s="521"/>
      <c r="E172" s="488"/>
      <c r="F172" s="498"/>
      <c r="G172" s="498"/>
      <c r="H172" s="498"/>
      <c r="I172" s="498"/>
      <c r="J172" s="682"/>
      <c r="K172" s="682"/>
      <c r="L172" s="498"/>
      <c r="M172" s="499"/>
      <c r="N172" s="499"/>
      <c r="O172" s="498"/>
      <c r="P172" s="498"/>
    </row>
    <row r="173" spans="1:16" s="105" customFormat="1" ht="60.75" thickBot="1" x14ac:dyDescent="0.25">
      <c r="A173" s="493" t="s">
        <v>6</v>
      </c>
      <c r="B173" s="494" t="s">
        <v>7</v>
      </c>
      <c r="C173" s="494" t="s">
        <v>243</v>
      </c>
      <c r="D173" s="494" t="s">
        <v>484</v>
      </c>
      <c r="E173" s="494" t="s">
        <v>480</v>
      </c>
      <c r="F173" s="495" t="s">
        <v>101</v>
      </c>
      <c r="G173" s="495" t="s">
        <v>181</v>
      </c>
      <c r="H173" s="495" t="s">
        <v>104</v>
      </c>
      <c r="I173" s="495" t="s">
        <v>277</v>
      </c>
      <c r="J173" s="495" t="s">
        <v>25</v>
      </c>
      <c r="K173" s="495" t="s">
        <v>26</v>
      </c>
      <c r="L173" s="495" t="s">
        <v>24</v>
      </c>
      <c r="M173" s="494" t="s">
        <v>43</v>
      </c>
      <c r="N173" s="494" t="s">
        <v>103</v>
      </c>
      <c r="O173" s="509" t="s">
        <v>183</v>
      </c>
      <c r="P173" s="496" t="s">
        <v>28</v>
      </c>
    </row>
    <row r="174" spans="1:16" ht="15" customHeight="1" x14ac:dyDescent="0.25">
      <c r="A174" s="986" t="s">
        <v>483</v>
      </c>
      <c r="B174" s="260" t="e">
        <f>+'DATOS SIIF'!C112</f>
        <v>#REF!</v>
      </c>
      <c r="C174" s="592"/>
      <c r="D174" s="592" t="e">
        <f>+'DATOS SIIF'!P112</f>
        <v>#REF!</v>
      </c>
      <c r="E174" s="592" t="e">
        <f>+'DATOS SIIF'!Q112</f>
        <v>#REF!</v>
      </c>
      <c r="F174" s="548" t="e">
        <f>+'DATOS SIIF'!R112</f>
        <v>#REF!</v>
      </c>
      <c r="G174" s="548" t="e">
        <f>+'DATOS SIIF'!U112</f>
        <v>#REF!</v>
      </c>
      <c r="H174" s="548" t="e">
        <f>+'DATOS SIIF'!T112</f>
        <v>#REF!</v>
      </c>
      <c r="I174" s="548" t="e">
        <f>+G174-H174</f>
        <v>#REF!</v>
      </c>
      <c r="J174" s="548" t="e">
        <f>+'DATOS SIIF'!Y112</f>
        <v>#REF!</v>
      </c>
      <c r="K174" s="548" t="e">
        <f>+'DATOS SIIF'!Z112</f>
        <v>#REF!</v>
      </c>
      <c r="L174" s="548" t="e">
        <f>+'DATOS SIIF'!W112</f>
        <v>#REF!</v>
      </c>
      <c r="M174" s="549">
        <f t="shared" ref="M174:M178" si="65">+IF(ISERROR(J174/I174),0,J174/I174)</f>
        <v>0</v>
      </c>
      <c r="N174" s="549">
        <f t="shared" ref="N174:N184" si="66">+IF(ISERROR(K174/I174),0,K174/I174)</f>
        <v>0</v>
      </c>
      <c r="O174" s="548" t="e">
        <f>+I174-L174</f>
        <v>#REF!</v>
      </c>
      <c r="P174" s="548" t="e">
        <f>+'DATOS SIIF'!AB112</f>
        <v>#REF!</v>
      </c>
    </row>
    <row r="175" spans="1:16" ht="39.75" customHeight="1" x14ac:dyDescent="0.25">
      <c r="A175" s="986"/>
      <c r="B175" s="260" t="e">
        <f>+'DATOS SIIF'!C113</f>
        <v>#REF!</v>
      </c>
      <c r="C175" s="594"/>
      <c r="D175" s="592" t="e">
        <f>+'DATOS SIIF'!P113</f>
        <v>#REF!</v>
      </c>
      <c r="E175" s="592" t="e">
        <f>+'DATOS SIIF'!Q113</f>
        <v>#REF!</v>
      </c>
      <c r="F175" s="548" t="e">
        <f>+'DATOS SIIF'!R113</f>
        <v>#REF!</v>
      </c>
      <c r="G175" s="548" t="e">
        <f>+'DATOS SIIF'!U113</f>
        <v>#REF!</v>
      </c>
      <c r="H175" s="548" t="e">
        <f>+'DATOS SIIF'!T113</f>
        <v>#REF!</v>
      </c>
      <c r="I175" s="553" t="e">
        <f>+G175-H175</f>
        <v>#REF!</v>
      </c>
      <c r="J175" s="548" t="e">
        <f>+'DATOS SIIF'!Y113</f>
        <v>#REF!</v>
      </c>
      <c r="K175" s="553" t="e">
        <f>+'DATOS SIIF'!Z113</f>
        <v>#REF!</v>
      </c>
      <c r="L175" s="548" t="e">
        <f>+'DATOS SIIF'!W113</f>
        <v>#REF!</v>
      </c>
      <c r="M175" s="554">
        <f t="shared" si="65"/>
        <v>0</v>
      </c>
      <c r="N175" s="554">
        <f t="shared" si="66"/>
        <v>0</v>
      </c>
      <c r="O175" s="553" t="e">
        <f>+I175-L175</f>
        <v>#REF!</v>
      </c>
      <c r="P175" s="548" t="e">
        <f>+'DATOS SIIF'!AB113</f>
        <v>#REF!</v>
      </c>
    </row>
    <row r="176" spans="1:16" ht="34.5" customHeight="1" x14ac:dyDescent="0.25">
      <c r="A176" s="986"/>
      <c r="B176" s="260" t="e">
        <f>+'DATOS SIIF'!C114</f>
        <v>#REF!</v>
      </c>
      <c r="C176" s="594"/>
      <c r="D176" s="592" t="e">
        <f>+'DATOS SIIF'!P114</f>
        <v>#REF!</v>
      </c>
      <c r="E176" s="592" t="e">
        <f>+'DATOS SIIF'!Q114</f>
        <v>#REF!</v>
      </c>
      <c r="F176" s="548" t="e">
        <f>+'DATOS SIIF'!R114</f>
        <v>#REF!</v>
      </c>
      <c r="G176" s="548" t="e">
        <f>+'DATOS SIIF'!U114</f>
        <v>#REF!</v>
      </c>
      <c r="H176" s="548" t="e">
        <f>+'DATOS SIIF'!T114</f>
        <v>#REF!</v>
      </c>
      <c r="I176" s="553" t="e">
        <f>+G176-H176</f>
        <v>#REF!</v>
      </c>
      <c r="J176" s="548" t="e">
        <f>+'DATOS SIIF'!Y114</f>
        <v>#REF!</v>
      </c>
      <c r="K176" s="553" t="e">
        <f>+'DATOS SIIF'!Z114</f>
        <v>#REF!</v>
      </c>
      <c r="L176" s="548" t="e">
        <f>+'DATOS SIIF'!W114</f>
        <v>#REF!</v>
      </c>
      <c r="M176" s="554">
        <f t="shared" si="65"/>
        <v>0</v>
      </c>
      <c r="N176" s="554">
        <f t="shared" si="66"/>
        <v>0</v>
      </c>
      <c r="O176" s="553" t="e">
        <f>+I176-L176</f>
        <v>#REF!</v>
      </c>
      <c r="P176" s="548" t="e">
        <f>+'DATOS SIIF'!AB114</f>
        <v>#REF!</v>
      </c>
    </row>
    <row r="177" spans="1:16" x14ac:dyDescent="0.25">
      <c r="A177" s="986"/>
      <c r="B177" s="261"/>
      <c r="C177" s="594"/>
      <c r="D177" s="594"/>
      <c r="E177" s="668" t="s">
        <v>46</v>
      </c>
      <c r="F177" s="669" t="e">
        <f t="shared" ref="F177:L177" si="67">SUM(F174:F176)</f>
        <v>#REF!</v>
      </c>
      <c r="G177" s="669" t="e">
        <f t="shared" si="67"/>
        <v>#REF!</v>
      </c>
      <c r="H177" s="669" t="e">
        <f t="shared" si="67"/>
        <v>#REF!</v>
      </c>
      <c r="I177" s="669" t="e">
        <f t="shared" si="67"/>
        <v>#REF!</v>
      </c>
      <c r="J177" s="669" t="e">
        <f t="shared" si="67"/>
        <v>#REF!</v>
      </c>
      <c r="K177" s="669" t="e">
        <f t="shared" si="67"/>
        <v>#REF!</v>
      </c>
      <c r="L177" s="669" t="e">
        <f t="shared" si="67"/>
        <v>#REF!</v>
      </c>
      <c r="M177" s="670">
        <f t="shared" si="65"/>
        <v>0</v>
      </c>
      <c r="N177" s="670">
        <f>+IF(ISERROR(K177/I177),0,K177/I177)</f>
        <v>0</v>
      </c>
      <c r="O177" s="905" t="e">
        <f t="shared" ref="O177:P184" si="68">+I177-L177</f>
        <v>#REF!</v>
      </c>
      <c r="P177" s="671" t="e">
        <f>SUM(P174:P176)</f>
        <v>#REF!</v>
      </c>
    </row>
    <row r="178" spans="1:16" x14ac:dyDescent="0.25">
      <c r="A178" s="986"/>
      <c r="B178" s="261" t="e">
        <f>+'DATOS SIIF'!C115</f>
        <v>#REF!</v>
      </c>
      <c r="C178" s="594"/>
      <c r="D178" s="594" t="e">
        <f>+'DATOS SIIF'!P115</f>
        <v>#REF!</v>
      </c>
      <c r="E178" s="594" t="e">
        <f>+'DATOS SIIF'!Q115</f>
        <v>#REF!</v>
      </c>
      <c r="F178" s="553" t="e">
        <f>+'DATOS SIIF'!R115</f>
        <v>#REF!</v>
      </c>
      <c r="G178" s="553" t="e">
        <f>+'DATOS SIIF'!U115</f>
        <v>#REF!</v>
      </c>
      <c r="H178" s="573" t="e">
        <f>+'DATOS SIIF'!V115</f>
        <v>#REF!</v>
      </c>
      <c r="I178" s="573" t="e">
        <f>+G178-H178</f>
        <v>#REF!</v>
      </c>
      <c r="J178" s="573" t="e">
        <f>+'DATOS SIIF'!Y115</f>
        <v>#REF!</v>
      </c>
      <c r="K178" s="573" t="e">
        <f>+'DATOS SIIF'!Z115</f>
        <v>#REF!</v>
      </c>
      <c r="L178" s="553" t="e">
        <f>+'DATOS SIIF'!W115</f>
        <v>#REF!</v>
      </c>
      <c r="M178" s="554">
        <f t="shared" si="65"/>
        <v>0</v>
      </c>
      <c r="N178" s="554">
        <f>+IF(ISERROR(K178/I178),0,K178/I178)</f>
        <v>0</v>
      </c>
      <c r="O178" s="553" t="e">
        <f t="shared" si="68"/>
        <v>#REF!</v>
      </c>
      <c r="P178" s="553" t="e">
        <f>+'DATOS SIIF'!AB115</f>
        <v>#REF!</v>
      </c>
    </row>
    <row r="179" spans="1:16" ht="24" x14ac:dyDescent="0.25">
      <c r="A179" s="986"/>
      <c r="B179" s="261"/>
      <c r="C179" s="594"/>
      <c r="D179" s="594"/>
      <c r="E179" s="668" t="s">
        <v>176</v>
      </c>
      <c r="F179" s="669" t="e">
        <f>+F178</f>
        <v>#REF!</v>
      </c>
      <c r="G179" s="669" t="e">
        <f t="shared" ref="G179:L179" si="69">+G178</f>
        <v>#REF!</v>
      </c>
      <c r="H179" s="669" t="e">
        <f t="shared" si="69"/>
        <v>#REF!</v>
      </c>
      <c r="I179" s="669" t="e">
        <f t="shared" si="69"/>
        <v>#REF!</v>
      </c>
      <c r="J179" s="669" t="e">
        <f t="shared" si="69"/>
        <v>#REF!</v>
      </c>
      <c r="K179" s="669" t="e">
        <f t="shared" si="69"/>
        <v>#REF!</v>
      </c>
      <c r="L179" s="669" t="e">
        <f t="shared" si="69"/>
        <v>#REF!</v>
      </c>
      <c r="M179" s="670">
        <f>+IF(ISERROR(J179/I179),0,J179/I179)</f>
        <v>0</v>
      </c>
      <c r="N179" s="670">
        <f>+IF(ISERROR(K179/I179),0,K179/I179)</f>
        <v>0</v>
      </c>
      <c r="O179" s="905" t="e">
        <f t="shared" si="68"/>
        <v>#REF!</v>
      </c>
      <c r="P179" s="671" t="e">
        <f>+P178</f>
        <v>#REF!</v>
      </c>
    </row>
    <row r="180" spans="1:16" s="479" customFormat="1" ht="22.5" customHeight="1" x14ac:dyDescent="0.25">
      <c r="A180" s="986"/>
      <c r="B180" s="944" t="e">
        <f>+#REF!</f>
        <v>#REF!</v>
      </c>
      <c r="C180" s="945"/>
      <c r="D180" s="945" t="e">
        <f>+'DATOS SIIF'!P116</f>
        <v>#REF!</v>
      </c>
      <c r="E180" s="945" t="e">
        <f>+'DATOS SIIF'!Q116</f>
        <v>#REF!</v>
      </c>
      <c r="F180" s="931" t="e">
        <f>+'DATOS SIIF'!R116</f>
        <v>#REF!</v>
      </c>
      <c r="G180" s="931" t="e">
        <f>+'DATOS SIIF'!S116</f>
        <v>#REF!</v>
      </c>
      <c r="H180" s="931" t="e">
        <f>+'DATOS SIIF'!T116</f>
        <v>#REF!</v>
      </c>
      <c r="I180" s="931" t="e">
        <f>+'DATOS SIIF'!U116</f>
        <v>#REF!</v>
      </c>
      <c r="J180" s="931" t="e">
        <f>+'DATOS SIIF'!V116</f>
        <v>#REF!</v>
      </c>
      <c r="K180" s="931" t="e">
        <f>+'DATOS SIIF'!W116</f>
        <v>#REF!</v>
      </c>
      <c r="L180" s="931">
        <v>0</v>
      </c>
      <c r="M180" s="554">
        <f>+IF(ISERROR(J180/I180),0,J180/I180)</f>
        <v>0</v>
      </c>
      <c r="N180" s="554">
        <f t="shared" si="66"/>
        <v>0</v>
      </c>
      <c r="O180" s="568" t="e">
        <f>+I180-L180</f>
        <v>#REF!</v>
      </c>
      <c r="P180" s="946"/>
    </row>
    <row r="181" spans="1:16" x14ac:dyDescent="0.25">
      <c r="A181" s="986"/>
      <c r="B181" s="261" t="e">
        <f>+#REF!</f>
        <v>#REF!</v>
      </c>
      <c r="C181" s="594"/>
      <c r="D181" s="594" t="e">
        <f>+'DATOS SIIF'!P117</f>
        <v>#REF!</v>
      </c>
      <c r="E181" s="594" t="e">
        <f>+'DATOS SIIF'!Q117</f>
        <v>#REF!</v>
      </c>
      <c r="F181" s="553" t="e">
        <f>+'DATOS SIIF'!R117</f>
        <v>#REF!</v>
      </c>
      <c r="G181" s="553" t="e">
        <f>+'DATOS SIIF'!U117</f>
        <v>#REF!</v>
      </c>
      <c r="H181" s="553" t="e">
        <f>+'DATOS SIIF'!V117</f>
        <v>#REF!</v>
      </c>
      <c r="I181" s="568" t="e">
        <f>+G181-H181</f>
        <v>#REF!</v>
      </c>
      <c r="J181" s="553" t="e">
        <f>+'DATOS SIIF'!Y117</f>
        <v>#REF!</v>
      </c>
      <c r="K181" s="568" t="e">
        <f>+'DATOS SIIF'!Z117</f>
        <v>#REF!</v>
      </c>
      <c r="L181" s="568" t="e">
        <f>+'DATOS SIIF'!W117</f>
        <v>#REF!</v>
      </c>
      <c r="M181" s="554">
        <f>+IF(ISERROR(J181/I181),0,J181/I181)</f>
        <v>0</v>
      </c>
      <c r="N181" s="554">
        <f t="shared" si="66"/>
        <v>0</v>
      </c>
      <c r="O181" s="568" t="e">
        <f>+I181-L181</f>
        <v>#REF!</v>
      </c>
      <c r="P181" s="568" t="e">
        <f>+'DATOS SIIF'!AB117</f>
        <v>#REF!</v>
      </c>
    </row>
    <row r="182" spans="1:16" x14ac:dyDescent="0.25">
      <c r="A182" s="986"/>
      <c r="B182" s="261" t="e">
        <f>+#REF!</f>
        <v>#REF!</v>
      </c>
      <c r="C182" s="594"/>
      <c r="D182" s="594" t="e">
        <f>+'DATOS SIIF'!P118</f>
        <v>#REF!</v>
      </c>
      <c r="E182" s="594" t="e">
        <f>+'DATOS SIIF'!Q118</f>
        <v>#REF!</v>
      </c>
      <c r="F182" s="553" t="e">
        <f>+'DATOS SIIF'!R118</f>
        <v>#REF!</v>
      </c>
      <c r="G182" s="553" t="e">
        <f>+'DATOS SIIF'!U118</f>
        <v>#REF!</v>
      </c>
      <c r="H182" s="553" t="e">
        <f>+'DATOS SIIF'!V118</f>
        <v>#REF!</v>
      </c>
      <c r="I182" s="568" t="e">
        <f>+G182-H182</f>
        <v>#REF!</v>
      </c>
      <c r="J182" s="553" t="e">
        <f>+'DATOS SIIF'!Y118</f>
        <v>#REF!</v>
      </c>
      <c r="K182" s="568" t="e">
        <f>+'DATOS SIIF'!Z118</f>
        <v>#REF!</v>
      </c>
      <c r="L182" s="568" t="e">
        <f>+'DATOS SIIF'!W118</f>
        <v>#REF!</v>
      </c>
      <c r="M182" s="554">
        <f>+IF(ISERROR(J182/I182),0,J182/I182)</f>
        <v>0</v>
      </c>
      <c r="N182" s="554">
        <f t="shared" si="66"/>
        <v>0</v>
      </c>
      <c r="O182" s="568" t="e">
        <f t="shared" si="68"/>
        <v>#REF!</v>
      </c>
      <c r="P182" s="568" t="e">
        <f>+'DATOS SIIF'!AB118</f>
        <v>#REF!</v>
      </c>
    </row>
    <row r="183" spans="1:16" ht="36" x14ac:dyDescent="0.25">
      <c r="A183" s="986"/>
      <c r="B183" s="261"/>
      <c r="C183" s="594"/>
      <c r="D183" s="594"/>
      <c r="E183" s="668" t="s">
        <v>177</v>
      </c>
      <c r="F183" s="669" t="e">
        <f t="shared" ref="F183:L183" si="70">SUM(F180:F182)</f>
        <v>#REF!</v>
      </c>
      <c r="G183" s="669" t="e">
        <f t="shared" si="70"/>
        <v>#REF!</v>
      </c>
      <c r="H183" s="669" t="e">
        <f t="shared" si="70"/>
        <v>#REF!</v>
      </c>
      <c r="I183" s="669" t="e">
        <f t="shared" si="70"/>
        <v>#REF!</v>
      </c>
      <c r="J183" s="669" t="e">
        <f t="shared" si="70"/>
        <v>#REF!</v>
      </c>
      <c r="K183" s="669" t="e">
        <f t="shared" si="70"/>
        <v>#REF!</v>
      </c>
      <c r="L183" s="669" t="e">
        <f t="shared" si="70"/>
        <v>#REF!</v>
      </c>
      <c r="M183" s="670">
        <f>+IF(ISERROR(J183/I183),0,J183/I183)</f>
        <v>0</v>
      </c>
      <c r="N183" s="670">
        <f>+IF(ISERROR(K183/I183),0,K183/I183)</f>
        <v>0</v>
      </c>
      <c r="O183" s="669" t="e">
        <f>SUM(O180:O182)</f>
        <v>#REF!</v>
      </c>
      <c r="P183" s="671" t="e">
        <f t="shared" si="68"/>
        <v>#REF!</v>
      </c>
    </row>
    <row r="184" spans="1:16" ht="24" x14ac:dyDescent="0.25">
      <c r="A184" s="986"/>
      <c r="B184" s="261" t="s">
        <v>489</v>
      </c>
      <c r="C184" s="594"/>
      <c r="D184" s="594" t="e">
        <f>+'DATOS SIIF'!P119</f>
        <v>#REF!</v>
      </c>
      <c r="E184" s="594" t="e">
        <f>+'DATOS SIIF'!Q119</f>
        <v>#REF!</v>
      </c>
      <c r="F184" s="553" t="e">
        <f>+'DATOS SIIF'!R119</f>
        <v>#REF!</v>
      </c>
      <c r="G184" s="568" t="e">
        <f>+'DATOS SIIF'!U119</f>
        <v>#REF!</v>
      </c>
      <c r="H184" s="573" t="e">
        <f>+'DATOS SIIF'!V119</f>
        <v>#REF!</v>
      </c>
      <c r="I184" s="573" t="e">
        <f>+G184-H184</f>
        <v>#REF!</v>
      </c>
      <c r="J184" s="573" t="e">
        <f>+'DATOS SIIF'!Y119</f>
        <v>#REF!</v>
      </c>
      <c r="K184" s="573" t="e">
        <f>+'DATOS SIIF'!Z119</f>
        <v>#REF!</v>
      </c>
      <c r="L184" s="568" t="e">
        <f>+'DATOS SIIF'!W119</f>
        <v>#REF!</v>
      </c>
      <c r="M184" s="554">
        <f t="shared" ref="M184:M187" si="71">+IF(ISERROR(J184/I184),0,J184/I184)</f>
        <v>0</v>
      </c>
      <c r="N184" s="554">
        <f t="shared" si="66"/>
        <v>0</v>
      </c>
      <c r="O184" s="568" t="e">
        <f t="shared" si="68"/>
        <v>#REF!</v>
      </c>
      <c r="P184" s="568" t="e">
        <f>+'DATOS SIIF'!AB119</f>
        <v>#REF!</v>
      </c>
    </row>
    <row r="185" spans="1:16" x14ac:dyDescent="0.25">
      <c r="A185" s="986"/>
      <c r="B185" s="960"/>
      <c r="C185" s="961"/>
      <c r="D185" s="962"/>
      <c r="E185" s="576" t="s">
        <v>88</v>
      </c>
      <c r="F185" s="577" t="e">
        <f>SUM(F184:F184)</f>
        <v>#REF!</v>
      </c>
      <c r="G185" s="577" t="e">
        <f>SUM(G184:G184)</f>
        <v>#REF!</v>
      </c>
      <c r="H185" s="577" t="e">
        <f t="shared" ref="H185:K185" si="72">SUM(H184:H184)</f>
        <v>#REF!</v>
      </c>
      <c r="I185" s="577" t="e">
        <f t="shared" si="72"/>
        <v>#REF!</v>
      </c>
      <c r="J185" s="577" t="e">
        <f>SUM(J184:J184)</f>
        <v>#REF!</v>
      </c>
      <c r="K185" s="577" t="e">
        <f t="shared" si="72"/>
        <v>#REF!</v>
      </c>
      <c r="L185" s="577" t="e">
        <f>SUM(L184:L184)</f>
        <v>#REF!</v>
      </c>
      <c r="M185" s="578">
        <f>+IF(ISERROR(J185/I185),0,J185/I185)</f>
        <v>0</v>
      </c>
      <c r="N185" s="578">
        <f>+IF(ISERROR(K185/I185),0,K185/I185)</f>
        <v>0</v>
      </c>
      <c r="O185" s="577" t="e">
        <f>SUM(O184:O184)</f>
        <v>#REF!</v>
      </c>
      <c r="P185" s="577" t="e">
        <f>+P184</f>
        <v>#REF!</v>
      </c>
    </row>
    <row r="186" spans="1:16" x14ac:dyDescent="0.25">
      <c r="A186" s="986"/>
      <c r="B186" s="963"/>
      <c r="C186" s="964"/>
      <c r="D186" s="965"/>
      <c r="E186" s="576" t="s">
        <v>49</v>
      </c>
      <c r="F186" s="577" t="e">
        <f>+F177+F179+F183</f>
        <v>#REF!</v>
      </c>
      <c r="G186" s="577" t="e">
        <f t="shared" ref="G186:L186" si="73">+G177+G179+G183</f>
        <v>#REF!</v>
      </c>
      <c r="H186" s="577" t="e">
        <f t="shared" si="73"/>
        <v>#REF!</v>
      </c>
      <c r="I186" s="577" t="e">
        <f t="shared" si="73"/>
        <v>#REF!</v>
      </c>
      <c r="J186" s="577" t="e">
        <f t="shared" si="73"/>
        <v>#REF!</v>
      </c>
      <c r="K186" s="577" t="e">
        <f t="shared" si="73"/>
        <v>#REF!</v>
      </c>
      <c r="L186" s="577" t="e">
        <f t="shared" si="73"/>
        <v>#REF!</v>
      </c>
      <c r="M186" s="578">
        <f t="shared" si="71"/>
        <v>0</v>
      </c>
      <c r="N186" s="578">
        <f>+IF(ISERROR(K186/I186),0,K186/I186)</f>
        <v>0</v>
      </c>
      <c r="O186" s="577" t="e">
        <f>+O177+O179+O183</f>
        <v>#REF!</v>
      </c>
      <c r="P186" s="577" t="e">
        <f>+P177+P179+P183</f>
        <v>#REF!</v>
      </c>
    </row>
    <row r="187" spans="1:16" ht="15.75" thickBot="1" x14ac:dyDescent="0.3">
      <c r="A187" s="987"/>
      <c r="B187" s="966"/>
      <c r="C187" s="967"/>
      <c r="D187" s="968"/>
      <c r="E187" s="581" t="s">
        <v>52</v>
      </c>
      <c r="F187" s="582" t="e">
        <f>+F185+F186</f>
        <v>#REF!</v>
      </c>
      <c r="G187" s="582" t="e">
        <f t="shared" ref="G187:L187" si="74">+G185+G186</f>
        <v>#REF!</v>
      </c>
      <c r="H187" s="582" t="e">
        <f t="shared" si="74"/>
        <v>#REF!</v>
      </c>
      <c r="I187" s="582" t="e">
        <f t="shared" si="74"/>
        <v>#REF!</v>
      </c>
      <c r="J187" s="582" t="e">
        <f t="shared" si="74"/>
        <v>#REF!</v>
      </c>
      <c r="K187" s="582" t="e">
        <f t="shared" si="74"/>
        <v>#REF!</v>
      </c>
      <c r="L187" s="582" t="e">
        <f t="shared" si="74"/>
        <v>#REF!</v>
      </c>
      <c r="M187" s="583">
        <f t="shared" si="71"/>
        <v>0</v>
      </c>
      <c r="N187" s="583">
        <f>+IF(ISERROR(K187/I187),0,K187/I187)</f>
        <v>0</v>
      </c>
      <c r="O187" s="582" t="e">
        <f>+O185+O186</f>
        <v>#REF!</v>
      </c>
      <c r="P187" s="582" t="e">
        <f>+P185+P186</f>
        <v>#REF!</v>
      </c>
    </row>
    <row r="188" spans="1:16" ht="15.75" x14ac:dyDescent="0.25">
      <c r="A188" s="10"/>
      <c r="B188" s="89"/>
      <c r="C188" s="11"/>
      <c r="D188" s="521"/>
      <c r="E188" s="522"/>
      <c r="F188" s="12"/>
      <c r="G188" s="12"/>
      <c r="H188" s="12"/>
      <c r="I188" s="12"/>
      <c r="J188" s="682"/>
      <c r="K188" s="684"/>
      <c r="L188" s="13"/>
      <c r="M188" s="14"/>
      <c r="N188" s="14"/>
      <c r="O188" s="15"/>
      <c r="P188" s="15"/>
    </row>
    <row r="189" spans="1:16" ht="15.75" x14ac:dyDescent="0.25">
      <c r="A189" s="10"/>
      <c r="B189" s="89"/>
      <c r="C189" s="11"/>
      <c r="D189" s="521"/>
      <c r="E189" s="522"/>
      <c r="F189" s="12"/>
      <c r="G189" s="12"/>
      <c r="H189" s="12"/>
      <c r="I189" s="12"/>
      <c r="J189" s="682"/>
      <c r="K189" s="684"/>
      <c r="L189" s="13"/>
      <c r="M189" s="14"/>
      <c r="N189" s="14"/>
      <c r="O189" s="15"/>
      <c r="P189" s="15"/>
    </row>
    <row r="190" spans="1:16" ht="26.25" customHeight="1" thickBot="1" x14ac:dyDescent="0.3">
      <c r="A190" s="1003" t="s">
        <v>53</v>
      </c>
      <c r="B190" s="1004"/>
      <c r="C190" s="1004"/>
      <c r="D190" s="1004"/>
      <c r="E190" s="1004"/>
      <c r="F190" s="1004"/>
      <c r="G190" s="1004"/>
      <c r="H190" s="1004"/>
      <c r="I190" s="1004"/>
      <c r="J190" s="1004"/>
      <c r="K190" s="1004"/>
      <c r="L190" s="1004"/>
      <c r="M190" s="1004"/>
      <c r="N190" s="1004"/>
      <c r="O190" s="1004"/>
      <c r="P190" s="1004"/>
    </row>
    <row r="191" spans="1:16" s="83" customFormat="1" ht="43.5" customHeight="1" thickBot="1" x14ac:dyDescent="0.25">
      <c r="A191" s="988" t="s">
        <v>6</v>
      </c>
      <c r="B191" s="989"/>
      <c r="C191" s="989"/>
      <c r="D191" s="990"/>
      <c r="E191" s="494" t="s">
        <v>182</v>
      </c>
      <c r="F191" s="495" t="s">
        <v>101</v>
      </c>
      <c r="G191" s="495" t="s">
        <v>181</v>
      </c>
      <c r="H191" s="495" t="s">
        <v>104</v>
      </c>
      <c r="I191" s="495" t="s">
        <v>277</v>
      </c>
      <c r="J191" s="495" t="s">
        <v>25</v>
      </c>
      <c r="K191" s="495" t="s">
        <v>86</v>
      </c>
      <c r="L191" s="495" t="s">
        <v>24</v>
      </c>
      <c r="M191" s="494" t="s">
        <v>43</v>
      </c>
      <c r="N191" s="494" t="s">
        <v>44</v>
      </c>
      <c r="O191" s="509" t="s">
        <v>183</v>
      </c>
      <c r="P191" s="495" t="s">
        <v>28</v>
      </c>
    </row>
    <row r="192" spans="1:16" ht="30" customHeight="1" x14ac:dyDescent="0.25">
      <c r="A192" s="991" t="s">
        <v>54</v>
      </c>
      <c r="B192" s="992"/>
      <c r="C192" s="992"/>
      <c r="D192" s="993"/>
      <c r="E192" s="523" t="s">
        <v>88</v>
      </c>
      <c r="F192" s="342" t="e">
        <f t="shared" ref="F192:L193" si="75">+F185+F169+F152+F125+F101</f>
        <v>#REF!</v>
      </c>
      <c r="G192" s="342" t="e">
        <f t="shared" si="75"/>
        <v>#REF!</v>
      </c>
      <c r="H192" s="342" t="e">
        <f t="shared" si="75"/>
        <v>#REF!</v>
      </c>
      <c r="I192" s="342" t="e">
        <f t="shared" si="75"/>
        <v>#REF!</v>
      </c>
      <c r="J192" s="342" t="e">
        <f t="shared" si="75"/>
        <v>#REF!</v>
      </c>
      <c r="K192" s="342" t="e">
        <f t="shared" si="75"/>
        <v>#REF!</v>
      </c>
      <c r="L192" s="342" t="e">
        <f t="shared" si="75"/>
        <v>#REF!</v>
      </c>
      <c r="M192" s="343">
        <f>+IF(ISERROR(J192/I192),0,J192/I192)</f>
        <v>0</v>
      </c>
      <c r="N192" s="343">
        <f>+IF(ISERROR(K192/I192),0,K192/I192)</f>
        <v>0</v>
      </c>
      <c r="O192" s="511" t="e">
        <f>+I192-L192</f>
        <v>#REF!</v>
      </c>
      <c r="P192" s="342" t="e">
        <f>+P185+P169+P152+P125+P101</f>
        <v>#REF!</v>
      </c>
    </row>
    <row r="193" spans="1:16" ht="19.5" customHeight="1" x14ac:dyDescent="0.25">
      <c r="A193" s="994"/>
      <c r="B193" s="995"/>
      <c r="C193" s="995"/>
      <c r="D193" s="996"/>
      <c r="E193" s="524" t="s">
        <v>49</v>
      </c>
      <c r="F193" s="345" t="e">
        <f t="shared" si="75"/>
        <v>#REF!</v>
      </c>
      <c r="G193" s="345" t="e">
        <f t="shared" si="75"/>
        <v>#REF!</v>
      </c>
      <c r="H193" s="345" t="e">
        <f t="shared" si="75"/>
        <v>#REF!</v>
      </c>
      <c r="I193" s="345" t="e">
        <f t="shared" si="75"/>
        <v>#REF!</v>
      </c>
      <c r="J193" s="345" t="e">
        <f t="shared" si="75"/>
        <v>#REF!</v>
      </c>
      <c r="K193" s="345" t="e">
        <f t="shared" si="75"/>
        <v>#REF!</v>
      </c>
      <c r="L193" s="345" t="e">
        <f t="shared" si="75"/>
        <v>#REF!</v>
      </c>
      <c r="M193" s="346">
        <f>+IF(ISERROR(J193/I193),0,J193/I193)</f>
        <v>0</v>
      </c>
      <c r="N193" s="346">
        <f>+IF(ISERROR(K193/I193),0,K193/I193)</f>
        <v>0</v>
      </c>
      <c r="O193" s="512" t="e">
        <f>+O186+O170+O153+O126+O102</f>
        <v>#REF!</v>
      </c>
      <c r="P193" s="347" t="e">
        <f>+P186+P170+P153+P126+P102</f>
        <v>#REF!</v>
      </c>
    </row>
    <row r="194" spans="1:16" ht="21" customHeight="1" thickBot="1" x14ac:dyDescent="0.3">
      <c r="A194" s="997"/>
      <c r="B194" s="998"/>
      <c r="C194" s="998"/>
      <c r="D194" s="999"/>
      <c r="E194" s="525" t="s">
        <v>54</v>
      </c>
      <c r="F194" s="335" t="e">
        <f t="shared" ref="F194:L194" si="76">+F192+F193</f>
        <v>#REF!</v>
      </c>
      <c r="G194" s="335" t="e">
        <f t="shared" si="76"/>
        <v>#REF!</v>
      </c>
      <c r="H194" s="335" t="e">
        <f t="shared" si="76"/>
        <v>#REF!</v>
      </c>
      <c r="I194" s="335" t="e">
        <f t="shared" si="76"/>
        <v>#REF!</v>
      </c>
      <c r="J194" s="335" t="e">
        <f t="shared" si="76"/>
        <v>#REF!</v>
      </c>
      <c r="K194" s="335" t="e">
        <f t="shared" si="76"/>
        <v>#REF!</v>
      </c>
      <c r="L194" s="335" t="e">
        <f t="shared" si="76"/>
        <v>#REF!</v>
      </c>
      <c r="M194" s="336">
        <f>+IF(ISERROR(J194/I194),0,J194/I194)</f>
        <v>0</v>
      </c>
      <c r="N194" s="336">
        <f>+IF(ISERROR(K194/I194),0,K194/I194)</f>
        <v>0</v>
      </c>
      <c r="O194" s="510" t="e">
        <f>+O192+O193</f>
        <v>#REF!</v>
      </c>
      <c r="P194" s="337" t="e">
        <f>+P192+P193</f>
        <v>#REF!</v>
      </c>
    </row>
    <row r="195" spans="1:16" ht="15.75" x14ac:dyDescent="0.25">
      <c r="A195" s="9"/>
      <c r="B195" s="88"/>
      <c r="C195" s="16"/>
      <c r="D195" s="526"/>
      <c r="E195" s="522"/>
      <c r="F195" s="12"/>
      <c r="G195" s="12"/>
      <c r="H195" s="12"/>
      <c r="I195" s="12"/>
      <c r="J195" s="682"/>
      <c r="K195" s="681"/>
      <c r="L195" s="12"/>
      <c r="M195" s="14"/>
      <c r="N195" s="14"/>
      <c r="O195" s="15"/>
      <c r="P195" s="15"/>
    </row>
    <row r="196" spans="1:16" ht="15.75" x14ac:dyDescent="0.25">
      <c r="A196" s="9"/>
      <c r="B196" s="88"/>
      <c r="C196" s="16"/>
      <c r="D196" s="526"/>
      <c r="E196" s="502" t="s">
        <v>504</v>
      </c>
      <c r="F196" s="806" t="e">
        <f>+'DATOS SIIF'!R131</f>
        <v>#REF!</v>
      </c>
      <c r="G196" s="806" t="e">
        <f>+'DATOS SIIF'!U131</f>
        <v>#REF!</v>
      </c>
      <c r="H196" s="806" t="e">
        <f>+'DATOS SIIF'!V131</f>
        <v>#REF!</v>
      </c>
      <c r="I196" s="806" t="e">
        <f>+G196-H196</f>
        <v>#REF!</v>
      </c>
      <c r="J196" s="806" t="e">
        <f>+'DATOS SIIF'!Y131</f>
        <v>#REF!</v>
      </c>
      <c r="K196" s="806" t="e">
        <f>+'DATOS SIIF'!Z131</f>
        <v>#REF!</v>
      </c>
      <c r="L196" s="806" t="e">
        <f>+'DATOS SIIF'!W131</f>
        <v>#REF!</v>
      </c>
      <c r="M196" s="807"/>
      <c r="N196" s="807"/>
      <c r="O196" s="808" t="e">
        <f>+'DATOS SIIF'!X131</f>
        <v>#REF!</v>
      </c>
      <c r="P196" s="808" t="e">
        <f>+'DATOS SIIF'!AB131</f>
        <v>#REF!</v>
      </c>
    </row>
    <row r="197" spans="1:16" ht="15.75" x14ac:dyDescent="0.25">
      <c r="A197" s="9"/>
      <c r="B197" s="88"/>
      <c r="C197" s="16"/>
      <c r="D197" s="526"/>
      <c r="E197" s="502" t="s">
        <v>502</v>
      </c>
      <c r="F197" s="806" t="e">
        <f t="shared" ref="F197:K197" si="77">+F194-F196</f>
        <v>#REF!</v>
      </c>
      <c r="G197" s="806" t="e">
        <f t="shared" si="77"/>
        <v>#REF!</v>
      </c>
      <c r="H197" s="806" t="e">
        <f t="shared" si="77"/>
        <v>#REF!</v>
      </c>
      <c r="I197" s="806" t="e">
        <f t="shared" si="77"/>
        <v>#REF!</v>
      </c>
      <c r="J197" s="806" t="e">
        <f t="shared" si="77"/>
        <v>#REF!</v>
      </c>
      <c r="K197" s="806" t="e">
        <f t="shared" si="77"/>
        <v>#REF!</v>
      </c>
      <c r="L197" s="949" t="e">
        <f>+L194-L196</f>
        <v>#REF!</v>
      </c>
      <c r="M197" s="807"/>
      <c r="N197" s="807"/>
      <c r="O197" s="808" t="e">
        <f>+O194-O196</f>
        <v>#REF!</v>
      </c>
      <c r="P197" s="808" t="e">
        <f>+P194-P196</f>
        <v>#REF!</v>
      </c>
    </row>
    <row r="198" spans="1:16" ht="16.5" thickBot="1" x14ac:dyDescent="0.3">
      <c r="A198" s="9"/>
      <c r="B198" s="88"/>
      <c r="C198" s="16"/>
      <c r="D198" s="526"/>
      <c r="E198" s="522"/>
      <c r="F198" s="12"/>
      <c r="G198" s="12"/>
      <c r="H198" s="12"/>
      <c r="I198" s="12"/>
      <c r="J198" s="682"/>
      <c r="K198" s="681"/>
      <c r="L198" s="12"/>
      <c r="M198" s="14"/>
      <c r="N198" s="14"/>
      <c r="O198" s="15"/>
      <c r="P198" s="15"/>
    </row>
    <row r="199" spans="1:16" ht="16.5" thickBot="1" x14ac:dyDescent="0.3">
      <c r="A199" s="9"/>
      <c r="B199" s="88"/>
      <c r="C199" s="16"/>
      <c r="D199" s="526"/>
      <c r="E199" s="600" t="s">
        <v>55</v>
      </c>
      <c r="F199" s="601"/>
      <c r="G199" s="601"/>
      <c r="H199" s="601"/>
      <c r="I199" s="601"/>
      <c r="J199" s="915"/>
      <c r="K199" s="685"/>
      <c r="L199" s="601"/>
      <c r="M199" s="602"/>
      <c r="N199" s="602"/>
      <c r="O199" s="603"/>
      <c r="P199" s="603"/>
    </row>
    <row r="200" spans="1:16" s="105" customFormat="1" ht="62.25" customHeight="1" thickBot="1" x14ac:dyDescent="0.25">
      <c r="A200" s="189"/>
      <c r="B200" s="189"/>
      <c r="C200" s="190"/>
      <c r="D200" s="526"/>
      <c r="E200" s="604" t="s">
        <v>182</v>
      </c>
      <c r="F200" s="605" t="s">
        <v>101</v>
      </c>
      <c r="G200" s="605" t="s">
        <v>181</v>
      </c>
      <c r="H200" s="605" t="s">
        <v>104</v>
      </c>
      <c r="I200" s="605" t="s">
        <v>277</v>
      </c>
      <c r="J200" s="495" t="s">
        <v>25</v>
      </c>
      <c r="K200" s="495" t="s">
        <v>86</v>
      </c>
      <c r="L200" s="605" t="s">
        <v>24</v>
      </c>
      <c r="M200" s="606" t="s">
        <v>43</v>
      </c>
      <c r="N200" s="606" t="s">
        <v>44</v>
      </c>
      <c r="O200" s="605" t="s">
        <v>183</v>
      </c>
      <c r="P200" s="624" t="s">
        <v>28</v>
      </c>
    </row>
    <row r="201" spans="1:16" x14ac:dyDescent="0.25">
      <c r="A201" s="16"/>
      <c r="B201" s="90"/>
      <c r="C201" s="16"/>
      <c r="D201" s="526"/>
      <c r="E201" s="630" t="s">
        <v>56</v>
      </c>
      <c r="F201" s="607" t="e">
        <f t="shared" ref="F201:L201" si="78">+F177+F160+F133+F114+F13</f>
        <v>#REF!</v>
      </c>
      <c r="G201" s="607" t="e">
        <f t="shared" si="78"/>
        <v>#REF!</v>
      </c>
      <c r="H201" s="607" t="e">
        <f t="shared" si="78"/>
        <v>#REF!</v>
      </c>
      <c r="I201" s="607" t="e">
        <f t="shared" si="78"/>
        <v>#REF!</v>
      </c>
      <c r="J201" s="910" t="e">
        <f t="shared" si="78"/>
        <v>#REF!</v>
      </c>
      <c r="K201" s="607" t="e">
        <f t="shared" si="78"/>
        <v>#REF!</v>
      </c>
      <c r="L201" s="607" t="e">
        <f t="shared" si="78"/>
        <v>#REF!</v>
      </c>
      <c r="M201" s="608">
        <f t="shared" ref="M201:M208" si="79">+IF(ISERROR(J201/I201),0,J201/I201)</f>
        <v>0</v>
      </c>
      <c r="N201" s="608">
        <f t="shared" ref="N201:N208" si="80">+IF(ISERROR(K201/I201),0,K201/I201)</f>
        <v>0</v>
      </c>
      <c r="O201" s="609" t="e">
        <f>+O177+O160+O133+O114+O13</f>
        <v>#REF!</v>
      </c>
      <c r="P201" s="625" t="e">
        <f>+P177+P160+P133+P114+P13</f>
        <v>#REF!</v>
      </c>
    </row>
    <row r="202" spans="1:16" ht="24" x14ac:dyDescent="0.25">
      <c r="A202" s="16"/>
      <c r="B202" s="90"/>
      <c r="C202" s="16"/>
      <c r="D202" s="526"/>
      <c r="E202" s="631" t="s">
        <v>176</v>
      </c>
      <c r="F202" s="569" t="e">
        <f t="shared" ref="F202:L202" si="81">+F179+F162+F135+F116+F90+F15</f>
        <v>#REF!</v>
      </c>
      <c r="G202" s="569" t="e">
        <f t="shared" si="81"/>
        <v>#REF!</v>
      </c>
      <c r="H202" s="569" t="e">
        <f t="shared" si="81"/>
        <v>#REF!</v>
      </c>
      <c r="I202" s="569" t="e">
        <f t="shared" si="81"/>
        <v>#REF!</v>
      </c>
      <c r="J202" s="568" t="e">
        <f t="shared" si="81"/>
        <v>#REF!</v>
      </c>
      <c r="K202" s="569" t="e">
        <f t="shared" si="81"/>
        <v>#REF!</v>
      </c>
      <c r="L202" s="569" t="e">
        <f t="shared" si="81"/>
        <v>#REF!</v>
      </c>
      <c r="M202" s="570">
        <f t="shared" si="79"/>
        <v>0</v>
      </c>
      <c r="N202" s="570">
        <f t="shared" si="80"/>
        <v>0</v>
      </c>
      <c r="O202" s="610" t="e">
        <f>+O179+O162+O135+O116+O90+O15</f>
        <v>#REF!</v>
      </c>
      <c r="P202" s="626" t="e">
        <f>+P179+P162+P135+P116+P90+P15</f>
        <v>#REF!</v>
      </c>
    </row>
    <row r="203" spans="1:16" x14ac:dyDescent="0.25">
      <c r="A203" s="16"/>
      <c r="B203" s="90"/>
      <c r="C203" s="16"/>
      <c r="D203" s="526"/>
      <c r="E203" s="631" t="s">
        <v>74</v>
      </c>
      <c r="F203" s="569" t="e">
        <f t="shared" ref="F203:L203" si="82">+F164+F141+F120+F93+F40</f>
        <v>#REF!</v>
      </c>
      <c r="G203" s="569" t="e">
        <f t="shared" si="82"/>
        <v>#REF!</v>
      </c>
      <c r="H203" s="569" t="e">
        <f t="shared" si="82"/>
        <v>#REF!</v>
      </c>
      <c r="I203" s="569" t="e">
        <f t="shared" si="82"/>
        <v>#REF!</v>
      </c>
      <c r="J203" s="568" t="e">
        <f t="shared" si="82"/>
        <v>#REF!</v>
      </c>
      <c r="K203" s="569" t="e">
        <f t="shared" si="82"/>
        <v>#REF!</v>
      </c>
      <c r="L203" s="569" t="e">
        <f t="shared" si="82"/>
        <v>#REF!</v>
      </c>
      <c r="M203" s="570">
        <f t="shared" si="79"/>
        <v>0</v>
      </c>
      <c r="N203" s="570">
        <f t="shared" si="80"/>
        <v>0</v>
      </c>
      <c r="O203" s="610" t="e">
        <f>+O164+O141+O120+O93+O40</f>
        <v>#REF!</v>
      </c>
      <c r="P203" s="626" t="e">
        <f>+P164+P141+P120+P93+P40</f>
        <v>#REF!</v>
      </c>
    </row>
    <row r="204" spans="1:16" ht="27" customHeight="1" x14ac:dyDescent="0.25">
      <c r="A204" s="16"/>
      <c r="B204" s="90"/>
      <c r="C204" s="16"/>
      <c r="D204" s="526"/>
      <c r="E204" s="631" t="s">
        <v>180</v>
      </c>
      <c r="F204" s="569" t="e">
        <f t="shared" ref="F204:L204" si="83">+F143</f>
        <v>#REF!</v>
      </c>
      <c r="G204" s="569" t="e">
        <f t="shared" si="83"/>
        <v>#REF!</v>
      </c>
      <c r="H204" s="569" t="e">
        <f t="shared" si="83"/>
        <v>#REF!</v>
      </c>
      <c r="I204" s="569" t="e">
        <f t="shared" si="83"/>
        <v>#REF!</v>
      </c>
      <c r="J204" s="568" t="e">
        <f t="shared" si="83"/>
        <v>#REF!</v>
      </c>
      <c r="K204" s="569" t="e">
        <f t="shared" si="83"/>
        <v>#REF!</v>
      </c>
      <c r="L204" s="569" t="e">
        <f t="shared" si="83"/>
        <v>#REF!</v>
      </c>
      <c r="M204" s="570">
        <f t="shared" si="79"/>
        <v>0</v>
      </c>
      <c r="N204" s="570">
        <f t="shared" si="80"/>
        <v>0</v>
      </c>
      <c r="O204" s="610" t="e">
        <f>+O143</f>
        <v>#REF!</v>
      </c>
      <c r="P204" s="626" t="e">
        <f>+P143</f>
        <v>#REF!</v>
      </c>
    </row>
    <row r="205" spans="1:16" ht="39" customHeight="1" x14ac:dyDescent="0.25">
      <c r="A205" s="16"/>
      <c r="B205" s="90"/>
      <c r="C205" s="16"/>
      <c r="D205" s="526"/>
      <c r="E205" s="631" t="s">
        <v>177</v>
      </c>
      <c r="F205" s="569" t="e">
        <f>+F183+F167+F148+F123+F95+F43</f>
        <v>#REF!</v>
      </c>
      <c r="G205" s="569" t="e">
        <f t="shared" ref="G205:L205" si="84">+G183+G167+G148+G123+G95+G43</f>
        <v>#REF!</v>
      </c>
      <c r="H205" s="569" t="e">
        <f t="shared" si="84"/>
        <v>#REF!</v>
      </c>
      <c r="I205" s="569" t="e">
        <f t="shared" si="84"/>
        <v>#REF!</v>
      </c>
      <c r="J205" s="569" t="e">
        <f t="shared" si="84"/>
        <v>#REF!</v>
      </c>
      <c r="K205" s="569" t="e">
        <f t="shared" si="84"/>
        <v>#REF!</v>
      </c>
      <c r="L205" s="569" t="e">
        <f t="shared" si="84"/>
        <v>#REF!</v>
      </c>
      <c r="M205" s="570">
        <f t="shared" si="79"/>
        <v>0</v>
      </c>
      <c r="N205" s="570">
        <f t="shared" si="80"/>
        <v>0</v>
      </c>
      <c r="O205" s="570">
        <f t="shared" ref="O205" si="85">+IF(ISERROR(L205/J205),0,L205/J205)</f>
        <v>0</v>
      </c>
      <c r="P205" s="570">
        <f t="shared" ref="P205" si="86">+IF(ISERROR(M205/K205),0,M205/K205)</f>
        <v>0</v>
      </c>
    </row>
    <row r="206" spans="1:16" ht="19.5" customHeight="1" x14ac:dyDescent="0.25">
      <c r="A206" s="16"/>
      <c r="B206" s="90"/>
      <c r="C206" s="16"/>
      <c r="D206" s="526"/>
      <c r="E206" s="631" t="s">
        <v>57</v>
      </c>
      <c r="F206" s="569" t="e">
        <f t="shared" ref="F206:L206" si="87">+F185+F169+F152+F125+F97+F84</f>
        <v>#REF!</v>
      </c>
      <c r="G206" s="569" t="e">
        <f t="shared" si="87"/>
        <v>#REF!</v>
      </c>
      <c r="H206" s="569" t="e">
        <f t="shared" si="87"/>
        <v>#REF!</v>
      </c>
      <c r="I206" s="569" t="e">
        <f t="shared" si="87"/>
        <v>#REF!</v>
      </c>
      <c r="J206" s="568" t="e">
        <f t="shared" si="87"/>
        <v>#REF!</v>
      </c>
      <c r="K206" s="569" t="e">
        <f t="shared" si="87"/>
        <v>#REF!</v>
      </c>
      <c r="L206" s="569" t="e">
        <f t="shared" si="87"/>
        <v>#REF!</v>
      </c>
      <c r="M206" s="570">
        <f t="shared" si="79"/>
        <v>0</v>
      </c>
      <c r="N206" s="570">
        <f t="shared" si="80"/>
        <v>0</v>
      </c>
      <c r="O206" s="611" t="e">
        <f>+O185+O169+O152+O125+O97+O84</f>
        <v>#REF!</v>
      </c>
      <c r="P206" s="627" t="e">
        <f>+P185+P169+P152+P125+P97+P84</f>
        <v>#REF!</v>
      </c>
    </row>
    <row r="207" spans="1:16" ht="18.75" customHeight="1" x14ac:dyDescent="0.25">
      <c r="A207" s="16"/>
      <c r="B207" s="90"/>
      <c r="C207" s="16"/>
      <c r="D207" s="526"/>
      <c r="E207" s="631" t="s">
        <v>49</v>
      </c>
      <c r="F207" s="569" t="e">
        <f>+F201+F202+F203+F204+F205+F206</f>
        <v>#REF!</v>
      </c>
      <c r="G207" s="569" t="e">
        <f t="shared" ref="G207:L207" si="88">+G201+G202+G203+G204+G205+G206</f>
        <v>#REF!</v>
      </c>
      <c r="H207" s="569" t="e">
        <f t="shared" si="88"/>
        <v>#REF!</v>
      </c>
      <c r="I207" s="569" t="e">
        <f t="shared" si="88"/>
        <v>#REF!</v>
      </c>
      <c r="J207" s="568" t="e">
        <f t="shared" si="88"/>
        <v>#REF!</v>
      </c>
      <c r="K207" s="569" t="e">
        <f t="shared" si="88"/>
        <v>#REF!</v>
      </c>
      <c r="L207" s="569" t="e">
        <f t="shared" si="88"/>
        <v>#REF!</v>
      </c>
      <c r="M207" s="570">
        <f t="shared" si="79"/>
        <v>0</v>
      </c>
      <c r="N207" s="570">
        <f t="shared" si="80"/>
        <v>0</v>
      </c>
      <c r="O207" s="569" t="e">
        <f>+O201+O202+O203+O204+O205+O206</f>
        <v>#REF!</v>
      </c>
      <c r="P207" s="628" t="e">
        <f>+P201+P202+P203+P204+P205+P206</f>
        <v>#REF!</v>
      </c>
    </row>
    <row r="208" spans="1:16" ht="18" customHeight="1" thickBot="1" x14ac:dyDescent="0.3">
      <c r="A208" s="16"/>
      <c r="B208" s="90"/>
      <c r="C208" s="16"/>
      <c r="D208" s="526"/>
      <c r="E208" s="612" t="s">
        <v>76</v>
      </c>
      <c r="F208" s="613" t="e">
        <f>SUM(F206:F207)</f>
        <v>#REF!</v>
      </c>
      <c r="G208" s="613" t="e">
        <f t="shared" ref="G208:L208" si="89">SUM(G206:G207)</f>
        <v>#REF!</v>
      </c>
      <c r="H208" s="613" t="e">
        <f t="shared" si="89"/>
        <v>#REF!</v>
      </c>
      <c r="I208" s="613" t="e">
        <f t="shared" si="89"/>
        <v>#REF!</v>
      </c>
      <c r="J208" s="613" t="e">
        <f t="shared" si="89"/>
        <v>#REF!</v>
      </c>
      <c r="K208" s="613" t="e">
        <f t="shared" si="89"/>
        <v>#REF!</v>
      </c>
      <c r="L208" s="613" t="e">
        <f t="shared" si="89"/>
        <v>#REF!</v>
      </c>
      <c r="M208" s="614">
        <f t="shared" si="79"/>
        <v>0</v>
      </c>
      <c r="N208" s="614">
        <f t="shared" si="80"/>
        <v>0</v>
      </c>
      <c r="O208" s="615" t="e">
        <f>SUM(O206:O207)</f>
        <v>#REF!</v>
      </c>
      <c r="P208" s="629" t="e">
        <f>SUM(P206:P207)</f>
        <v>#REF!</v>
      </c>
    </row>
    <row r="209" spans="1:16" ht="15.75" x14ac:dyDescent="0.25">
      <c r="A209" s="9"/>
      <c r="B209" s="88"/>
      <c r="C209" s="16"/>
      <c r="D209" s="526"/>
      <c r="E209" s="501"/>
      <c r="F209" s="616"/>
      <c r="G209" s="616"/>
      <c r="H209" s="616"/>
      <c r="I209" s="616"/>
      <c r="J209" s="911"/>
      <c r="K209" s="686"/>
      <c r="L209" s="616"/>
      <c r="M209" s="616"/>
      <c r="N209" s="616"/>
      <c r="O209" s="616"/>
      <c r="P209" s="616"/>
    </row>
    <row r="210" spans="1:16" x14ac:dyDescent="0.25">
      <c r="E210" s="91"/>
      <c r="F210" s="91"/>
      <c r="G210" s="91"/>
      <c r="H210" s="91"/>
      <c r="I210" s="91"/>
      <c r="J210" s="912"/>
      <c r="K210" s="687"/>
      <c r="L210" s="91"/>
      <c r="M210" s="91"/>
      <c r="N210" s="91"/>
      <c r="O210" s="91"/>
      <c r="P210" s="91"/>
    </row>
    <row r="211" spans="1:16" x14ac:dyDescent="0.25">
      <c r="E211" s="91"/>
      <c r="F211" s="91"/>
      <c r="G211" s="91"/>
      <c r="H211" s="91"/>
      <c r="I211" s="91"/>
      <c r="J211" s="912"/>
      <c r="K211" s="687"/>
      <c r="L211" s="91"/>
      <c r="M211" s="91"/>
      <c r="N211" s="91"/>
      <c r="O211" s="91"/>
      <c r="P211" s="91"/>
    </row>
    <row r="212" spans="1:16" x14ac:dyDescent="0.25">
      <c r="E212" s="91"/>
      <c r="F212" s="91"/>
      <c r="G212" s="91"/>
      <c r="H212" s="91"/>
      <c r="I212" s="91"/>
      <c r="J212" s="912"/>
      <c r="K212" s="687"/>
      <c r="L212" s="91"/>
      <c r="M212" s="91"/>
      <c r="N212" s="91"/>
      <c r="O212" s="91"/>
      <c r="P212" s="91"/>
    </row>
    <row r="213" spans="1:16" x14ac:dyDescent="0.25">
      <c r="E213" s="91"/>
      <c r="F213" s="91"/>
      <c r="G213" s="91"/>
      <c r="H213" s="91"/>
      <c r="I213" s="91"/>
      <c r="J213" s="912"/>
      <c r="K213" s="687"/>
      <c r="L213" s="91"/>
      <c r="M213" s="91"/>
      <c r="N213" s="91"/>
      <c r="O213" s="91"/>
      <c r="P213" s="91"/>
    </row>
    <row r="214" spans="1:16" x14ac:dyDescent="0.25">
      <c r="E214" s="91"/>
      <c r="F214" s="91"/>
      <c r="G214" s="91"/>
      <c r="H214" s="91"/>
      <c r="I214" s="91"/>
      <c r="J214" s="912"/>
      <c r="K214" s="687"/>
      <c r="L214" s="91"/>
      <c r="M214" s="91"/>
      <c r="N214" s="91"/>
      <c r="O214" s="91"/>
      <c r="P214" s="91"/>
    </row>
    <row r="215" spans="1:16" x14ac:dyDescent="0.25">
      <c r="E215" s="91"/>
      <c r="F215" s="91"/>
      <c r="G215" s="91"/>
      <c r="H215" s="91"/>
      <c r="I215" s="91"/>
      <c r="J215" s="912"/>
      <c r="K215" s="687"/>
      <c r="L215" s="91"/>
      <c r="M215" s="91"/>
      <c r="N215" s="91"/>
      <c r="O215" s="91"/>
      <c r="P215" s="91"/>
    </row>
    <row r="216" spans="1:16" x14ac:dyDescent="0.25">
      <c r="E216" s="91"/>
      <c r="F216" s="91"/>
      <c r="G216" s="91"/>
      <c r="H216" s="91"/>
      <c r="I216" s="91"/>
      <c r="J216" s="912"/>
      <c r="K216" s="687"/>
      <c r="L216" s="91"/>
      <c r="M216" s="91"/>
      <c r="N216" s="91"/>
      <c r="O216" s="91"/>
      <c r="P216" s="91"/>
    </row>
    <row r="217" spans="1:16" x14ac:dyDescent="0.25">
      <c r="E217" s="91"/>
      <c r="F217" s="91"/>
      <c r="G217" s="91"/>
      <c r="H217" s="91"/>
      <c r="I217" s="91"/>
      <c r="J217" s="912"/>
      <c r="K217" s="687"/>
      <c r="L217" s="91"/>
      <c r="M217" s="91"/>
      <c r="N217" s="91"/>
      <c r="O217" s="91"/>
      <c r="P217" s="91"/>
    </row>
    <row r="218" spans="1:16" x14ac:dyDescent="0.25">
      <c r="E218" s="91"/>
      <c r="F218" s="91"/>
      <c r="G218" s="91"/>
      <c r="H218" s="91"/>
      <c r="I218" s="91"/>
      <c r="J218" s="912"/>
      <c r="K218" s="687"/>
      <c r="L218" s="91"/>
      <c r="M218" s="91"/>
      <c r="N218" s="91"/>
      <c r="O218" s="91"/>
      <c r="P218" s="91"/>
    </row>
    <row r="219" spans="1:16" x14ac:dyDescent="0.25">
      <c r="E219" s="91"/>
      <c r="F219" s="91"/>
      <c r="G219" s="91"/>
      <c r="H219" s="91"/>
      <c r="I219" s="91"/>
      <c r="J219" s="912"/>
      <c r="K219" s="687"/>
      <c r="L219" s="91"/>
      <c r="M219" s="91"/>
      <c r="N219" s="91"/>
      <c r="O219" s="91"/>
      <c r="P219" s="91"/>
    </row>
    <row r="220" spans="1:16" x14ac:dyDescent="0.25">
      <c r="E220" s="91"/>
      <c r="F220" s="91"/>
      <c r="G220" s="91"/>
      <c r="H220" s="91"/>
      <c r="I220" s="91"/>
      <c r="J220" s="912"/>
      <c r="K220" s="687"/>
      <c r="L220" s="91"/>
      <c r="M220" s="91"/>
      <c r="N220" s="91"/>
      <c r="O220" s="91"/>
      <c r="P220" s="91"/>
    </row>
    <row r="221" spans="1:16" x14ac:dyDescent="0.25">
      <c r="E221" s="91"/>
      <c r="F221" s="91"/>
      <c r="G221" s="91"/>
      <c r="H221" s="91"/>
      <c r="I221" s="91"/>
      <c r="J221" s="912"/>
      <c r="K221" s="687"/>
      <c r="L221" s="91"/>
      <c r="M221" s="91"/>
      <c r="N221" s="91"/>
      <c r="O221" s="91"/>
      <c r="P221" s="91"/>
    </row>
    <row r="222" spans="1:16" x14ac:dyDescent="0.25">
      <c r="E222" s="91"/>
      <c r="F222" s="91"/>
      <c r="G222" s="91"/>
      <c r="H222" s="91"/>
      <c r="I222" s="91"/>
      <c r="J222" s="912"/>
      <c r="K222" s="687"/>
      <c r="L222" s="91"/>
      <c r="M222" s="91"/>
      <c r="N222" s="91"/>
      <c r="O222" s="91"/>
      <c r="P222" s="91"/>
    </row>
    <row r="223" spans="1:16" x14ac:dyDescent="0.25">
      <c r="E223" s="91"/>
      <c r="F223" s="91"/>
      <c r="G223" s="91"/>
      <c r="H223" s="91"/>
      <c r="I223" s="91"/>
      <c r="J223" s="912"/>
      <c r="K223" s="687"/>
      <c r="L223" s="91"/>
      <c r="M223" s="91"/>
      <c r="N223" s="91"/>
      <c r="O223" s="91"/>
      <c r="P223" s="91"/>
    </row>
    <row r="224" spans="1:16" x14ac:dyDescent="0.25">
      <c r="E224" s="91"/>
      <c r="F224" s="91"/>
      <c r="G224" s="91"/>
      <c r="H224" s="91"/>
      <c r="I224" s="91"/>
      <c r="J224" s="912"/>
      <c r="K224" s="687"/>
      <c r="L224" s="91"/>
      <c r="M224" s="91"/>
      <c r="N224" s="91"/>
      <c r="O224" s="91"/>
      <c r="P224" s="91"/>
    </row>
    <row r="225" spans="5:16" x14ac:dyDescent="0.25">
      <c r="E225" s="91"/>
      <c r="F225" s="91"/>
      <c r="G225" s="91"/>
      <c r="H225" s="91"/>
      <c r="I225" s="91"/>
      <c r="J225" s="912"/>
      <c r="K225" s="687"/>
      <c r="L225" s="91"/>
      <c r="M225" s="91"/>
      <c r="N225" s="91"/>
      <c r="O225" s="91"/>
      <c r="P225" s="91"/>
    </row>
    <row r="226" spans="5:16" x14ac:dyDescent="0.25">
      <c r="E226" s="91"/>
      <c r="F226" s="91"/>
      <c r="G226" s="91"/>
      <c r="H226" s="91"/>
      <c r="I226" s="91"/>
      <c r="J226" s="912"/>
      <c r="K226" s="687"/>
      <c r="L226" s="91"/>
      <c r="M226" s="91"/>
      <c r="N226" s="91"/>
      <c r="O226" s="91"/>
      <c r="P226" s="91"/>
    </row>
    <row r="227" spans="5:16" x14ac:dyDescent="0.25">
      <c r="E227" s="91"/>
      <c r="F227" s="91"/>
      <c r="G227" s="91"/>
      <c r="H227" s="91"/>
      <c r="I227" s="91"/>
      <c r="J227" s="912"/>
      <c r="K227" s="687"/>
      <c r="L227" s="91"/>
      <c r="M227" s="91"/>
      <c r="N227" s="91"/>
      <c r="O227" s="91"/>
      <c r="P227" s="91"/>
    </row>
    <row r="228" spans="5:16" x14ac:dyDescent="0.25">
      <c r="E228" s="91"/>
      <c r="F228" s="91"/>
      <c r="G228" s="91"/>
      <c r="H228" s="91"/>
      <c r="I228" s="91"/>
      <c r="J228" s="912"/>
      <c r="K228" s="687"/>
      <c r="L228" s="91"/>
      <c r="M228" s="91"/>
      <c r="N228" s="91"/>
      <c r="O228" s="91"/>
      <c r="P228" s="91"/>
    </row>
    <row r="229" spans="5:16" x14ac:dyDescent="0.25">
      <c r="E229" s="91"/>
      <c r="F229" s="91"/>
      <c r="G229" s="91"/>
      <c r="H229" s="91"/>
      <c r="I229" s="91"/>
      <c r="J229" s="912"/>
      <c r="K229" s="687"/>
      <c r="L229" s="91"/>
      <c r="M229" s="91"/>
      <c r="N229" s="91"/>
      <c r="O229" s="91"/>
      <c r="P229" s="91"/>
    </row>
    <row r="230" spans="5:16" x14ac:dyDescent="0.25">
      <c r="E230" s="91"/>
      <c r="F230" s="91"/>
      <c r="G230" s="91"/>
      <c r="H230" s="91"/>
      <c r="I230" s="91"/>
      <c r="J230" s="912"/>
      <c r="K230" s="687"/>
      <c r="L230" s="91"/>
      <c r="M230" s="91"/>
      <c r="N230" s="91"/>
      <c r="O230" s="91"/>
      <c r="P230" s="91"/>
    </row>
    <row r="231" spans="5:16" x14ac:dyDescent="0.25">
      <c r="E231" s="91"/>
      <c r="F231" s="91"/>
      <c r="G231" s="91"/>
      <c r="H231" s="91"/>
      <c r="I231" s="91"/>
      <c r="J231" s="912"/>
      <c r="K231" s="687"/>
      <c r="L231" s="91"/>
      <c r="M231" s="91"/>
      <c r="N231" s="91"/>
      <c r="O231" s="91"/>
      <c r="P231" s="91"/>
    </row>
    <row r="232" spans="5:16" x14ac:dyDescent="0.25">
      <c r="E232" s="91"/>
      <c r="F232" s="91"/>
      <c r="G232" s="91"/>
      <c r="H232" s="91"/>
      <c r="I232" s="91"/>
      <c r="J232" s="912"/>
      <c r="K232" s="687"/>
      <c r="L232" s="91"/>
      <c r="M232" s="91"/>
      <c r="N232" s="91"/>
      <c r="O232" s="91"/>
      <c r="P232" s="91"/>
    </row>
    <row r="233" spans="5:16" x14ac:dyDescent="0.25">
      <c r="E233" s="91"/>
      <c r="F233" s="91"/>
      <c r="G233" s="91"/>
      <c r="H233" s="91"/>
      <c r="I233" s="91"/>
      <c r="J233" s="912"/>
      <c r="K233" s="687"/>
      <c r="L233" s="91"/>
      <c r="M233" s="91"/>
      <c r="N233" s="91"/>
      <c r="O233" s="91"/>
      <c r="P233" s="91"/>
    </row>
    <row r="234" spans="5:16" x14ac:dyDescent="0.25">
      <c r="E234" s="91"/>
      <c r="F234" s="91"/>
      <c r="G234" s="91"/>
      <c r="H234" s="91"/>
      <c r="I234" s="91"/>
      <c r="J234" s="912"/>
      <c r="K234" s="687"/>
      <c r="L234" s="91"/>
      <c r="M234" s="91"/>
      <c r="N234" s="91"/>
      <c r="O234" s="91"/>
      <c r="P234" s="91"/>
    </row>
    <row r="235" spans="5:16" x14ac:dyDescent="0.25">
      <c r="E235" s="91"/>
      <c r="F235" s="91"/>
      <c r="G235" s="91"/>
      <c r="H235" s="91"/>
      <c r="I235" s="91"/>
      <c r="J235" s="912"/>
      <c r="K235" s="687"/>
      <c r="L235" s="91"/>
      <c r="M235" s="91"/>
      <c r="N235" s="91"/>
      <c r="O235" s="91"/>
      <c r="P235" s="91"/>
    </row>
    <row r="236" spans="5:16" x14ac:dyDescent="0.25">
      <c r="E236" s="91"/>
      <c r="F236" s="91"/>
      <c r="G236" s="91"/>
      <c r="H236" s="91"/>
      <c r="I236" s="91"/>
      <c r="J236" s="912"/>
      <c r="K236" s="687"/>
      <c r="L236" s="91"/>
      <c r="M236" s="91"/>
      <c r="N236" s="91"/>
      <c r="O236" s="91"/>
      <c r="P236" s="91"/>
    </row>
    <row r="237" spans="5:16" x14ac:dyDescent="0.25">
      <c r="E237" s="91"/>
      <c r="F237" s="91"/>
      <c r="G237" s="91"/>
      <c r="H237" s="91"/>
      <c r="I237" s="91"/>
      <c r="J237" s="912"/>
      <c r="K237" s="687"/>
      <c r="L237" s="91"/>
      <c r="M237" s="91"/>
      <c r="N237" s="91"/>
      <c r="O237" s="91"/>
      <c r="P237" s="91"/>
    </row>
    <row r="238" spans="5:16" x14ac:dyDescent="0.25">
      <c r="E238" s="91"/>
      <c r="F238" s="91"/>
      <c r="G238" s="91"/>
      <c r="H238" s="91"/>
      <c r="I238" s="91"/>
      <c r="J238" s="912"/>
      <c r="K238" s="687"/>
      <c r="L238" s="91"/>
      <c r="M238" s="91"/>
      <c r="N238" s="91"/>
      <c r="O238" s="91"/>
      <c r="P238" s="91"/>
    </row>
    <row r="239" spans="5:16" x14ac:dyDescent="0.25">
      <c r="E239" s="91"/>
      <c r="F239" s="91"/>
      <c r="G239" s="91"/>
      <c r="H239" s="91"/>
      <c r="I239" s="91"/>
      <c r="J239" s="912"/>
      <c r="K239" s="687"/>
      <c r="L239" s="91"/>
      <c r="M239" s="91"/>
      <c r="N239" s="91"/>
      <c r="O239" s="91"/>
      <c r="P239" s="91"/>
    </row>
    <row r="240" spans="5:16" x14ac:dyDescent="0.25">
      <c r="E240" s="91"/>
      <c r="F240" s="91"/>
      <c r="G240" s="91"/>
      <c r="H240" s="91"/>
      <c r="I240" s="91"/>
      <c r="J240" s="912"/>
      <c r="K240" s="687"/>
      <c r="L240" s="91"/>
      <c r="M240" s="91"/>
      <c r="N240" s="91"/>
      <c r="O240" s="91"/>
      <c r="P240" s="91"/>
    </row>
    <row r="241" spans="5:16" x14ac:dyDescent="0.25">
      <c r="E241" s="91"/>
      <c r="F241" s="91"/>
      <c r="G241" s="91"/>
      <c r="H241" s="91"/>
      <c r="I241" s="91"/>
      <c r="J241" s="912"/>
      <c r="K241" s="687"/>
      <c r="L241" s="91"/>
      <c r="M241" s="91"/>
      <c r="N241" s="91"/>
      <c r="O241" s="91"/>
      <c r="P241" s="91"/>
    </row>
    <row r="242" spans="5:16" x14ac:dyDescent="0.25">
      <c r="E242" s="91"/>
      <c r="F242" s="91"/>
      <c r="G242" s="91"/>
      <c r="H242" s="91"/>
      <c r="I242" s="91"/>
      <c r="J242" s="912"/>
      <c r="K242" s="687"/>
      <c r="L242" s="91"/>
      <c r="M242" s="91"/>
      <c r="N242" s="91"/>
      <c r="O242" s="91"/>
      <c r="P242" s="91"/>
    </row>
    <row r="243" spans="5:16" x14ac:dyDescent="0.25">
      <c r="E243" s="91"/>
      <c r="F243" s="91"/>
      <c r="G243" s="91"/>
      <c r="H243" s="91"/>
      <c r="I243" s="91"/>
      <c r="J243" s="912"/>
      <c r="K243" s="687"/>
      <c r="L243" s="91"/>
      <c r="M243" s="91"/>
      <c r="N243" s="91"/>
      <c r="O243" s="91"/>
      <c r="P243" s="91"/>
    </row>
    <row r="244" spans="5:16" x14ac:dyDescent="0.25">
      <c r="E244" s="91"/>
      <c r="F244" s="91"/>
      <c r="G244" s="91"/>
      <c r="H244" s="91"/>
      <c r="I244" s="91"/>
      <c r="J244" s="912"/>
      <c r="K244" s="687"/>
      <c r="L244" s="91"/>
      <c r="M244" s="91"/>
      <c r="N244" s="91"/>
      <c r="O244" s="91"/>
      <c r="P244" s="91"/>
    </row>
    <row r="245" spans="5:16" x14ac:dyDescent="0.25">
      <c r="E245" s="91"/>
      <c r="F245" s="91"/>
      <c r="G245" s="91"/>
      <c r="H245" s="91"/>
      <c r="I245" s="91"/>
      <c r="J245" s="912"/>
      <c r="K245" s="687"/>
      <c r="L245" s="91"/>
      <c r="M245" s="91"/>
      <c r="N245" s="91"/>
      <c r="O245" s="91"/>
      <c r="P245" s="91"/>
    </row>
    <row r="246" spans="5:16" x14ac:dyDescent="0.25">
      <c r="E246" s="91"/>
      <c r="F246" s="91"/>
      <c r="G246" s="91"/>
      <c r="H246" s="91"/>
      <c r="I246" s="91"/>
      <c r="J246" s="912"/>
      <c r="K246" s="687"/>
      <c r="L246" s="91"/>
      <c r="M246" s="91"/>
      <c r="N246" s="91"/>
      <c r="O246" s="91"/>
      <c r="P246" s="91"/>
    </row>
    <row r="247" spans="5:16" x14ac:dyDescent="0.25">
      <c r="E247" s="91"/>
      <c r="F247" s="91"/>
      <c r="G247" s="91"/>
      <c r="H247" s="91"/>
      <c r="I247" s="91"/>
      <c r="J247" s="912"/>
      <c r="K247" s="687"/>
      <c r="L247" s="91"/>
      <c r="M247" s="91"/>
      <c r="N247" s="91"/>
      <c r="O247" s="91"/>
      <c r="P247" s="91"/>
    </row>
    <row r="248" spans="5:16" x14ac:dyDescent="0.25">
      <c r="E248" s="91"/>
      <c r="F248" s="91"/>
      <c r="G248" s="91"/>
      <c r="H248" s="91"/>
      <c r="I248" s="91"/>
      <c r="J248" s="912"/>
      <c r="K248" s="687"/>
      <c r="L248" s="91"/>
      <c r="M248" s="91"/>
      <c r="N248" s="91"/>
      <c r="O248" s="91"/>
      <c r="P248" s="91"/>
    </row>
    <row r="249" spans="5:16" x14ac:dyDescent="0.25">
      <c r="E249" s="91"/>
      <c r="F249" s="91"/>
      <c r="G249" s="91"/>
      <c r="H249" s="91"/>
      <c r="I249" s="91"/>
      <c r="J249" s="912"/>
      <c r="K249" s="687"/>
      <c r="L249" s="91"/>
      <c r="M249" s="91"/>
      <c r="N249" s="91"/>
      <c r="O249" s="91"/>
      <c r="P249" s="91"/>
    </row>
    <row r="250" spans="5:16" x14ac:dyDescent="0.25">
      <c r="E250" s="91"/>
      <c r="F250" s="91"/>
      <c r="G250" s="91"/>
      <c r="H250" s="91"/>
      <c r="I250" s="91"/>
      <c r="J250" s="912"/>
      <c r="K250" s="687"/>
      <c r="L250" s="91"/>
      <c r="M250" s="91"/>
      <c r="N250" s="91"/>
      <c r="O250" s="91"/>
      <c r="P250" s="91"/>
    </row>
    <row r="251" spans="5:16" x14ac:dyDescent="0.25">
      <c r="E251" s="91"/>
      <c r="F251" s="91"/>
      <c r="G251" s="91"/>
      <c r="H251" s="91"/>
      <c r="I251" s="91"/>
      <c r="J251" s="912"/>
      <c r="K251" s="687"/>
      <c r="L251" s="91"/>
      <c r="M251" s="91"/>
      <c r="N251" s="91"/>
      <c r="O251" s="91"/>
      <c r="P251" s="91"/>
    </row>
    <row r="252" spans="5:16" x14ac:dyDescent="0.25">
      <c r="E252" s="91"/>
      <c r="F252" s="91"/>
      <c r="G252" s="91"/>
      <c r="H252" s="91"/>
      <c r="I252" s="91"/>
      <c r="J252" s="912"/>
      <c r="K252" s="687"/>
      <c r="L252" s="91"/>
      <c r="M252" s="91"/>
      <c r="N252" s="91"/>
      <c r="O252" s="91"/>
      <c r="P252" s="91"/>
    </row>
    <row r="253" spans="5:16" x14ac:dyDescent="0.25">
      <c r="E253" s="91"/>
      <c r="F253" s="91"/>
      <c r="G253" s="91"/>
      <c r="H253" s="91"/>
      <c r="I253" s="91"/>
      <c r="J253" s="912"/>
      <c r="K253" s="687"/>
      <c r="L253" s="91"/>
      <c r="M253" s="91"/>
      <c r="N253" s="91"/>
      <c r="O253" s="91"/>
      <c r="P253" s="91"/>
    </row>
    <row r="254" spans="5:16" x14ac:dyDescent="0.25">
      <c r="E254" s="91"/>
      <c r="F254" s="91"/>
      <c r="G254" s="91"/>
      <c r="H254" s="91"/>
      <c r="I254" s="91"/>
      <c r="J254" s="912"/>
      <c r="K254" s="687"/>
      <c r="L254" s="91"/>
      <c r="M254" s="91"/>
      <c r="N254" s="91"/>
      <c r="O254" s="91"/>
      <c r="P254" s="91"/>
    </row>
    <row r="255" spans="5:16" x14ac:dyDescent="0.25">
      <c r="E255" s="91"/>
      <c r="F255" s="91"/>
      <c r="G255" s="91"/>
      <c r="H255" s="91"/>
      <c r="I255" s="91"/>
      <c r="J255" s="912"/>
      <c r="K255" s="687"/>
      <c r="L255" s="91"/>
      <c r="M255" s="91"/>
      <c r="N255" s="91"/>
      <c r="O255" s="91"/>
      <c r="P255" s="91"/>
    </row>
    <row r="256" spans="5:16" x14ac:dyDescent="0.25">
      <c r="E256" s="91"/>
      <c r="F256" s="91"/>
      <c r="G256" s="91"/>
      <c r="H256" s="91"/>
      <c r="I256" s="91"/>
      <c r="J256" s="912"/>
      <c r="K256" s="687"/>
      <c r="L256" s="91"/>
      <c r="M256" s="91"/>
      <c r="N256" s="91"/>
      <c r="O256" s="91"/>
      <c r="P256" s="91"/>
    </row>
    <row r="257" spans="5:16" x14ac:dyDescent="0.25">
      <c r="E257" s="91"/>
      <c r="F257" s="91"/>
      <c r="G257" s="91"/>
      <c r="H257" s="91"/>
      <c r="I257" s="91"/>
      <c r="J257" s="912"/>
      <c r="K257" s="687"/>
      <c r="L257" s="91"/>
      <c r="M257" s="91"/>
      <c r="N257" s="91"/>
      <c r="O257" s="91"/>
      <c r="P257" s="91"/>
    </row>
    <row r="258" spans="5:16" x14ac:dyDescent="0.25">
      <c r="E258" s="91"/>
      <c r="F258" s="91"/>
      <c r="G258" s="91"/>
      <c r="H258" s="91"/>
      <c r="I258" s="91"/>
      <c r="J258" s="912"/>
      <c r="K258" s="687"/>
      <c r="L258" s="91"/>
      <c r="M258" s="91"/>
      <c r="N258" s="91"/>
      <c r="O258" s="91"/>
      <c r="P258" s="91"/>
    </row>
    <row r="259" spans="5:16" x14ac:dyDescent="0.25">
      <c r="E259" s="91"/>
      <c r="F259" s="91"/>
      <c r="G259" s="91"/>
      <c r="H259" s="91"/>
      <c r="I259" s="91"/>
      <c r="J259" s="912"/>
      <c r="K259" s="687"/>
      <c r="L259" s="91"/>
      <c r="M259" s="91"/>
      <c r="N259" s="91"/>
      <c r="O259" s="91"/>
      <c r="P259" s="91"/>
    </row>
    <row r="260" spans="5:16" x14ac:dyDescent="0.25">
      <c r="E260" s="91"/>
      <c r="F260" s="91"/>
      <c r="G260" s="91"/>
      <c r="H260" s="91"/>
      <c r="I260" s="91"/>
      <c r="J260" s="912"/>
      <c r="K260" s="687"/>
      <c r="L260" s="91"/>
      <c r="M260" s="91"/>
      <c r="N260" s="91"/>
      <c r="O260" s="91"/>
      <c r="P260" s="91"/>
    </row>
    <row r="261" spans="5:16" x14ac:dyDescent="0.25">
      <c r="E261" s="91"/>
      <c r="F261" s="91"/>
      <c r="G261" s="91"/>
      <c r="H261" s="91"/>
      <c r="I261" s="91"/>
      <c r="J261" s="912"/>
      <c r="K261" s="687"/>
      <c r="L261" s="91"/>
      <c r="M261" s="91"/>
      <c r="N261" s="91"/>
      <c r="O261" s="91"/>
      <c r="P261" s="91"/>
    </row>
    <row r="262" spans="5:16" x14ac:dyDescent="0.25">
      <c r="E262" s="91"/>
      <c r="F262" s="91"/>
      <c r="G262" s="91"/>
      <c r="H262" s="91"/>
      <c r="I262" s="91"/>
      <c r="J262" s="912"/>
      <c r="K262" s="687"/>
      <c r="L262" s="91"/>
      <c r="M262" s="91"/>
      <c r="N262" s="91"/>
      <c r="O262" s="91"/>
      <c r="P262" s="91"/>
    </row>
    <row r="263" spans="5:16" x14ac:dyDescent="0.25">
      <c r="E263" s="91"/>
      <c r="F263" s="91"/>
      <c r="G263" s="91"/>
      <c r="H263" s="91"/>
      <c r="I263" s="91"/>
      <c r="J263" s="912"/>
      <c r="K263" s="687"/>
      <c r="L263" s="91"/>
      <c r="M263" s="91"/>
      <c r="N263" s="91"/>
      <c r="O263" s="91"/>
      <c r="P263" s="91"/>
    </row>
    <row r="264" spans="5:16" x14ac:dyDescent="0.25">
      <c r="E264" s="91"/>
      <c r="F264" s="91"/>
      <c r="G264" s="91"/>
      <c r="H264" s="91"/>
      <c r="I264" s="91"/>
      <c r="J264" s="912"/>
      <c r="K264" s="687"/>
      <c r="L264" s="91"/>
      <c r="M264" s="91"/>
      <c r="N264" s="91"/>
      <c r="O264" s="91"/>
      <c r="P264" s="91"/>
    </row>
    <row r="265" spans="5:16" x14ac:dyDescent="0.25">
      <c r="E265" s="91"/>
      <c r="F265" s="91"/>
      <c r="G265" s="91"/>
      <c r="H265" s="91"/>
      <c r="I265" s="91"/>
      <c r="J265" s="912"/>
      <c r="K265" s="687"/>
      <c r="L265" s="91"/>
      <c r="M265" s="91"/>
      <c r="N265" s="91"/>
      <c r="O265" s="91"/>
      <c r="P265" s="91"/>
    </row>
    <row r="266" spans="5:16" x14ac:dyDescent="0.25">
      <c r="E266" s="91"/>
      <c r="F266" s="91"/>
      <c r="G266" s="91"/>
      <c r="H266" s="91"/>
      <c r="I266" s="91"/>
      <c r="J266" s="912"/>
      <c r="K266" s="687"/>
      <c r="L266" s="91"/>
      <c r="M266" s="91"/>
      <c r="N266" s="91"/>
      <c r="O266" s="91"/>
      <c r="P266" s="91"/>
    </row>
    <row r="267" spans="5:16" x14ac:dyDescent="0.25">
      <c r="E267" s="91"/>
      <c r="F267" s="91"/>
      <c r="G267" s="91"/>
      <c r="H267" s="91"/>
      <c r="I267" s="91"/>
      <c r="J267" s="912"/>
      <c r="K267" s="687"/>
      <c r="L267" s="91"/>
      <c r="M267" s="91"/>
      <c r="N267" s="91"/>
      <c r="O267" s="91"/>
      <c r="P267" s="91"/>
    </row>
    <row r="268" spans="5:16" x14ac:dyDescent="0.25">
      <c r="E268" s="91"/>
      <c r="F268" s="91"/>
      <c r="G268" s="91"/>
      <c r="H268" s="91"/>
      <c r="I268" s="91"/>
      <c r="J268" s="912"/>
      <c r="K268" s="687"/>
      <c r="L268" s="91"/>
      <c r="M268" s="91"/>
      <c r="N268" s="91"/>
      <c r="O268" s="91"/>
      <c r="P268" s="91"/>
    </row>
    <row r="269" spans="5:16" x14ac:dyDescent="0.25">
      <c r="E269" s="91"/>
      <c r="F269" s="91"/>
      <c r="G269" s="91"/>
      <c r="H269" s="91"/>
      <c r="I269" s="91"/>
      <c r="J269" s="912"/>
      <c r="K269" s="687"/>
      <c r="L269" s="91"/>
      <c r="M269" s="91"/>
      <c r="N269" s="91"/>
      <c r="O269" s="91"/>
      <c r="P269" s="91"/>
    </row>
    <row r="270" spans="5:16" x14ac:dyDescent="0.25">
      <c r="E270" s="91"/>
      <c r="F270" s="91"/>
      <c r="G270" s="91"/>
      <c r="H270" s="91"/>
      <c r="I270" s="91"/>
      <c r="J270" s="912"/>
      <c r="K270" s="687"/>
      <c r="L270" s="91"/>
      <c r="M270" s="91"/>
      <c r="N270" s="91"/>
      <c r="O270" s="91"/>
      <c r="P270" s="91"/>
    </row>
    <row r="271" spans="5:16" x14ac:dyDescent="0.25">
      <c r="E271" s="91"/>
      <c r="F271" s="91"/>
      <c r="G271" s="91"/>
      <c r="H271" s="91"/>
      <c r="I271" s="91"/>
      <c r="J271" s="912"/>
      <c r="K271" s="687"/>
      <c r="L271" s="91"/>
      <c r="M271" s="91"/>
      <c r="N271" s="91"/>
      <c r="O271" s="91"/>
      <c r="P271" s="91"/>
    </row>
    <row r="272" spans="5:16" x14ac:dyDescent="0.25">
      <c r="E272" s="91"/>
      <c r="F272" s="91"/>
      <c r="G272" s="91"/>
      <c r="H272" s="91"/>
      <c r="I272" s="91"/>
      <c r="J272" s="912"/>
      <c r="K272" s="687"/>
      <c r="L272" s="91"/>
      <c r="M272" s="91"/>
      <c r="N272" s="91"/>
      <c r="O272" s="91"/>
      <c r="P272" s="91"/>
    </row>
    <row r="273" spans="5:16" x14ac:dyDescent="0.25">
      <c r="E273" s="91"/>
      <c r="F273" s="91"/>
      <c r="G273" s="91"/>
      <c r="H273" s="91"/>
      <c r="I273" s="91"/>
      <c r="J273" s="912"/>
      <c r="K273" s="687"/>
      <c r="L273" s="91"/>
      <c r="M273" s="91"/>
      <c r="N273" s="91"/>
      <c r="O273" s="91"/>
      <c r="P273" s="91"/>
    </row>
    <row r="274" spans="5:16" x14ac:dyDescent="0.25">
      <c r="E274" s="91"/>
      <c r="F274" s="91"/>
      <c r="G274" s="91"/>
      <c r="H274" s="91"/>
      <c r="I274" s="91"/>
      <c r="J274" s="912"/>
      <c r="K274" s="687"/>
      <c r="L274" s="91"/>
      <c r="M274" s="91"/>
      <c r="N274" s="91"/>
      <c r="O274" s="91"/>
      <c r="P274" s="91"/>
    </row>
    <row r="275" spans="5:16" x14ac:dyDescent="0.25">
      <c r="E275" s="91"/>
      <c r="F275" s="91"/>
      <c r="G275" s="91"/>
      <c r="H275" s="91"/>
      <c r="I275" s="91"/>
      <c r="J275" s="912"/>
      <c r="K275" s="687"/>
      <c r="L275" s="91"/>
      <c r="M275" s="91"/>
      <c r="N275" s="91"/>
      <c r="O275" s="91"/>
      <c r="P275" s="91"/>
    </row>
    <row r="276" spans="5:16" x14ac:dyDescent="0.25">
      <c r="E276" s="91"/>
      <c r="F276" s="91"/>
      <c r="G276" s="91"/>
      <c r="H276" s="91"/>
      <c r="I276" s="91"/>
      <c r="J276" s="912"/>
      <c r="K276" s="687"/>
      <c r="L276" s="91"/>
      <c r="M276" s="91"/>
      <c r="N276" s="91"/>
      <c r="O276" s="91"/>
      <c r="P276" s="91"/>
    </row>
    <row r="277" spans="5:16" x14ac:dyDescent="0.25">
      <c r="E277" s="91"/>
      <c r="F277" s="91"/>
      <c r="G277" s="91"/>
      <c r="H277" s="91"/>
      <c r="I277" s="91"/>
      <c r="J277" s="912"/>
      <c r="K277" s="687"/>
      <c r="L277" s="91"/>
      <c r="M277" s="91"/>
      <c r="N277" s="91"/>
      <c r="O277" s="91"/>
      <c r="P277" s="91"/>
    </row>
    <row r="278" spans="5:16" x14ac:dyDescent="0.25">
      <c r="E278" s="91"/>
      <c r="F278" s="91"/>
      <c r="G278" s="91"/>
      <c r="H278" s="91"/>
      <c r="I278" s="91"/>
      <c r="J278" s="912"/>
      <c r="K278" s="687"/>
      <c r="L278" s="91"/>
      <c r="M278" s="91"/>
      <c r="N278" s="91"/>
      <c r="O278" s="91"/>
      <c r="P278" s="91"/>
    </row>
    <row r="279" spans="5:16" x14ac:dyDescent="0.25">
      <c r="E279" s="91"/>
      <c r="F279" s="91"/>
      <c r="G279" s="91"/>
      <c r="H279" s="91"/>
      <c r="I279" s="91"/>
      <c r="J279" s="912"/>
      <c r="K279" s="687"/>
      <c r="L279" s="91"/>
      <c r="M279" s="91"/>
      <c r="N279" s="91"/>
      <c r="O279" s="91"/>
      <c r="P279" s="91"/>
    </row>
    <row r="280" spans="5:16" x14ac:dyDescent="0.25">
      <c r="E280" s="91"/>
      <c r="F280" s="91"/>
      <c r="G280" s="91"/>
      <c r="H280" s="91"/>
      <c r="I280" s="91"/>
      <c r="J280" s="912"/>
      <c r="K280" s="687"/>
      <c r="L280" s="91"/>
      <c r="M280" s="91"/>
      <c r="N280" s="91"/>
      <c r="O280" s="91"/>
      <c r="P280" s="91"/>
    </row>
    <row r="281" spans="5:16" x14ac:dyDescent="0.25">
      <c r="E281" s="91"/>
      <c r="F281" s="91"/>
      <c r="G281" s="91"/>
      <c r="H281" s="91"/>
      <c r="I281" s="91"/>
      <c r="J281" s="912"/>
      <c r="K281" s="687"/>
      <c r="L281" s="91"/>
      <c r="M281" s="91"/>
      <c r="N281" s="91"/>
      <c r="O281" s="91"/>
      <c r="P281" s="91"/>
    </row>
    <row r="282" spans="5:16" x14ac:dyDescent="0.25">
      <c r="E282" s="91"/>
      <c r="F282" s="91"/>
      <c r="G282" s="91"/>
      <c r="H282" s="91"/>
      <c r="I282" s="91"/>
      <c r="J282" s="912"/>
      <c r="K282" s="687"/>
      <c r="L282" s="91"/>
      <c r="M282" s="91"/>
      <c r="N282" s="91"/>
      <c r="O282" s="91"/>
      <c r="P282" s="91"/>
    </row>
    <row r="283" spans="5:16" x14ac:dyDescent="0.25">
      <c r="E283" s="91"/>
      <c r="F283" s="91"/>
      <c r="G283" s="91"/>
      <c r="H283" s="91"/>
      <c r="I283" s="91"/>
      <c r="J283" s="912"/>
      <c r="K283" s="687"/>
      <c r="L283" s="91"/>
      <c r="M283" s="91"/>
      <c r="N283" s="91"/>
      <c r="O283" s="91"/>
      <c r="P283" s="91"/>
    </row>
    <row r="284" spans="5:16" x14ac:dyDescent="0.25">
      <c r="E284" s="91"/>
      <c r="F284" s="91"/>
      <c r="G284" s="91"/>
      <c r="H284" s="91"/>
      <c r="I284" s="91"/>
      <c r="J284" s="912"/>
      <c r="K284" s="687"/>
      <c r="L284" s="91"/>
      <c r="M284" s="91"/>
      <c r="N284" s="91"/>
      <c r="O284" s="91"/>
      <c r="P284" s="91"/>
    </row>
    <row r="285" spans="5:16" x14ac:dyDescent="0.25">
      <c r="E285" s="91"/>
      <c r="F285" s="91"/>
      <c r="G285" s="91"/>
      <c r="H285" s="91"/>
      <c r="I285" s="91"/>
      <c r="J285" s="912"/>
      <c r="K285" s="687"/>
      <c r="L285" s="91"/>
      <c r="M285" s="91"/>
      <c r="N285" s="91"/>
      <c r="O285" s="91"/>
      <c r="P285" s="91"/>
    </row>
    <row r="286" spans="5:16" x14ac:dyDescent="0.25">
      <c r="E286" s="91"/>
      <c r="F286" s="91"/>
      <c r="G286" s="91"/>
      <c r="H286" s="91"/>
      <c r="I286" s="91"/>
      <c r="J286" s="912"/>
      <c r="K286" s="687"/>
      <c r="L286" s="91"/>
      <c r="M286" s="91"/>
      <c r="N286" s="91"/>
      <c r="O286" s="91"/>
      <c r="P286" s="91"/>
    </row>
    <row r="287" spans="5:16" x14ac:dyDescent="0.25">
      <c r="E287" s="91"/>
      <c r="F287" s="91"/>
      <c r="G287" s="91"/>
      <c r="H287" s="91"/>
      <c r="I287" s="91"/>
      <c r="J287" s="912"/>
      <c r="K287" s="687"/>
      <c r="L287" s="91"/>
      <c r="M287" s="91"/>
      <c r="N287" s="91"/>
      <c r="O287" s="91"/>
      <c r="P287" s="91"/>
    </row>
    <row r="288" spans="5:16" x14ac:dyDescent="0.25">
      <c r="E288" s="91"/>
      <c r="F288" s="91"/>
      <c r="G288" s="91"/>
      <c r="H288" s="91"/>
      <c r="I288" s="91"/>
      <c r="J288" s="912"/>
      <c r="K288" s="687"/>
      <c r="L288" s="91"/>
      <c r="M288" s="91"/>
      <c r="N288" s="91"/>
      <c r="O288" s="91"/>
      <c r="P288" s="91"/>
    </row>
    <row r="289" spans="5:16" x14ac:dyDescent="0.25">
      <c r="E289" s="91"/>
      <c r="F289" s="91"/>
      <c r="G289" s="91"/>
      <c r="H289" s="91"/>
      <c r="I289" s="91"/>
      <c r="J289" s="912"/>
      <c r="K289" s="687"/>
      <c r="L289" s="91"/>
      <c r="M289" s="91"/>
      <c r="N289" s="91"/>
      <c r="O289" s="91"/>
      <c r="P289" s="91"/>
    </row>
    <row r="290" spans="5:16" x14ac:dyDescent="0.25">
      <c r="E290" s="91"/>
      <c r="F290" s="91"/>
      <c r="G290" s="91"/>
      <c r="H290" s="91"/>
      <c r="I290" s="91"/>
      <c r="J290" s="912"/>
      <c r="K290" s="687"/>
      <c r="L290" s="91"/>
      <c r="M290" s="91"/>
      <c r="N290" s="91"/>
      <c r="O290" s="91"/>
      <c r="P290" s="91"/>
    </row>
    <row r="291" spans="5:16" x14ac:dyDescent="0.25">
      <c r="E291" s="91"/>
      <c r="F291" s="91"/>
      <c r="G291" s="91"/>
      <c r="H291" s="91"/>
      <c r="I291" s="91"/>
      <c r="J291" s="912"/>
      <c r="K291" s="687"/>
      <c r="L291" s="91"/>
      <c r="M291" s="91"/>
      <c r="N291" s="91"/>
      <c r="O291" s="91"/>
      <c r="P291" s="91"/>
    </row>
    <row r="292" spans="5:16" x14ac:dyDescent="0.25">
      <c r="E292" s="91"/>
      <c r="F292" s="91"/>
      <c r="G292" s="91"/>
      <c r="H292" s="91"/>
      <c r="I292" s="91"/>
      <c r="J292" s="912"/>
      <c r="K292" s="687"/>
      <c r="L292" s="91"/>
      <c r="M292" s="91"/>
      <c r="N292" s="91"/>
      <c r="O292" s="91"/>
      <c r="P292" s="91"/>
    </row>
    <row r="293" spans="5:16" x14ac:dyDescent="0.25">
      <c r="E293" s="91"/>
      <c r="F293" s="91"/>
      <c r="G293" s="91"/>
      <c r="H293" s="91"/>
      <c r="I293" s="91"/>
      <c r="J293" s="912"/>
      <c r="K293" s="687"/>
      <c r="L293" s="91"/>
      <c r="M293" s="91"/>
      <c r="N293" s="91"/>
      <c r="O293" s="91"/>
      <c r="P293" s="91"/>
    </row>
    <row r="294" spans="5:16" x14ac:dyDescent="0.25">
      <c r="E294" s="91"/>
      <c r="F294" s="91"/>
      <c r="G294" s="91"/>
      <c r="H294" s="91"/>
      <c r="I294" s="91"/>
      <c r="J294" s="912"/>
      <c r="K294" s="687"/>
      <c r="L294" s="91"/>
      <c r="M294" s="91"/>
      <c r="N294" s="91"/>
      <c r="O294" s="91"/>
      <c r="P294" s="91"/>
    </row>
    <row r="295" spans="5:16" x14ac:dyDescent="0.25">
      <c r="E295" s="91"/>
      <c r="F295" s="91"/>
      <c r="G295" s="91"/>
      <c r="H295" s="91"/>
      <c r="I295" s="91"/>
      <c r="J295" s="912"/>
      <c r="K295" s="687"/>
      <c r="L295" s="91"/>
      <c r="M295" s="91"/>
      <c r="N295" s="91"/>
      <c r="O295" s="91"/>
      <c r="P295" s="91"/>
    </row>
    <row r="296" spans="5:16" x14ac:dyDescent="0.25">
      <c r="E296" s="91"/>
      <c r="F296" s="91"/>
      <c r="G296" s="91"/>
      <c r="H296" s="91"/>
      <c r="I296" s="91"/>
      <c r="J296" s="912"/>
      <c r="K296" s="687"/>
      <c r="L296" s="91"/>
      <c r="M296" s="91"/>
      <c r="N296" s="91"/>
      <c r="O296" s="91"/>
      <c r="P296" s="91"/>
    </row>
    <row r="297" spans="5:16" x14ac:dyDescent="0.25">
      <c r="E297" s="91"/>
      <c r="F297" s="91"/>
      <c r="G297" s="91"/>
      <c r="H297" s="91"/>
      <c r="I297" s="91"/>
      <c r="J297" s="912"/>
      <c r="K297" s="687"/>
      <c r="L297" s="91"/>
      <c r="M297" s="91"/>
      <c r="N297" s="91"/>
      <c r="O297" s="91"/>
      <c r="P297" s="91"/>
    </row>
    <row r="298" spans="5:16" x14ac:dyDescent="0.25">
      <c r="E298" s="91"/>
      <c r="F298" s="91"/>
      <c r="G298" s="91"/>
      <c r="H298" s="91"/>
      <c r="I298" s="91"/>
      <c r="J298" s="912"/>
      <c r="K298" s="687"/>
      <c r="L298" s="91"/>
      <c r="M298" s="91"/>
      <c r="N298" s="91"/>
      <c r="O298" s="91"/>
      <c r="P298" s="91"/>
    </row>
    <row r="299" spans="5:16" x14ac:dyDescent="0.25">
      <c r="E299" s="91"/>
      <c r="F299" s="91"/>
      <c r="G299" s="91"/>
      <c r="H299" s="91"/>
      <c r="I299" s="91"/>
      <c r="J299" s="912"/>
      <c r="K299" s="687"/>
      <c r="L299" s="91"/>
      <c r="M299" s="91"/>
      <c r="N299" s="91"/>
      <c r="O299" s="91"/>
      <c r="P299" s="91"/>
    </row>
    <row r="300" spans="5:16" x14ac:dyDescent="0.25">
      <c r="E300" s="91"/>
      <c r="F300" s="91"/>
      <c r="G300" s="91"/>
      <c r="H300" s="91"/>
      <c r="I300" s="91"/>
      <c r="J300" s="912"/>
      <c r="K300" s="687"/>
      <c r="L300" s="91"/>
      <c r="M300" s="91"/>
      <c r="N300" s="91"/>
      <c r="O300" s="91"/>
      <c r="P300" s="91"/>
    </row>
    <row r="301" spans="5:16" x14ac:dyDescent="0.25">
      <c r="E301" s="91"/>
      <c r="F301" s="91"/>
      <c r="G301" s="91"/>
      <c r="H301" s="91"/>
      <c r="I301" s="91"/>
      <c r="J301" s="912"/>
      <c r="K301" s="687"/>
      <c r="L301" s="91"/>
      <c r="M301" s="91"/>
      <c r="N301" s="91"/>
      <c r="O301" s="91"/>
      <c r="P301" s="91"/>
    </row>
    <row r="302" spans="5:16" x14ac:dyDescent="0.25">
      <c r="E302" s="91"/>
      <c r="F302" s="91"/>
      <c r="G302" s="91"/>
      <c r="H302" s="91"/>
      <c r="I302" s="91"/>
      <c r="J302" s="912"/>
      <c r="K302" s="687"/>
      <c r="L302" s="91"/>
      <c r="M302" s="91"/>
      <c r="N302" s="91"/>
      <c r="O302" s="91"/>
      <c r="P302" s="91"/>
    </row>
    <row r="303" spans="5:16" x14ac:dyDescent="0.25">
      <c r="E303" s="91"/>
      <c r="F303" s="91"/>
      <c r="G303" s="91"/>
      <c r="H303" s="91"/>
      <c r="I303" s="91"/>
      <c r="J303" s="912"/>
      <c r="K303" s="687"/>
      <c r="L303" s="91"/>
      <c r="M303" s="91"/>
      <c r="N303" s="91"/>
      <c r="O303" s="91"/>
      <c r="P303" s="91"/>
    </row>
    <row r="304" spans="5:16" x14ac:dyDescent="0.25">
      <c r="E304" s="91"/>
      <c r="F304" s="91"/>
      <c r="G304" s="91"/>
      <c r="H304" s="91"/>
      <c r="I304" s="91"/>
      <c r="J304" s="912"/>
      <c r="K304" s="687"/>
      <c r="L304" s="91"/>
      <c r="M304" s="91"/>
      <c r="N304" s="91"/>
      <c r="O304" s="91"/>
      <c r="P304" s="91"/>
    </row>
    <row r="305" spans="5:16" x14ac:dyDescent="0.25">
      <c r="E305" s="91"/>
      <c r="F305" s="91"/>
      <c r="G305" s="91"/>
      <c r="H305" s="91"/>
      <c r="I305" s="91"/>
      <c r="J305" s="912"/>
      <c r="K305" s="687"/>
      <c r="L305" s="91"/>
      <c r="M305" s="91"/>
      <c r="N305" s="91"/>
      <c r="O305" s="91"/>
      <c r="P305" s="91"/>
    </row>
    <row r="306" spans="5:16" x14ac:dyDescent="0.25">
      <c r="E306" s="91"/>
      <c r="F306" s="91"/>
      <c r="G306" s="91"/>
      <c r="H306" s="91"/>
      <c r="I306" s="91"/>
      <c r="J306" s="912"/>
      <c r="K306" s="687"/>
      <c r="L306" s="91"/>
      <c r="M306" s="91"/>
      <c r="N306" s="91"/>
      <c r="O306" s="91"/>
      <c r="P306" s="91"/>
    </row>
    <row r="307" spans="5:16" x14ac:dyDescent="0.25">
      <c r="E307" s="91"/>
      <c r="F307" s="91"/>
      <c r="G307" s="91"/>
      <c r="H307" s="91"/>
      <c r="I307" s="91"/>
      <c r="J307" s="912"/>
      <c r="K307" s="687"/>
      <c r="L307" s="91"/>
      <c r="M307" s="91"/>
      <c r="N307" s="91"/>
      <c r="O307" s="91"/>
      <c r="P307" s="91"/>
    </row>
    <row r="308" spans="5:16" x14ac:dyDescent="0.25">
      <c r="E308" s="91"/>
      <c r="F308" s="91"/>
      <c r="G308" s="91"/>
      <c r="H308" s="91"/>
      <c r="I308" s="91"/>
      <c r="J308" s="912"/>
      <c r="K308" s="687"/>
      <c r="L308" s="91"/>
      <c r="M308" s="91"/>
      <c r="N308" s="91"/>
      <c r="O308" s="91"/>
      <c r="P308" s="91"/>
    </row>
    <row r="309" spans="5:16" x14ac:dyDescent="0.25">
      <c r="E309" s="91"/>
      <c r="F309" s="91"/>
      <c r="G309" s="91"/>
      <c r="H309" s="91"/>
      <c r="I309" s="91"/>
      <c r="J309" s="912"/>
      <c r="K309" s="687"/>
      <c r="L309" s="91"/>
      <c r="M309" s="91"/>
      <c r="N309" s="91"/>
      <c r="O309" s="91"/>
      <c r="P309" s="91"/>
    </row>
    <row r="310" spans="5:16" x14ac:dyDescent="0.25">
      <c r="E310" s="91"/>
      <c r="F310" s="91"/>
      <c r="G310" s="91"/>
      <c r="H310" s="91"/>
      <c r="I310" s="91"/>
      <c r="J310" s="912"/>
      <c r="K310" s="687"/>
      <c r="L310" s="91"/>
      <c r="M310" s="91"/>
      <c r="N310" s="91"/>
      <c r="O310" s="91"/>
      <c r="P310" s="91"/>
    </row>
    <row r="311" spans="5:16" x14ac:dyDescent="0.25">
      <c r="E311" s="91"/>
      <c r="F311" s="91"/>
      <c r="G311" s="91"/>
      <c r="H311" s="91"/>
      <c r="I311" s="91"/>
      <c r="J311" s="912"/>
      <c r="K311" s="687"/>
      <c r="L311" s="91"/>
      <c r="M311" s="91"/>
      <c r="N311" s="91"/>
      <c r="O311" s="91"/>
      <c r="P311" s="91"/>
    </row>
    <row r="312" spans="5:16" x14ac:dyDescent="0.25">
      <c r="E312" s="91"/>
      <c r="F312" s="91"/>
      <c r="G312" s="91"/>
      <c r="H312" s="91"/>
      <c r="I312" s="91"/>
      <c r="J312" s="912"/>
      <c r="K312" s="687"/>
      <c r="L312" s="91"/>
      <c r="M312" s="91"/>
      <c r="N312" s="91"/>
      <c r="O312" s="91"/>
      <c r="P312" s="91"/>
    </row>
    <row r="313" spans="5:16" x14ac:dyDescent="0.25">
      <c r="E313" s="91"/>
      <c r="F313" s="91"/>
      <c r="G313" s="91"/>
      <c r="H313" s="91"/>
      <c r="I313" s="91"/>
      <c r="J313" s="912"/>
      <c r="K313" s="687"/>
      <c r="L313" s="91"/>
      <c r="M313" s="91"/>
      <c r="N313" s="91"/>
      <c r="O313" s="91"/>
      <c r="P313" s="91"/>
    </row>
    <row r="314" spans="5:16" x14ac:dyDescent="0.25">
      <c r="E314" s="91"/>
      <c r="F314" s="91"/>
      <c r="G314" s="91"/>
      <c r="H314" s="91"/>
      <c r="I314" s="91"/>
      <c r="J314" s="912"/>
      <c r="K314" s="687"/>
      <c r="L314" s="91"/>
      <c r="M314" s="91"/>
      <c r="N314" s="91"/>
      <c r="O314" s="91"/>
      <c r="P314" s="91"/>
    </row>
    <row r="315" spans="5:16" x14ac:dyDescent="0.25">
      <c r="E315" s="91"/>
      <c r="F315" s="91"/>
      <c r="G315" s="91"/>
      <c r="H315" s="91"/>
      <c r="I315" s="91"/>
      <c r="J315" s="912"/>
      <c r="K315" s="687"/>
      <c r="L315" s="91"/>
      <c r="M315" s="91"/>
      <c r="N315" s="91"/>
      <c r="O315" s="91"/>
      <c r="P315" s="91"/>
    </row>
  </sheetData>
  <mergeCells count="19">
    <mergeCell ref="A191:D191"/>
    <mergeCell ref="A192:D194"/>
    <mergeCell ref="A157:A171"/>
    <mergeCell ref="A174:A187"/>
    <mergeCell ref="B185:D187"/>
    <mergeCell ref="A190:P190"/>
    <mergeCell ref="A108:A127"/>
    <mergeCell ref="A130:A154"/>
    <mergeCell ref="C3:P3"/>
    <mergeCell ref="C1:P1"/>
    <mergeCell ref="B169:D171"/>
    <mergeCell ref="C2:O2"/>
    <mergeCell ref="A101:D103"/>
    <mergeCell ref="B152:D154"/>
    <mergeCell ref="B125:D127"/>
    <mergeCell ref="B84:D86"/>
    <mergeCell ref="B97:D99"/>
    <mergeCell ref="A5:A86"/>
    <mergeCell ref="A89:A99"/>
  </mergeCells>
  <pageMargins left="0.7" right="0.7" top="0.75" bottom="0.75" header="0.3" footer="0.3"/>
  <pageSetup scale="47" orientation="portrait" horizontalDpi="1200" verticalDpi="1200" r:id="rId1"/>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topLeftCell="P1" zoomScale="140" zoomScaleNormal="140" workbookViewId="0">
      <selection activeCell="T46" sqref="T46"/>
    </sheetView>
  </sheetViews>
  <sheetFormatPr baseColWidth="10" defaultColWidth="9.140625" defaultRowHeight="63.75" customHeight="1" x14ac:dyDescent="0.25"/>
  <cols>
    <col min="1" max="1" width="12" customWidth="1"/>
    <col min="2" max="2" width="19.42578125" customWidth="1"/>
    <col min="3" max="3" width="11" customWidth="1"/>
    <col min="4" max="15" width="0" hidden="1" customWidth="1"/>
    <col min="16" max="16" width="4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62" t="s">
        <v>0</v>
      </c>
      <c r="B1" s="62">
        <v>2024</v>
      </c>
      <c r="C1" s="63" t="s">
        <v>1</v>
      </c>
      <c r="D1" s="63" t="s">
        <v>1</v>
      </c>
      <c r="E1" s="63" t="s">
        <v>1</v>
      </c>
      <c r="F1" s="63" t="s">
        <v>1</v>
      </c>
      <c r="G1" s="63" t="s">
        <v>1</v>
      </c>
      <c r="H1" s="63" t="s">
        <v>1</v>
      </c>
      <c r="I1" s="63" t="s">
        <v>1</v>
      </c>
      <c r="J1" s="63" t="s">
        <v>1</v>
      </c>
      <c r="K1" s="63" t="s">
        <v>1</v>
      </c>
      <c r="L1" s="63" t="s">
        <v>1</v>
      </c>
      <c r="M1" s="63" t="s">
        <v>1</v>
      </c>
      <c r="N1" s="63" t="s">
        <v>1</v>
      </c>
      <c r="O1" s="63" t="s">
        <v>1</v>
      </c>
      <c r="P1" s="63" t="s">
        <v>1</v>
      </c>
      <c r="Q1" s="1005" t="s">
        <v>343</v>
      </c>
      <c r="R1" s="1005"/>
      <c r="S1" s="1005"/>
      <c r="T1" s="63" t="s">
        <v>1</v>
      </c>
      <c r="U1" s="63" t="s">
        <v>1</v>
      </c>
      <c r="V1" s="63" t="s">
        <v>1</v>
      </c>
      <c r="W1" s="63" t="s">
        <v>1</v>
      </c>
      <c r="X1" s="63" t="s">
        <v>1</v>
      </c>
      <c r="Y1" s="63" t="s">
        <v>1</v>
      </c>
      <c r="Z1" s="63" t="s">
        <v>1</v>
      </c>
      <c r="AA1" s="63" t="s">
        <v>1</v>
      </c>
    </row>
    <row r="2" spans="1:27" ht="14.25" customHeight="1" x14ac:dyDescent="0.25">
      <c r="A2" s="62" t="s">
        <v>2</v>
      </c>
      <c r="B2" s="62" t="s">
        <v>3</v>
      </c>
      <c r="C2" s="63" t="s">
        <v>1</v>
      </c>
      <c r="D2" s="63" t="s">
        <v>1</v>
      </c>
      <c r="E2" s="63" t="s">
        <v>1</v>
      </c>
      <c r="F2" s="63" t="s">
        <v>1</v>
      </c>
      <c r="G2" s="63" t="s">
        <v>1</v>
      </c>
      <c r="H2" s="63" t="s">
        <v>1</v>
      </c>
      <c r="I2" s="63" t="s">
        <v>1</v>
      </c>
      <c r="J2" s="63" t="s">
        <v>1</v>
      </c>
      <c r="K2" s="63" t="s">
        <v>1</v>
      </c>
      <c r="L2" s="63" t="s">
        <v>1</v>
      </c>
      <c r="M2" s="63" t="s">
        <v>1</v>
      </c>
      <c r="N2" s="63" t="s">
        <v>1</v>
      </c>
      <c r="O2" s="63" t="s">
        <v>1</v>
      </c>
      <c r="P2" s="63" t="s">
        <v>1</v>
      </c>
      <c r="Q2" s="63" t="s">
        <v>1</v>
      </c>
      <c r="R2" s="63" t="s">
        <v>1</v>
      </c>
      <c r="S2" s="63" t="s">
        <v>1</v>
      </c>
      <c r="T2" s="63" t="s">
        <v>1</v>
      </c>
      <c r="U2" s="63" t="s">
        <v>1</v>
      </c>
      <c r="V2" s="63" t="s">
        <v>1</v>
      </c>
      <c r="W2" s="63" t="s">
        <v>1</v>
      </c>
      <c r="X2" s="63" t="s">
        <v>1</v>
      </c>
      <c r="Y2" s="63" t="s">
        <v>1</v>
      </c>
      <c r="Z2" s="63" t="s">
        <v>1</v>
      </c>
      <c r="AA2" s="63" t="s">
        <v>1</v>
      </c>
    </row>
    <row r="3" spans="1:27" ht="20.25" customHeight="1" x14ac:dyDescent="0.25">
      <c r="A3" s="62" t="s">
        <v>4</v>
      </c>
      <c r="B3" s="221" t="e">
        <f>+#REF!</f>
        <v>#REF!</v>
      </c>
      <c r="C3" s="63" t="s">
        <v>1</v>
      </c>
      <c r="D3" s="63" t="s">
        <v>1</v>
      </c>
      <c r="E3" s="63" t="s">
        <v>1</v>
      </c>
      <c r="F3" s="63" t="s">
        <v>1</v>
      </c>
      <c r="G3" s="63" t="s">
        <v>1</v>
      </c>
      <c r="H3" s="63" t="s">
        <v>1</v>
      </c>
      <c r="I3" s="63" t="s">
        <v>1</v>
      </c>
      <c r="J3" s="63" t="s">
        <v>1</v>
      </c>
      <c r="K3" s="63" t="s">
        <v>1</v>
      </c>
      <c r="L3" s="63" t="s">
        <v>1</v>
      </c>
      <c r="M3" s="63" t="s">
        <v>1</v>
      </c>
      <c r="N3" s="63" t="s">
        <v>1</v>
      </c>
      <c r="O3" s="63" t="s">
        <v>1</v>
      </c>
      <c r="P3" s="63" t="s">
        <v>1</v>
      </c>
      <c r="Q3" s="92">
        <v>1000000</v>
      </c>
      <c r="R3" s="63" t="s">
        <v>1</v>
      </c>
      <c r="S3" s="63" t="s">
        <v>1</v>
      </c>
      <c r="T3" s="63" t="s">
        <v>1</v>
      </c>
      <c r="U3" s="63" t="s">
        <v>1</v>
      </c>
      <c r="V3" s="63" t="s">
        <v>1</v>
      </c>
      <c r="W3" s="63" t="s">
        <v>1</v>
      </c>
      <c r="X3" s="63" t="s">
        <v>1</v>
      </c>
      <c r="Y3" s="63" t="s">
        <v>1</v>
      </c>
      <c r="Z3" s="63" t="s">
        <v>1</v>
      </c>
      <c r="AA3" s="63" t="s">
        <v>1</v>
      </c>
    </row>
    <row r="4" spans="1:27" ht="37.5" customHeight="1" x14ac:dyDescent="0.25">
      <c r="A4" s="62" t="s">
        <v>5</v>
      </c>
      <c r="B4" s="62" t="s">
        <v>6</v>
      </c>
      <c r="C4" s="62" t="s">
        <v>7</v>
      </c>
      <c r="D4" s="62" t="s">
        <v>8</v>
      </c>
      <c r="E4" s="62" t="s">
        <v>9</v>
      </c>
      <c r="F4" s="62" t="s">
        <v>10</v>
      </c>
      <c r="G4" s="62" t="s">
        <v>11</v>
      </c>
      <c r="H4" s="62" t="s">
        <v>12</v>
      </c>
      <c r="I4" s="62" t="s">
        <v>13</v>
      </c>
      <c r="J4" s="62" t="s">
        <v>14</v>
      </c>
      <c r="K4" s="62" t="s">
        <v>15</v>
      </c>
      <c r="L4" s="62" t="s">
        <v>191</v>
      </c>
      <c r="M4" s="62" t="s">
        <v>16</v>
      </c>
      <c r="N4" s="62" t="s">
        <v>17</v>
      </c>
      <c r="O4" s="62" t="s">
        <v>18</v>
      </c>
      <c r="P4" s="62" t="s">
        <v>19</v>
      </c>
      <c r="Q4" s="62" t="s">
        <v>20</v>
      </c>
      <c r="R4" s="62" t="s">
        <v>21</v>
      </c>
      <c r="S4" s="62" t="s">
        <v>22</v>
      </c>
      <c r="T4" s="62" t="s">
        <v>102</v>
      </c>
      <c r="U4" s="62" t="s">
        <v>23</v>
      </c>
      <c r="V4" s="62" t="s">
        <v>24</v>
      </c>
      <c r="W4" s="62" t="s">
        <v>192</v>
      </c>
      <c r="X4" s="62" t="s">
        <v>25</v>
      </c>
      <c r="Y4" s="62" t="s">
        <v>26</v>
      </c>
      <c r="Z4" s="62" t="s">
        <v>27</v>
      </c>
      <c r="AA4" s="62" t="s">
        <v>28</v>
      </c>
    </row>
    <row r="5" spans="1:27" ht="63.75" hidden="1" customHeight="1" x14ac:dyDescent="0.25">
      <c r="A5" s="64" t="s">
        <v>64</v>
      </c>
      <c r="B5" s="65" t="s">
        <v>65</v>
      </c>
      <c r="C5" s="66" t="s">
        <v>108</v>
      </c>
      <c r="D5" s="64" t="s">
        <v>29</v>
      </c>
      <c r="E5" s="64" t="s">
        <v>193</v>
      </c>
      <c r="F5" s="64" t="s">
        <v>193</v>
      </c>
      <c r="G5" s="64" t="s">
        <v>193</v>
      </c>
      <c r="H5" s="64"/>
      <c r="I5" s="64"/>
      <c r="J5" s="64"/>
      <c r="K5" s="64"/>
      <c r="L5" s="64"/>
      <c r="M5" s="64" t="s">
        <v>30</v>
      </c>
      <c r="N5" s="64" t="s">
        <v>31</v>
      </c>
      <c r="O5" s="64" t="s">
        <v>32</v>
      </c>
      <c r="P5" s="65" t="s">
        <v>109</v>
      </c>
      <c r="Q5" s="67">
        <v>23550.499999</v>
      </c>
      <c r="R5" s="67">
        <v>9.9999999999999995E-7</v>
      </c>
      <c r="S5" s="67">
        <v>0</v>
      </c>
      <c r="T5" s="67">
        <v>23550.5</v>
      </c>
      <c r="U5" s="67">
        <v>0</v>
      </c>
      <c r="V5" s="67">
        <v>13079.841163499999</v>
      </c>
      <c r="W5" s="67">
        <v>10470.658836500001</v>
      </c>
      <c r="X5" s="67">
        <v>1484.369794</v>
      </c>
      <c r="Y5" s="67">
        <v>1444.5872139999999</v>
      </c>
      <c r="Z5" s="67">
        <v>1444.5872139999999</v>
      </c>
      <c r="AA5" s="67">
        <v>1444.5872139999999</v>
      </c>
    </row>
    <row r="6" spans="1:27" ht="63.75" hidden="1" customHeight="1" x14ac:dyDescent="0.25">
      <c r="A6" s="64" t="s">
        <v>64</v>
      </c>
      <c r="B6" s="65" t="s">
        <v>65</v>
      </c>
      <c r="C6" s="66" t="s">
        <v>110</v>
      </c>
      <c r="D6" s="64" t="s">
        <v>29</v>
      </c>
      <c r="E6" s="64" t="s">
        <v>193</v>
      </c>
      <c r="F6" s="64" t="s">
        <v>193</v>
      </c>
      <c r="G6" s="64" t="s">
        <v>194</v>
      </c>
      <c r="H6" s="64"/>
      <c r="I6" s="64"/>
      <c r="J6" s="64"/>
      <c r="K6" s="64"/>
      <c r="L6" s="64"/>
      <c r="M6" s="64" t="s">
        <v>30</v>
      </c>
      <c r="N6" s="64" t="s">
        <v>31</v>
      </c>
      <c r="O6" s="64" t="s">
        <v>32</v>
      </c>
      <c r="P6" s="65" t="s">
        <v>111</v>
      </c>
      <c r="Q6" s="67">
        <v>7317.1</v>
      </c>
      <c r="R6" s="67">
        <v>0</v>
      </c>
      <c r="S6" s="67">
        <v>0</v>
      </c>
      <c r="T6" s="67">
        <v>7317.1</v>
      </c>
      <c r="U6" s="67">
        <v>0</v>
      </c>
      <c r="V6" s="67">
        <v>760.72953199999995</v>
      </c>
      <c r="W6" s="67">
        <v>6556.3704680000001</v>
      </c>
      <c r="X6" s="67">
        <v>0</v>
      </c>
      <c r="Y6" s="67">
        <v>0</v>
      </c>
      <c r="Z6" s="67">
        <v>0</v>
      </c>
      <c r="AA6" s="67">
        <v>0</v>
      </c>
    </row>
    <row r="7" spans="1:27" ht="63.75" hidden="1" customHeight="1" x14ac:dyDescent="0.25">
      <c r="A7" s="64" t="s">
        <v>64</v>
      </c>
      <c r="B7" s="65" t="s">
        <v>65</v>
      </c>
      <c r="C7" s="66" t="s">
        <v>112</v>
      </c>
      <c r="D7" s="64" t="s">
        <v>29</v>
      </c>
      <c r="E7" s="64" t="s">
        <v>193</v>
      </c>
      <c r="F7" s="64" t="s">
        <v>193</v>
      </c>
      <c r="G7" s="64" t="s">
        <v>195</v>
      </c>
      <c r="H7" s="64"/>
      <c r="I7" s="64"/>
      <c r="J7" s="64"/>
      <c r="K7" s="64"/>
      <c r="L7" s="64"/>
      <c r="M7" s="64" t="s">
        <v>30</v>
      </c>
      <c r="N7" s="64" t="s">
        <v>31</v>
      </c>
      <c r="O7" s="64" t="s">
        <v>32</v>
      </c>
      <c r="P7" s="65" t="s">
        <v>113</v>
      </c>
      <c r="Q7" s="67">
        <v>3836.2</v>
      </c>
      <c r="R7" s="67">
        <v>0</v>
      </c>
      <c r="S7" s="67">
        <v>0</v>
      </c>
      <c r="T7" s="67">
        <v>3836.2</v>
      </c>
      <c r="U7" s="67">
        <v>0</v>
      </c>
      <c r="V7" s="67">
        <v>1963.1513445000001</v>
      </c>
      <c r="W7" s="67">
        <v>1873.0486555</v>
      </c>
      <c r="X7" s="67">
        <v>214.901128</v>
      </c>
      <c r="Y7" s="67">
        <v>162.82080999999999</v>
      </c>
      <c r="Z7" s="67">
        <v>162.82080999999999</v>
      </c>
      <c r="AA7" s="67">
        <v>162.82080999999999</v>
      </c>
    </row>
    <row r="8" spans="1:27" ht="63.75" hidden="1" customHeight="1" x14ac:dyDescent="0.25">
      <c r="A8" s="64" t="s">
        <v>64</v>
      </c>
      <c r="B8" s="65" t="s">
        <v>65</v>
      </c>
      <c r="C8" s="66" t="s">
        <v>114</v>
      </c>
      <c r="D8" s="64" t="s">
        <v>29</v>
      </c>
      <c r="E8" s="64" t="s">
        <v>194</v>
      </c>
      <c r="F8" s="64" t="s">
        <v>193</v>
      </c>
      <c r="G8" s="64"/>
      <c r="H8" s="64"/>
      <c r="I8" s="64"/>
      <c r="J8" s="64"/>
      <c r="K8" s="64"/>
      <c r="L8" s="64"/>
      <c r="M8" s="64" t="s">
        <v>30</v>
      </c>
      <c r="N8" s="64" t="s">
        <v>31</v>
      </c>
      <c r="O8" s="64" t="s">
        <v>32</v>
      </c>
      <c r="P8" s="65" t="s">
        <v>115</v>
      </c>
      <c r="Q8" s="67">
        <v>20.2</v>
      </c>
      <c r="R8" s="67">
        <v>7</v>
      </c>
      <c r="S8" s="67">
        <v>7</v>
      </c>
      <c r="T8" s="67">
        <v>20.2</v>
      </c>
      <c r="U8" s="67">
        <v>0</v>
      </c>
      <c r="V8" s="67">
        <v>20.2</v>
      </c>
      <c r="W8" s="67">
        <v>0</v>
      </c>
      <c r="X8" s="67">
        <v>0</v>
      </c>
      <c r="Y8" s="67">
        <v>0</v>
      </c>
      <c r="Z8" s="67">
        <v>0</v>
      </c>
      <c r="AA8" s="67">
        <v>0</v>
      </c>
    </row>
    <row r="9" spans="1:27" ht="63.75" hidden="1" customHeight="1" x14ac:dyDescent="0.25">
      <c r="A9" s="64" t="s">
        <v>64</v>
      </c>
      <c r="B9" s="65" t="s">
        <v>65</v>
      </c>
      <c r="C9" s="66" t="s">
        <v>116</v>
      </c>
      <c r="D9" s="64" t="s">
        <v>29</v>
      </c>
      <c r="E9" s="64" t="s">
        <v>194</v>
      </c>
      <c r="F9" s="64" t="s">
        <v>194</v>
      </c>
      <c r="G9" s="64"/>
      <c r="H9" s="64"/>
      <c r="I9" s="64"/>
      <c r="J9" s="64"/>
      <c r="K9" s="64"/>
      <c r="L9" s="64"/>
      <c r="M9" s="64" t="s">
        <v>30</v>
      </c>
      <c r="N9" s="64" t="s">
        <v>31</v>
      </c>
      <c r="O9" s="64" t="s">
        <v>32</v>
      </c>
      <c r="P9" s="65" t="s">
        <v>117</v>
      </c>
      <c r="Q9" s="67">
        <v>7599.3999990000002</v>
      </c>
      <c r="R9" s="67">
        <v>19.000001000000001</v>
      </c>
      <c r="S9" s="67">
        <v>19</v>
      </c>
      <c r="T9" s="67">
        <v>7599.4</v>
      </c>
      <c r="U9" s="67">
        <v>0</v>
      </c>
      <c r="V9" s="67">
        <v>5966.0640716300004</v>
      </c>
      <c r="W9" s="67">
        <v>1633.3359283699999</v>
      </c>
      <c r="X9" s="67">
        <v>3019.15741063</v>
      </c>
      <c r="Y9" s="67">
        <v>449.402264</v>
      </c>
      <c r="Z9" s="67">
        <v>449.402264</v>
      </c>
      <c r="AA9" s="67">
        <v>432</v>
      </c>
    </row>
    <row r="10" spans="1:27" ht="63.75" hidden="1" customHeight="1" x14ac:dyDescent="0.25">
      <c r="A10" s="64" t="s">
        <v>64</v>
      </c>
      <c r="B10" s="65" t="s">
        <v>65</v>
      </c>
      <c r="C10" s="66" t="s">
        <v>119</v>
      </c>
      <c r="D10" s="64" t="s">
        <v>29</v>
      </c>
      <c r="E10" s="64" t="s">
        <v>195</v>
      </c>
      <c r="F10" s="64" t="s">
        <v>195</v>
      </c>
      <c r="G10" s="64" t="s">
        <v>193</v>
      </c>
      <c r="H10" s="64" t="s">
        <v>196</v>
      </c>
      <c r="I10" s="64"/>
      <c r="J10" s="64"/>
      <c r="K10" s="64"/>
      <c r="L10" s="64"/>
      <c r="M10" s="64" t="s">
        <v>30</v>
      </c>
      <c r="N10" s="64" t="s">
        <v>31</v>
      </c>
      <c r="O10" s="64" t="s">
        <v>32</v>
      </c>
      <c r="P10" s="65" t="s">
        <v>33</v>
      </c>
      <c r="Q10" s="67">
        <v>554.1</v>
      </c>
      <c r="R10" s="67">
        <v>0</v>
      </c>
      <c r="S10" s="67">
        <v>0</v>
      </c>
      <c r="T10" s="67">
        <v>554.1</v>
      </c>
      <c r="U10" s="67">
        <v>0</v>
      </c>
      <c r="V10" s="67">
        <v>373.097734</v>
      </c>
      <c r="W10" s="67">
        <v>181.00226599999999</v>
      </c>
      <c r="X10" s="67">
        <v>190.7534</v>
      </c>
      <c r="Y10" s="67">
        <v>0</v>
      </c>
      <c r="Z10" s="67">
        <v>0</v>
      </c>
      <c r="AA10" s="67">
        <v>0</v>
      </c>
    </row>
    <row r="11" spans="1:27" ht="63.75" hidden="1" customHeight="1" x14ac:dyDescent="0.25">
      <c r="A11" s="64" t="s">
        <v>64</v>
      </c>
      <c r="B11" s="65" t="s">
        <v>65</v>
      </c>
      <c r="C11" s="66" t="s">
        <v>123</v>
      </c>
      <c r="D11" s="64" t="s">
        <v>29</v>
      </c>
      <c r="E11" s="64" t="s">
        <v>195</v>
      </c>
      <c r="F11" s="64" t="s">
        <v>195</v>
      </c>
      <c r="G11" s="64" t="s">
        <v>193</v>
      </c>
      <c r="H11" s="64" t="s">
        <v>198</v>
      </c>
      <c r="I11" s="64"/>
      <c r="J11" s="64"/>
      <c r="K11" s="64"/>
      <c r="L11" s="64"/>
      <c r="M11" s="64" t="s">
        <v>30</v>
      </c>
      <c r="N11" s="64" t="s">
        <v>31</v>
      </c>
      <c r="O11" s="64" t="s">
        <v>32</v>
      </c>
      <c r="P11" s="65" t="s">
        <v>36</v>
      </c>
      <c r="Q11" s="67">
        <v>6604.4</v>
      </c>
      <c r="R11" s="67">
        <v>0</v>
      </c>
      <c r="S11" s="67">
        <v>0</v>
      </c>
      <c r="T11" s="67">
        <v>6604.4</v>
      </c>
      <c r="U11" s="67">
        <v>0</v>
      </c>
      <c r="V11" s="67">
        <v>2165.4143779999999</v>
      </c>
      <c r="W11" s="67">
        <v>4438.9856220000001</v>
      </c>
      <c r="X11" s="67">
        <v>802.63182600000005</v>
      </c>
      <c r="Y11" s="67">
        <v>0</v>
      </c>
      <c r="Z11" s="67">
        <v>0</v>
      </c>
      <c r="AA11" s="67">
        <v>0</v>
      </c>
    </row>
    <row r="12" spans="1:27" ht="63.75" hidden="1" customHeight="1" x14ac:dyDescent="0.25">
      <c r="A12" s="64" t="s">
        <v>64</v>
      </c>
      <c r="B12" s="65" t="s">
        <v>65</v>
      </c>
      <c r="C12" s="66" t="s">
        <v>272</v>
      </c>
      <c r="D12" s="64" t="s">
        <v>29</v>
      </c>
      <c r="E12" s="64" t="s">
        <v>195</v>
      </c>
      <c r="F12" s="64" t="s">
        <v>195</v>
      </c>
      <c r="G12" s="64" t="s">
        <v>193</v>
      </c>
      <c r="H12" s="64" t="s">
        <v>273</v>
      </c>
      <c r="I12" s="64"/>
      <c r="J12" s="64"/>
      <c r="K12" s="64"/>
      <c r="L12" s="64"/>
      <c r="M12" s="64" t="s">
        <v>30</v>
      </c>
      <c r="N12" s="64" t="s">
        <v>31</v>
      </c>
      <c r="O12" s="64" t="s">
        <v>32</v>
      </c>
      <c r="P12" s="65" t="s">
        <v>274</v>
      </c>
      <c r="Q12" s="67">
        <v>1400</v>
      </c>
      <c r="R12" s="67">
        <v>0</v>
      </c>
      <c r="S12" s="67">
        <v>0</v>
      </c>
      <c r="T12" s="67">
        <v>1400</v>
      </c>
      <c r="U12" s="67">
        <v>0</v>
      </c>
      <c r="V12" s="67">
        <v>1167.040197</v>
      </c>
      <c r="W12" s="67">
        <v>232.95980299999999</v>
      </c>
      <c r="X12" s="67">
        <v>277.34826299999997</v>
      </c>
      <c r="Y12" s="67">
        <v>0</v>
      </c>
      <c r="Z12" s="67">
        <v>0</v>
      </c>
      <c r="AA12" s="67">
        <v>0</v>
      </c>
    </row>
    <row r="13" spans="1:27" ht="63.75" hidden="1" customHeight="1" x14ac:dyDescent="0.25">
      <c r="A13" s="64" t="s">
        <v>64</v>
      </c>
      <c r="B13" s="65" t="s">
        <v>65</v>
      </c>
      <c r="C13" s="66" t="s">
        <v>127</v>
      </c>
      <c r="D13" s="64" t="s">
        <v>29</v>
      </c>
      <c r="E13" s="64" t="s">
        <v>195</v>
      </c>
      <c r="F13" s="64" t="s">
        <v>195</v>
      </c>
      <c r="G13" s="64" t="s">
        <v>194</v>
      </c>
      <c r="H13" s="64" t="s">
        <v>200</v>
      </c>
      <c r="I13" s="64"/>
      <c r="J13" s="64"/>
      <c r="K13" s="64"/>
      <c r="L13" s="64"/>
      <c r="M13" s="64" t="s">
        <v>30</v>
      </c>
      <c r="N13" s="64" t="s">
        <v>31</v>
      </c>
      <c r="O13" s="64" t="s">
        <v>32</v>
      </c>
      <c r="P13" s="65" t="s">
        <v>128</v>
      </c>
      <c r="Q13" s="67">
        <v>5735.9</v>
      </c>
      <c r="R13" s="67">
        <v>0</v>
      </c>
      <c r="S13" s="67">
        <v>0</v>
      </c>
      <c r="T13" s="67">
        <v>5735.9</v>
      </c>
      <c r="U13" s="67">
        <v>0</v>
      </c>
      <c r="V13" s="67">
        <v>0</v>
      </c>
      <c r="W13" s="67">
        <v>5735.9</v>
      </c>
      <c r="X13" s="67">
        <v>0</v>
      </c>
      <c r="Y13" s="67">
        <v>0</v>
      </c>
      <c r="Z13" s="67">
        <v>0</v>
      </c>
      <c r="AA13" s="67">
        <v>0</v>
      </c>
    </row>
    <row r="14" spans="1:27" ht="63.75" hidden="1" customHeight="1" x14ac:dyDescent="0.25">
      <c r="A14" s="64" t="s">
        <v>64</v>
      </c>
      <c r="B14" s="65" t="s">
        <v>65</v>
      </c>
      <c r="C14" s="66" t="s">
        <v>129</v>
      </c>
      <c r="D14" s="64" t="s">
        <v>29</v>
      </c>
      <c r="E14" s="64" t="s">
        <v>195</v>
      </c>
      <c r="F14" s="64" t="s">
        <v>195</v>
      </c>
      <c r="G14" s="64" t="s">
        <v>194</v>
      </c>
      <c r="H14" s="64" t="s">
        <v>201</v>
      </c>
      <c r="I14" s="64"/>
      <c r="J14" s="64"/>
      <c r="K14" s="64"/>
      <c r="L14" s="64"/>
      <c r="M14" s="64" t="s">
        <v>30</v>
      </c>
      <c r="N14" s="64" t="s">
        <v>31</v>
      </c>
      <c r="O14" s="64" t="s">
        <v>32</v>
      </c>
      <c r="P14" s="65" t="s">
        <v>130</v>
      </c>
      <c r="Q14" s="67">
        <v>4082.1</v>
      </c>
      <c r="R14" s="67">
        <v>0</v>
      </c>
      <c r="S14" s="67">
        <v>0</v>
      </c>
      <c r="T14" s="67">
        <v>4082.1</v>
      </c>
      <c r="U14" s="67">
        <v>0</v>
      </c>
      <c r="V14" s="67">
        <v>4082.1</v>
      </c>
      <c r="W14" s="67">
        <v>0</v>
      </c>
      <c r="X14" s="67">
        <v>4082.1</v>
      </c>
      <c r="Y14" s="67">
        <v>340.17500000000001</v>
      </c>
      <c r="Z14" s="67">
        <v>340.17500000000001</v>
      </c>
      <c r="AA14" s="67">
        <v>336.88463100000001</v>
      </c>
    </row>
    <row r="15" spans="1:27" ht="63.75" hidden="1" customHeight="1" x14ac:dyDescent="0.25">
      <c r="A15" s="64" t="s">
        <v>64</v>
      </c>
      <c r="B15" s="65" t="s">
        <v>65</v>
      </c>
      <c r="C15" s="66" t="s">
        <v>131</v>
      </c>
      <c r="D15" s="64" t="s">
        <v>29</v>
      </c>
      <c r="E15" s="64" t="s">
        <v>195</v>
      </c>
      <c r="F15" s="64" t="s">
        <v>195</v>
      </c>
      <c r="G15" s="64" t="s">
        <v>194</v>
      </c>
      <c r="H15" s="64" t="s">
        <v>202</v>
      </c>
      <c r="I15" s="64"/>
      <c r="J15" s="64"/>
      <c r="K15" s="64"/>
      <c r="L15" s="64"/>
      <c r="M15" s="64" t="s">
        <v>30</v>
      </c>
      <c r="N15" s="64" t="s">
        <v>31</v>
      </c>
      <c r="O15" s="64" t="s">
        <v>32</v>
      </c>
      <c r="P15" s="65" t="s">
        <v>132</v>
      </c>
      <c r="Q15" s="67">
        <v>2900.4</v>
      </c>
      <c r="R15" s="67">
        <v>0</v>
      </c>
      <c r="S15" s="67">
        <v>0</v>
      </c>
      <c r="T15" s="67">
        <v>2900.4</v>
      </c>
      <c r="U15" s="67">
        <v>0</v>
      </c>
      <c r="V15" s="67">
        <v>0</v>
      </c>
      <c r="W15" s="67">
        <v>2900.4</v>
      </c>
      <c r="X15" s="67">
        <v>0</v>
      </c>
      <c r="Y15" s="67">
        <v>0</v>
      </c>
      <c r="Z15" s="67">
        <v>0</v>
      </c>
      <c r="AA15" s="67">
        <v>0</v>
      </c>
    </row>
    <row r="16" spans="1:27" ht="63.75" hidden="1" customHeight="1" x14ac:dyDescent="0.25">
      <c r="A16" s="64" t="s">
        <v>64</v>
      </c>
      <c r="B16" s="65" t="s">
        <v>65</v>
      </c>
      <c r="C16" s="66" t="s">
        <v>133</v>
      </c>
      <c r="D16" s="64" t="s">
        <v>29</v>
      </c>
      <c r="E16" s="64" t="s">
        <v>195</v>
      </c>
      <c r="F16" s="64" t="s">
        <v>195</v>
      </c>
      <c r="G16" s="64" t="s">
        <v>194</v>
      </c>
      <c r="H16" s="64" t="s">
        <v>203</v>
      </c>
      <c r="I16" s="64"/>
      <c r="J16" s="64"/>
      <c r="K16" s="64"/>
      <c r="L16" s="64"/>
      <c r="M16" s="64" t="s">
        <v>30</v>
      </c>
      <c r="N16" s="64" t="s">
        <v>31</v>
      </c>
      <c r="O16" s="64" t="s">
        <v>32</v>
      </c>
      <c r="P16" s="65" t="s">
        <v>134</v>
      </c>
      <c r="Q16" s="67">
        <v>2257.8000000000002</v>
      </c>
      <c r="R16" s="67">
        <v>0</v>
      </c>
      <c r="S16" s="67">
        <v>0</v>
      </c>
      <c r="T16" s="67">
        <v>2257.8000000000002</v>
      </c>
      <c r="U16" s="67">
        <v>0</v>
      </c>
      <c r="V16" s="67">
        <v>0</v>
      </c>
      <c r="W16" s="67">
        <v>2257.8000000000002</v>
      </c>
      <c r="X16" s="67">
        <v>0</v>
      </c>
      <c r="Y16" s="67">
        <v>0</v>
      </c>
      <c r="Z16" s="67">
        <v>0</v>
      </c>
      <c r="AA16" s="67">
        <v>0</v>
      </c>
    </row>
    <row r="17" spans="1:27" ht="63.75" hidden="1" customHeight="1" x14ac:dyDescent="0.25">
      <c r="A17" s="64" t="s">
        <v>64</v>
      </c>
      <c r="B17" s="65" t="s">
        <v>65</v>
      </c>
      <c r="C17" s="66" t="s">
        <v>135</v>
      </c>
      <c r="D17" s="64" t="s">
        <v>29</v>
      </c>
      <c r="E17" s="64" t="s">
        <v>195</v>
      </c>
      <c r="F17" s="64" t="s">
        <v>195</v>
      </c>
      <c r="G17" s="64" t="s">
        <v>194</v>
      </c>
      <c r="H17" s="64" t="s">
        <v>204</v>
      </c>
      <c r="I17" s="64"/>
      <c r="J17" s="64"/>
      <c r="K17" s="64"/>
      <c r="L17" s="64"/>
      <c r="M17" s="64" t="s">
        <v>30</v>
      </c>
      <c r="N17" s="64" t="s">
        <v>31</v>
      </c>
      <c r="O17" s="64" t="s">
        <v>32</v>
      </c>
      <c r="P17" s="65" t="s">
        <v>136</v>
      </c>
      <c r="Q17" s="67">
        <v>2897</v>
      </c>
      <c r="R17" s="67">
        <v>0</v>
      </c>
      <c r="S17" s="67">
        <v>0</v>
      </c>
      <c r="T17" s="67">
        <v>2897</v>
      </c>
      <c r="U17" s="67">
        <v>0</v>
      </c>
      <c r="V17" s="67">
        <v>0</v>
      </c>
      <c r="W17" s="67">
        <v>2897</v>
      </c>
      <c r="X17" s="67">
        <v>0</v>
      </c>
      <c r="Y17" s="67">
        <v>0</v>
      </c>
      <c r="Z17" s="67">
        <v>0</v>
      </c>
      <c r="AA17" s="67">
        <v>0</v>
      </c>
    </row>
    <row r="18" spans="1:27" ht="63.75" hidden="1" customHeight="1" x14ac:dyDescent="0.25">
      <c r="A18" s="64" t="s">
        <v>64</v>
      </c>
      <c r="B18" s="65" t="s">
        <v>65</v>
      </c>
      <c r="C18" s="66" t="s">
        <v>137</v>
      </c>
      <c r="D18" s="64" t="s">
        <v>29</v>
      </c>
      <c r="E18" s="64" t="s">
        <v>195</v>
      </c>
      <c r="F18" s="64" t="s">
        <v>195</v>
      </c>
      <c r="G18" s="64" t="s">
        <v>194</v>
      </c>
      <c r="H18" s="64" t="s">
        <v>205</v>
      </c>
      <c r="I18" s="64"/>
      <c r="J18" s="64"/>
      <c r="K18" s="64"/>
      <c r="L18" s="64"/>
      <c r="M18" s="64" t="s">
        <v>30</v>
      </c>
      <c r="N18" s="64" t="s">
        <v>31</v>
      </c>
      <c r="O18" s="64" t="s">
        <v>32</v>
      </c>
      <c r="P18" s="65" t="s">
        <v>138</v>
      </c>
      <c r="Q18" s="67">
        <v>4585.3</v>
      </c>
      <c r="R18" s="67">
        <v>0</v>
      </c>
      <c r="S18" s="67">
        <v>0</v>
      </c>
      <c r="T18" s="67">
        <v>4585.3</v>
      </c>
      <c r="U18" s="67">
        <v>0</v>
      </c>
      <c r="V18" s="67">
        <v>0</v>
      </c>
      <c r="W18" s="67">
        <v>4585.3</v>
      </c>
      <c r="X18" s="67">
        <v>0</v>
      </c>
      <c r="Y18" s="67">
        <v>0</v>
      </c>
      <c r="Z18" s="67">
        <v>0</v>
      </c>
      <c r="AA18" s="67">
        <v>0</v>
      </c>
    </row>
    <row r="19" spans="1:27" s="75" customFormat="1" ht="33.75" x14ac:dyDescent="0.25">
      <c r="A19" s="99" t="s">
        <v>64</v>
      </c>
      <c r="B19" s="100" t="s">
        <v>65</v>
      </c>
      <c r="C19" s="101" t="s">
        <v>140</v>
      </c>
      <c r="D19" s="99" t="s">
        <v>29</v>
      </c>
      <c r="E19" s="99" t="s">
        <v>195</v>
      </c>
      <c r="F19" s="99" t="s">
        <v>206</v>
      </c>
      <c r="G19" s="99" t="s">
        <v>193</v>
      </c>
      <c r="H19" s="99" t="s">
        <v>207</v>
      </c>
      <c r="I19" s="99"/>
      <c r="J19" s="99"/>
      <c r="K19" s="99"/>
      <c r="L19" s="99"/>
      <c r="M19" s="99" t="s">
        <v>30</v>
      </c>
      <c r="N19" s="99" t="s">
        <v>31</v>
      </c>
      <c r="O19" s="99" t="s">
        <v>32</v>
      </c>
      <c r="P19" s="222" t="s">
        <v>290</v>
      </c>
      <c r="Q19" s="92" t="e">
        <f>+#REF!/$Q$3</f>
        <v>#REF!</v>
      </c>
      <c r="R19" s="92" t="e">
        <f>+#REF!/$Q$3</f>
        <v>#REF!</v>
      </c>
      <c r="S19" s="92" t="e">
        <f>+#REF!/$Q$3</f>
        <v>#REF!</v>
      </c>
      <c r="T19" s="92" t="e">
        <f>+#REF!/$Q$3</f>
        <v>#REF!</v>
      </c>
      <c r="U19" s="92" t="e">
        <f>+#REF!/$Q$3</f>
        <v>#REF!</v>
      </c>
      <c r="V19" s="92" t="e">
        <f>+#REF!/$Q$3</f>
        <v>#REF!</v>
      </c>
      <c r="W19" s="92" t="e">
        <f>+#REF!/$Q$3</f>
        <v>#REF!</v>
      </c>
      <c r="X19" s="92" t="e">
        <f>+#REF!/$Q$3</f>
        <v>#REF!</v>
      </c>
      <c r="Y19" s="92" t="e">
        <f>+#REF!/$Q$3</f>
        <v>#REF!</v>
      </c>
      <c r="Z19" s="92" t="e">
        <f>+#REF!/$Q$3</f>
        <v>#REF!</v>
      </c>
      <c r="AA19" s="92" t="e">
        <f>+#REF!/$Q$3</f>
        <v>#REF!</v>
      </c>
    </row>
    <row r="20" spans="1:27" ht="63.75" hidden="1" customHeight="1" x14ac:dyDescent="0.25">
      <c r="A20" s="64" t="s">
        <v>64</v>
      </c>
      <c r="B20" s="65" t="s">
        <v>65</v>
      </c>
      <c r="C20" s="66" t="s">
        <v>141</v>
      </c>
      <c r="D20" s="64" t="s">
        <v>29</v>
      </c>
      <c r="E20" s="64" t="s">
        <v>195</v>
      </c>
      <c r="F20" s="64" t="s">
        <v>208</v>
      </c>
      <c r="G20" s="64" t="s">
        <v>193</v>
      </c>
      <c r="H20" s="64" t="s">
        <v>209</v>
      </c>
      <c r="I20" s="64"/>
      <c r="J20" s="64"/>
      <c r="K20" s="64"/>
      <c r="L20" s="64"/>
      <c r="M20" s="64" t="s">
        <v>30</v>
      </c>
      <c r="N20" s="64" t="s">
        <v>31</v>
      </c>
      <c r="O20" s="64" t="s">
        <v>32</v>
      </c>
      <c r="P20" s="65" t="s">
        <v>142</v>
      </c>
      <c r="Q20" s="92">
        <v>9.9999999999999989E-277</v>
      </c>
      <c r="R20" s="92">
        <v>9.9999999999999989E-277</v>
      </c>
      <c r="S20" s="92">
        <v>9.9999999999999989E-277</v>
      </c>
      <c r="T20" s="92">
        <v>9.9999999999999989E-277</v>
      </c>
      <c r="U20" s="92">
        <v>9.9999999999999989E-277</v>
      </c>
      <c r="V20" s="92">
        <v>9.9999999999999989E-277</v>
      </c>
      <c r="W20" s="92">
        <v>9.9999999999999989E-277</v>
      </c>
      <c r="X20" s="92">
        <v>9.9999999999999989E-277</v>
      </c>
      <c r="Y20" s="92">
        <v>9.9999999999999989E-277</v>
      </c>
      <c r="Z20" s="92">
        <v>9.9999999999999989E-277</v>
      </c>
      <c r="AA20" s="92">
        <v>9.9999999999999989E-277</v>
      </c>
    </row>
    <row r="21" spans="1:27" ht="63.75" hidden="1" customHeight="1" x14ac:dyDescent="0.25">
      <c r="A21" s="64" t="s">
        <v>64</v>
      </c>
      <c r="B21" s="65" t="s">
        <v>65</v>
      </c>
      <c r="C21" s="66" t="s">
        <v>143</v>
      </c>
      <c r="D21" s="64" t="s">
        <v>29</v>
      </c>
      <c r="E21" s="64" t="s">
        <v>195</v>
      </c>
      <c r="F21" s="64" t="s">
        <v>208</v>
      </c>
      <c r="G21" s="64" t="s">
        <v>193</v>
      </c>
      <c r="H21" s="64" t="s">
        <v>207</v>
      </c>
      <c r="I21" s="64"/>
      <c r="J21" s="64"/>
      <c r="K21" s="64"/>
      <c r="L21" s="64"/>
      <c r="M21" s="64" t="s">
        <v>30</v>
      </c>
      <c r="N21" s="64" t="s">
        <v>31</v>
      </c>
      <c r="O21" s="64" t="s">
        <v>32</v>
      </c>
      <c r="P21" s="65" t="s">
        <v>144</v>
      </c>
      <c r="Q21" s="92">
        <v>9.9999999999999989E-277</v>
      </c>
      <c r="R21" s="92">
        <v>9.9999999999999989E-277</v>
      </c>
      <c r="S21" s="92">
        <v>9.9999999999999989E-277</v>
      </c>
      <c r="T21" s="92">
        <v>9.9999999999999989E-277</v>
      </c>
      <c r="U21" s="92">
        <v>9.9999999999999989E-277</v>
      </c>
      <c r="V21" s="92">
        <v>9.9999999999999989E-277</v>
      </c>
      <c r="W21" s="92">
        <v>9.9999999999999989E-277</v>
      </c>
      <c r="X21" s="92">
        <v>9.9999999999999989E-277</v>
      </c>
      <c r="Y21" s="92">
        <v>9.9999999999999989E-277</v>
      </c>
      <c r="Z21" s="92">
        <v>9.9999999999999989E-277</v>
      </c>
      <c r="AA21" s="92">
        <v>9.9999999999999989E-277</v>
      </c>
    </row>
    <row r="22" spans="1:27" ht="63.75" hidden="1" customHeight="1" x14ac:dyDescent="0.25">
      <c r="A22" s="64" t="s">
        <v>64</v>
      </c>
      <c r="B22" s="65" t="s">
        <v>65</v>
      </c>
      <c r="C22" s="66" t="s">
        <v>145</v>
      </c>
      <c r="D22" s="64" t="s">
        <v>29</v>
      </c>
      <c r="E22" s="64" t="s">
        <v>195</v>
      </c>
      <c r="F22" s="64" t="s">
        <v>208</v>
      </c>
      <c r="G22" s="64" t="s">
        <v>193</v>
      </c>
      <c r="H22" s="64" t="s">
        <v>210</v>
      </c>
      <c r="I22" s="64"/>
      <c r="J22" s="64"/>
      <c r="K22" s="64"/>
      <c r="L22" s="64"/>
      <c r="M22" s="64" t="s">
        <v>30</v>
      </c>
      <c r="N22" s="64" t="s">
        <v>31</v>
      </c>
      <c r="O22" s="64" t="s">
        <v>32</v>
      </c>
      <c r="P22" s="65" t="s">
        <v>34</v>
      </c>
      <c r="Q22" s="92">
        <v>9.9999999999999989E-277</v>
      </c>
      <c r="R22" s="92">
        <v>9.9999999999999989E-277</v>
      </c>
      <c r="S22" s="92">
        <v>9.9999999999999989E-277</v>
      </c>
      <c r="T22" s="92">
        <v>9.9999999999999989E-277</v>
      </c>
      <c r="U22" s="92">
        <v>9.9999999999999989E-277</v>
      </c>
      <c r="V22" s="92">
        <v>9.9999999999999989E-277</v>
      </c>
      <c r="W22" s="92">
        <v>9.9999999999999989E-277</v>
      </c>
      <c r="X22" s="92">
        <v>9.9999999999999989E-277</v>
      </c>
      <c r="Y22" s="92">
        <v>9.9999999999999989E-277</v>
      </c>
      <c r="Z22" s="92">
        <v>9.9999999999999989E-277</v>
      </c>
      <c r="AA22" s="92">
        <v>9.9999999999999989E-277</v>
      </c>
    </row>
    <row r="23" spans="1:27" ht="63.75" hidden="1" customHeight="1" x14ac:dyDescent="0.25">
      <c r="A23" s="64" t="s">
        <v>64</v>
      </c>
      <c r="B23" s="65" t="s">
        <v>65</v>
      </c>
      <c r="C23" s="66" t="s">
        <v>146</v>
      </c>
      <c r="D23" s="64" t="s">
        <v>29</v>
      </c>
      <c r="E23" s="64" t="s">
        <v>195</v>
      </c>
      <c r="F23" s="64" t="s">
        <v>208</v>
      </c>
      <c r="G23" s="64" t="s">
        <v>193</v>
      </c>
      <c r="H23" s="64" t="s">
        <v>200</v>
      </c>
      <c r="I23" s="64"/>
      <c r="J23" s="64"/>
      <c r="K23" s="64"/>
      <c r="L23" s="64"/>
      <c r="M23" s="64" t="s">
        <v>30</v>
      </c>
      <c r="N23" s="64" t="s">
        <v>31</v>
      </c>
      <c r="O23" s="64" t="s">
        <v>32</v>
      </c>
      <c r="P23" s="65" t="s">
        <v>37</v>
      </c>
      <c r="Q23" s="92">
        <v>9.9999999999999989E-277</v>
      </c>
      <c r="R23" s="92">
        <v>9.9999999999999989E-277</v>
      </c>
      <c r="S23" s="92">
        <v>9.9999999999999989E-277</v>
      </c>
      <c r="T23" s="92">
        <v>9.9999999999999989E-277</v>
      </c>
      <c r="U23" s="92">
        <v>9.9999999999999989E-277</v>
      </c>
      <c r="V23" s="92">
        <v>9.9999999999999989E-277</v>
      </c>
      <c r="W23" s="92">
        <v>9.9999999999999989E-277</v>
      </c>
      <c r="X23" s="92">
        <v>9.9999999999999989E-277</v>
      </c>
      <c r="Y23" s="92">
        <v>9.9999999999999989E-277</v>
      </c>
      <c r="Z23" s="92">
        <v>9.9999999999999989E-277</v>
      </c>
      <c r="AA23" s="92">
        <v>9.9999999999999989E-277</v>
      </c>
    </row>
    <row r="24" spans="1:27" ht="63.75" hidden="1" customHeight="1" x14ac:dyDescent="0.25">
      <c r="A24" s="64" t="s">
        <v>64</v>
      </c>
      <c r="B24" s="65" t="s">
        <v>65</v>
      </c>
      <c r="C24" s="66" t="s">
        <v>147</v>
      </c>
      <c r="D24" s="64" t="s">
        <v>29</v>
      </c>
      <c r="E24" s="64" t="s">
        <v>195</v>
      </c>
      <c r="F24" s="64" t="s">
        <v>31</v>
      </c>
      <c r="G24" s="64" t="s">
        <v>193</v>
      </c>
      <c r="H24" s="64" t="s">
        <v>209</v>
      </c>
      <c r="I24" s="64"/>
      <c r="J24" s="64"/>
      <c r="K24" s="64"/>
      <c r="L24" s="64"/>
      <c r="M24" s="64" t="s">
        <v>30</v>
      </c>
      <c r="N24" s="64" t="s">
        <v>31</v>
      </c>
      <c r="O24" s="64" t="s">
        <v>32</v>
      </c>
      <c r="P24" s="65" t="s">
        <v>148</v>
      </c>
      <c r="Q24" s="92">
        <v>9.9999999999999989E-277</v>
      </c>
      <c r="R24" s="92">
        <v>9.9999999999999989E-277</v>
      </c>
      <c r="S24" s="92">
        <v>9.9999999999999989E-277</v>
      </c>
      <c r="T24" s="92">
        <v>9.9999999999999989E-277</v>
      </c>
      <c r="U24" s="92">
        <v>9.9999999999999989E-277</v>
      </c>
      <c r="V24" s="92">
        <v>9.9999999999999989E-277</v>
      </c>
      <c r="W24" s="92">
        <v>9.9999999999999989E-277</v>
      </c>
      <c r="X24" s="92">
        <v>9.9999999999999989E-277</v>
      </c>
      <c r="Y24" s="92">
        <v>9.9999999999999989E-277</v>
      </c>
      <c r="Z24" s="92">
        <v>9.9999999999999989E-277</v>
      </c>
      <c r="AA24" s="92">
        <v>9.9999999999999989E-277</v>
      </c>
    </row>
    <row r="25" spans="1:27" ht="63.75" hidden="1" customHeight="1" x14ac:dyDescent="0.25">
      <c r="A25" s="64" t="s">
        <v>64</v>
      </c>
      <c r="B25" s="65" t="s">
        <v>65</v>
      </c>
      <c r="C25" s="66" t="s">
        <v>149</v>
      </c>
      <c r="D25" s="64" t="s">
        <v>29</v>
      </c>
      <c r="E25" s="64" t="s">
        <v>195</v>
      </c>
      <c r="F25" s="64" t="s">
        <v>31</v>
      </c>
      <c r="G25" s="64" t="s">
        <v>193</v>
      </c>
      <c r="H25" s="64" t="s">
        <v>212</v>
      </c>
      <c r="I25" s="64"/>
      <c r="J25" s="64"/>
      <c r="K25" s="64"/>
      <c r="L25" s="64"/>
      <c r="M25" s="64" t="s">
        <v>30</v>
      </c>
      <c r="N25" s="64" t="s">
        <v>31</v>
      </c>
      <c r="O25" s="64" t="s">
        <v>32</v>
      </c>
      <c r="P25" s="65" t="s">
        <v>150</v>
      </c>
      <c r="Q25" s="92">
        <v>9.9999999999999989E-277</v>
      </c>
      <c r="R25" s="92">
        <v>9.9999999999999989E-277</v>
      </c>
      <c r="S25" s="92">
        <v>9.9999999999999989E-277</v>
      </c>
      <c r="T25" s="92">
        <v>9.9999999999999989E-277</v>
      </c>
      <c r="U25" s="92">
        <v>9.9999999999999989E-277</v>
      </c>
      <c r="V25" s="92">
        <v>9.9999999999999989E-277</v>
      </c>
      <c r="W25" s="92">
        <v>9.9999999999999989E-277</v>
      </c>
      <c r="X25" s="92">
        <v>9.9999999999999989E-277</v>
      </c>
      <c r="Y25" s="92">
        <v>9.9999999999999989E-277</v>
      </c>
      <c r="Z25" s="92">
        <v>9.9999999999999989E-277</v>
      </c>
      <c r="AA25" s="92">
        <v>9.9999999999999989E-277</v>
      </c>
    </row>
    <row r="26" spans="1:27" ht="63.75" hidden="1" customHeight="1" x14ac:dyDescent="0.25">
      <c r="A26" s="64" t="s">
        <v>64</v>
      </c>
      <c r="B26" s="65" t="s">
        <v>65</v>
      </c>
      <c r="C26" s="66" t="s">
        <v>151</v>
      </c>
      <c r="D26" s="64" t="s">
        <v>29</v>
      </c>
      <c r="E26" s="64" t="s">
        <v>195</v>
      </c>
      <c r="F26" s="64" t="s">
        <v>211</v>
      </c>
      <c r="G26" s="64" t="s">
        <v>213</v>
      </c>
      <c r="H26" s="64" t="s">
        <v>209</v>
      </c>
      <c r="I26" s="64"/>
      <c r="J26" s="64"/>
      <c r="K26" s="64"/>
      <c r="L26" s="64"/>
      <c r="M26" s="64" t="s">
        <v>30</v>
      </c>
      <c r="N26" s="64" t="s">
        <v>31</v>
      </c>
      <c r="O26" s="64" t="s">
        <v>32</v>
      </c>
      <c r="P26" s="65" t="s">
        <v>90</v>
      </c>
      <c r="Q26" s="92">
        <v>9.9999999999999989E-277</v>
      </c>
      <c r="R26" s="92">
        <v>9.9999999999999989E-277</v>
      </c>
      <c r="S26" s="92">
        <v>9.9999999999999989E-277</v>
      </c>
      <c r="T26" s="92">
        <v>9.9999999999999989E-277</v>
      </c>
      <c r="U26" s="92">
        <v>9.9999999999999989E-277</v>
      </c>
      <c r="V26" s="92">
        <v>9.9999999999999989E-277</v>
      </c>
      <c r="W26" s="92">
        <v>9.9999999999999989E-277</v>
      </c>
      <c r="X26" s="92">
        <v>9.9999999999999989E-277</v>
      </c>
      <c r="Y26" s="92">
        <v>9.9999999999999989E-277</v>
      </c>
      <c r="Z26" s="92">
        <v>9.9999999999999989E-277</v>
      </c>
      <c r="AA26" s="92">
        <v>9.9999999999999989E-277</v>
      </c>
    </row>
    <row r="27" spans="1:27" ht="63.75" hidden="1" customHeight="1" x14ac:dyDescent="0.25">
      <c r="A27" s="64" t="s">
        <v>64</v>
      </c>
      <c r="B27" s="65" t="s">
        <v>65</v>
      </c>
      <c r="C27" s="66" t="s">
        <v>152</v>
      </c>
      <c r="D27" s="64" t="s">
        <v>29</v>
      </c>
      <c r="E27" s="64" t="s">
        <v>213</v>
      </c>
      <c r="F27" s="64" t="s">
        <v>193</v>
      </c>
      <c r="G27" s="64"/>
      <c r="H27" s="64"/>
      <c r="I27" s="64"/>
      <c r="J27" s="64"/>
      <c r="K27" s="64"/>
      <c r="L27" s="64"/>
      <c r="M27" s="64" t="s">
        <v>30</v>
      </c>
      <c r="N27" s="64" t="s">
        <v>31</v>
      </c>
      <c r="O27" s="64" t="s">
        <v>32</v>
      </c>
      <c r="P27" s="65" t="s">
        <v>153</v>
      </c>
      <c r="Q27" s="92">
        <v>9.9999999999999989E-277</v>
      </c>
      <c r="R27" s="92">
        <v>9.9999999999999989E-277</v>
      </c>
      <c r="S27" s="92">
        <v>9.9999999999999989E-277</v>
      </c>
      <c r="T27" s="92">
        <v>9.9999999999999989E-277</v>
      </c>
      <c r="U27" s="92">
        <v>9.9999999999999989E-277</v>
      </c>
      <c r="V27" s="92">
        <v>9.9999999999999989E-277</v>
      </c>
      <c r="W27" s="92">
        <v>9.9999999999999989E-277</v>
      </c>
      <c r="X27" s="92">
        <v>9.9999999999999989E-277</v>
      </c>
      <c r="Y27" s="92">
        <v>9.9999999999999989E-277</v>
      </c>
      <c r="Z27" s="92">
        <v>9.9999999999999989E-277</v>
      </c>
      <c r="AA27" s="92">
        <v>9.9999999999999989E-277</v>
      </c>
    </row>
    <row r="28" spans="1:27" ht="63.75" hidden="1" customHeight="1" x14ac:dyDescent="0.25">
      <c r="A28" s="64" t="s">
        <v>64</v>
      </c>
      <c r="B28" s="65" t="s">
        <v>65</v>
      </c>
      <c r="C28" s="66" t="s">
        <v>154</v>
      </c>
      <c r="D28" s="64" t="s">
        <v>29</v>
      </c>
      <c r="E28" s="64" t="s">
        <v>213</v>
      </c>
      <c r="F28" s="64" t="s">
        <v>206</v>
      </c>
      <c r="G28" s="64" t="s">
        <v>193</v>
      </c>
      <c r="H28" s="64"/>
      <c r="I28" s="64"/>
      <c r="J28" s="64"/>
      <c r="K28" s="64"/>
      <c r="L28" s="64"/>
      <c r="M28" s="64" t="s">
        <v>30</v>
      </c>
      <c r="N28" s="64" t="s">
        <v>211</v>
      </c>
      <c r="O28" s="64" t="s">
        <v>214</v>
      </c>
      <c r="P28" s="65" t="s">
        <v>155</v>
      </c>
      <c r="Q28" s="92">
        <v>9.9999999999999989E-277</v>
      </c>
      <c r="R28" s="92">
        <v>9.9999999999999989E-277</v>
      </c>
      <c r="S28" s="92">
        <v>9.9999999999999989E-277</v>
      </c>
      <c r="T28" s="92">
        <v>9.9999999999999989E-277</v>
      </c>
      <c r="U28" s="92">
        <v>9.9999999999999989E-277</v>
      </c>
      <c r="V28" s="92">
        <v>9.9999999999999989E-277</v>
      </c>
      <c r="W28" s="92">
        <v>9.9999999999999989E-277</v>
      </c>
      <c r="X28" s="92">
        <v>9.9999999999999989E-277</v>
      </c>
      <c r="Y28" s="92">
        <v>9.9999999999999989E-277</v>
      </c>
      <c r="Z28" s="92">
        <v>9.9999999999999989E-277</v>
      </c>
      <c r="AA28" s="92">
        <v>9.9999999999999989E-277</v>
      </c>
    </row>
    <row r="29" spans="1:27" ht="63.75" hidden="1" customHeight="1" x14ac:dyDescent="0.25">
      <c r="A29" s="64" t="s">
        <v>64</v>
      </c>
      <c r="B29" s="65" t="s">
        <v>65</v>
      </c>
      <c r="C29" s="66" t="s">
        <v>156</v>
      </c>
      <c r="D29" s="64" t="s">
        <v>215</v>
      </c>
      <c r="E29" s="64" t="s">
        <v>216</v>
      </c>
      <c r="F29" s="64" t="s">
        <v>217</v>
      </c>
      <c r="G29" s="64" t="s">
        <v>218</v>
      </c>
      <c r="H29" s="64"/>
      <c r="I29" s="64"/>
      <c r="J29" s="64"/>
      <c r="K29" s="64"/>
      <c r="L29" s="64"/>
      <c r="M29" s="64" t="s">
        <v>30</v>
      </c>
      <c r="N29" s="64" t="s">
        <v>211</v>
      </c>
      <c r="O29" s="64" t="s">
        <v>32</v>
      </c>
      <c r="P29" s="65" t="s">
        <v>157</v>
      </c>
      <c r="Q29" s="92">
        <v>9.9999999999999989E-277</v>
      </c>
      <c r="R29" s="92">
        <v>9.9999999999999989E-277</v>
      </c>
      <c r="S29" s="92">
        <v>9.9999999999999989E-277</v>
      </c>
      <c r="T29" s="92">
        <v>9.9999999999999989E-277</v>
      </c>
      <c r="U29" s="92">
        <v>9.9999999999999989E-277</v>
      </c>
      <c r="V29" s="92">
        <v>9.9999999999999989E-277</v>
      </c>
      <c r="W29" s="92">
        <v>9.9999999999999989E-277</v>
      </c>
      <c r="X29" s="92">
        <v>9.9999999999999989E-277</v>
      </c>
      <c r="Y29" s="92">
        <v>9.9999999999999989E-277</v>
      </c>
      <c r="Z29" s="92">
        <v>9.9999999999999989E-277</v>
      </c>
      <c r="AA29" s="92">
        <v>9.9999999999999989E-277</v>
      </c>
    </row>
    <row r="30" spans="1:27" ht="63.75" hidden="1" customHeight="1" x14ac:dyDescent="0.25">
      <c r="A30" s="64" t="s">
        <v>64</v>
      </c>
      <c r="B30" s="65" t="s">
        <v>65</v>
      </c>
      <c r="C30" s="66" t="s">
        <v>231</v>
      </c>
      <c r="D30" s="64" t="s">
        <v>215</v>
      </c>
      <c r="E30" s="64" t="s">
        <v>216</v>
      </c>
      <c r="F30" s="64" t="s">
        <v>217</v>
      </c>
      <c r="G30" s="64" t="s">
        <v>232</v>
      </c>
      <c r="H30" s="64"/>
      <c r="I30" s="64"/>
      <c r="J30" s="64"/>
      <c r="K30" s="64"/>
      <c r="L30" s="64"/>
      <c r="M30" s="64" t="s">
        <v>30</v>
      </c>
      <c r="N30" s="64" t="s">
        <v>211</v>
      </c>
      <c r="O30" s="64" t="s">
        <v>32</v>
      </c>
      <c r="P30" s="65" t="s">
        <v>268</v>
      </c>
      <c r="Q30" s="92">
        <v>9.9999999999999989E-277</v>
      </c>
      <c r="R30" s="92">
        <v>9.9999999999999989E-277</v>
      </c>
      <c r="S30" s="92">
        <v>9.9999999999999989E-277</v>
      </c>
      <c r="T30" s="92">
        <v>9.9999999999999989E-277</v>
      </c>
      <c r="U30" s="92">
        <v>9.9999999999999989E-277</v>
      </c>
      <c r="V30" s="92">
        <v>9.9999999999999989E-277</v>
      </c>
      <c r="W30" s="92">
        <v>9.9999999999999989E-277</v>
      </c>
      <c r="X30" s="92">
        <v>9.9999999999999989E-277</v>
      </c>
      <c r="Y30" s="92">
        <v>9.9999999999999989E-277</v>
      </c>
      <c r="Z30" s="92">
        <v>9.9999999999999989E-277</v>
      </c>
      <c r="AA30" s="92">
        <v>9.9999999999999989E-277</v>
      </c>
    </row>
    <row r="31" spans="1:27" ht="63.75" hidden="1" customHeight="1" x14ac:dyDescent="0.25">
      <c r="A31" s="64" t="s">
        <v>64</v>
      </c>
      <c r="B31" s="65" t="s">
        <v>65</v>
      </c>
      <c r="C31" s="66" t="s">
        <v>233</v>
      </c>
      <c r="D31" s="64" t="s">
        <v>215</v>
      </c>
      <c r="E31" s="64" t="s">
        <v>216</v>
      </c>
      <c r="F31" s="64" t="s">
        <v>217</v>
      </c>
      <c r="G31" s="64" t="s">
        <v>234</v>
      </c>
      <c r="H31" s="64"/>
      <c r="I31" s="64"/>
      <c r="J31" s="64"/>
      <c r="K31" s="64"/>
      <c r="L31" s="64"/>
      <c r="M31" s="64" t="s">
        <v>30</v>
      </c>
      <c r="N31" s="64" t="s">
        <v>211</v>
      </c>
      <c r="O31" s="64" t="s">
        <v>32</v>
      </c>
      <c r="P31" s="65" t="s">
        <v>235</v>
      </c>
      <c r="Q31" s="92">
        <v>9.9999999999999989E-277</v>
      </c>
      <c r="R31" s="92">
        <v>9.9999999999999989E-277</v>
      </c>
      <c r="S31" s="92">
        <v>9.9999999999999989E-277</v>
      </c>
      <c r="T31" s="92">
        <v>9.9999999999999989E-277</v>
      </c>
      <c r="U31" s="92">
        <v>9.9999999999999989E-277</v>
      </c>
      <c r="V31" s="92">
        <v>9.9999999999999989E-277</v>
      </c>
      <c r="W31" s="92">
        <v>9.9999999999999989E-277</v>
      </c>
      <c r="X31" s="92">
        <v>9.9999999999999989E-277</v>
      </c>
      <c r="Y31" s="92">
        <v>9.9999999999999989E-277</v>
      </c>
      <c r="Z31" s="92">
        <v>9.9999999999999989E-277</v>
      </c>
      <c r="AA31" s="92">
        <v>9.9999999999999989E-277</v>
      </c>
    </row>
    <row r="32" spans="1:27" ht="63.75" hidden="1" customHeight="1" x14ac:dyDescent="0.25">
      <c r="A32" s="64" t="s">
        <v>64</v>
      </c>
      <c r="B32" s="65" t="s">
        <v>65</v>
      </c>
      <c r="C32" s="66" t="s">
        <v>159</v>
      </c>
      <c r="D32" s="64" t="s">
        <v>215</v>
      </c>
      <c r="E32" s="64" t="s">
        <v>219</v>
      </c>
      <c r="F32" s="64" t="s">
        <v>217</v>
      </c>
      <c r="G32" s="64" t="s">
        <v>31</v>
      </c>
      <c r="H32" s="64"/>
      <c r="I32" s="64"/>
      <c r="J32" s="64"/>
      <c r="K32" s="64"/>
      <c r="L32" s="64"/>
      <c r="M32" s="64" t="s">
        <v>30</v>
      </c>
      <c r="N32" s="64" t="s">
        <v>197</v>
      </c>
      <c r="O32" s="64" t="s">
        <v>32</v>
      </c>
      <c r="P32" s="65" t="s">
        <v>160</v>
      </c>
      <c r="Q32" s="92">
        <v>9.9999999999999989E-277</v>
      </c>
      <c r="R32" s="92">
        <v>9.9999999999999989E-277</v>
      </c>
      <c r="S32" s="92">
        <v>9.9999999999999989E-277</v>
      </c>
      <c r="T32" s="92">
        <v>9.9999999999999989E-277</v>
      </c>
      <c r="U32" s="92">
        <v>9.9999999999999989E-277</v>
      </c>
      <c r="V32" s="92">
        <v>9.9999999999999989E-277</v>
      </c>
      <c r="W32" s="92">
        <v>9.9999999999999989E-277</v>
      </c>
      <c r="X32" s="92">
        <v>9.9999999999999989E-277</v>
      </c>
      <c r="Y32" s="92">
        <v>9.9999999999999989E-277</v>
      </c>
      <c r="Z32" s="92">
        <v>9.9999999999999989E-277</v>
      </c>
      <c r="AA32" s="92">
        <v>9.9999999999999989E-277</v>
      </c>
    </row>
    <row r="33" spans="1:27" ht="63.75" hidden="1" customHeight="1" x14ac:dyDescent="0.25">
      <c r="A33" s="64" t="s">
        <v>64</v>
      </c>
      <c r="B33" s="65" t="s">
        <v>65</v>
      </c>
      <c r="C33" s="66" t="s">
        <v>161</v>
      </c>
      <c r="D33" s="64" t="s">
        <v>215</v>
      </c>
      <c r="E33" s="64" t="s">
        <v>219</v>
      </c>
      <c r="F33" s="64" t="s">
        <v>217</v>
      </c>
      <c r="G33" s="64" t="s">
        <v>211</v>
      </c>
      <c r="H33" s="64"/>
      <c r="I33" s="64"/>
      <c r="J33" s="64"/>
      <c r="K33" s="64"/>
      <c r="L33" s="64"/>
      <c r="M33" s="64" t="s">
        <v>30</v>
      </c>
      <c r="N33" s="64" t="s">
        <v>211</v>
      </c>
      <c r="O33" s="64" t="s">
        <v>32</v>
      </c>
      <c r="P33" s="65" t="s">
        <v>162</v>
      </c>
      <c r="Q33" s="92">
        <v>9.9999999999999989E-277</v>
      </c>
      <c r="R33" s="92">
        <v>9.9999999999999989E-277</v>
      </c>
      <c r="S33" s="92">
        <v>9.9999999999999989E-277</v>
      </c>
      <c r="T33" s="92">
        <v>9.9999999999999989E-277</v>
      </c>
      <c r="U33" s="92">
        <v>9.9999999999999989E-277</v>
      </c>
      <c r="V33" s="92">
        <v>9.9999999999999989E-277</v>
      </c>
      <c r="W33" s="92">
        <v>9.9999999999999989E-277</v>
      </c>
      <c r="X33" s="92">
        <v>9.9999999999999989E-277</v>
      </c>
      <c r="Y33" s="92">
        <v>9.9999999999999989E-277</v>
      </c>
      <c r="Z33" s="92">
        <v>9.9999999999999989E-277</v>
      </c>
      <c r="AA33" s="92">
        <v>9.9999999999999989E-277</v>
      </c>
    </row>
    <row r="34" spans="1:27" ht="63.75" hidden="1" customHeight="1" x14ac:dyDescent="0.25">
      <c r="A34" s="64" t="s">
        <v>64</v>
      </c>
      <c r="B34" s="65" t="s">
        <v>65</v>
      </c>
      <c r="C34" s="66" t="s">
        <v>163</v>
      </c>
      <c r="D34" s="64" t="s">
        <v>215</v>
      </c>
      <c r="E34" s="64" t="s">
        <v>219</v>
      </c>
      <c r="F34" s="64" t="s">
        <v>217</v>
      </c>
      <c r="G34" s="64" t="s">
        <v>222</v>
      </c>
      <c r="H34" s="64"/>
      <c r="I34" s="64"/>
      <c r="J34" s="64"/>
      <c r="K34" s="64"/>
      <c r="L34" s="64"/>
      <c r="M34" s="64" t="s">
        <v>30</v>
      </c>
      <c r="N34" s="64" t="s">
        <v>197</v>
      </c>
      <c r="O34" s="64" t="s">
        <v>32</v>
      </c>
      <c r="P34" s="65" t="s">
        <v>164</v>
      </c>
      <c r="Q34" s="92">
        <v>9.9999999999999989E-277</v>
      </c>
      <c r="R34" s="92">
        <v>9.9999999999999989E-277</v>
      </c>
      <c r="S34" s="92">
        <v>9.9999999999999989E-277</v>
      </c>
      <c r="T34" s="92">
        <v>9.9999999999999989E-277</v>
      </c>
      <c r="U34" s="92">
        <v>9.9999999999999989E-277</v>
      </c>
      <c r="V34" s="92">
        <v>9.9999999999999989E-277</v>
      </c>
      <c r="W34" s="92">
        <v>9.9999999999999989E-277</v>
      </c>
      <c r="X34" s="92">
        <v>9.9999999999999989E-277</v>
      </c>
      <c r="Y34" s="92">
        <v>9.9999999999999989E-277</v>
      </c>
      <c r="Z34" s="92">
        <v>9.9999999999999989E-277</v>
      </c>
      <c r="AA34" s="92">
        <v>9.9999999999999989E-277</v>
      </c>
    </row>
    <row r="35" spans="1:27" ht="63.75" hidden="1" customHeight="1" x14ac:dyDescent="0.25">
      <c r="A35" s="64" t="s">
        <v>64</v>
      </c>
      <c r="B35" s="65" t="s">
        <v>65</v>
      </c>
      <c r="C35" s="66" t="s">
        <v>165</v>
      </c>
      <c r="D35" s="64" t="s">
        <v>215</v>
      </c>
      <c r="E35" s="64" t="s">
        <v>223</v>
      </c>
      <c r="F35" s="64" t="s">
        <v>217</v>
      </c>
      <c r="G35" s="64" t="s">
        <v>224</v>
      </c>
      <c r="H35" s="64"/>
      <c r="I35" s="64"/>
      <c r="J35" s="64"/>
      <c r="K35" s="64"/>
      <c r="L35" s="64"/>
      <c r="M35" s="64" t="s">
        <v>30</v>
      </c>
      <c r="N35" s="64" t="s">
        <v>211</v>
      </c>
      <c r="O35" s="64" t="s">
        <v>32</v>
      </c>
      <c r="P35" s="65" t="s">
        <v>166</v>
      </c>
      <c r="Q35" s="92">
        <v>9.9999999999999989E-277</v>
      </c>
      <c r="R35" s="92">
        <v>9.9999999999999989E-277</v>
      </c>
      <c r="S35" s="92">
        <v>9.9999999999999989E-277</v>
      </c>
      <c r="T35" s="92">
        <v>9.9999999999999989E-277</v>
      </c>
      <c r="U35" s="92">
        <v>9.9999999999999989E-277</v>
      </c>
      <c r="V35" s="92">
        <v>9.9999999999999989E-277</v>
      </c>
      <c r="W35" s="92">
        <v>9.9999999999999989E-277</v>
      </c>
      <c r="X35" s="92">
        <v>9.9999999999999989E-277</v>
      </c>
      <c r="Y35" s="92">
        <v>9.9999999999999989E-277</v>
      </c>
      <c r="Z35" s="92">
        <v>9.9999999999999989E-277</v>
      </c>
      <c r="AA35" s="92">
        <v>9.9999999999999989E-277</v>
      </c>
    </row>
    <row r="36" spans="1:27" ht="63.75" hidden="1" customHeight="1" x14ac:dyDescent="0.25">
      <c r="A36" s="64" t="s">
        <v>64</v>
      </c>
      <c r="B36" s="65" t="s">
        <v>65</v>
      </c>
      <c r="C36" s="66" t="s">
        <v>167</v>
      </c>
      <c r="D36" s="64" t="s">
        <v>215</v>
      </c>
      <c r="E36" s="64" t="s">
        <v>225</v>
      </c>
      <c r="F36" s="64" t="s">
        <v>217</v>
      </c>
      <c r="G36" s="64" t="s">
        <v>226</v>
      </c>
      <c r="H36" s="64"/>
      <c r="I36" s="64"/>
      <c r="J36" s="64"/>
      <c r="K36" s="64"/>
      <c r="L36" s="64"/>
      <c r="M36" s="64" t="s">
        <v>30</v>
      </c>
      <c r="N36" s="64" t="s">
        <v>211</v>
      </c>
      <c r="O36" s="64" t="s">
        <v>32</v>
      </c>
      <c r="P36" s="65" t="s">
        <v>168</v>
      </c>
      <c r="Q36" s="92">
        <v>9.9999999999999989E-277</v>
      </c>
      <c r="R36" s="92">
        <v>9.9999999999999989E-277</v>
      </c>
      <c r="S36" s="92">
        <v>9.9999999999999989E-277</v>
      </c>
      <c r="T36" s="92">
        <v>9.9999999999999989E-277</v>
      </c>
      <c r="U36" s="92">
        <v>9.9999999999999989E-277</v>
      </c>
      <c r="V36" s="92">
        <v>9.9999999999999989E-277</v>
      </c>
      <c r="W36" s="92">
        <v>9.9999999999999989E-277</v>
      </c>
      <c r="X36" s="92">
        <v>9.9999999999999989E-277</v>
      </c>
      <c r="Y36" s="92">
        <v>9.9999999999999989E-277</v>
      </c>
      <c r="Z36" s="92">
        <v>9.9999999999999989E-277</v>
      </c>
      <c r="AA36" s="92">
        <v>9.9999999999999989E-277</v>
      </c>
    </row>
    <row r="37" spans="1:27" ht="63.75" hidden="1" customHeight="1" x14ac:dyDescent="0.25">
      <c r="A37" s="64" t="s">
        <v>64</v>
      </c>
      <c r="B37" s="65" t="s">
        <v>65</v>
      </c>
      <c r="C37" s="66" t="s">
        <v>236</v>
      </c>
      <c r="D37" s="64" t="s">
        <v>215</v>
      </c>
      <c r="E37" s="64" t="s">
        <v>225</v>
      </c>
      <c r="F37" s="64" t="s">
        <v>217</v>
      </c>
      <c r="G37" s="64" t="s">
        <v>229</v>
      </c>
      <c r="H37" s="64"/>
      <c r="I37" s="64"/>
      <c r="J37" s="64"/>
      <c r="K37" s="64"/>
      <c r="L37" s="64"/>
      <c r="M37" s="64" t="s">
        <v>30</v>
      </c>
      <c r="N37" s="64" t="s">
        <v>211</v>
      </c>
      <c r="O37" s="64" t="s">
        <v>32</v>
      </c>
      <c r="P37" s="65" t="s">
        <v>237</v>
      </c>
      <c r="Q37" s="92">
        <v>9.9999999999999989E-277</v>
      </c>
      <c r="R37" s="92">
        <v>9.9999999999999989E-277</v>
      </c>
      <c r="S37" s="92">
        <v>9.9999999999999989E-277</v>
      </c>
      <c r="T37" s="92">
        <v>9.9999999999999989E-277</v>
      </c>
      <c r="U37" s="92">
        <v>9.9999999999999989E-277</v>
      </c>
      <c r="V37" s="92">
        <v>9.9999999999999989E-277</v>
      </c>
      <c r="W37" s="92">
        <v>9.9999999999999989E-277</v>
      </c>
      <c r="X37" s="92">
        <v>9.9999999999999989E-277</v>
      </c>
      <c r="Y37" s="92">
        <v>9.9999999999999989E-277</v>
      </c>
      <c r="Z37" s="92">
        <v>9.9999999999999989E-277</v>
      </c>
      <c r="AA37" s="92">
        <v>9.9999999999999989E-277</v>
      </c>
    </row>
    <row r="38" spans="1:27" ht="63.75" hidden="1" customHeight="1" x14ac:dyDescent="0.25">
      <c r="A38" s="64" t="s">
        <v>64</v>
      </c>
      <c r="B38" s="65" t="s">
        <v>65</v>
      </c>
      <c r="C38" s="66" t="s">
        <v>236</v>
      </c>
      <c r="D38" s="64" t="s">
        <v>215</v>
      </c>
      <c r="E38" s="64" t="s">
        <v>225</v>
      </c>
      <c r="F38" s="64" t="s">
        <v>217</v>
      </c>
      <c r="G38" s="64" t="s">
        <v>229</v>
      </c>
      <c r="H38" s="64"/>
      <c r="I38" s="64"/>
      <c r="J38" s="64"/>
      <c r="K38" s="64"/>
      <c r="L38" s="64"/>
      <c r="M38" s="64" t="s">
        <v>30</v>
      </c>
      <c r="N38" s="64" t="s">
        <v>197</v>
      </c>
      <c r="O38" s="64" t="s">
        <v>32</v>
      </c>
      <c r="P38" s="65" t="s">
        <v>237</v>
      </c>
      <c r="Q38" s="92">
        <v>9.9999999999999989E-277</v>
      </c>
      <c r="R38" s="92">
        <v>9.9999999999999989E-277</v>
      </c>
      <c r="S38" s="92">
        <v>9.9999999999999989E-277</v>
      </c>
      <c r="T38" s="92">
        <v>9.9999999999999989E-277</v>
      </c>
      <c r="U38" s="92">
        <v>9.9999999999999989E-277</v>
      </c>
      <c r="V38" s="92">
        <v>9.9999999999999989E-277</v>
      </c>
      <c r="W38" s="92">
        <v>9.9999999999999989E-277</v>
      </c>
      <c r="X38" s="92">
        <v>9.9999999999999989E-277</v>
      </c>
      <c r="Y38" s="92">
        <v>9.9999999999999989E-277</v>
      </c>
      <c r="Z38" s="92">
        <v>9.9999999999999989E-277</v>
      </c>
      <c r="AA38" s="92">
        <v>9.9999999999999989E-277</v>
      </c>
    </row>
    <row r="39" spans="1:27" ht="63.75" hidden="1" customHeight="1" x14ac:dyDescent="0.25">
      <c r="A39" s="64" t="s">
        <v>64</v>
      </c>
      <c r="B39" s="65" t="s">
        <v>65</v>
      </c>
      <c r="C39" s="66" t="s">
        <v>169</v>
      </c>
      <c r="D39" s="64" t="s">
        <v>215</v>
      </c>
      <c r="E39" s="64" t="s">
        <v>227</v>
      </c>
      <c r="F39" s="64" t="s">
        <v>217</v>
      </c>
      <c r="G39" s="64" t="s">
        <v>228</v>
      </c>
      <c r="H39" s="64"/>
      <c r="I39" s="64"/>
      <c r="J39" s="64"/>
      <c r="K39" s="64"/>
      <c r="L39" s="64"/>
      <c r="M39" s="64" t="s">
        <v>30</v>
      </c>
      <c r="N39" s="64" t="s">
        <v>211</v>
      </c>
      <c r="O39" s="64" t="s">
        <v>32</v>
      </c>
      <c r="P39" s="65" t="s">
        <v>170</v>
      </c>
      <c r="Q39" s="92">
        <v>9.9999999999999989E-277</v>
      </c>
      <c r="R39" s="92">
        <v>9.9999999999999989E-277</v>
      </c>
      <c r="S39" s="92">
        <v>9.9999999999999989E-277</v>
      </c>
      <c r="T39" s="92">
        <v>9.9999999999999989E-277</v>
      </c>
      <c r="U39" s="92">
        <v>9.9999999999999989E-277</v>
      </c>
      <c r="V39" s="92">
        <v>9.9999999999999989E-277</v>
      </c>
      <c r="W39" s="92">
        <v>9.9999999999999989E-277</v>
      </c>
      <c r="X39" s="92">
        <v>9.9999999999999989E-277</v>
      </c>
      <c r="Y39" s="92">
        <v>9.9999999999999989E-277</v>
      </c>
      <c r="Z39" s="92">
        <v>9.9999999999999989E-277</v>
      </c>
      <c r="AA39" s="92">
        <v>9.9999999999999989E-277</v>
      </c>
    </row>
    <row r="40" spans="1:27" ht="63.75" hidden="1" customHeight="1" x14ac:dyDescent="0.25">
      <c r="A40" s="64" t="s">
        <v>64</v>
      </c>
      <c r="B40" s="65" t="s">
        <v>65</v>
      </c>
      <c r="C40" s="66" t="s">
        <v>171</v>
      </c>
      <c r="D40" s="64" t="s">
        <v>215</v>
      </c>
      <c r="E40" s="64" t="s">
        <v>227</v>
      </c>
      <c r="F40" s="64" t="s">
        <v>217</v>
      </c>
      <c r="G40" s="64" t="s">
        <v>220</v>
      </c>
      <c r="H40" s="64"/>
      <c r="I40" s="64"/>
      <c r="J40" s="64"/>
      <c r="K40" s="64"/>
      <c r="L40" s="64"/>
      <c r="M40" s="64" t="s">
        <v>30</v>
      </c>
      <c r="N40" s="64" t="s">
        <v>211</v>
      </c>
      <c r="O40" s="64" t="s">
        <v>32</v>
      </c>
      <c r="P40" s="65" t="s">
        <v>172</v>
      </c>
      <c r="Q40" s="92">
        <v>9.9999999999999989E-277</v>
      </c>
      <c r="R40" s="92">
        <v>9.9999999999999989E-277</v>
      </c>
      <c r="S40" s="92">
        <v>9.9999999999999989E-277</v>
      </c>
      <c r="T40" s="92">
        <v>9.9999999999999989E-277</v>
      </c>
      <c r="U40" s="92">
        <v>9.9999999999999989E-277</v>
      </c>
      <c r="V40" s="92">
        <v>9.9999999999999989E-277</v>
      </c>
      <c r="W40" s="92">
        <v>9.9999999999999989E-277</v>
      </c>
      <c r="X40" s="92">
        <v>9.9999999999999989E-277</v>
      </c>
      <c r="Y40" s="92">
        <v>9.9999999999999989E-277</v>
      </c>
      <c r="Z40" s="92">
        <v>9.9999999999999989E-277</v>
      </c>
      <c r="AA40" s="92">
        <v>9.9999999999999989E-277</v>
      </c>
    </row>
    <row r="41" spans="1:27" ht="63.75" hidden="1" customHeight="1" x14ac:dyDescent="0.25">
      <c r="A41" s="64" t="s">
        <v>64</v>
      </c>
      <c r="B41" s="65" t="s">
        <v>65</v>
      </c>
      <c r="C41" s="66" t="s">
        <v>173</v>
      </c>
      <c r="D41" s="64" t="s">
        <v>215</v>
      </c>
      <c r="E41" s="64" t="s">
        <v>227</v>
      </c>
      <c r="F41" s="64" t="s">
        <v>217</v>
      </c>
      <c r="G41" s="64" t="s">
        <v>221</v>
      </c>
      <c r="H41" s="64"/>
      <c r="I41" s="64"/>
      <c r="J41" s="64"/>
      <c r="K41" s="64"/>
      <c r="L41" s="64"/>
      <c r="M41" s="64" t="s">
        <v>30</v>
      </c>
      <c r="N41" s="64" t="s">
        <v>211</v>
      </c>
      <c r="O41" s="64" t="s">
        <v>32</v>
      </c>
      <c r="P41" s="65" t="s">
        <v>174</v>
      </c>
      <c r="Q41" s="92">
        <v>9.9999999999999989E-277</v>
      </c>
      <c r="R41" s="92">
        <v>9.9999999999999989E-277</v>
      </c>
      <c r="S41" s="92">
        <v>9.9999999999999989E-277</v>
      </c>
      <c r="T41" s="92">
        <v>9.9999999999999989E-277</v>
      </c>
      <c r="U41" s="92">
        <v>9.9999999999999989E-277</v>
      </c>
      <c r="V41" s="92">
        <v>9.9999999999999989E-277</v>
      </c>
      <c r="W41" s="92">
        <v>9.9999999999999989E-277</v>
      </c>
      <c r="X41" s="92">
        <v>9.9999999999999989E-277</v>
      </c>
      <c r="Y41" s="92">
        <v>9.9999999999999989E-277</v>
      </c>
      <c r="Z41" s="92">
        <v>9.9999999999999989E-277</v>
      </c>
      <c r="AA41" s="92">
        <v>9.9999999999999989E-277</v>
      </c>
    </row>
    <row r="42" spans="1:27" ht="63.75" hidden="1" customHeight="1" x14ac:dyDescent="0.25">
      <c r="A42" s="64" t="s">
        <v>64</v>
      </c>
      <c r="B42" s="65" t="s">
        <v>65</v>
      </c>
      <c r="C42" s="66" t="s">
        <v>238</v>
      </c>
      <c r="D42" s="64" t="s">
        <v>215</v>
      </c>
      <c r="E42" s="64" t="s">
        <v>227</v>
      </c>
      <c r="F42" s="64" t="s">
        <v>217</v>
      </c>
      <c r="G42" s="64" t="s">
        <v>211</v>
      </c>
      <c r="H42" s="64"/>
      <c r="I42" s="64"/>
      <c r="J42" s="64"/>
      <c r="K42" s="64"/>
      <c r="L42" s="64"/>
      <c r="M42" s="64" t="s">
        <v>30</v>
      </c>
      <c r="N42" s="64" t="s">
        <v>211</v>
      </c>
      <c r="O42" s="64" t="s">
        <v>32</v>
      </c>
      <c r="P42" s="65" t="s">
        <v>239</v>
      </c>
      <c r="Q42" s="92">
        <v>9.9999999999999989E-277</v>
      </c>
      <c r="R42" s="92">
        <v>9.9999999999999989E-277</v>
      </c>
      <c r="S42" s="92">
        <v>9.9999999999999989E-277</v>
      </c>
      <c r="T42" s="92">
        <v>9.9999999999999989E-277</v>
      </c>
      <c r="U42" s="92">
        <v>9.9999999999999989E-277</v>
      </c>
      <c r="V42" s="92">
        <v>9.9999999999999989E-277</v>
      </c>
      <c r="W42" s="92">
        <v>9.9999999999999989E-277</v>
      </c>
      <c r="X42" s="92">
        <v>9.9999999999999989E-277</v>
      </c>
      <c r="Y42" s="92">
        <v>9.9999999999999989E-277</v>
      </c>
      <c r="Z42" s="92">
        <v>9.9999999999999989E-277</v>
      </c>
      <c r="AA42" s="92">
        <v>9.9999999999999989E-277</v>
      </c>
    </row>
    <row r="43" spans="1:27" ht="63.75" hidden="1" customHeight="1" x14ac:dyDescent="0.25">
      <c r="A43" s="64" t="s">
        <v>64</v>
      </c>
      <c r="B43" s="65" t="s">
        <v>65</v>
      </c>
      <c r="C43" s="66" t="s">
        <v>275</v>
      </c>
      <c r="D43" s="64" t="s">
        <v>215</v>
      </c>
      <c r="E43" s="64" t="s">
        <v>227</v>
      </c>
      <c r="F43" s="64" t="s">
        <v>217</v>
      </c>
      <c r="G43" s="64" t="s">
        <v>222</v>
      </c>
      <c r="H43" s="64" t="s">
        <v>1</v>
      </c>
      <c r="I43" s="64" t="s">
        <v>1</v>
      </c>
      <c r="J43" s="64" t="s">
        <v>1</v>
      </c>
      <c r="K43" s="64" t="s">
        <v>1</v>
      </c>
      <c r="L43" s="64" t="s">
        <v>1</v>
      </c>
      <c r="M43" s="64" t="s">
        <v>30</v>
      </c>
      <c r="N43" s="64" t="s">
        <v>211</v>
      </c>
      <c r="O43" s="64" t="s">
        <v>32</v>
      </c>
      <c r="P43" s="65" t="s">
        <v>276</v>
      </c>
      <c r="Q43" s="92">
        <v>9.9999999999999989E-277</v>
      </c>
      <c r="R43" s="92">
        <v>9.9999999999999989E-277</v>
      </c>
      <c r="S43" s="92">
        <v>9.9999999999999989E-277</v>
      </c>
      <c r="T43" s="92">
        <v>9.9999999999999989E-277</v>
      </c>
      <c r="U43" s="92">
        <v>9.9999999999999989E-277</v>
      </c>
      <c r="V43" s="92">
        <v>9.9999999999999989E-277</v>
      </c>
      <c r="W43" s="92">
        <v>9.9999999999999989E-277</v>
      </c>
      <c r="X43" s="92">
        <v>9.9999999999999989E-277</v>
      </c>
      <c r="Y43" s="92">
        <v>9.9999999999999989E-277</v>
      </c>
      <c r="Z43" s="92">
        <v>9.9999999999999989E-277</v>
      </c>
      <c r="AA43" s="92">
        <v>9.9999999999999989E-277</v>
      </c>
    </row>
    <row r="44" spans="1:27" s="75" customFormat="1" ht="33.75" x14ac:dyDescent="0.25">
      <c r="A44" s="99" t="s">
        <v>62</v>
      </c>
      <c r="B44" s="100" t="s">
        <v>63</v>
      </c>
      <c r="C44" s="101" t="s">
        <v>140</v>
      </c>
      <c r="D44" s="99" t="s">
        <v>29</v>
      </c>
      <c r="E44" s="99" t="s">
        <v>195</v>
      </c>
      <c r="F44" s="99" t="s">
        <v>206</v>
      </c>
      <c r="G44" s="99" t="s">
        <v>193</v>
      </c>
      <c r="H44" s="99" t="s">
        <v>207</v>
      </c>
      <c r="I44" s="99"/>
      <c r="J44" s="99"/>
      <c r="K44" s="99"/>
      <c r="L44" s="99"/>
      <c r="M44" s="99" t="s">
        <v>30</v>
      </c>
      <c r="N44" s="99" t="s">
        <v>31</v>
      </c>
      <c r="O44" s="99" t="s">
        <v>32</v>
      </c>
      <c r="P44" s="222" t="s">
        <v>290</v>
      </c>
      <c r="Q44" s="92" t="e">
        <f>+#REF!/$Q$3</f>
        <v>#REF!</v>
      </c>
      <c r="R44" s="92" t="e">
        <f>+#REF!/$Q$3</f>
        <v>#REF!</v>
      </c>
      <c r="S44" s="92" t="e">
        <f>+#REF!/$Q$3</f>
        <v>#REF!</v>
      </c>
      <c r="T44" s="92" t="e">
        <f>+#REF!/$Q$3</f>
        <v>#REF!</v>
      </c>
      <c r="U44" s="92" t="e">
        <f>+#REF!/$Q$3</f>
        <v>#REF!</v>
      </c>
      <c r="V44" s="92" t="e">
        <f>+#REF!/$Q$3</f>
        <v>#REF!</v>
      </c>
      <c r="W44" s="92" t="e">
        <f>+#REF!/$Q$3</f>
        <v>#REF!</v>
      </c>
      <c r="X44" s="92" t="e">
        <f>+#REF!/$Q$3</f>
        <v>#REF!</v>
      </c>
      <c r="Y44" s="92" t="e">
        <f>+#REF!/$Q$3</f>
        <v>#REF!</v>
      </c>
      <c r="Z44" s="92" t="e">
        <f>+#REF!/$Q$3</f>
        <v>#REF!</v>
      </c>
      <c r="AA44" s="92" t="e">
        <f>+#REF!/$Q$3</f>
        <v>#REF!</v>
      </c>
    </row>
    <row r="45" spans="1:27" s="75" customFormat="1" ht="33.75" x14ac:dyDescent="0.25">
      <c r="A45" s="96" t="s">
        <v>60</v>
      </c>
      <c r="B45" s="100" t="s">
        <v>61</v>
      </c>
      <c r="C45" s="101" t="s">
        <v>140</v>
      </c>
      <c r="D45" s="99" t="s">
        <v>29</v>
      </c>
      <c r="E45" s="99" t="s">
        <v>195</v>
      </c>
      <c r="F45" s="99" t="s">
        <v>206</v>
      </c>
      <c r="G45" s="99" t="s">
        <v>193</v>
      </c>
      <c r="H45" s="99" t="s">
        <v>207</v>
      </c>
      <c r="I45" s="99"/>
      <c r="J45" s="99"/>
      <c r="K45" s="99"/>
      <c r="L45" s="99"/>
      <c r="M45" s="99" t="s">
        <v>30</v>
      </c>
      <c r="N45" s="99" t="s">
        <v>31</v>
      </c>
      <c r="O45" s="99" t="s">
        <v>32</v>
      </c>
      <c r="P45" s="222" t="s">
        <v>290</v>
      </c>
      <c r="Q45" s="92" t="e">
        <f>+#REF!/$Q$3</f>
        <v>#REF!</v>
      </c>
      <c r="R45" s="92" t="e">
        <f>+#REF!/$Q$3</f>
        <v>#REF!</v>
      </c>
      <c r="S45" s="92" t="e">
        <f>+#REF!/$Q$3</f>
        <v>#REF!</v>
      </c>
      <c r="T45" s="92" t="e">
        <f>+#REF!/$Q$3</f>
        <v>#REF!</v>
      </c>
      <c r="U45" s="92" t="e">
        <f>+#REF!/$Q$3</f>
        <v>#REF!</v>
      </c>
      <c r="V45" s="92" t="e">
        <f>+#REF!/$Q$3</f>
        <v>#REF!</v>
      </c>
      <c r="W45" s="92" t="e">
        <f>+#REF!/$Q$3</f>
        <v>#REF!</v>
      </c>
      <c r="X45" s="92" t="e">
        <f>+#REF!/$Q$3</f>
        <v>#REF!</v>
      </c>
      <c r="Y45" s="92" t="e">
        <f>+#REF!/$Q$3</f>
        <v>#REF!</v>
      </c>
      <c r="Z45" s="92" t="e">
        <f>+#REF!/$Q$3</f>
        <v>#REF!</v>
      </c>
      <c r="AA45" s="92" t="e">
        <f>+#REF!/$Q$3</f>
        <v>#REF!</v>
      </c>
    </row>
    <row r="46" spans="1:27" s="75" customFormat="1" ht="33.75" x14ac:dyDescent="0.25">
      <c r="A46" s="99" t="s">
        <v>58</v>
      </c>
      <c r="B46" s="100" t="s">
        <v>59</v>
      </c>
      <c r="C46" s="101" t="s">
        <v>140</v>
      </c>
      <c r="D46" s="99" t="s">
        <v>29</v>
      </c>
      <c r="E46" s="99" t="s">
        <v>195</v>
      </c>
      <c r="F46" s="99" t="s">
        <v>206</v>
      </c>
      <c r="G46" s="99" t="s">
        <v>193</v>
      </c>
      <c r="H46" s="99" t="s">
        <v>207</v>
      </c>
      <c r="I46" s="99"/>
      <c r="J46" s="99"/>
      <c r="K46" s="99"/>
      <c r="L46" s="99"/>
      <c r="M46" s="99" t="s">
        <v>30</v>
      </c>
      <c r="N46" s="99" t="s">
        <v>31</v>
      </c>
      <c r="O46" s="99" t="s">
        <v>32</v>
      </c>
      <c r="P46" s="222" t="s">
        <v>290</v>
      </c>
      <c r="Q46" s="92" t="e">
        <f>+#REF!/$Q$3</f>
        <v>#REF!</v>
      </c>
      <c r="R46" s="92" t="e">
        <f>+#REF!/$Q$3</f>
        <v>#REF!</v>
      </c>
      <c r="S46" s="92" t="e">
        <f>+#REF!/$Q$3</f>
        <v>#REF!</v>
      </c>
      <c r="T46" s="92" t="e">
        <f>+#REF!/$Q$3</f>
        <v>#REF!</v>
      </c>
      <c r="U46" s="92" t="e">
        <f>+#REF!/$Q$3</f>
        <v>#REF!</v>
      </c>
      <c r="V46" s="92" t="e">
        <f>+#REF!/$Q$3</f>
        <v>#REF!</v>
      </c>
      <c r="W46" s="92" t="e">
        <f>+#REF!/$Q$3</f>
        <v>#REF!</v>
      </c>
      <c r="X46" s="92" t="e">
        <f>+#REF!/$Q$3</f>
        <v>#REF!</v>
      </c>
      <c r="Y46" s="92" t="e">
        <f>+#REF!/$Q$3</f>
        <v>#REF!</v>
      </c>
      <c r="Z46" s="92" t="e">
        <f>+#REF!/$Q$3</f>
        <v>#REF!</v>
      </c>
      <c r="AA46" s="92" t="e">
        <f>+#REF!/$Q$3</f>
        <v>#REF!</v>
      </c>
    </row>
    <row r="47" spans="1:27" ht="15" x14ac:dyDescent="0.25">
      <c r="A47" s="69" t="s">
        <v>1</v>
      </c>
      <c r="B47" s="70" t="s">
        <v>1</v>
      </c>
      <c r="C47" s="71" t="s">
        <v>1</v>
      </c>
      <c r="D47" s="69" t="s">
        <v>1</v>
      </c>
      <c r="E47" s="69" t="s">
        <v>1</v>
      </c>
      <c r="F47" s="69" t="s">
        <v>1</v>
      </c>
      <c r="G47" s="69" t="s">
        <v>1</v>
      </c>
      <c r="H47" s="69" t="s">
        <v>1</v>
      </c>
      <c r="I47" s="69" t="s">
        <v>1</v>
      </c>
      <c r="J47" s="69" t="s">
        <v>1</v>
      </c>
      <c r="K47" s="69" t="s">
        <v>1</v>
      </c>
      <c r="L47" s="69" t="s">
        <v>1</v>
      </c>
      <c r="M47" s="69" t="s">
        <v>1</v>
      </c>
      <c r="N47" s="69" t="s">
        <v>1</v>
      </c>
      <c r="O47" s="69" t="s">
        <v>1</v>
      </c>
      <c r="P47" s="70" t="s">
        <v>1</v>
      </c>
      <c r="Q47" s="92" t="e">
        <f>(((((SUM(Q5:Q46))/1000000)/1000000)/1000000)/1000000)/1000000</f>
        <v>#REF!</v>
      </c>
      <c r="R47" s="92" t="e">
        <f t="shared" ref="R47:AA47" si="0">((((((SUM(R5:R46))/1000000)/1000000)/1000000)/1000000)/1000000)/1000000</f>
        <v>#REF!</v>
      </c>
      <c r="S47" s="92" t="e">
        <f t="shared" si="0"/>
        <v>#REF!</v>
      </c>
      <c r="T47" s="92" t="e">
        <f t="shared" si="0"/>
        <v>#REF!</v>
      </c>
      <c r="U47" s="92" t="e">
        <f t="shared" si="0"/>
        <v>#REF!</v>
      </c>
      <c r="V47" s="92" t="e">
        <f t="shared" si="0"/>
        <v>#REF!</v>
      </c>
      <c r="W47" s="92" t="e">
        <f t="shared" si="0"/>
        <v>#REF!</v>
      </c>
      <c r="X47" s="92" t="e">
        <f t="shared" si="0"/>
        <v>#REF!</v>
      </c>
      <c r="Y47" s="92" t="e">
        <f t="shared" si="0"/>
        <v>#REF!</v>
      </c>
      <c r="Z47" s="92" t="e">
        <f t="shared" si="0"/>
        <v>#REF!</v>
      </c>
      <c r="AA47" s="92" t="e">
        <f t="shared" si="0"/>
        <v>#REF!</v>
      </c>
    </row>
    <row r="48" spans="1:27" ht="15" x14ac:dyDescent="0.25">
      <c r="A48" s="64" t="s">
        <v>1</v>
      </c>
      <c r="B48" s="68" t="s">
        <v>1</v>
      </c>
      <c r="C48" s="66" t="s">
        <v>1</v>
      </c>
      <c r="D48" s="64" t="s">
        <v>1</v>
      </c>
      <c r="E48" s="64" t="s">
        <v>1</v>
      </c>
      <c r="F48" s="64" t="s">
        <v>1</v>
      </c>
      <c r="G48" s="64" t="s">
        <v>1</v>
      </c>
      <c r="H48" s="64" t="s">
        <v>1</v>
      </c>
      <c r="I48" s="64" t="s">
        <v>1</v>
      </c>
      <c r="J48" s="64" t="s">
        <v>1</v>
      </c>
      <c r="K48" s="64" t="s">
        <v>1</v>
      </c>
      <c r="L48" s="64" t="s">
        <v>1</v>
      </c>
      <c r="M48" s="64" t="s">
        <v>1</v>
      </c>
      <c r="N48" s="64" t="s">
        <v>1</v>
      </c>
      <c r="O48" s="64" t="s">
        <v>1</v>
      </c>
      <c r="P48" s="65" t="s">
        <v>1</v>
      </c>
      <c r="Q48" s="92" t="s">
        <v>1</v>
      </c>
      <c r="R48" s="92" t="s">
        <v>1</v>
      </c>
      <c r="S48" s="92" t="s">
        <v>1</v>
      </c>
      <c r="T48" s="92" t="s">
        <v>1</v>
      </c>
      <c r="U48" s="92" t="s">
        <v>1</v>
      </c>
      <c r="V48" s="92" t="s">
        <v>1</v>
      </c>
      <c r="W48" s="92" t="s">
        <v>1</v>
      </c>
      <c r="X48" s="92" t="s">
        <v>1</v>
      </c>
      <c r="Y48" s="92" t="s">
        <v>1</v>
      </c>
      <c r="Z48" s="92" t="s">
        <v>1</v>
      </c>
      <c r="AA48" s="92" t="s">
        <v>1</v>
      </c>
    </row>
    <row r="49" spans="16:27" ht="20.25" hidden="1" customHeight="1" x14ac:dyDescent="0.25">
      <c r="P49" s="228" t="s">
        <v>76</v>
      </c>
      <c r="Q49" s="167" t="e">
        <f>SUBTOTAL(9,Q5:Q48)</f>
        <v>#REF!</v>
      </c>
      <c r="R49" s="167" t="e">
        <f t="shared" ref="R49:AA49" si="1">SUBTOTAL(9,R5:R48)</f>
        <v>#REF!</v>
      </c>
      <c r="S49" s="167" t="e">
        <f t="shared" si="1"/>
        <v>#REF!</v>
      </c>
      <c r="T49" s="167" t="e">
        <f>SUBTOTAL(9,T5:T48)</f>
        <v>#REF!</v>
      </c>
      <c r="U49" s="167" t="e">
        <f t="shared" si="1"/>
        <v>#REF!</v>
      </c>
      <c r="V49" s="167" t="e">
        <f>SUBTOTAL(9,V5:V48)</f>
        <v>#REF!</v>
      </c>
      <c r="W49" s="167" t="e">
        <f t="shared" si="1"/>
        <v>#REF!</v>
      </c>
      <c r="X49" s="167" t="e">
        <f t="shared" si="1"/>
        <v>#REF!</v>
      </c>
      <c r="Y49" s="167" t="e">
        <f t="shared" si="1"/>
        <v>#REF!</v>
      </c>
      <c r="Z49" s="167" t="e">
        <f t="shared" si="1"/>
        <v>#REF!</v>
      </c>
      <c r="AA49" s="167" t="e">
        <f t="shared" si="1"/>
        <v>#REF!</v>
      </c>
    </row>
    <row r="50" spans="16:27" ht="15" hidden="1" x14ac:dyDescent="0.25">
      <c r="P50" s="228" t="s">
        <v>325</v>
      </c>
      <c r="Q50" s="92" t="e">
        <f>(+#REF!)/1000000</f>
        <v>#REF!</v>
      </c>
      <c r="R50" s="92" t="e">
        <f>(+#REF!)/1000000</f>
        <v>#REF!</v>
      </c>
      <c r="S50" s="92" t="e">
        <f>(+#REF!)/1000000</f>
        <v>#REF!</v>
      </c>
      <c r="T50" s="92" t="e">
        <f>(+#REF!)/1000000</f>
        <v>#REF!</v>
      </c>
      <c r="U50" s="92" t="e">
        <f>(+#REF!)/1000000</f>
        <v>#REF!</v>
      </c>
      <c r="V50" s="92" t="e">
        <f>(+#REF!)/1000000</f>
        <v>#REF!</v>
      </c>
      <c r="W50" s="92" t="e">
        <f>(+#REF!)/1000000</f>
        <v>#REF!</v>
      </c>
      <c r="X50" s="92" t="e">
        <f>(+#REF!)/1000000</f>
        <v>#REF!</v>
      </c>
      <c r="Y50" s="92" t="e">
        <f>(+#REF!)/1000000</f>
        <v>#REF!</v>
      </c>
      <c r="Z50" s="92" t="e">
        <f>(+#REF!)/1000000</f>
        <v>#REF!</v>
      </c>
      <c r="AA50" s="92" t="e">
        <f>(+#REF!)/1000000</f>
        <v>#REF!</v>
      </c>
    </row>
    <row r="51" spans="16:27" ht="15" hidden="1" x14ac:dyDescent="0.25">
      <c r="P51" s="228" t="s">
        <v>324</v>
      </c>
      <c r="Q51" s="93" t="e">
        <f>+Q49-Q50</f>
        <v>#REF!</v>
      </c>
      <c r="R51" s="93" t="e">
        <f t="shared" ref="R51:Z51" si="2">+R49-R50</f>
        <v>#REF!</v>
      </c>
      <c r="S51" s="93" t="e">
        <f t="shared" si="2"/>
        <v>#REF!</v>
      </c>
      <c r="T51" s="93" t="e">
        <f t="shared" si="2"/>
        <v>#REF!</v>
      </c>
      <c r="U51" s="93" t="e">
        <f t="shared" si="2"/>
        <v>#REF!</v>
      </c>
      <c r="V51" s="93" t="e">
        <f t="shared" si="2"/>
        <v>#REF!</v>
      </c>
      <c r="W51" s="93" t="e">
        <f t="shared" si="2"/>
        <v>#REF!</v>
      </c>
      <c r="X51" s="93" t="e">
        <f t="shared" si="2"/>
        <v>#REF!</v>
      </c>
      <c r="Y51" s="93" t="e">
        <f t="shared" si="2"/>
        <v>#REF!</v>
      </c>
      <c r="Z51" s="93" t="e">
        <f t="shared" si="2"/>
        <v>#REF!</v>
      </c>
      <c r="AA51" s="93" t="e">
        <f>+AA49-AA50</f>
        <v>#REF!</v>
      </c>
    </row>
    <row r="52" spans="16:27" ht="63.75" customHeight="1" x14ac:dyDescent="0.25">
      <c r="Q52" s="94"/>
      <c r="R52" s="94"/>
      <c r="S52" s="94"/>
      <c r="T52" s="94"/>
      <c r="U52" s="94"/>
      <c r="V52" s="94"/>
      <c r="W52" s="94"/>
      <c r="X52" s="94"/>
      <c r="Y52" s="94"/>
      <c r="Z52" s="94"/>
      <c r="AA52" s="94"/>
    </row>
  </sheetData>
  <autoFilter ref="A4:AA48" xr:uid="{00000000-0009-0000-0000-000004000000}">
    <filterColumn colId="15">
      <colorFilter dxfId="30"/>
    </filterColumn>
  </autoFilter>
  <mergeCells count="1">
    <mergeCell ref="Q1:S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topLeftCell="A7" workbookViewId="0"/>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006" t="s">
        <v>54</v>
      </c>
      <c r="C3" s="1007"/>
      <c r="D3" s="1007"/>
      <c r="E3" s="1007"/>
      <c r="F3" s="1007"/>
      <c r="G3" s="1007"/>
      <c r="H3" s="1007"/>
      <c r="I3" s="1007"/>
      <c r="J3" s="1007"/>
      <c r="K3" s="1007"/>
      <c r="L3" s="1007"/>
      <c r="M3" s="1007"/>
    </row>
    <row r="4" spans="2:13" ht="42" customHeight="1" thickBot="1" x14ac:dyDescent="0.3">
      <c r="B4" s="231" t="s">
        <v>70</v>
      </c>
      <c r="C4" s="203" t="s">
        <v>100</v>
      </c>
      <c r="D4" s="203" t="s">
        <v>41</v>
      </c>
      <c r="E4" s="203" t="s">
        <v>104</v>
      </c>
      <c r="F4" s="203" t="s">
        <v>105</v>
      </c>
      <c r="G4" s="203" t="s">
        <v>24</v>
      </c>
      <c r="H4" s="203" t="s">
        <v>346</v>
      </c>
      <c r="I4" s="203" t="s">
        <v>42</v>
      </c>
      <c r="J4" s="203" t="s">
        <v>25</v>
      </c>
      <c r="K4" s="203" t="s">
        <v>72</v>
      </c>
      <c r="L4" s="203" t="s">
        <v>86</v>
      </c>
      <c r="M4" s="203" t="s">
        <v>44</v>
      </c>
    </row>
    <row r="5" spans="2:13" ht="23.25" customHeight="1" x14ac:dyDescent="0.25">
      <c r="B5" s="161" t="s">
        <v>46</v>
      </c>
      <c r="C5" s="162" t="e">
        <f>+'30 de junio de 2024'!F201</f>
        <v>#REF!</v>
      </c>
      <c r="D5" s="163" t="e">
        <f>+'30 de junio de 2024'!G201</f>
        <v>#REF!</v>
      </c>
      <c r="E5" s="164" t="e">
        <f>+'30 de junio de 2024'!H201</f>
        <v>#REF!</v>
      </c>
      <c r="F5" s="163" t="e">
        <f>+'30 de junio de 2024'!I201</f>
        <v>#REF!</v>
      </c>
      <c r="G5" s="166" t="e">
        <f>+'30 de junio de 2024'!L201</f>
        <v>#REF!</v>
      </c>
      <c r="H5" s="204" t="e">
        <f>+G5/F5</f>
        <v>#REF!</v>
      </c>
      <c r="I5" s="163" t="e">
        <f>+F5-G5</f>
        <v>#REF!</v>
      </c>
      <c r="J5" s="163" t="e">
        <f>+'30 de junio de 2024'!J201</f>
        <v>#REF!</v>
      </c>
      <c r="K5" s="165" t="e">
        <f t="shared" ref="K5:K14" si="0">+J5/F5</f>
        <v>#REF!</v>
      </c>
      <c r="L5" s="166" t="e">
        <f>+'30 de junio de 2024'!K201</f>
        <v>#REF!</v>
      </c>
      <c r="M5" s="165">
        <f>+IF(ISERROR(L5/F5),0,L5/F5)</f>
        <v>0</v>
      </c>
    </row>
    <row r="6" spans="2:13" ht="25.5" customHeight="1" x14ac:dyDescent="0.25">
      <c r="B6" s="104" t="s">
        <v>176</v>
      </c>
      <c r="C6" s="51" t="e">
        <f>+'30 de junio de 2024'!F202</f>
        <v>#REF!</v>
      </c>
      <c r="D6" s="156" t="e">
        <f>+'30 de junio de 2024'!G202</f>
        <v>#REF!</v>
      </c>
      <c r="E6" s="157" t="e">
        <f>+'30 de junio de 2024'!H202</f>
        <v>#REF!</v>
      </c>
      <c r="F6" s="156" t="e">
        <f>+'30 de junio de 2024'!I202</f>
        <v>#REF!</v>
      </c>
      <c r="G6" s="159" t="e">
        <f>+'30 de junio de 2024'!L202</f>
        <v>#REF!</v>
      </c>
      <c r="H6" s="160" t="e">
        <f t="shared" ref="H6:H18" si="1">+G6/F6</f>
        <v>#REF!</v>
      </c>
      <c r="I6" s="156" t="e">
        <f t="shared" ref="I6:I18" si="2">+F6-G6</f>
        <v>#REF!</v>
      </c>
      <c r="J6" s="156" t="e">
        <f>+'30 de junio de 2024'!J202</f>
        <v>#REF!</v>
      </c>
      <c r="K6" s="158" t="e">
        <f t="shared" si="0"/>
        <v>#REF!</v>
      </c>
      <c r="L6" s="159" t="e">
        <f>+'30 de junio de 2024'!K202</f>
        <v>#REF!</v>
      </c>
      <c r="M6" s="158">
        <f t="shared" ref="M6:M17" si="3">+IF(ISERROR(L6/F6),0,L6/F6)</f>
        <v>0</v>
      </c>
    </row>
    <row r="7" spans="2:13" ht="27" customHeight="1" x14ac:dyDescent="0.25">
      <c r="B7" s="104" t="s">
        <v>74</v>
      </c>
      <c r="C7" s="51" t="e">
        <f>+'30 de junio de 2024'!F203</f>
        <v>#REF!</v>
      </c>
      <c r="D7" s="156" t="e">
        <f>+'30 de junio de 2024'!G203</f>
        <v>#REF!</v>
      </c>
      <c r="E7" s="157" t="e">
        <f>+'30 de junio de 2024'!H203</f>
        <v>#REF!</v>
      </c>
      <c r="F7" s="156" t="e">
        <f>+'30 de junio de 2024'!I203</f>
        <v>#REF!</v>
      </c>
      <c r="G7" s="159" t="e">
        <f>+'30 de junio de 2024'!L203</f>
        <v>#REF!</v>
      </c>
      <c r="H7" s="160" t="e">
        <f t="shared" si="1"/>
        <v>#REF!</v>
      </c>
      <c r="I7" s="156" t="e">
        <f t="shared" si="2"/>
        <v>#REF!</v>
      </c>
      <c r="J7" s="156" t="e">
        <f>+'30 de junio de 2024'!J203</f>
        <v>#REF!</v>
      </c>
      <c r="K7" s="158" t="e">
        <f t="shared" si="0"/>
        <v>#REF!</v>
      </c>
      <c r="L7" s="159" t="e">
        <f>+'30 de junio de 2024'!K203</f>
        <v>#REF!</v>
      </c>
      <c r="M7" s="158">
        <f t="shared" si="3"/>
        <v>0</v>
      </c>
    </row>
    <row r="8" spans="2:13" ht="40.5" customHeight="1" x14ac:dyDescent="0.25">
      <c r="B8" s="104" t="str">
        <f>+'30 de junio de 2024'!E143</f>
        <v>GASTOS DE COMERCIALIZACIÓN Y PRODUCCIÓN</v>
      </c>
      <c r="C8" s="51" t="e">
        <f>+'30 de junio de 2024'!F204</f>
        <v>#REF!</v>
      </c>
      <c r="D8" s="156" t="e">
        <f>+'30 de junio de 2024'!G204</f>
        <v>#REF!</v>
      </c>
      <c r="E8" s="157" t="e">
        <f>+'30 de junio de 2024'!H204</f>
        <v>#REF!</v>
      </c>
      <c r="F8" s="156" t="e">
        <f>+'30 de junio de 2024'!I204</f>
        <v>#REF!</v>
      </c>
      <c r="G8" s="159" t="e">
        <f>+'30 de junio de 2024'!L204</f>
        <v>#REF!</v>
      </c>
      <c r="H8" s="160" t="e">
        <f t="shared" si="1"/>
        <v>#REF!</v>
      </c>
      <c r="I8" s="156" t="e">
        <f t="shared" si="2"/>
        <v>#REF!</v>
      </c>
      <c r="J8" s="156" t="e">
        <f>+'30 de junio de 2024'!J204</f>
        <v>#REF!</v>
      </c>
      <c r="K8" s="158" t="e">
        <f t="shared" si="0"/>
        <v>#REF!</v>
      </c>
      <c r="L8" s="159" t="e">
        <f>+'30 de junio de 2024'!K204</f>
        <v>#REF!</v>
      </c>
      <c r="M8" s="158">
        <f t="shared" si="3"/>
        <v>0</v>
      </c>
    </row>
    <row r="9" spans="2:13" ht="42.75" customHeight="1" x14ac:dyDescent="0.25">
      <c r="B9" s="104" t="s">
        <v>177</v>
      </c>
      <c r="C9" s="51" t="e">
        <f>+'30 de junio de 2024'!F205</f>
        <v>#REF!</v>
      </c>
      <c r="D9" s="156" t="e">
        <f>+'30 de junio de 2024'!G205</f>
        <v>#REF!</v>
      </c>
      <c r="E9" s="157" t="e">
        <f>+'30 de junio de 2024'!H205</f>
        <v>#REF!</v>
      </c>
      <c r="F9" s="156" t="e">
        <f>+'30 de junio de 2024'!I205</f>
        <v>#REF!</v>
      </c>
      <c r="G9" s="159" t="e">
        <f>+'30 de junio de 2024'!L205</f>
        <v>#REF!</v>
      </c>
      <c r="H9" s="160" t="e">
        <f t="shared" si="1"/>
        <v>#REF!</v>
      </c>
      <c r="I9" s="156" t="e">
        <f t="shared" si="2"/>
        <v>#REF!</v>
      </c>
      <c r="J9" s="156" t="e">
        <f>+'30 de junio de 2024'!J205</f>
        <v>#REF!</v>
      </c>
      <c r="K9" s="158" t="e">
        <f t="shared" si="0"/>
        <v>#REF!</v>
      </c>
      <c r="L9" s="159" t="e">
        <f>+'30 de junio de 2024'!K205</f>
        <v>#REF!</v>
      </c>
      <c r="M9" s="158">
        <f t="shared" si="3"/>
        <v>0</v>
      </c>
    </row>
    <row r="10" spans="2:13" ht="42.75" customHeight="1" x14ac:dyDescent="0.25">
      <c r="B10" s="104" t="s">
        <v>364</v>
      </c>
      <c r="C10" s="51" t="e">
        <f>+'30 de junio de 2024'!#REF!</f>
        <v>#REF!</v>
      </c>
      <c r="D10" s="156" t="e">
        <f>+'30 de junio de 2024'!#REF!</f>
        <v>#REF!</v>
      </c>
      <c r="E10" s="157" t="e">
        <f>+'30 de junio de 2024'!#REF!</f>
        <v>#REF!</v>
      </c>
      <c r="F10" s="156" t="e">
        <f>+'30 de junio de 2024'!#REF!</f>
        <v>#REF!</v>
      </c>
      <c r="G10" s="159" t="e">
        <f>+'30 de junio de 2024'!#REF!</f>
        <v>#REF!</v>
      </c>
      <c r="H10" s="160" t="e">
        <f t="shared" si="1"/>
        <v>#REF!</v>
      </c>
      <c r="I10" s="156" t="e">
        <f>+F10-G10</f>
        <v>#REF!</v>
      </c>
      <c r="J10" s="156" t="e">
        <f>+'30 de junio de 2024'!#REF!</f>
        <v>#REF!</v>
      </c>
      <c r="K10" s="158" t="e">
        <f t="shared" si="0"/>
        <v>#REF!</v>
      </c>
      <c r="L10" s="159" t="e">
        <f>+'30 de junio de 2024'!#REF!</f>
        <v>#REF!</v>
      </c>
      <c r="M10" s="158">
        <f t="shared" si="3"/>
        <v>0</v>
      </c>
    </row>
    <row r="11" spans="2:13" ht="42.75" customHeight="1" x14ac:dyDescent="0.25">
      <c r="B11" s="104" t="s">
        <v>396</v>
      </c>
      <c r="C11" s="51" t="e">
        <f>+'CONSOLIDADO '!#REF!</f>
        <v>#REF!</v>
      </c>
      <c r="D11" s="156" t="e">
        <f>+'CONSOLIDADO '!#REF!</f>
        <v>#REF!</v>
      </c>
      <c r="E11" s="157" t="e">
        <f>+'CONSOLIDADO '!#REF!</f>
        <v>#REF!</v>
      </c>
      <c r="F11" s="156" t="e">
        <f>+D11-E11</f>
        <v>#REF!</v>
      </c>
      <c r="G11" s="159" t="e">
        <f>+'CONSOLIDADO '!#REF!</f>
        <v>#REF!</v>
      </c>
      <c r="H11" s="160" t="e">
        <f t="shared" si="1"/>
        <v>#REF!</v>
      </c>
      <c r="I11" s="156" t="e">
        <f>+F11-G11</f>
        <v>#REF!</v>
      </c>
      <c r="J11" s="156" t="e">
        <f>+'CONSOLIDADO '!#REF!</f>
        <v>#REF!</v>
      </c>
      <c r="K11" s="158" t="e">
        <f t="shared" si="0"/>
        <v>#REF!</v>
      </c>
      <c r="L11" s="159" t="e">
        <f>+'CONSOLIDADO '!#REF!</f>
        <v>#REF!</v>
      </c>
      <c r="M11" s="158">
        <f t="shared" si="3"/>
        <v>0</v>
      </c>
    </row>
    <row r="12" spans="2:13" ht="28.5" customHeight="1" x14ac:dyDescent="0.25">
      <c r="B12" s="244" t="s">
        <v>91</v>
      </c>
      <c r="C12" s="245" t="e">
        <f>SUM(C5:C11)</f>
        <v>#REF!</v>
      </c>
      <c r="D12" s="245" t="e">
        <f>SUM(D5:D11)</f>
        <v>#REF!</v>
      </c>
      <c r="E12" s="245" t="e">
        <f>SUM(E5:E11)</f>
        <v>#REF!</v>
      </c>
      <c r="F12" s="245" t="e">
        <f>SUM(F5:F11)</f>
        <v>#REF!</v>
      </c>
      <c r="G12" s="245" t="e">
        <f>SUM(G5:G11)</f>
        <v>#REF!</v>
      </c>
      <c r="H12" s="246" t="e">
        <f t="shared" si="1"/>
        <v>#REF!</v>
      </c>
      <c r="I12" s="247" t="e">
        <f>SUM(I5:I11)</f>
        <v>#REF!</v>
      </c>
      <c r="J12" s="247" t="e">
        <f>SUM(J5:J11)</f>
        <v>#REF!</v>
      </c>
      <c r="K12" s="246" t="e">
        <f t="shared" si="0"/>
        <v>#REF!</v>
      </c>
      <c r="L12" s="248" t="e">
        <f>SUM(L5:L11)</f>
        <v>#REF!</v>
      </c>
      <c r="M12" s="246">
        <f>+IF(ISERROR(L12/F12),0,L12/F12)</f>
        <v>0</v>
      </c>
    </row>
    <row r="13" spans="2:13" ht="21.75" customHeight="1" x14ac:dyDescent="0.25">
      <c r="B13" s="52" t="s">
        <v>48</v>
      </c>
      <c r="C13" s="51" t="e">
        <f>+'30 de junio de 2024'!F206</f>
        <v>#REF!</v>
      </c>
      <c r="D13" s="156" t="e">
        <f>+'30 de junio de 2024'!G206</f>
        <v>#REF!</v>
      </c>
      <c r="E13" s="156" t="e">
        <f>+'30 de junio de 2024'!H206</f>
        <v>#REF!</v>
      </c>
      <c r="F13" s="156" t="e">
        <f>+'30 de junio de 2024'!I206</f>
        <v>#REF!</v>
      </c>
      <c r="G13" s="159" t="e">
        <f>+'30 de junio de 2024'!L206</f>
        <v>#REF!</v>
      </c>
      <c r="H13" s="160" t="e">
        <f t="shared" si="1"/>
        <v>#REF!</v>
      </c>
      <c r="I13" s="156" t="e">
        <f t="shared" si="2"/>
        <v>#REF!</v>
      </c>
      <c r="J13" s="156" t="e">
        <f>+'30 de junio de 2024'!J206</f>
        <v>#REF!</v>
      </c>
      <c r="K13" s="160" t="e">
        <f t="shared" si="0"/>
        <v>#REF!</v>
      </c>
      <c r="L13" s="159" t="e">
        <f>+'30 de junio de 2024'!K206</f>
        <v>#REF!</v>
      </c>
      <c r="M13" s="160">
        <f t="shared" si="3"/>
        <v>0</v>
      </c>
    </row>
    <row r="14" spans="2:13" ht="24" customHeight="1" x14ac:dyDescent="0.25">
      <c r="B14" s="254" t="s">
        <v>88</v>
      </c>
      <c r="C14" s="255" t="e">
        <f>+C13</f>
        <v>#REF!</v>
      </c>
      <c r="D14" s="256" t="e">
        <f>+D13</f>
        <v>#REF!</v>
      </c>
      <c r="E14" s="256" t="e">
        <f>+E13</f>
        <v>#REF!</v>
      </c>
      <c r="F14" s="256" t="e">
        <f>+F13</f>
        <v>#REF!</v>
      </c>
      <c r="G14" s="257" t="e">
        <f>+G13</f>
        <v>#REF!</v>
      </c>
      <c r="H14" s="258" t="e">
        <f t="shared" si="1"/>
        <v>#REF!</v>
      </c>
      <c r="I14" s="256" t="e">
        <f t="shared" si="2"/>
        <v>#REF!</v>
      </c>
      <c r="J14" s="256" t="e">
        <f>+J13</f>
        <v>#REF!</v>
      </c>
      <c r="K14" s="258" t="e">
        <f t="shared" si="0"/>
        <v>#REF!</v>
      </c>
      <c r="L14" s="257" t="e">
        <f>+L13</f>
        <v>#REF!</v>
      </c>
      <c r="M14" s="258">
        <f t="shared" si="3"/>
        <v>0</v>
      </c>
    </row>
    <row r="15" spans="2:13" ht="33" customHeight="1" x14ac:dyDescent="0.25">
      <c r="B15" s="249" t="s">
        <v>253</v>
      </c>
      <c r="C15" s="250" t="e">
        <f>+C12+C14</f>
        <v>#REF!</v>
      </c>
      <c r="D15" s="251" t="e">
        <f>+D12+D14</f>
        <v>#REF!</v>
      </c>
      <c r="E15" s="251" t="e">
        <f>+E12+E14</f>
        <v>#REF!</v>
      </c>
      <c r="F15" s="251" t="e">
        <f>+F12+F14</f>
        <v>#REF!</v>
      </c>
      <c r="G15" s="252" t="e">
        <f>+G12+G14</f>
        <v>#REF!</v>
      </c>
      <c r="H15" s="253" t="e">
        <f t="shared" si="1"/>
        <v>#REF!</v>
      </c>
      <c r="I15" s="251" t="e">
        <f t="shared" si="2"/>
        <v>#REF!</v>
      </c>
      <c r="J15" s="251" t="e">
        <f>+J12+J14</f>
        <v>#REF!</v>
      </c>
      <c r="K15" s="253" t="e">
        <f>+J15/F15</f>
        <v>#REF!</v>
      </c>
      <c r="L15" s="252" t="e">
        <f>+L12+L14</f>
        <v>#REF!</v>
      </c>
      <c r="M15" s="253">
        <f t="shared" si="3"/>
        <v>0</v>
      </c>
    </row>
    <row r="16" spans="2:13" ht="35.25" customHeight="1" x14ac:dyDescent="0.25">
      <c r="B16" s="191" t="s">
        <v>255</v>
      </c>
      <c r="C16" s="192">
        <f>+'CONSOLIDADO '!B17</f>
        <v>1462</v>
      </c>
      <c r="D16" s="193">
        <f>+'CONSOLIDADO '!E18</f>
        <v>1462</v>
      </c>
      <c r="E16" s="193">
        <v>0</v>
      </c>
      <c r="F16" s="194">
        <f>+D16-E16</f>
        <v>1462</v>
      </c>
      <c r="G16" s="193">
        <f>+'CONSOLIDADO '!F17</f>
        <v>1381.6</v>
      </c>
      <c r="H16" s="195">
        <f>+IF(ISERROR(G16/F16),0,G16/F16)</f>
        <v>0.94500683994528034</v>
      </c>
      <c r="I16" s="194">
        <f t="shared" si="2"/>
        <v>80.400000000000091</v>
      </c>
      <c r="J16" s="194">
        <f>+'CONSOLIDADO '!I18</f>
        <v>1297</v>
      </c>
      <c r="K16" s="195">
        <f>+IF(ISERROR(J16/D16),0,J16/D16)</f>
        <v>0.88714090287277703</v>
      </c>
      <c r="L16" s="193">
        <f>+'CONSOLIDADO '!L18</f>
        <v>77.149998999999994</v>
      </c>
      <c r="M16" s="195">
        <f t="shared" si="3"/>
        <v>5.2770177154582758E-2</v>
      </c>
    </row>
    <row r="17" spans="2:13" ht="20.25" customHeight="1" thickBot="1" x14ac:dyDescent="0.3">
      <c r="B17" s="254" t="s">
        <v>254</v>
      </c>
      <c r="C17" s="255">
        <f>+C16</f>
        <v>1462</v>
      </c>
      <c r="D17" s="256">
        <f t="shared" ref="D17:J17" si="4">+D16</f>
        <v>1462</v>
      </c>
      <c r="E17" s="256">
        <f t="shared" si="4"/>
        <v>0</v>
      </c>
      <c r="F17" s="256">
        <f t="shared" si="4"/>
        <v>1462</v>
      </c>
      <c r="G17" s="257">
        <f>+G16</f>
        <v>1381.6</v>
      </c>
      <c r="H17" s="258">
        <f>+IF(ISERROR(G17/F17),0,G17/F17)</f>
        <v>0.94500683994528034</v>
      </c>
      <c r="I17" s="256">
        <f t="shared" si="2"/>
        <v>80.400000000000091</v>
      </c>
      <c r="J17" s="256">
        <f t="shared" si="4"/>
        <v>1297</v>
      </c>
      <c r="K17" s="258">
        <f>+IF(ISERROR(J17/D17),0,J17/D17)</f>
        <v>0.88714090287277703</v>
      </c>
      <c r="L17" s="257">
        <f>+L16</f>
        <v>77.149998999999994</v>
      </c>
      <c r="M17" s="258">
        <f t="shared" si="3"/>
        <v>5.2770177154582758E-2</v>
      </c>
    </row>
    <row r="18" spans="2:13" ht="24.75" customHeight="1" thickBot="1" x14ac:dyDescent="0.3">
      <c r="B18" s="205" t="s">
        <v>257</v>
      </c>
      <c r="C18" s="206" t="e">
        <f>+C15+C17</f>
        <v>#REF!</v>
      </c>
      <c r="D18" s="207" t="e">
        <f t="shared" ref="D18:J18" si="5">+D15+D17</f>
        <v>#REF!</v>
      </c>
      <c r="E18" s="207" t="e">
        <f t="shared" si="5"/>
        <v>#REF!</v>
      </c>
      <c r="F18" s="207" t="e">
        <f t="shared" si="5"/>
        <v>#REF!</v>
      </c>
      <c r="G18" s="208" t="e">
        <f>+G15+G17</f>
        <v>#REF!</v>
      </c>
      <c r="H18" s="209" t="e">
        <f t="shared" si="1"/>
        <v>#REF!</v>
      </c>
      <c r="I18" s="207" t="e">
        <f t="shared" si="2"/>
        <v>#REF!</v>
      </c>
      <c r="J18" s="207" t="e">
        <f t="shared" si="5"/>
        <v>#REF!</v>
      </c>
      <c r="K18" s="209" t="e">
        <f>+J18/F18</f>
        <v>#REF!</v>
      </c>
      <c r="L18" s="208" t="e">
        <f>+L15+L17</f>
        <v>#REF!</v>
      </c>
      <c r="M18" s="209">
        <f>+IF(ISERROR(L18/F18),0,L18/F18)</f>
        <v>0</v>
      </c>
    </row>
    <row r="21" spans="2:13" x14ac:dyDescent="0.25">
      <c r="C21" s="199"/>
      <c r="E21" s="181"/>
    </row>
    <row r="22" spans="2:13" x14ac:dyDescent="0.25">
      <c r="C22" s="236"/>
      <c r="L22" s="24"/>
    </row>
    <row r="23" spans="2:13" x14ac:dyDescent="0.25">
      <c r="E23" s="181"/>
      <c r="L23" s="8"/>
    </row>
    <row r="25" spans="2:13" x14ac:dyDescent="0.25">
      <c r="E25" s="181"/>
    </row>
  </sheetData>
  <mergeCells count="1">
    <mergeCell ref="B3:M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S78"/>
  <sheetViews>
    <sheetView zoomScale="80" zoomScaleNormal="80" workbookViewId="0">
      <selection activeCell="A21" sqref="A21:XFD46"/>
    </sheetView>
  </sheetViews>
  <sheetFormatPr baseColWidth="10" defaultColWidth="9.140625" defaultRowHeight="15" x14ac:dyDescent="0.25"/>
  <cols>
    <col min="1" max="1" width="36.140625" customWidth="1"/>
    <col min="2" max="2" width="18.42578125" customWidth="1"/>
    <col min="3" max="3" width="20.7109375" customWidth="1"/>
    <col min="4" max="4" width="13.5703125" customWidth="1"/>
    <col min="5" max="5" width="20.85546875" customWidth="1"/>
    <col min="6" max="6" width="21" hidden="1" customWidth="1"/>
    <col min="7" max="7" width="16.7109375" hidden="1" customWidth="1"/>
    <col min="8" max="8" width="15.5703125" hidden="1" customWidth="1"/>
    <col min="9" max="9" width="17.140625" customWidth="1"/>
    <col min="10" max="10" width="14" customWidth="1"/>
    <col min="11" max="11" width="18.28515625" customWidth="1"/>
    <col min="12" max="13" width="17.28515625" customWidth="1"/>
    <col min="14" max="14" width="14.85546875" customWidth="1"/>
    <col min="15" max="15" width="15" hidden="1" customWidth="1"/>
    <col min="16" max="16" width="14.7109375" customWidth="1"/>
    <col min="17" max="17" width="10.5703125" customWidth="1"/>
    <col min="18" max="23" width="9.140625" customWidth="1"/>
  </cols>
  <sheetData>
    <row r="3" spans="1:19" ht="40.5" customHeight="1" x14ac:dyDescent="0.55000000000000004">
      <c r="A3" s="1008" t="s">
        <v>252</v>
      </c>
      <c r="B3" s="1008"/>
      <c r="C3" s="1008"/>
      <c r="D3" s="1008"/>
      <c r="E3" s="1008"/>
      <c r="F3" s="1008"/>
      <c r="G3" s="1008"/>
      <c r="H3" s="1008"/>
      <c r="I3" s="1008"/>
      <c r="J3" s="1008"/>
      <c r="K3" s="1008"/>
      <c r="L3" s="1008"/>
      <c r="M3" s="1008"/>
      <c r="N3" s="1008"/>
      <c r="O3" s="652"/>
    </row>
    <row r="4" spans="1:19" ht="30.75" customHeight="1" x14ac:dyDescent="0.5">
      <c r="A4" s="1009" t="s">
        <v>541</v>
      </c>
      <c r="B4" s="1009"/>
      <c r="C4" s="1009"/>
      <c r="D4" s="1009"/>
      <c r="E4" s="1009"/>
      <c r="F4" s="1009"/>
      <c r="G4" s="1009"/>
      <c r="H4" s="1009"/>
      <c r="I4" s="1009"/>
      <c r="J4" s="1009"/>
      <c r="K4" s="1009"/>
      <c r="L4" s="1009"/>
      <c r="M4" s="1009"/>
      <c r="N4" s="1009"/>
    </row>
    <row r="5" spans="1:19" ht="30.75" customHeight="1" x14ac:dyDescent="0.5">
      <c r="A5" s="1014"/>
      <c r="B5" s="1009"/>
      <c r="C5" s="1009"/>
      <c r="D5" s="1009"/>
      <c r="E5" s="1009"/>
      <c r="F5" s="1009"/>
      <c r="G5" s="1009"/>
      <c r="H5" s="1009"/>
      <c r="I5" s="1009"/>
      <c r="J5" s="1009"/>
      <c r="K5" s="1009"/>
      <c r="L5" s="1009"/>
      <c r="M5" s="1009"/>
      <c r="N5" s="1009"/>
      <c r="O5" s="1009"/>
    </row>
    <row r="6" spans="1:19" ht="24.75" customHeight="1" x14ac:dyDescent="0.25">
      <c r="A6" s="1010" t="s">
        <v>71</v>
      </c>
      <c r="B6" s="1011"/>
      <c r="C6" s="1011"/>
      <c r="D6" s="1011"/>
      <c r="E6" s="1011"/>
      <c r="F6" s="1011"/>
      <c r="G6" s="1011"/>
      <c r="H6" s="1011"/>
      <c r="I6" s="1011"/>
      <c r="J6" s="1011"/>
      <c r="K6" s="1011"/>
      <c r="L6" s="1011"/>
      <c r="M6" s="1011"/>
      <c r="N6" s="1011"/>
      <c r="O6" s="1011"/>
    </row>
    <row r="7" spans="1:19" ht="22.5" customHeight="1" thickBot="1" x14ac:dyDescent="0.3">
      <c r="A7" s="1012" t="s">
        <v>66</v>
      </c>
      <c r="B7" s="1013"/>
      <c r="C7" s="1013"/>
      <c r="D7" s="1013"/>
      <c r="E7" s="1013"/>
      <c r="F7" s="1013"/>
      <c r="G7" s="1013"/>
      <c r="H7" s="1013"/>
      <c r="I7" s="1013"/>
      <c r="J7" s="1013"/>
      <c r="K7" s="1013"/>
      <c r="L7" s="1013"/>
      <c r="M7" s="1013"/>
      <c r="N7" s="1013"/>
      <c r="O7" s="1013"/>
    </row>
    <row r="8" spans="1:19" s="105" customFormat="1" ht="80.25" customHeight="1" thickBot="1" x14ac:dyDescent="0.25">
      <c r="A8" s="617" t="s">
        <v>182</v>
      </c>
      <c r="B8" s="618" t="s">
        <v>101</v>
      </c>
      <c r="C8" s="618" t="s">
        <v>181</v>
      </c>
      <c r="D8" s="618" t="s">
        <v>104</v>
      </c>
      <c r="E8" s="618" t="s">
        <v>374</v>
      </c>
      <c r="F8" s="618" t="s">
        <v>24</v>
      </c>
      <c r="G8" s="618" t="s">
        <v>346</v>
      </c>
      <c r="H8" s="618" t="s">
        <v>183</v>
      </c>
      <c r="I8" s="618" t="s">
        <v>25</v>
      </c>
      <c r="J8" s="619" t="s">
        <v>245</v>
      </c>
      <c r="K8" s="619" t="s">
        <v>369</v>
      </c>
      <c r="L8" s="618" t="s">
        <v>86</v>
      </c>
      <c r="M8" s="618" t="s">
        <v>370</v>
      </c>
      <c r="N8" s="620" t="s">
        <v>379</v>
      </c>
      <c r="O8" s="618" t="s">
        <v>28</v>
      </c>
    </row>
    <row r="9" spans="1:19" ht="30" customHeight="1" x14ac:dyDescent="0.25">
      <c r="A9" s="383" t="s">
        <v>46</v>
      </c>
      <c r="B9" s="275">
        <v>54301.5</v>
      </c>
      <c r="C9" s="275">
        <v>54301.5</v>
      </c>
      <c r="D9" s="275">
        <v>0</v>
      </c>
      <c r="E9" s="200">
        <v>54301.5</v>
      </c>
      <c r="F9" s="275">
        <v>48212.009223739995</v>
      </c>
      <c r="G9" s="276">
        <v>0.8878577796882221</v>
      </c>
      <c r="H9" s="277">
        <v>6089.4907762600051</v>
      </c>
      <c r="I9" s="275">
        <v>22000.658112000001</v>
      </c>
      <c r="J9" s="276">
        <v>0.40515746548437892</v>
      </c>
      <c r="K9" s="276" t="s">
        <v>73</v>
      </c>
      <c r="L9" s="275">
        <v>21735.025971999999</v>
      </c>
      <c r="M9" s="392" t="s">
        <v>73</v>
      </c>
      <c r="N9" s="852">
        <v>0.40026566433708094</v>
      </c>
      <c r="O9" s="647">
        <v>21639.870977999999</v>
      </c>
      <c r="Q9" s="34"/>
    </row>
    <row r="10" spans="1:19" ht="42" customHeight="1" x14ac:dyDescent="0.25">
      <c r="A10" s="384" t="s">
        <v>176</v>
      </c>
      <c r="B10" s="200">
        <v>13507.3</v>
      </c>
      <c r="C10" s="200">
        <v>13507.3</v>
      </c>
      <c r="D10" s="200">
        <v>0</v>
      </c>
      <c r="E10" s="932">
        <v>13507.3</v>
      </c>
      <c r="F10" s="201">
        <v>12206.164776969999</v>
      </c>
      <c r="G10" s="32">
        <v>0.90367170174424205</v>
      </c>
      <c r="H10" s="202">
        <v>1301.1352230299999</v>
      </c>
      <c r="I10" s="200">
        <v>9429.1197736300001</v>
      </c>
      <c r="J10" s="32">
        <v>0.69807583851917121</v>
      </c>
      <c r="K10" s="32" t="s">
        <v>73</v>
      </c>
      <c r="L10" s="200">
        <v>4120.1087386399995</v>
      </c>
      <c r="M10" s="391" t="s">
        <v>73</v>
      </c>
      <c r="N10" s="853">
        <v>0.30502829867108894</v>
      </c>
      <c r="O10" s="648">
        <v>3904.6787401000001</v>
      </c>
      <c r="Q10" s="34"/>
    </row>
    <row r="11" spans="1:19" ht="42" customHeight="1" x14ac:dyDescent="0.25">
      <c r="A11" s="384" t="s">
        <v>74</v>
      </c>
      <c r="B11" s="200">
        <v>787691.30000000016</v>
      </c>
      <c r="C11" s="200">
        <v>811664.26059000008</v>
      </c>
      <c r="D11" s="200">
        <v>38325.399128000005</v>
      </c>
      <c r="E11" s="200">
        <v>773338.86146200006</v>
      </c>
      <c r="F11" s="201">
        <v>633340.93458035029</v>
      </c>
      <c r="G11" s="32">
        <v>0.8189694920839965</v>
      </c>
      <c r="H11" s="202">
        <v>139997.92688164976</v>
      </c>
      <c r="I11" s="200">
        <v>361605.614986</v>
      </c>
      <c r="J11" s="32">
        <v>0.46759012511330827</v>
      </c>
      <c r="K11" s="951">
        <v>0.78</v>
      </c>
      <c r="L11" s="200">
        <v>117455.512382</v>
      </c>
      <c r="M11" s="952">
        <v>0.15</v>
      </c>
      <c r="N11" s="853">
        <v>0.15188104236731348</v>
      </c>
      <c r="O11" s="648">
        <v>111124.20533737999</v>
      </c>
      <c r="Q11" s="34"/>
      <c r="R11" s="34"/>
      <c r="S11" s="34"/>
    </row>
    <row r="12" spans="1:19" ht="71.25" customHeight="1" x14ac:dyDescent="0.25">
      <c r="A12" s="384" t="s">
        <v>177</v>
      </c>
      <c r="B12" s="200">
        <v>3042.6</v>
      </c>
      <c r="C12" s="200">
        <v>3069.6394100000002</v>
      </c>
      <c r="D12" s="200">
        <v>0</v>
      </c>
      <c r="E12" s="200">
        <v>3069.6394100000002</v>
      </c>
      <c r="F12" s="200">
        <v>197.73940999999999</v>
      </c>
      <c r="G12" s="32">
        <v>6.4417797528863494E-2</v>
      </c>
      <c r="H12" s="202">
        <v>2871.9</v>
      </c>
      <c r="I12" s="200">
        <v>196.85124999999999</v>
      </c>
      <c r="J12" s="32">
        <v>6.412846061290306E-2</v>
      </c>
      <c r="K12" s="32" t="s">
        <v>73</v>
      </c>
      <c r="L12" s="200">
        <v>196.85124999999999</v>
      </c>
      <c r="M12" s="391" t="s">
        <v>73</v>
      </c>
      <c r="N12" s="853">
        <v>6.412846061290306E-2</v>
      </c>
      <c r="O12" s="648">
        <v>196.78516014087671</v>
      </c>
      <c r="P12" s="34"/>
      <c r="Q12" s="34"/>
    </row>
    <row r="13" spans="1:19" ht="30" customHeight="1" x14ac:dyDescent="0.25">
      <c r="A13" s="385" t="s">
        <v>49</v>
      </c>
      <c r="B13" s="320">
        <v>858542.70000000019</v>
      </c>
      <c r="C13" s="320">
        <v>882542.70000000007</v>
      </c>
      <c r="D13" s="320">
        <v>38325.399128000005</v>
      </c>
      <c r="E13" s="320">
        <v>844217.30087200005</v>
      </c>
      <c r="F13" s="320">
        <v>693956.84799106035</v>
      </c>
      <c r="G13" s="321">
        <v>0.82201211379376582</v>
      </c>
      <c r="H13" s="322">
        <v>150260.4528809397</v>
      </c>
      <c r="I13" s="320">
        <v>393232.24412163004</v>
      </c>
      <c r="J13" s="321">
        <v>0.46579505503554208</v>
      </c>
      <c r="K13" s="321">
        <v>0.78</v>
      </c>
      <c r="L13" s="320">
        <v>143507.49834264</v>
      </c>
      <c r="M13" s="321">
        <v>0.15</v>
      </c>
      <c r="N13" s="854">
        <v>0.16998881472152932</v>
      </c>
      <c r="O13" s="649">
        <v>136865.54021562089</v>
      </c>
      <c r="Q13" s="34"/>
    </row>
    <row r="14" spans="1:19" ht="48" customHeight="1" x14ac:dyDescent="0.25">
      <c r="A14" s="384" t="s">
        <v>88</v>
      </c>
      <c r="B14" s="200">
        <v>593383.75031399983</v>
      </c>
      <c r="C14" s="200">
        <v>593383.75031399983</v>
      </c>
      <c r="D14" s="200">
        <v>50829.246228999989</v>
      </c>
      <c r="E14" s="273">
        <v>542554.50408499979</v>
      </c>
      <c r="F14" s="200">
        <v>353764.62995065999</v>
      </c>
      <c r="G14" s="32">
        <v>0.65203519146389233</v>
      </c>
      <c r="H14" s="202">
        <v>188789.8741343398</v>
      </c>
      <c r="I14" s="200">
        <v>274969.20213584002</v>
      </c>
      <c r="J14" s="32">
        <v>0.50680475429757321</v>
      </c>
      <c r="K14" s="951">
        <v>0.82</v>
      </c>
      <c r="L14" s="200">
        <v>38914.467117180015</v>
      </c>
      <c r="M14" s="951">
        <v>0.25</v>
      </c>
      <c r="N14" s="855">
        <v>7.172453057561097E-2</v>
      </c>
      <c r="O14" s="648">
        <v>37854.027357180006</v>
      </c>
      <c r="Q14" s="34"/>
    </row>
    <row r="15" spans="1:19" ht="29.25" customHeight="1" x14ac:dyDescent="0.25">
      <c r="A15" s="385" t="s">
        <v>75</v>
      </c>
      <c r="B15" s="320">
        <v>593383.75031399983</v>
      </c>
      <c r="C15" s="320">
        <v>593383.75031399983</v>
      </c>
      <c r="D15" s="320">
        <v>50829.246228999989</v>
      </c>
      <c r="E15" s="320">
        <v>542554.50408499979</v>
      </c>
      <c r="F15" s="320">
        <v>353764.62995065999</v>
      </c>
      <c r="G15" s="321">
        <v>0.65203519146389233</v>
      </c>
      <c r="H15" s="322">
        <v>188789.8741343398</v>
      </c>
      <c r="I15" s="320">
        <v>274969.20213584002</v>
      </c>
      <c r="J15" s="321">
        <v>0.50680475429757321</v>
      </c>
      <c r="K15" s="321">
        <v>0.82</v>
      </c>
      <c r="L15" s="320">
        <v>38914.467117180015</v>
      </c>
      <c r="M15" s="321">
        <v>0.25</v>
      </c>
      <c r="N15" s="854">
        <v>7.172453057561097E-2</v>
      </c>
      <c r="O15" s="649">
        <v>37854.027357180006</v>
      </c>
      <c r="Q15" s="34"/>
    </row>
    <row r="16" spans="1:19" ht="29.25" customHeight="1" x14ac:dyDescent="0.25">
      <c r="A16" s="386" t="s">
        <v>253</v>
      </c>
      <c r="B16" s="323">
        <v>1451926.450314</v>
      </c>
      <c r="C16" s="323">
        <v>1475926.4503139998</v>
      </c>
      <c r="D16" s="323">
        <v>89154.645357000001</v>
      </c>
      <c r="E16" s="323">
        <v>1386771.8049569998</v>
      </c>
      <c r="F16" s="323">
        <v>1047721.4779417203</v>
      </c>
      <c r="G16" s="324">
        <v>0.75551108999811789</v>
      </c>
      <c r="H16" s="325">
        <v>339050.3270152795</v>
      </c>
      <c r="I16" s="323">
        <v>668201.44625747006</v>
      </c>
      <c r="J16" s="324">
        <v>0.48183950947732834</v>
      </c>
      <c r="K16" s="324">
        <v>0.8</v>
      </c>
      <c r="L16" s="323">
        <v>182421.96545982</v>
      </c>
      <c r="M16" s="324">
        <v>0.19</v>
      </c>
      <c r="N16" s="856">
        <v>0.13154432820724707</v>
      </c>
      <c r="O16" s="650">
        <v>174719.56757280091</v>
      </c>
      <c r="Q16" s="34"/>
    </row>
    <row r="17" spans="1:17" ht="38.25" customHeight="1" x14ac:dyDescent="0.25">
      <c r="A17" s="384" t="s">
        <v>255</v>
      </c>
      <c r="B17" s="273">
        <v>1462</v>
      </c>
      <c r="C17" s="273">
        <v>1462</v>
      </c>
      <c r="D17" s="274">
        <v>0</v>
      </c>
      <c r="E17" s="273">
        <v>1462</v>
      </c>
      <c r="F17" s="201">
        <v>1381.6</v>
      </c>
      <c r="G17" s="32">
        <v>0.94500683994528034</v>
      </c>
      <c r="H17" s="202">
        <v>80.400000000000091</v>
      </c>
      <c r="I17" s="200">
        <v>1297</v>
      </c>
      <c r="J17" s="32">
        <v>0.88714090287277703</v>
      </c>
      <c r="K17" s="32" t="s">
        <v>73</v>
      </c>
      <c r="L17" s="200">
        <v>77.149998999999994</v>
      </c>
      <c r="M17" s="59" t="s">
        <v>73</v>
      </c>
      <c r="N17" s="857">
        <v>5.2770177154582758E-2</v>
      </c>
      <c r="O17" s="648">
        <v>0</v>
      </c>
      <c r="Q17" s="34"/>
    </row>
    <row r="18" spans="1:17" ht="44.25" customHeight="1" x14ac:dyDescent="0.25">
      <c r="A18" s="621" t="s">
        <v>285</v>
      </c>
      <c r="B18" s="323">
        <v>1462</v>
      </c>
      <c r="C18" s="323">
        <v>1462</v>
      </c>
      <c r="D18" s="323">
        <v>0</v>
      </c>
      <c r="E18" s="323">
        <v>1462</v>
      </c>
      <c r="F18" s="323">
        <v>1381.6</v>
      </c>
      <c r="G18" s="324">
        <v>0.94500683994528034</v>
      </c>
      <c r="H18" s="325">
        <v>80.400000000000091</v>
      </c>
      <c r="I18" s="323">
        <v>1297</v>
      </c>
      <c r="J18" s="324">
        <v>0.88714090287277703</v>
      </c>
      <c r="K18" s="324" t="s">
        <v>73</v>
      </c>
      <c r="L18" s="323">
        <v>77.149998999999994</v>
      </c>
      <c r="M18" s="324" t="s">
        <v>73</v>
      </c>
      <c r="N18" s="856">
        <v>5.2770177154582758E-2</v>
      </c>
      <c r="O18" s="650">
        <v>0</v>
      </c>
      <c r="Q18" s="34"/>
    </row>
    <row r="19" spans="1:17" ht="29.25" customHeight="1" thickBot="1" x14ac:dyDescent="0.3">
      <c r="A19" s="387" t="s">
        <v>278</v>
      </c>
      <c r="B19" s="388">
        <v>1453388.450314</v>
      </c>
      <c r="C19" s="388">
        <v>1477388.4503139998</v>
      </c>
      <c r="D19" s="388">
        <v>89154.645357000001</v>
      </c>
      <c r="E19" s="388">
        <v>1388233.8049569998</v>
      </c>
      <c r="F19" s="388">
        <v>1049103.0779417204</v>
      </c>
      <c r="G19" s="389">
        <v>0.75571065493122469</v>
      </c>
      <c r="H19" s="390">
        <v>339130.72701527947</v>
      </c>
      <c r="I19" s="388">
        <v>669498.44625747006</v>
      </c>
      <c r="J19" s="389">
        <v>0.48226634725856399</v>
      </c>
      <c r="K19" s="389">
        <v>0.8</v>
      </c>
      <c r="L19" s="388">
        <v>182499.11545881999</v>
      </c>
      <c r="M19" s="389">
        <v>0.19</v>
      </c>
      <c r="N19" s="851">
        <v>0.13146136825595661</v>
      </c>
      <c r="O19" s="651">
        <v>174719.56757280091</v>
      </c>
    </row>
    <row r="20" spans="1:17" x14ac:dyDescent="0.25">
      <c r="A20" s="169" t="s">
        <v>542</v>
      </c>
      <c r="B20" s="169"/>
      <c r="C20" s="169"/>
      <c r="D20" s="169"/>
      <c r="E20" s="169"/>
      <c r="F20" s="169"/>
      <c r="G20" s="169"/>
      <c r="H20" s="169"/>
      <c r="I20" s="169"/>
      <c r="J20" s="169"/>
      <c r="K20" s="169"/>
      <c r="L20" s="169"/>
      <c r="M20" s="169"/>
      <c r="N20" s="169"/>
      <c r="O20" s="646"/>
    </row>
    <row r="75" spans="2:9" ht="21.75" customHeight="1" x14ac:dyDescent="0.25"/>
    <row r="76" spans="2:9" ht="29.25" customHeight="1" x14ac:dyDescent="0.25"/>
    <row r="77" spans="2:9" ht="23.25" customHeight="1" x14ac:dyDescent="0.25">
      <c r="D77" t="e">
        <v>#REF!</v>
      </c>
      <c r="E77" s="182"/>
      <c r="F77" s="182"/>
      <c r="G77" s="182"/>
      <c r="H77" s="182"/>
      <c r="I77" s="182"/>
    </row>
    <row r="78" spans="2:9" ht="23.25" customHeight="1" x14ac:dyDescent="0.25">
      <c r="B78" s="34"/>
      <c r="E78" s="182"/>
      <c r="F78" s="182"/>
      <c r="G78" s="182"/>
      <c r="H78" s="182"/>
      <c r="I78" s="182"/>
    </row>
  </sheetData>
  <mergeCells count="5">
    <mergeCell ref="A3:N3"/>
    <mergeCell ref="A4:N4"/>
    <mergeCell ref="A6:O6"/>
    <mergeCell ref="A7:O7"/>
    <mergeCell ref="A5:O5"/>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FF00"/>
  </sheetPr>
  <dimension ref="A2:V275"/>
  <sheetViews>
    <sheetView topLeftCell="D187" zoomScale="60" zoomScaleNormal="60" workbookViewId="0">
      <selection activeCell="P186" sqref="P186"/>
    </sheetView>
  </sheetViews>
  <sheetFormatPr baseColWidth="10" defaultColWidth="9.140625" defaultRowHeight="15" x14ac:dyDescent="0.25"/>
  <cols>
    <col min="1" max="1" width="33.42578125" style="827" customWidth="1"/>
    <col min="2" max="2" width="32.140625" customWidth="1"/>
    <col min="3" max="3" width="44.28515625" style="824" customWidth="1"/>
    <col min="4" max="4" width="33.42578125" style="834" customWidth="1"/>
    <col min="5" max="5" width="17.42578125" style="34" customWidth="1"/>
    <col min="6" max="6" width="18" customWidth="1"/>
    <col min="7" max="7" width="15.5703125" customWidth="1"/>
    <col min="8" max="8" width="22.5703125" customWidth="1"/>
    <col min="9" max="9" width="19.42578125" hidden="1" customWidth="1"/>
    <col min="10" max="10" width="12.140625" style="224" hidden="1" customWidth="1"/>
    <col min="11" max="11" width="19.7109375" hidden="1" customWidth="1"/>
    <col min="12" max="12" width="18.42578125" hidden="1" customWidth="1"/>
    <col min="13" max="13" width="17.7109375" style="839" customWidth="1"/>
    <col min="14" max="14" width="18.42578125" style="179" customWidth="1"/>
    <col min="15" max="15" width="15.85546875" style="82" customWidth="1"/>
    <col min="16" max="16" width="17.7109375" style="179" customWidth="1"/>
    <col min="17" max="17" width="12.140625" style="82" hidden="1" customWidth="1"/>
    <col min="18" max="18" width="12.140625" customWidth="1"/>
    <col min="19" max="19" width="28.140625" customWidth="1"/>
    <col min="20" max="20" width="18" customWidth="1"/>
    <col min="21" max="21" width="20.140625" customWidth="1"/>
    <col min="22" max="22" width="17.85546875" bestFit="1" customWidth="1"/>
  </cols>
  <sheetData>
    <row r="2" spans="1:21" ht="26.25" customHeight="1" x14ac:dyDescent="0.25">
      <c r="A2" s="1082" t="s">
        <v>240</v>
      </c>
      <c r="B2" s="1083"/>
      <c r="C2" s="1083"/>
      <c r="D2" s="1083"/>
      <c r="E2" s="1083"/>
      <c r="F2" s="1083"/>
      <c r="G2" s="1083"/>
      <c r="H2" s="1083"/>
      <c r="I2" s="1083"/>
      <c r="J2" s="1083"/>
      <c r="K2" s="1083"/>
      <c r="L2" s="1083"/>
      <c r="M2" s="1084"/>
      <c r="N2" s="1083"/>
      <c r="O2" s="1083"/>
      <c r="P2" s="1083"/>
      <c r="Q2" s="1083"/>
    </row>
    <row r="3" spans="1:21" ht="21.75" customHeight="1" x14ac:dyDescent="0.25">
      <c r="A3" s="680"/>
      <c r="B3" s="695"/>
      <c r="C3" s="636"/>
      <c r="D3" s="828"/>
      <c r="E3" s="696"/>
      <c r="F3" s="695"/>
      <c r="G3" s="695"/>
      <c r="H3" s="695"/>
      <c r="I3" s="695"/>
      <c r="J3" s="695"/>
      <c r="K3" s="695"/>
      <c r="L3" s="695"/>
      <c r="M3" s="836"/>
      <c r="N3" s="695"/>
      <c r="O3" s="697"/>
      <c r="P3" s="695"/>
      <c r="Q3" s="697"/>
    </row>
    <row r="4" spans="1:21" ht="29.25" customHeight="1" x14ac:dyDescent="0.25">
      <c r="A4" s="1085" t="s">
        <v>541</v>
      </c>
      <c r="B4" s="1086"/>
      <c r="C4" s="1086"/>
      <c r="D4" s="1086"/>
      <c r="E4" s="1086"/>
      <c r="F4" s="1086"/>
      <c r="G4" s="1086"/>
      <c r="H4" s="1086"/>
      <c r="I4" s="1086"/>
      <c r="J4" s="1086"/>
      <c r="K4" s="1086"/>
      <c r="L4" s="1086"/>
      <c r="M4" s="1087"/>
      <c r="N4" s="1086"/>
      <c r="O4" s="1086"/>
      <c r="P4" s="1086"/>
      <c r="Q4" s="1086"/>
    </row>
    <row r="5" spans="1:21" ht="14.25" customHeight="1" thickBot="1" x14ac:dyDescent="0.3">
      <c r="A5" s="1088"/>
      <c r="B5" s="1089"/>
      <c r="C5" s="1089"/>
      <c r="D5" s="1089"/>
      <c r="E5" s="1089"/>
      <c r="F5" s="1089"/>
      <c r="G5" s="1089"/>
      <c r="H5" s="1089"/>
      <c r="I5" s="1089"/>
      <c r="J5" s="1089"/>
      <c r="K5" s="1089"/>
      <c r="L5" s="1089"/>
      <c r="M5" s="1090"/>
      <c r="N5" s="1089"/>
      <c r="O5" s="1089"/>
      <c r="P5" s="1089"/>
      <c r="Q5" s="1089"/>
    </row>
    <row r="6" spans="1:21" s="179" customFormat="1" ht="68.25" customHeight="1" thickBot="1" x14ac:dyDescent="0.3">
      <c r="A6" s="633" t="s">
        <v>6</v>
      </c>
      <c r="B6" s="661" t="s">
        <v>7</v>
      </c>
      <c r="C6" s="632" t="s">
        <v>484</v>
      </c>
      <c r="D6" s="634" t="s">
        <v>182</v>
      </c>
      <c r="E6" s="660" t="s">
        <v>101</v>
      </c>
      <c r="F6" s="634" t="s">
        <v>181</v>
      </c>
      <c r="G6" s="634" t="s">
        <v>104</v>
      </c>
      <c r="H6" s="634" t="s">
        <v>368</v>
      </c>
      <c r="I6" s="634" t="s">
        <v>24</v>
      </c>
      <c r="J6" s="635" t="s">
        <v>346</v>
      </c>
      <c r="K6" s="634" t="s">
        <v>186</v>
      </c>
      <c r="L6" s="634" t="s">
        <v>183</v>
      </c>
      <c r="M6" s="634" t="s">
        <v>25</v>
      </c>
      <c r="N6" s="634" t="s">
        <v>43</v>
      </c>
      <c r="O6" s="634" t="s">
        <v>86</v>
      </c>
      <c r="P6" s="662" t="s">
        <v>269</v>
      </c>
      <c r="Q6" s="634" t="s">
        <v>28</v>
      </c>
    </row>
    <row r="7" spans="1:21" ht="69.75" customHeight="1" x14ac:dyDescent="0.25">
      <c r="A7" s="1092" t="s">
        <v>302</v>
      </c>
      <c r="B7" s="698" t="s">
        <v>143</v>
      </c>
      <c r="C7" s="809" t="s">
        <v>291</v>
      </c>
      <c r="D7" s="29" t="s">
        <v>291</v>
      </c>
      <c r="E7" s="699">
        <v>28659</v>
      </c>
      <c r="F7" s="700">
        <v>28659</v>
      </c>
      <c r="G7" s="700">
        <v>0</v>
      </c>
      <c r="H7" s="700">
        <v>28659</v>
      </c>
      <c r="I7" s="700">
        <v>23214.039405700001</v>
      </c>
      <c r="J7" s="701">
        <v>0.81000870252625712</v>
      </c>
      <c r="K7" s="700">
        <v>10935.664076700001</v>
      </c>
      <c r="L7" s="699">
        <v>5444.9605942999988</v>
      </c>
      <c r="M7" s="699">
        <v>12278.375329</v>
      </c>
      <c r="N7" s="701">
        <v>0.42842999856938485</v>
      </c>
      <c r="O7" s="700">
        <v>2315.542543</v>
      </c>
      <c r="P7" s="701">
        <v>8.0796348197773829E-2</v>
      </c>
      <c r="Q7" s="699">
        <v>2230.2340549999999</v>
      </c>
    </row>
    <row r="8" spans="1:21" ht="74.25" customHeight="1" x14ac:dyDescent="0.25">
      <c r="A8" s="1093"/>
      <c r="B8" s="698" t="s">
        <v>140</v>
      </c>
      <c r="C8" s="809" t="s">
        <v>290</v>
      </c>
      <c r="D8" s="29" t="s">
        <v>290</v>
      </c>
      <c r="E8" s="699">
        <v>7094.796609</v>
      </c>
      <c r="F8" s="770">
        <v>7095</v>
      </c>
      <c r="G8" s="700">
        <v>50</v>
      </c>
      <c r="H8" s="700">
        <v>7045</v>
      </c>
      <c r="I8" s="700">
        <v>6868.046609</v>
      </c>
      <c r="J8" s="702">
        <v>0.97488241433640876</v>
      </c>
      <c r="K8" s="700">
        <v>6229.1742800000002</v>
      </c>
      <c r="L8" s="700">
        <v>176.95339100000001</v>
      </c>
      <c r="M8" s="700">
        <v>638.87232900000004</v>
      </c>
      <c r="N8" s="701">
        <v>9.0684503761533003E-2</v>
      </c>
      <c r="O8" s="699">
        <v>31.922944999999999</v>
      </c>
      <c r="P8" s="701">
        <v>4.5312909865152587E-3</v>
      </c>
      <c r="Q8" s="700">
        <v>31.922944999999999</v>
      </c>
      <c r="S8" s="34"/>
      <c r="T8" s="34"/>
      <c r="U8" s="34"/>
    </row>
    <row r="9" spans="1:21" ht="24.75" customHeight="1" x14ac:dyDescent="0.25">
      <c r="A9" s="1093"/>
      <c r="B9" s="1035" t="s">
        <v>47</v>
      </c>
      <c r="C9" s="1036"/>
      <c r="D9" s="1037"/>
      <c r="E9" s="705">
        <v>35753.796608999997</v>
      </c>
      <c r="F9" s="706">
        <v>35754</v>
      </c>
      <c r="G9" s="706">
        <v>50</v>
      </c>
      <c r="H9" s="706">
        <v>35704</v>
      </c>
      <c r="I9" s="706">
        <v>30082.086014700002</v>
      </c>
      <c r="J9" s="707">
        <v>0.8425410602369483</v>
      </c>
      <c r="K9" s="706">
        <v>17164.838356700002</v>
      </c>
      <c r="L9" s="705">
        <v>5621.9139852999979</v>
      </c>
      <c r="M9" s="705">
        <v>12917.247658</v>
      </c>
      <c r="N9" s="707">
        <v>0.36178712911718575</v>
      </c>
      <c r="O9" s="706">
        <v>2347.4654879999998</v>
      </c>
      <c r="P9" s="707">
        <v>6.5747969079094776E-2</v>
      </c>
      <c r="Q9" s="706">
        <v>2262.1569999999997</v>
      </c>
    </row>
    <row r="10" spans="1:21" ht="95.25" customHeight="1" x14ac:dyDescent="0.25">
      <c r="A10" s="1093"/>
      <c r="B10" s="703" t="s">
        <v>423</v>
      </c>
      <c r="C10" s="809" t="s">
        <v>507</v>
      </c>
      <c r="D10" s="29" t="s">
        <v>422</v>
      </c>
      <c r="E10" s="699">
        <v>44000</v>
      </c>
      <c r="F10" s="700">
        <v>44000</v>
      </c>
      <c r="G10" s="700">
        <v>4500</v>
      </c>
      <c r="H10" s="700">
        <v>39500</v>
      </c>
      <c r="I10" s="700">
        <v>35118.404897</v>
      </c>
      <c r="J10" s="701">
        <v>0.88907354169620256</v>
      </c>
      <c r="K10" s="700">
        <v>31835</v>
      </c>
      <c r="L10" s="699">
        <v>4381.5951029999997</v>
      </c>
      <c r="M10" s="699">
        <v>3283.4048969999999</v>
      </c>
      <c r="N10" s="702">
        <v>8.3124174607594928E-2</v>
      </c>
      <c r="O10" s="700">
        <v>72.641203000000004</v>
      </c>
      <c r="P10" s="702">
        <v>1.8390177974683545E-3</v>
      </c>
      <c r="Q10" s="700">
        <v>72.641203000000004</v>
      </c>
    </row>
    <row r="11" spans="1:21" ht="19.5" x14ac:dyDescent="0.25">
      <c r="A11" s="1093"/>
      <c r="B11" s="1041" t="s">
        <v>88</v>
      </c>
      <c r="C11" s="1042"/>
      <c r="D11" s="1043"/>
      <c r="E11" s="705">
        <v>44000</v>
      </c>
      <c r="F11" s="706">
        <v>44000</v>
      </c>
      <c r="G11" s="706">
        <v>4500</v>
      </c>
      <c r="H11" s="706">
        <v>39500</v>
      </c>
      <c r="I11" s="706">
        <v>35118.404897</v>
      </c>
      <c r="J11" s="707">
        <v>0.88907354169620256</v>
      </c>
      <c r="K11" s="706">
        <v>31835</v>
      </c>
      <c r="L11" s="705">
        <v>4381.5951029999997</v>
      </c>
      <c r="M11" s="705">
        <v>3283.4048969999999</v>
      </c>
      <c r="N11" s="707">
        <v>8.3124174607594928E-2</v>
      </c>
      <c r="O11" s="706">
        <v>72.641203000000004</v>
      </c>
      <c r="P11" s="707">
        <v>1.8390177974683545E-3</v>
      </c>
      <c r="Q11" s="869">
        <v>72.641203000000004</v>
      </c>
    </row>
    <row r="12" spans="1:21" ht="24" customHeight="1" x14ac:dyDescent="0.25">
      <c r="A12" s="1093"/>
      <c r="B12" s="1038" t="s">
        <v>259</v>
      </c>
      <c r="C12" s="1039"/>
      <c r="D12" s="1040"/>
      <c r="E12" s="705">
        <v>79753.796608999997</v>
      </c>
      <c r="F12" s="706">
        <v>79754</v>
      </c>
      <c r="G12" s="706">
        <v>4550</v>
      </c>
      <c r="H12" s="706">
        <v>75204</v>
      </c>
      <c r="I12" s="706">
        <v>65200.490911700006</v>
      </c>
      <c r="J12" s="707">
        <v>0.86698168862959424</v>
      </c>
      <c r="K12" s="706">
        <v>48999.838356699998</v>
      </c>
      <c r="L12" s="705">
        <v>10003.509088299994</v>
      </c>
      <c r="M12" s="705">
        <v>16200.652555000001</v>
      </c>
      <c r="N12" s="707">
        <v>0.21542275085101856</v>
      </c>
      <c r="O12" s="706">
        <v>2420.106691</v>
      </c>
      <c r="P12" s="707">
        <v>3.2180558095314081E-2</v>
      </c>
      <c r="Q12" s="869">
        <v>2334.7982029999998</v>
      </c>
    </row>
    <row r="13" spans="1:21" ht="30.75" customHeight="1" x14ac:dyDescent="0.25">
      <c r="A13" s="1093"/>
      <c r="B13" s="1044" t="s">
        <v>255</v>
      </c>
      <c r="C13" s="1045"/>
      <c r="D13" s="1046"/>
      <c r="E13" s="705">
        <v>26</v>
      </c>
      <c r="F13" s="706">
        <v>26</v>
      </c>
      <c r="G13" s="706">
        <v>0</v>
      </c>
      <c r="H13" s="706">
        <v>26</v>
      </c>
      <c r="I13" s="706">
        <v>26</v>
      </c>
      <c r="J13" s="707">
        <v>1</v>
      </c>
      <c r="K13" s="706">
        <v>0</v>
      </c>
      <c r="L13" s="705">
        <v>0</v>
      </c>
      <c r="M13" s="705">
        <v>26</v>
      </c>
      <c r="N13" s="707">
        <v>1</v>
      </c>
      <c r="O13" s="706">
        <v>0</v>
      </c>
      <c r="P13" s="707">
        <v>0</v>
      </c>
      <c r="Q13" s="869">
        <v>0</v>
      </c>
    </row>
    <row r="14" spans="1:21" ht="40.5" customHeight="1" thickBot="1" x14ac:dyDescent="0.3">
      <c r="A14" s="1094"/>
      <c r="B14" s="1072" t="s">
        <v>76</v>
      </c>
      <c r="C14" s="1073"/>
      <c r="D14" s="1074"/>
      <c r="E14" s="708">
        <v>79779.796608999997</v>
      </c>
      <c r="F14" s="709">
        <v>79780</v>
      </c>
      <c r="G14" s="709">
        <v>4550</v>
      </c>
      <c r="H14" s="709">
        <v>75230</v>
      </c>
      <c r="I14" s="709">
        <v>65226.490911700006</v>
      </c>
      <c r="J14" s="710">
        <v>0.86702766066329928</v>
      </c>
      <c r="K14" s="709">
        <v>48999.838356699998</v>
      </c>
      <c r="L14" s="708">
        <v>10003.509088299994</v>
      </c>
      <c r="M14" s="708">
        <v>16226.652555000001</v>
      </c>
      <c r="N14" s="710">
        <v>0.21569390608799682</v>
      </c>
      <c r="O14" s="709">
        <v>2420.106691</v>
      </c>
      <c r="P14" s="710">
        <v>3.2169436275422035E-2</v>
      </c>
      <c r="Q14" s="708">
        <v>2334.7982029999998</v>
      </c>
    </row>
    <row r="15" spans="1:21" ht="21" customHeight="1" thickBot="1" x14ac:dyDescent="0.3">
      <c r="A15" s="1063" t="s">
        <v>542</v>
      </c>
      <c r="B15" s="1063"/>
      <c r="C15" s="1063"/>
      <c r="D15" s="1063"/>
      <c r="E15" s="1063"/>
      <c r="F15" s="1063"/>
      <c r="G15" s="1063"/>
      <c r="H15" s="1063"/>
      <c r="I15" s="1063"/>
      <c r="J15" s="1063"/>
      <c r="K15" s="1063"/>
      <c r="L15" s="1063"/>
      <c r="M15" s="1063"/>
      <c r="N15" s="1063"/>
      <c r="O15" s="1063"/>
      <c r="P15" s="1063"/>
    </row>
    <row r="16" spans="1:21" s="179" customFormat="1" ht="68.25" customHeight="1" x14ac:dyDescent="0.25">
      <c r="A16" s="633" t="s">
        <v>6</v>
      </c>
      <c r="B16" s="661" t="s">
        <v>7</v>
      </c>
      <c r="C16" s="632" t="s">
        <v>484</v>
      </c>
      <c r="D16" s="634" t="s">
        <v>182</v>
      </c>
      <c r="E16" s="660" t="s">
        <v>101</v>
      </c>
      <c r="F16" s="634" t="s">
        <v>181</v>
      </c>
      <c r="G16" s="634" t="s">
        <v>104</v>
      </c>
      <c r="H16" s="634" t="s">
        <v>368</v>
      </c>
      <c r="I16" s="634" t="s">
        <v>24</v>
      </c>
      <c r="J16" s="635" t="s">
        <v>346</v>
      </c>
      <c r="K16" s="634" t="s">
        <v>186</v>
      </c>
      <c r="L16" s="634" t="s">
        <v>183</v>
      </c>
      <c r="M16" s="660" t="s">
        <v>25</v>
      </c>
      <c r="N16" s="634" t="s">
        <v>43</v>
      </c>
      <c r="O16" s="660" t="s">
        <v>86</v>
      </c>
      <c r="P16" s="861" t="s">
        <v>269</v>
      </c>
      <c r="Q16" s="660" t="s">
        <v>28</v>
      </c>
    </row>
    <row r="17" spans="1:17" ht="30" x14ac:dyDescent="0.25">
      <c r="A17" s="1091" t="s">
        <v>303</v>
      </c>
      <c r="B17" s="711" t="s">
        <v>127</v>
      </c>
      <c r="C17" s="812" t="s">
        <v>128</v>
      </c>
      <c r="D17" s="30" t="s">
        <v>128</v>
      </c>
      <c r="E17" s="712">
        <v>7011.1</v>
      </c>
      <c r="F17" s="713">
        <v>7011.1</v>
      </c>
      <c r="G17" s="713">
        <v>7011.1</v>
      </c>
      <c r="H17" s="713">
        <v>0</v>
      </c>
      <c r="I17" s="700">
        <v>0</v>
      </c>
      <c r="J17" s="714" t="e">
        <v>#DIV/0!</v>
      </c>
      <c r="K17" s="713">
        <v>0</v>
      </c>
      <c r="L17" s="712">
        <v>0</v>
      </c>
      <c r="M17" s="712">
        <v>0</v>
      </c>
      <c r="N17" s="701">
        <v>0</v>
      </c>
      <c r="O17" s="712">
        <v>0</v>
      </c>
      <c r="P17" s="701">
        <v>4.62578347592634E-2</v>
      </c>
      <c r="Q17" s="870">
        <v>0</v>
      </c>
    </row>
    <row r="18" spans="1:17" ht="72.75" customHeight="1" x14ac:dyDescent="0.25">
      <c r="A18" s="1071"/>
      <c r="B18" s="698" t="s">
        <v>145</v>
      </c>
      <c r="C18" s="809" t="s">
        <v>292</v>
      </c>
      <c r="D18" s="29" t="s">
        <v>292</v>
      </c>
      <c r="E18" s="699">
        <v>102041</v>
      </c>
      <c r="F18" s="700">
        <v>102041</v>
      </c>
      <c r="G18" s="700">
        <v>0</v>
      </c>
      <c r="H18" s="700">
        <v>102041</v>
      </c>
      <c r="I18" s="700">
        <v>52733.145997</v>
      </c>
      <c r="J18" s="701">
        <v>0.51678390055957901</v>
      </c>
      <c r="K18" s="700">
        <v>8803.8320003000044</v>
      </c>
      <c r="L18" s="699">
        <v>49307.854003</v>
      </c>
      <c r="M18" s="699">
        <v>43929.313996699995</v>
      </c>
      <c r="N18" s="701">
        <v>0.43050650225595588</v>
      </c>
      <c r="O18" s="699">
        <v>4720.1957166700004</v>
      </c>
      <c r="P18" s="701">
        <v>4.62578347592634E-2</v>
      </c>
      <c r="Q18" s="871">
        <v>4566.04092167</v>
      </c>
    </row>
    <row r="19" spans="1:17" ht="72.75" customHeight="1" x14ac:dyDescent="0.25">
      <c r="A19" s="1071"/>
      <c r="B19" s="698" t="s">
        <v>146</v>
      </c>
      <c r="C19" s="809" t="s">
        <v>293</v>
      </c>
      <c r="D19" s="29" t="s">
        <v>293</v>
      </c>
      <c r="E19" s="699">
        <v>8562.2999999999993</v>
      </c>
      <c r="F19" s="700">
        <v>8562.2999999999993</v>
      </c>
      <c r="G19" s="700">
        <v>0</v>
      </c>
      <c r="H19" s="700">
        <v>8562.2999999999993</v>
      </c>
      <c r="I19" s="700">
        <v>0</v>
      </c>
      <c r="J19" s="701">
        <v>0</v>
      </c>
      <c r="K19" s="700">
        <v>0</v>
      </c>
      <c r="L19" s="699">
        <v>8562.2999999999993</v>
      </c>
      <c r="M19" s="699">
        <v>0</v>
      </c>
      <c r="N19" s="701">
        <v>0</v>
      </c>
      <c r="O19" s="699">
        <v>0</v>
      </c>
      <c r="P19" s="701">
        <v>0</v>
      </c>
      <c r="Q19" s="871">
        <v>0</v>
      </c>
    </row>
    <row r="20" spans="1:17" ht="69.75" customHeight="1" x14ac:dyDescent="0.25">
      <c r="A20" s="1071"/>
      <c r="B20" s="698" t="s">
        <v>140</v>
      </c>
      <c r="C20" s="809" t="s">
        <v>290</v>
      </c>
      <c r="D20" s="29" t="s">
        <v>290</v>
      </c>
      <c r="E20" s="699">
        <v>10263.157662</v>
      </c>
      <c r="F20" s="771">
        <v>10263.157662</v>
      </c>
      <c r="G20" s="700">
        <v>50</v>
      </c>
      <c r="H20" s="700">
        <v>10213.157662</v>
      </c>
      <c r="I20" s="700">
        <v>1800</v>
      </c>
      <c r="J20" s="701">
        <v>0.17624324029553007</v>
      </c>
      <c r="K20" s="700">
        <v>5.6799999583745375E-6</v>
      </c>
      <c r="L20" s="699">
        <v>8413.1576619999996</v>
      </c>
      <c r="M20" s="699">
        <v>1799.99999432</v>
      </c>
      <c r="N20" s="701">
        <v>0.17624323973938474</v>
      </c>
      <c r="O20" s="699">
        <v>0</v>
      </c>
      <c r="P20" s="701">
        <v>0</v>
      </c>
      <c r="Q20" s="871">
        <v>0</v>
      </c>
    </row>
    <row r="21" spans="1:17" ht="37.5" customHeight="1" x14ac:dyDescent="0.25">
      <c r="A21" s="1071"/>
      <c r="B21" s="1035" t="s">
        <v>47</v>
      </c>
      <c r="C21" s="1036"/>
      <c r="D21" s="1037"/>
      <c r="E21" s="705">
        <v>127877.55766200001</v>
      </c>
      <c r="F21" s="706">
        <v>127877.55766200001</v>
      </c>
      <c r="G21" s="706">
        <v>7061.1</v>
      </c>
      <c r="H21" s="706">
        <v>120816.457662</v>
      </c>
      <c r="I21" s="706">
        <v>54533.145997</v>
      </c>
      <c r="J21" s="707">
        <v>0.45137183337690368</v>
      </c>
      <c r="K21" s="706">
        <v>8803.8320059800044</v>
      </c>
      <c r="L21" s="705">
        <v>66283.311665000001</v>
      </c>
      <c r="M21" s="705">
        <v>45729.313991019997</v>
      </c>
      <c r="N21" s="707">
        <v>0.37850235701293106</v>
      </c>
      <c r="O21" s="705">
        <v>4720.1957166700004</v>
      </c>
      <c r="P21" s="707">
        <v>3.9069145114942631E-2</v>
      </c>
      <c r="Q21" s="872">
        <v>4566.04092167</v>
      </c>
    </row>
    <row r="22" spans="1:17" ht="60" x14ac:dyDescent="0.25">
      <c r="A22" s="1071"/>
      <c r="B22" s="698" t="s">
        <v>421</v>
      </c>
      <c r="C22" s="809" t="s">
        <v>508</v>
      </c>
      <c r="D22" s="29" t="s">
        <v>422</v>
      </c>
      <c r="E22" s="699">
        <v>40500</v>
      </c>
      <c r="F22" s="700">
        <v>40500</v>
      </c>
      <c r="G22" s="700">
        <v>0</v>
      </c>
      <c r="H22" s="700">
        <v>40500</v>
      </c>
      <c r="I22" s="700">
        <v>2000</v>
      </c>
      <c r="J22" s="701">
        <v>4.9382716049382713E-2</v>
      </c>
      <c r="K22" s="700">
        <v>0</v>
      </c>
      <c r="L22" s="699">
        <v>38500</v>
      </c>
      <c r="M22" s="699">
        <v>2000</v>
      </c>
      <c r="N22" s="701">
        <v>4.9382716049382713E-2</v>
      </c>
      <c r="O22" s="699">
        <v>800</v>
      </c>
      <c r="P22" s="701">
        <v>1.9753086419753086E-2</v>
      </c>
      <c r="Q22" s="871">
        <v>800</v>
      </c>
    </row>
    <row r="23" spans="1:17" ht="79.5" customHeight="1" x14ac:dyDescent="0.25">
      <c r="A23" s="1071"/>
      <c r="B23" s="698" t="s">
        <v>424</v>
      </c>
      <c r="C23" s="809" t="s">
        <v>509</v>
      </c>
      <c r="D23" s="29" t="s">
        <v>422</v>
      </c>
      <c r="E23" s="699">
        <v>45700</v>
      </c>
      <c r="F23" s="700">
        <v>45700</v>
      </c>
      <c r="G23" s="700">
        <v>14988.9</v>
      </c>
      <c r="H23" s="700">
        <v>30711.1</v>
      </c>
      <c r="I23" s="700">
        <v>19650</v>
      </c>
      <c r="J23" s="701">
        <v>0.63983380601801954</v>
      </c>
      <c r="K23" s="700">
        <v>6650</v>
      </c>
      <c r="L23" s="699">
        <v>11061.099999999999</v>
      </c>
      <c r="M23" s="699">
        <v>13000</v>
      </c>
      <c r="N23" s="701">
        <v>0.42329971899410962</v>
      </c>
      <c r="O23" s="699">
        <v>0</v>
      </c>
      <c r="P23" s="701">
        <v>0</v>
      </c>
      <c r="Q23" s="871">
        <v>0</v>
      </c>
    </row>
    <row r="24" spans="1:17" ht="75" customHeight="1" x14ac:dyDescent="0.25">
      <c r="A24" s="1071"/>
      <c r="B24" s="698" t="s">
        <v>425</v>
      </c>
      <c r="C24" s="809" t="s">
        <v>510</v>
      </c>
      <c r="D24" s="29" t="s">
        <v>422</v>
      </c>
      <c r="E24" s="699">
        <v>800</v>
      </c>
      <c r="F24" s="700">
        <v>800</v>
      </c>
      <c r="G24" s="700">
        <v>0</v>
      </c>
      <c r="H24" s="700">
        <v>800</v>
      </c>
      <c r="I24" s="700">
        <v>800</v>
      </c>
      <c r="J24" s="701">
        <v>1</v>
      </c>
      <c r="K24" s="700">
        <v>0</v>
      </c>
      <c r="L24" s="699">
        <v>0</v>
      </c>
      <c r="M24" s="699">
        <v>800</v>
      </c>
      <c r="N24" s="701">
        <v>1</v>
      </c>
      <c r="O24" s="699">
        <v>0</v>
      </c>
      <c r="P24" s="701">
        <v>0</v>
      </c>
      <c r="Q24" s="871">
        <v>0</v>
      </c>
    </row>
    <row r="25" spans="1:17" ht="59.25" customHeight="1" x14ac:dyDescent="0.25">
      <c r="A25" s="1071"/>
      <c r="B25" s="698" t="s">
        <v>426</v>
      </c>
      <c r="C25" s="809" t="s">
        <v>511</v>
      </c>
      <c r="D25" s="29" t="s">
        <v>422</v>
      </c>
      <c r="E25" s="699">
        <v>20000</v>
      </c>
      <c r="F25" s="700">
        <v>20000</v>
      </c>
      <c r="G25" s="700">
        <v>0</v>
      </c>
      <c r="H25" s="700">
        <v>20000</v>
      </c>
      <c r="I25" s="700">
        <v>0</v>
      </c>
      <c r="J25" s="701">
        <v>0</v>
      </c>
      <c r="K25" s="700">
        <v>0</v>
      </c>
      <c r="L25" s="699">
        <v>20000</v>
      </c>
      <c r="M25" s="699">
        <v>0</v>
      </c>
      <c r="N25" s="701">
        <v>0</v>
      </c>
      <c r="O25" s="699">
        <v>0</v>
      </c>
      <c r="P25" s="701">
        <v>0</v>
      </c>
      <c r="Q25" s="871">
        <v>0</v>
      </c>
    </row>
    <row r="26" spans="1:17" ht="24.75" customHeight="1" x14ac:dyDescent="0.25">
      <c r="A26" s="1071"/>
      <c r="B26" s="1076" t="s">
        <v>88</v>
      </c>
      <c r="C26" s="1077"/>
      <c r="D26" s="1078"/>
      <c r="E26" s="717">
        <v>107000</v>
      </c>
      <c r="F26" s="718">
        <v>107000</v>
      </c>
      <c r="G26" s="718">
        <v>14988.9</v>
      </c>
      <c r="H26" s="718">
        <v>92011.1</v>
      </c>
      <c r="I26" s="718">
        <v>22450</v>
      </c>
      <c r="J26" s="719">
        <v>0.24399230092890964</v>
      </c>
      <c r="K26" s="718">
        <v>6650</v>
      </c>
      <c r="L26" s="718">
        <v>69561.100000000006</v>
      </c>
      <c r="M26" s="717">
        <v>15800</v>
      </c>
      <c r="N26" s="719">
        <v>0.17171841223504555</v>
      </c>
      <c r="O26" s="717">
        <v>800</v>
      </c>
      <c r="P26" s="719">
        <v>8.6946031511415459E-3</v>
      </c>
      <c r="Q26" s="873">
        <v>800</v>
      </c>
    </row>
    <row r="27" spans="1:17" ht="24.75" customHeight="1" x14ac:dyDescent="0.25">
      <c r="A27" s="1071"/>
      <c r="B27" s="1076" t="s">
        <v>259</v>
      </c>
      <c r="C27" s="1077"/>
      <c r="D27" s="1078"/>
      <c r="E27" s="717">
        <v>234877.55766200001</v>
      </c>
      <c r="F27" s="718">
        <v>234877.55766200001</v>
      </c>
      <c r="G27" s="718">
        <v>22050</v>
      </c>
      <c r="H27" s="718">
        <v>212827.55766200001</v>
      </c>
      <c r="I27" s="718">
        <v>76983.145997</v>
      </c>
      <c r="J27" s="719">
        <v>0.36171606178585214</v>
      </c>
      <c r="K27" s="718">
        <v>15453.832005980003</v>
      </c>
      <c r="L27" s="717">
        <v>135844.41166500002</v>
      </c>
      <c r="M27" s="717">
        <v>61529.313991019997</v>
      </c>
      <c r="N27" s="719">
        <v>0.28910407405387406</v>
      </c>
      <c r="O27" s="717">
        <v>5520.1957166700004</v>
      </c>
      <c r="P27" s="719">
        <v>2.5937410443044435E-2</v>
      </c>
      <c r="Q27" s="873">
        <v>5366.04092167</v>
      </c>
    </row>
    <row r="28" spans="1:17" ht="24" customHeight="1" thickBot="1" x14ac:dyDescent="0.3">
      <c r="A28" s="1071"/>
      <c r="B28" s="1079" t="s">
        <v>255</v>
      </c>
      <c r="C28" s="1080"/>
      <c r="D28" s="1081"/>
      <c r="E28" s="721">
        <v>1283</v>
      </c>
      <c r="F28" s="722">
        <v>1283</v>
      </c>
      <c r="G28" s="722">
        <v>0</v>
      </c>
      <c r="H28" s="722">
        <v>1283</v>
      </c>
      <c r="I28" s="722">
        <v>1203</v>
      </c>
      <c r="J28" s="723">
        <v>0.93764614185502726</v>
      </c>
      <c r="K28" s="722">
        <v>85</v>
      </c>
      <c r="L28" s="721">
        <v>80</v>
      </c>
      <c r="M28" s="721">
        <v>1118</v>
      </c>
      <c r="N28" s="723">
        <v>0.87139516757599378</v>
      </c>
      <c r="O28" s="721">
        <v>20.683333000000001</v>
      </c>
      <c r="P28" s="723">
        <v>1.6121070148090413E-2</v>
      </c>
      <c r="Q28" s="874">
        <v>0</v>
      </c>
    </row>
    <row r="29" spans="1:17" ht="25.5" customHeight="1" thickBot="1" x14ac:dyDescent="0.3">
      <c r="A29" s="1094"/>
      <c r="B29" s="1015" t="s">
        <v>76</v>
      </c>
      <c r="C29" s="1016"/>
      <c r="D29" s="1017"/>
      <c r="E29" s="725">
        <v>236160.55766200001</v>
      </c>
      <c r="F29" s="725">
        <v>236160.55766200001</v>
      </c>
      <c r="G29" s="725">
        <v>22050</v>
      </c>
      <c r="H29" s="725">
        <v>214110.55766200001</v>
      </c>
      <c r="I29" s="726">
        <v>78186.145997</v>
      </c>
      <c r="J29" s="727">
        <v>0.36516716807784183</v>
      </c>
      <c r="K29" s="726">
        <v>15538.832005980003</v>
      </c>
      <c r="L29" s="725">
        <v>135924.41166500002</v>
      </c>
      <c r="M29" s="725">
        <v>62647.313991019997</v>
      </c>
      <c r="N29" s="727">
        <v>0.29259329701021342</v>
      </c>
      <c r="O29" s="726">
        <v>5540.8790496700003</v>
      </c>
      <c r="P29" s="727">
        <v>2.5878588660802813E-2</v>
      </c>
      <c r="Q29" s="875">
        <v>5366.04092167</v>
      </c>
    </row>
    <row r="30" spans="1:17" ht="20.25" customHeight="1" thickBot="1" x14ac:dyDescent="0.3">
      <c r="A30" s="1063" t="s">
        <v>542</v>
      </c>
      <c r="B30" s="1063"/>
      <c r="C30" s="1063"/>
      <c r="D30" s="1063"/>
      <c r="E30" s="1063"/>
      <c r="F30" s="1063"/>
      <c r="G30" s="1063"/>
      <c r="H30" s="1063"/>
      <c r="I30" s="1063"/>
      <c r="J30" s="1063"/>
      <c r="K30" s="1063"/>
      <c r="L30" s="1063"/>
      <c r="M30" s="1063"/>
      <c r="N30" s="1063"/>
      <c r="O30" s="1063"/>
      <c r="P30" s="1063"/>
    </row>
    <row r="31" spans="1:17" s="179" customFormat="1" ht="68.25" customHeight="1" thickBot="1" x14ac:dyDescent="0.3">
      <c r="A31" s="633" t="s">
        <v>6</v>
      </c>
      <c r="B31" s="661" t="s">
        <v>7</v>
      </c>
      <c r="C31" s="632" t="s">
        <v>484</v>
      </c>
      <c r="D31" s="634" t="s">
        <v>182</v>
      </c>
      <c r="E31" s="660" t="s">
        <v>101</v>
      </c>
      <c r="F31" s="634" t="s">
        <v>181</v>
      </c>
      <c r="G31" s="634" t="s">
        <v>104</v>
      </c>
      <c r="H31" s="634" t="s">
        <v>368</v>
      </c>
      <c r="I31" s="634" t="s">
        <v>24</v>
      </c>
      <c r="J31" s="635" t="s">
        <v>346</v>
      </c>
      <c r="K31" s="634" t="s">
        <v>186</v>
      </c>
      <c r="L31" s="634" t="s">
        <v>183</v>
      </c>
      <c r="M31" s="660" t="s">
        <v>25</v>
      </c>
      <c r="N31" s="634" t="s">
        <v>43</v>
      </c>
      <c r="O31" s="660" t="s">
        <v>86</v>
      </c>
      <c r="P31" s="861" t="s">
        <v>269</v>
      </c>
      <c r="Q31" s="660" t="s">
        <v>28</v>
      </c>
    </row>
    <row r="32" spans="1:17" s="173" customFormat="1" ht="94.5" customHeight="1" x14ac:dyDescent="0.25">
      <c r="A32" s="1095" t="s">
        <v>304</v>
      </c>
      <c r="B32" s="729" t="s">
        <v>118</v>
      </c>
      <c r="C32" s="813" t="s">
        <v>286</v>
      </c>
      <c r="D32" s="316" t="s">
        <v>286</v>
      </c>
      <c r="E32" s="730">
        <v>7142.5</v>
      </c>
      <c r="F32" s="731">
        <v>7142.5</v>
      </c>
      <c r="G32" s="731">
        <v>0</v>
      </c>
      <c r="H32" s="731">
        <v>7142.5</v>
      </c>
      <c r="I32" s="732">
        <v>2204.276953</v>
      </c>
      <c r="J32" s="733">
        <v>0.30861420413020652</v>
      </c>
      <c r="K32" s="731">
        <v>71.533883999999944</v>
      </c>
      <c r="L32" s="730">
        <v>4938.2230469999995</v>
      </c>
      <c r="M32" s="730">
        <v>2132.7430690000001</v>
      </c>
      <c r="N32" s="733">
        <v>0.29859895960798044</v>
      </c>
      <c r="O32" s="730">
        <v>1217.014011</v>
      </c>
      <c r="P32" s="862">
        <v>0.17039048106405319</v>
      </c>
      <c r="Q32" s="731">
        <v>1114.3986159999999</v>
      </c>
    </row>
    <row r="33" spans="1:17" ht="62.25" customHeight="1" x14ac:dyDescent="0.25">
      <c r="A33" s="1095"/>
      <c r="B33" s="698" t="s">
        <v>140</v>
      </c>
      <c r="C33" s="809" t="s">
        <v>290</v>
      </c>
      <c r="D33" s="284" t="s">
        <v>290</v>
      </c>
      <c r="E33" s="735">
        <v>6544.5463980000004</v>
      </c>
      <c r="F33" s="735">
        <v>6544.5463980000004</v>
      </c>
      <c r="G33" s="736">
        <v>50</v>
      </c>
      <c r="H33" s="736">
        <v>6494.5463980000004</v>
      </c>
      <c r="I33" s="713">
        <v>2829.3421960000001</v>
      </c>
      <c r="J33" s="737">
        <v>0.4356489310587261</v>
      </c>
      <c r="K33" s="736">
        <v>294.93011939999997</v>
      </c>
      <c r="L33" s="736">
        <v>3665.2042020000004</v>
      </c>
      <c r="M33" s="735">
        <v>2534.4120766000001</v>
      </c>
      <c r="N33" s="737">
        <v>0.39023696518366147</v>
      </c>
      <c r="O33" s="735">
        <v>583.64322500000003</v>
      </c>
      <c r="P33" s="862">
        <v>8.986666492670424E-2</v>
      </c>
      <c r="Q33" s="736">
        <v>563.47873500000003</v>
      </c>
    </row>
    <row r="34" spans="1:17" ht="19.5" x14ac:dyDescent="0.25">
      <c r="A34" s="1048"/>
      <c r="B34" s="1076" t="s">
        <v>47</v>
      </c>
      <c r="C34" s="1077"/>
      <c r="D34" s="1078"/>
      <c r="E34" s="717">
        <v>13687.046398</v>
      </c>
      <c r="F34" s="718">
        <v>13687.046398</v>
      </c>
      <c r="G34" s="718">
        <v>50</v>
      </c>
      <c r="H34" s="718">
        <v>13637.046398</v>
      </c>
      <c r="I34" s="718">
        <v>5033.6191490000001</v>
      </c>
      <c r="J34" s="719">
        <v>0.3691135897094423</v>
      </c>
      <c r="K34" s="718">
        <v>366.46400339999991</v>
      </c>
      <c r="L34" s="718">
        <v>8603.4272490000003</v>
      </c>
      <c r="M34" s="717">
        <v>4667.1551455999997</v>
      </c>
      <c r="N34" s="719">
        <v>0.34224090828674464</v>
      </c>
      <c r="O34" s="717">
        <v>1800.657236</v>
      </c>
      <c r="P34" s="719">
        <v>0.13155922641302059</v>
      </c>
      <c r="Q34" s="718">
        <v>1677.8773510000001</v>
      </c>
    </row>
    <row r="35" spans="1:17" ht="87" customHeight="1" x14ac:dyDescent="0.25">
      <c r="A35" s="1095"/>
      <c r="B35" s="698" t="s">
        <v>419</v>
      </c>
      <c r="C35" s="809" t="s">
        <v>512</v>
      </c>
      <c r="D35" s="29" t="s">
        <v>420</v>
      </c>
      <c r="E35" s="699">
        <v>40034.612917999999</v>
      </c>
      <c r="F35" s="700">
        <v>40034.612917999999</v>
      </c>
      <c r="G35" s="700">
        <v>4074.5568239999998</v>
      </c>
      <c r="H35" s="700">
        <v>35960.056094</v>
      </c>
      <c r="I35" s="700">
        <v>12249.470778000001</v>
      </c>
      <c r="J35" s="701">
        <v>0.34064103643163801</v>
      </c>
      <c r="K35" s="700">
        <v>1024.6475870000013</v>
      </c>
      <c r="L35" s="699">
        <v>23710.585315999997</v>
      </c>
      <c r="M35" s="699">
        <v>11224.823190999999</v>
      </c>
      <c r="N35" s="701">
        <v>0.31214698780386169</v>
      </c>
      <c r="O35" s="699">
        <v>1252.9408189999999</v>
      </c>
      <c r="P35" s="862">
        <v>3.4842571316485112E-2</v>
      </c>
      <c r="Q35" s="700">
        <v>1184.1291980000001</v>
      </c>
    </row>
    <row r="36" spans="1:17" ht="55.5" customHeight="1" x14ac:dyDescent="0.25">
      <c r="A36" s="1095"/>
      <c r="B36" s="698" t="s">
        <v>427</v>
      </c>
      <c r="C36" s="809" t="s">
        <v>513</v>
      </c>
      <c r="D36" s="29" t="s">
        <v>428</v>
      </c>
      <c r="E36" s="699">
        <v>6685.1378999999997</v>
      </c>
      <c r="F36" s="700">
        <v>6685.1378999999997</v>
      </c>
      <c r="G36" s="700">
        <v>744.54414699999995</v>
      </c>
      <c r="H36" s="700">
        <v>5940.5937530000001</v>
      </c>
      <c r="I36" s="700">
        <v>2730.8291960000001</v>
      </c>
      <c r="J36" s="701">
        <v>0.45968960503669037</v>
      </c>
      <c r="K36" s="700">
        <v>268.41946099999996</v>
      </c>
      <c r="L36" s="699">
        <v>3209.764557</v>
      </c>
      <c r="M36" s="699">
        <v>2462.4097350000002</v>
      </c>
      <c r="N36" s="701">
        <v>0.41450566010451112</v>
      </c>
      <c r="O36" s="699">
        <v>333.39847099999997</v>
      </c>
      <c r="P36" s="862">
        <v>5.6122078846349954E-2</v>
      </c>
      <c r="Q36" s="700">
        <v>323.04347100000001</v>
      </c>
    </row>
    <row r="37" spans="1:17" ht="55.5" customHeight="1" x14ac:dyDescent="0.25">
      <c r="A37" s="1095"/>
      <c r="B37" s="698" t="s">
        <v>429</v>
      </c>
      <c r="C37" s="809" t="s">
        <v>514</v>
      </c>
      <c r="D37" s="29" t="s">
        <v>428</v>
      </c>
      <c r="E37" s="699">
        <v>12120.337176000001</v>
      </c>
      <c r="F37" s="700">
        <v>12120.337176000001</v>
      </c>
      <c r="G37" s="700">
        <v>673.53971200000001</v>
      </c>
      <c r="H37" s="700">
        <v>11446.797464000001</v>
      </c>
      <c r="I37" s="700">
        <v>6284.0987699999996</v>
      </c>
      <c r="J37" s="701">
        <v>0.54898313609229066</v>
      </c>
      <c r="K37" s="700">
        <v>310.50664299999971</v>
      </c>
      <c r="L37" s="699">
        <v>5162.6986940000015</v>
      </c>
      <c r="M37" s="699">
        <v>5973.5921269999999</v>
      </c>
      <c r="N37" s="701">
        <v>0.52185706489407657</v>
      </c>
      <c r="O37" s="699">
        <v>421.54663699999998</v>
      </c>
      <c r="P37" s="862">
        <v>3.6826600481554561E-2</v>
      </c>
      <c r="Q37" s="700">
        <v>404.349987</v>
      </c>
    </row>
    <row r="38" spans="1:17" ht="79.5" customHeight="1" x14ac:dyDescent="0.25">
      <c r="A38" s="1095"/>
      <c r="B38" s="698" t="s">
        <v>431</v>
      </c>
      <c r="C38" s="809" t="s">
        <v>515</v>
      </c>
      <c r="D38" s="29" t="s">
        <v>432</v>
      </c>
      <c r="E38" s="699">
        <v>7000</v>
      </c>
      <c r="F38" s="700">
        <v>7000</v>
      </c>
      <c r="G38" s="700">
        <v>1745.0162869999999</v>
      </c>
      <c r="H38" s="700">
        <v>5254.9837129999996</v>
      </c>
      <c r="I38" s="700">
        <v>4792.6662410099998</v>
      </c>
      <c r="J38" s="701">
        <v>0.91202304379244803</v>
      </c>
      <c r="K38" s="700">
        <v>390.02443400999982</v>
      </c>
      <c r="L38" s="699">
        <v>462.31747198999983</v>
      </c>
      <c r="M38" s="699">
        <v>4402.641807</v>
      </c>
      <c r="N38" s="701">
        <v>0.8378031307896463</v>
      </c>
      <c r="O38" s="699">
        <v>97.179717999999994</v>
      </c>
      <c r="P38" s="862">
        <v>1.8492867591500373E-2</v>
      </c>
      <c r="Q38" s="700">
        <v>94.083066000000002</v>
      </c>
    </row>
    <row r="39" spans="1:17" ht="63.75" customHeight="1" x14ac:dyDescent="0.25">
      <c r="A39" s="1095"/>
      <c r="B39" s="698" t="s">
        <v>433</v>
      </c>
      <c r="C39" s="809" t="s">
        <v>516</v>
      </c>
      <c r="D39" s="29" t="s">
        <v>434</v>
      </c>
      <c r="E39" s="699">
        <v>4610.9585459999998</v>
      </c>
      <c r="F39" s="700">
        <v>4610.9585459999998</v>
      </c>
      <c r="G39" s="700">
        <v>206.5</v>
      </c>
      <c r="H39" s="700">
        <v>4404.4585459999998</v>
      </c>
      <c r="I39" s="700">
        <v>1932.903155</v>
      </c>
      <c r="J39" s="701">
        <v>0.43885148079220904</v>
      </c>
      <c r="K39" s="700">
        <v>481.82661000000007</v>
      </c>
      <c r="L39" s="699">
        <v>2471.5553909999999</v>
      </c>
      <c r="M39" s="699">
        <v>1451.0765449999999</v>
      </c>
      <c r="N39" s="701">
        <v>0.32945628386440939</v>
      </c>
      <c r="O39" s="699">
        <v>266.42048</v>
      </c>
      <c r="P39" s="862">
        <v>6.0488815416813328E-2</v>
      </c>
      <c r="Q39" s="700">
        <v>266.42048</v>
      </c>
    </row>
    <row r="40" spans="1:17" ht="88.5" customHeight="1" x14ac:dyDescent="0.25">
      <c r="A40" s="1095"/>
      <c r="B40" s="698" t="s">
        <v>438</v>
      </c>
      <c r="C40" s="809" t="s">
        <v>517</v>
      </c>
      <c r="D40" s="29" t="s">
        <v>439</v>
      </c>
      <c r="E40" s="699">
        <v>8270.5671020000009</v>
      </c>
      <c r="F40" s="700">
        <v>8270.5671020000009</v>
      </c>
      <c r="G40" s="700">
        <v>1238.84303</v>
      </c>
      <c r="H40" s="700">
        <v>7031.7240720000009</v>
      </c>
      <c r="I40" s="700">
        <v>6113.00740133</v>
      </c>
      <c r="J40" s="701">
        <v>0.8693468826047529</v>
      </c>
      <c r="K40" s="700">
        <v>138.35676100000001</v>
      </c>
      <c r="L40" s="699">
        <v>918.71667067000089</v>
      </c>
      <c r="M40" s="699">
        <v>5974.65064033</v>
      </c>
      <c r="N40" s="701">
        <v>0.84967080322744482</v>
      </c>
      <c r="O40" s="699">
        <v>998.16541700000005</v>
      </c>
      <c r="P40" s="862">
        <v>0.14195173285804094</v>
      </c>
      <c r="Q40" s="700">
        <v>970.90928899999994</v>
      </c>
    </row>
    <row r="41" spans="1:17" ht="20.25" thickBot="1" x14ac:dyDescent="0.3">
      <c r="A41" s="1096"/>
      <c r="B41" s="1079" t="s">
        <v>88</v>
      </c>
      <c r="C41" s="1080"/>
      <c r="D41" s="1081"/>
      <c r="E41" s="721">
        <v>78721.613641999997</v>
      </c>
      <c r="F41" s="722">
        <v>78721.613641999997</v>
      </c>
      <c r="G41" s="722">
        <v>8683</v>
      </c>
      <c r="H41" s="722">
        <v>70038.613642000011</v>
      </c>
      <c r="I41" s="722">
        <v>34102.975541339998</v>
      </c>
      <c r="J41" s="723">
        <v>0.48691677016418683</v>
      </c>
      <c r="K41" s="722">
        <v>2613.7814960100009</v>
      </c>
      <c r="L41" s="721">
        <v>35935.638100659999</v>
      </c>
      <c r="M41" s="721">
        <v>31489.194045330001</v>
      </c>
      <c r="N41" s="723">
        <v>0.44959762062518749</v>
      </c>
      <c r="O41" s="721">
        <v>3369.6515419999996</v>
      </c>
      <c r="P41" s="723">
        <v>4.8111339827824957E-2</v>
      </c>
      <c r="Q41" s="722">
        <v>3242.9354910000002</v>
      </c>
    </row>
    <row r="42" spans="1:17" ht="26.25" customHeight="1" thickBot="1" x14ac:dyDescent="0.3">
      <c r="A42" s="1094"/>
      <c r="B42" s="1015" t="s">
        <v>76</v>
      </c>
      <c r="C42" s="1016"/>
      <c r="D42" s="1017"/>
      <c r="E42" s="725">
        <v>92408.660040000002</v>
      </c>
      <c r="F42" s="726">
        <v>92408.660040000002</v>
      </c>
      <c r="G42" s="726">
        <v>8733</v>
      </c>
      <c r="H42" s="726">
        <v>83675.660040000017</v>
      </c>
      <c r="I42" s="726">
        <v>39136.594690339996</v>
      </c>
      <c r="J42" s="727">
        <v>0.46771778880060555</v>
      </c>
      <c r="K42" s="726">
        <v>2980.2454994100008</v>
      </c>
      <c r="L42" s="725">
        <v>44539.065349660021</v>
      </c>
      <c r="M42" s="725">
        <v>36156.349190929999</v>
      </c>
      <c r="N42" s="727">
        <v>0.43210115311484781</v>
      </c>
      <c r="O42" s="725">
        <v>5170.3087779999996</v>
      </c>
      <c r="P42" s="727">
        <v>6.1789877433036121E-2</v>
      </c>
      <c r="Q42" s="875">
        <v>4920.8128420000003</v>
      </c>
    </row>
    <row r="43" spans="1:17" ht="20.25" customHeight="1" thickBot="1" x14ac:dyDescent="0.3">
      <c r="A43" s="1063" t="s">
        <v>542</v>
      </c>
      <c r="B43" s="1063"/>
      <c r="C43" s="1063"/>
      <c r="D43" s="1063"/>
      <c r="E43" s="1063"/>
      <c r="F43" s="1063"/>
      <c r="G43" s="1063"/>
      <c r="H43" s="1063"/>
      <c r="I43" s="1063"/>
      <c r="J43" s="1063"/>
      <c r="K43" s="1063"/>
      <c r="L43" s="1063"/>
      <c r="M43" s="1063"/>
      <c r="N43" s="1063"/>
      <c r="O43" s="1063"/>
      <c r="P43" s="1063"/>
      <c r="Q43" s="876"/>
    </row>
    <row r="44" spans="1:17" s="179" customFormat="1" ht="48.75" customHeight="1" thickBot="1" x14ac:dyDescent="0.3">
      <c r="A44" s="633" t="s">
        <v>6</v>
      </c>
      <c r="B44" s="861" t="s">
        <v>7</v>
      </c>
      <c r="C44" s="861" t="s">
        <v>484</v>
      </c>
      <c r="D44" s="861" t="s">
        <v>182</v>
      </c>
      <c r="E44" s="864" t="s">
        <v>101</v>
      </c>
      <c r="F44" s="861" t="s">
        <v>181</v>
      </c>
      <c r="G44" s="861" t="s">
        <v>104</v>
      </c>
      <c r="H44" s="861" t="s">
        <v>368</v>
      </c>
      <c r="I44" s="861" t="s">
        <v>24</v>
      </c>
      <c r="J44" s="865" t="s">
        <v>346</v>
      </c>
      <c r="K44" s="861" t="s">
        <v>186</v>
      </c>
      <c r="L44" s="861" t="s">
        <v>183</v>
      </c>
      <c r="M44" s="864" t="s">
        <v>25</v>
      </c>
      <c r="N44" s="861" t="s">
        <v>43</v>
      </c>
      <c r="O44" s="864" t="s">
        <v>86</v>
      </c>
      <c r="P44" s="861" t="s">
        <v>269</v>
      </c>
      <c r="Q44" s="861" t="s">
        <v>28</v>
      </c>
    </row>
    <row r="45" spans="1:17" ht="27" customHeight="1" x14ac:dyDescent="0.25">
      <c r="A45" s="1047" t="s">
        <v>241</v>
      </c>
      <c r="B45" s="703" t="s">
        <v>108</v>
      </c>
      <c r="C45" s="810" t="s">
        <v>109</v>
      </c>
      <c r="D45" s="281" t="s">
        <v>109</v>
      </c>
      <c r="E45" s="699">
        <v>6525</v>
      </c>
      <c r="F45" s="700">
        <v>5875</v>
      </c>
      <c r="G45" s="700">
        <v>0</v>
      </c>
      <c r="H45" s="700">
        <v>5875</v>
      </c>
      <c r="I45" s="700">
        <v>5780.7506813</v>
      </c>
      <c r="J45" s="701">
        <v>0.98395756277446811</v>
      </c>
      <c r="K45" s="700">
        <v>3249.4303362999999</v>
      </c>
      <c r="L45" s="699">
        <v>94.249318700000003</v>
      </c>
      <c r="M45" s="699">
        <v>2531.3203450000001</v>
      </c>
      <c r="N45" s="702">
        <v>0.43086303744680854</v>
      </c>
      <c r="O45" s="699">
        <v>2517.5264560000001</v>
      </c>
      <c r="P45" s="702">
        <v>0.42851514144680852</v>
      </c>
      <c r="Q45" s="877">
        <v>2517.5264560000001</v>
      </c>
    </row>
    <row r="46" spans="1:17" ht="42" customHeight="1" x14ac:dyDescent="0.25">
      <c r="A46" s="1048"/>
      <c r="B46" s="703" t="s">
        <v>110</v>
      </c>
      <c r="C46" s="810" t="s">
        <v>111</v>
      </c>
      <c r="D46" s="281" t="s">
        <v>111</v>
      </c>
      <c r="E46" s="699">
        <v>2246</v>
      </c>
      <c r="F46" s="700">
        <v>2246</v>
      </c>
      <c r="G46" s="700">
        <v>0</v>
      </c>
      <c r="H46" s="700">
        <v>2246</v>
      </c>
      <c r="I46" s="700">
        <v>2133.6999999999998</v>
      </c>
      <c r="J46" s="701">
        <v>0.95</v>
      </c>
      <c r="K46" s="700">
        <v>1319.1224249999998</v>
      </c>
      <c r="L46" s="699">
        <v>112.30000000000018</v>
      </c>
      <c r="M46" s="699">
        <v>814.57757500000002</v>
      </c>
      <c r="N46" s="702">
        <v>0.36267924087266251</v>
      </c>
      <c r="O46" s="699">
        <v>814.57757500000002</v>
      </c>
      <c r="P46" s="702">
        <v>0.36267924087266251</v>
      </c>
      <c r="Q46" s="877">
        <v>814.57757500000002</v>
      </c>
    </row>
    <row r="47" spans="1:17" ht="38.25" customHeight="1" x14ac:dyDescent="0.25">
      <c r="A47" s="1048"/>
      <c r="B47" s="703" t="s">
        <v>112</v>
      </c>
      <c r="C47" s="810" t="s">
        <v>113</v>
      </c>
      <c r="D47" s="281" t="s">
        <v>113</v>
      </c>
      <c r="E47" s="699">
        <v>320</v>
      </c>
      <c r="F47" s="700">
        <v>970</v>
      </c>
      <c r="G47" s="700">
        <v>0</v>
      </c>
      <c r="H47" s="700">
        <v>970</v>
      </c>
      <c r="I47" s="700">
        <v>571.4993187</v>
      </c>
      <c r="J47" s="701">
        <v>0.58917455536082475</v>
      </c>
      <c r="K47" s="700">
        <v>231.90942669999998</v>
      </c>
      <c r="L47" s="699">
        <v>398.5006813</v>
      </c>
      <c r="M47" s="699">
        <v>339.58989200000002</v>
      </c>
      <c r="N47" s="702">
        <v>0.35009267216494849</v>
      </c>
      <c r="O47" s="699">
        <v>339.58989200000002</v>
      </c>
      <c r="P47" s="702">
        <v>0.35009267216494849</v>
      </c>
      <c r="Q47" s="877">
        <v>339.58989200000002</v>
      </c>
    </row>
    <row r="48" spans="1:17" ht="24" customHeight="1" x14ac:dyDescent="0.25">
      <c r="A48" s="1048"/>
      <c r="B48" s="1064" t="s">
        <v>46</v>
      </c>
      <c r="C48" s="1064"/>
      <c r="D48" s="334" t="s">
        <v>283</v>
      </c>
      <c r="E48" s="717">
        <v>9091</v>
      </c>
      <c r="F48" s="718">
        <v>9091</v>
      </c>
      <c r="G48" s="718">
        <v>0</v>
      </c>
      <c r="H48" s="718">
        <v>9091</v>
      </c>
      <c r="I48" s="718">
        <v>8485.9500000000007</v>
      </c>
      <c r="J48" s="719">
        <v>0.93344516554834456</v>
      </c>
      <c r="K48" s="718">
        <v>4800.4621879999995</v>
      </c>
      <c r="L48" s="717">
        <v>605.04999999999927</v>
      </c>
      <c r="M48" s="717">
        <v>3685.4878120000003</v>
      </c>
      <c r="N48" s="719">
        <v>0.40539960532394681</v>
      </c>
      <c r="O48" s="717">
        <v>3671.6939229999998</v>
      </c>
      <c r="P48" s="719">
        <v>0.40388229270707293</v>
      </c>
      <c r="Q48" s="878">
        <v>3671.6939229999998</v>
      </c>
    </row>
    <row r="49" spans="1:18" ht="36.75" customHeight="1" x14ac:dyDescent="0.25">
      <c r="A49" s="1048"/>
      <c r="B49" s="703" t="s">
        <v>319</v>
      </c>
      <c r="C49" s="810" t="s">
        <v>320</v>
      </c>
      <c r="D49" s="281" t="s">
        <v>320</v>
      </c>
      <c r="E49" s="699">
        <v>4729.2</v>
      </c>
      <c r="F49" s="700">
        <v>4729.2</v>
      </c>
      <c r="G49" s="700">
        <v>0</v>
      </c>
      <c r="H49" s="700">
        <v>4729.2</v>
      </c>
      <c r="I49" s="700">
        <v>4440.0160893800003</v>
      </c>
      <c r="J49" s="701">
        <v>0.93885141025543439</v>
      </c>
      <c r="K49" s="700">
        <v>357.1443500700002</v>
      </c>
      <c r="L49" s="699">
        <v>289.18391061999955</v>
      </c>
      <c r="M49" s="699">
        <v>4082.8717393100001</v>
      </c>
      <c r="N49" s="702">
        <v>0.86333243240082891</v>
      </c>
      <c r="O49" s="699">
        <v>1500.9291465199999</v>
      </c>
      <c r="P49" s="702">
        <v>0.31737485124756831</v>
      </c>
      <c r="Q49" s="879">
        <v>1463.72321053</v>
      </c>
    </row>
    <row r="50" spans="1:18" ht="24" customHeight="1" x14ac:dyDescent="0.25">
      <c r="A50" s="1048"/>
      <c r="B50" s="1064" t="s">
        <v>176</v>
      </c>
      <c r="C50" s="1064"/>
      <c r="D50" s="334" t="s">
        <v>176</v>
      </c>
      <c r="E50" s="717">
        <v>4729.2</v>
      </c>
      <c r="F50" s="718">
        <v>4729.2</v>
      </c>
      <c r="G50" s="718">
        <v>0</v>
      </c>
      <c r="H50" s="718">
        <v>4729.2</v>
      </c>
      <c r="I50" s="718">
        <v>4440.0160893800003</v>
      </c>
      <c r="J50" s="719">
        <v>0.93885141025543439</v>
      </c>
      <c r="K50" s="718">
        <v>357.1443500700002</v>
      </c>
      <c r="L50" s="717">
        <v>289.18391061999955</v>
      </c>
      <c r="M50" s="717">
        <v>4082.8717393100001</v>
      </c>
      <c r="N50" s="719">
        <v>0.86333243240082891</v>
      </c>
      <c r="O50" s="717">
        <v>1500.9291465199999</v>
      </c>
      <c r="P50" s="719">
        <v>0.31737485124756831</v>
      </c>
      <c r="Q50" s="878">
        <v>1463.72321053</v>
      </c>
    </row>
    <row r="51" spans="1:18" ht="45" x14ac:dyDescent="0.25">
      <c r="A51" s="1048"/>
      <c r="B51" s="698" t="s">
        <v>122</v>
      </c>
      <c r="C51" s="809" t="s">
        <v>35</v>
      </c>
      <c r="D51" s="29" t="s">
        <v>35</v>
      </c>
      <c r="E51" s="699">
        <v>54540.5</v>
      </c>
      <c r="F51" s="700">
        <v>71540.5</v>
      </c>
      <c r="G51" s="700">
        <v>13417.479388</v>
      </c>
      <c r="H51" s="700">
        <v>58123.020612</v>
      </c>
      <c r="I51" s="700">
        <v>34370.310016000003</v>
      </c>
      <c r="J51" s="701">
        <v>0.59133729895833997</v>
      </c>
      <c r="K51" s="700">
        <v>13225.469992000002</v>
      </c>
      <c r="L51" s="699">
        <v>23752.710595999997</v>
      </c>
      <c r="M51" s="699">
        <v>21144.840024000001</v>
      </c>
      <c r="N51" s="701">
        <v>0.36379458261731268</v>
      </c>
      <c r="O51" s="699">
        <v>5767.7371949999997</v>
      </c>
      <c r="P51" s="701">
        <v>9.923326651418389E-2</v>
      </c>
      <c r="Q51" s="877">
        <v>5387.0455499999998</v>
      </c>
    </row>
    <row r="52" spans="1:18" ht="19.5" x14ac:dyDescent="0.25">
      <c r="A52" s="1048"/>
      <c r="B52" s="1064" t="s">
        <v>47</v>
      </c>
      <c r="C52" s="1064"/>
      <c r="D52" s="334" t="s">
        <v>47</v>
      </c>
      <c r="E52" s="717">
        <v>54540.5</v>
      </c>
      <c r="F52" s="718">
        <v>71540.5</v>
      </c>
      <c r="G52" s="718">
        <v>13417.479388</v>
      </c>
      <c r="H52" s="718">
        <v>58123.020612</v>
      </c>
      <c r="I52" s="718">
        <v>34370.310016000003</v>
      </c>
      <c r="J52" s="719">
        <v>0.59133729895833997</v>
      </c>
      <c r="K52" s="718">
        <v>13225.469992000002</v>
      </c>
      <c r="L52" s="717">
        <v>23752.710595999997</v>
      </c>
      <c r="M52" s="717">
        <v>21144.840024000001</v>
      </c>
      <c r="N52" s="719">
        <v>0.36379458261731268</v>
      </c>
      <c r="O52" s="717">
        <v>5767.7371949999997</v>
      </c>
      <c r="P52" s="719">
        <v>9.923326651418389E-2</v>
      </c>
      <c r="Q52" s="878">
        <v>5387.0455499999998</v>
      </c>
    </row>
    <row r="53" spans="1:18" ht="27" customHeight="1" x14ac:dyDescent="0.25">
      <c r="A53" s="1048"/>
      <c r="B53" s="698" t="s">
        <v>154</v>
      </c>
      <c r="C53" s="809" t="s">
        <v>155</v>
      </c>
      <c r="D53" s="29" t="s">
        <v>155</v>
      </c>
      <c r="E53" s="699">
        <v>91.1</v>
      </c>
      <c r="F53" s="700">
        <v>91.1</v>
      </c>
      <c r="G53" s="700">
        <v>0</v>
      </c>
      <c r="H53" s="700">
        <v>91.1</v>
      </c>
      <c r="I53" s="700">
        <v>0</v>
      </c>
      <c r="J53" s="701">
        <v>0</v>
      </c>
      <c r="K53" s="700">
        <v>0</v>
      </c>
      <c r="L53" s="699">
        <v>91.1</v>
      </c>
      <c r="M53" s="699">
        <v>0</v>
      </c>
      <c r="N53" s="701">
        <v>0</v>
      </c>
      <c r="O53" s="699">
        <v>0</v>
      </c>
      <c r="P53" s="701">
        <v>0</v>
      </c>
      <c r="Q53" s="877">
        <v>0</v>
      </c>
    </row>
    <row r="54" spans="1:18" ht="19.5" x14ac:dyDescent="0.25">
      <c r="A54" s="1048"/>
      <c r="B54" s="1064" t="s">
        <v>536</v>
      </c>
      <c r="C54" s="1064"/>
      <c r="D54" s="863"/>
      <c r="E54" s="717">
        <v>91.1</v>
      </c>
      <c r="F54" s="718">
        <v>91.1</v>
      </c>
      <c r="G54" s="718">
        <v>0</v>
      </c>
      <c r="H54" s="718">
        <v>91.1</v>
      </c>
      <c r="I54" s="718">
        <v>0</v>
      </c>
      <c r="J54" s="719">
        <v>0</v>
      </c>
      <c r="K54" s="718">
        <v>0</v>
      </c>
      <c r="L54" s="717">
        <v>91.1</v>
      </c>
      <c r="M54" s="717">
        <v>0</v>
      </c>
      <c r="N54" s="719">
        <v>0</v>
      </c>
      <c r="O54" s="717">
        <v>0</v>
      </c>
      <c r="P54" s="719">
        <v>0</v>
      </c>
      <c r="Q54" s="878">
        <v>0</v>
      </c>
    </row>
    <row r="55" spans="1:18" ht="90" x14ac:dyDescent="0.25">
      <c r="A55" s="1048"/>
      <c r="B55" s="698" t="s">
        <v>478</v>
      </c>
      <c r="C55" s="809" t="s">
        <v>518</v>
      </c>
      <c r="D55" s="29" t="s">
        <v>460</v>
      </c>
      <c r="E55" s="699">
        <v>4000</v>
      </c>
      <c r="F55" s="700">
        <v>4000</v>
      </c>
      <c r="G55" s="700">
        <v>0</v>
      </c>
      <c r="H55" s="700">
        <v>4000</v>
      </c>
      <c r="I55" s="700">
        <v>3963.7076670000001</v>
      </c>
      <c r="J55" s="701">
        <v>0.99092691675</v>
      </c>
      <c r="K55" s="700">
        <v>2517.0129280000001</v>
      </c>
      <c r="L55" s="699">
        <v>36.292332999999871</v>
      </c>
      <c r="M55" s="699">
        <v>1446.694739</v>
      </c>
      <c r="N55" s="701">
        <v>0.36167368475</v>
      </c>
      <c r="O55" s="699">
        <v>42.733331999999997</v>
      </c>
      <c r="P55" s="701">
        <v>1.0683333E-2</v>
      </c>
      <c r="Q55" s="877">
        <v>42.733331999999997</v>
      </c>
    </row>
    <row r="56" spans="1:18" ht="20.25" thickBot="1" x14ac:dyDescent="0.3">
      <c r="A56" s="1048"/>
      <c r="B56" s="1075" t="s">
        <v>88</v>
      </c>
      <c r="C56" s="1075"/>
      <c r="D56" s="881" t="s">
        <v>88</v>
      </c>
      <c r="E56" s="721">
        <v>4000</v>
      </c>
      <c r="F56" s="722">
        <v>4000</v>
      </c>
      <c r="G56" s="722">
        <v>0</v>
      </c>
      <c r="H56" s="722">
        <v>4000</v>
      </c>
      <c r="I56" s="722">
        <v>3963.7076670000001</v>
      </c>
      <c r="J56" s="723">
        <v>0.99092691675</v>
      </c>
      <c r="K56" s="722">
        <v>2517.0129280000001</v>
      </c>
      <c r="L56" s="722">
        <v>36.292332999999871</v>
      </c>
      <c r="M56" s="721">
        <v>1446.694739</v>
      </c>
      <c r="N56" s="723">
        <v>0.36167368475</v>
      </c>
      <c r="O56" s="721">
        <v>42.733331999999997</v>
      </c>
      <c r="P56" s="723">
        <v>1.0683333E-2</v>
      </c>
      <c r="Q56" s="880">
        <v>42.733331999999997</v>
      </c>
    </row>
    <row r="57" spans="1:18" ht="27" customHeight="1" thickBot="1" x14ac:dyDescent="0.3">
      <c r="A57" s="1111"/>
      <c r="B57" s="1015" t="s">
        <v>76</v>
      </c>
      <c r="C57" s="1016"/>
      <c r="D57" s="1017"/>
      <c r="E57" s="725">
        <v>72451.799999999988</v>
      </c>
      <c r="F57" s="726">
        <v>89451.8</v>
      </c>
      <c r="G57" s="726">
        <v>13417.479388</v>
      </c>
      <c r="H57" s="726">
        <v>76034.320611999996</v>
      </c>
      <c r="I57" s="726">
        <v>51259.983772380008</v>
      </c>
      <c r="J57" s="727">
        <v>0.67416902472184359</v>
      </c>
      <c r="K57" s="726">
        <v>20900.089458070001</v>
      </c>
      <c r="L57" s="725">
        <v>24774.336839619995</v>
      </c>
      <c r="M57" s="725">
        <v>30359.89431431</v>
      </c>
      <c r="N57" s="727">
        <v>0.39929197854262799</v>
      </c>
      <c r="O57" s="725">
        <v>10983.093596520001</v>
      </c>
      <c r="P57" s="727">
        <v>0.14444915806595121</v>
      </c>
      <c r="Q57" s="875">
        <v>10565.19601553</v>
      </c>
    </row>
    <row r="58" spans="1:18" ht="21.75" customHeight="1" thickBot="1" x14ac:dyDescent="0.3">
      <c r="A58" s="1063" t="s">
        <v>542</v>
      </c>
      <c r="B58" s="1063"/>
      <c r="C58" s="1063"/>
      <c r="D58" s="1063"/>
      <c r="E58" s="1063"/>
      <c r="F58" s="1063"/>
      <c r="G58" s="1063"/>
      <c r="H58" s="1063"/>
      <c r="I58" s="1063"/>
      <c r="J58" s="1063"/>
      <c r="K58" s="1063"/>
      <c r="L58" s="1063"/>
      <c r="M58" s="1063"/>
      <c r="N58" s="1063"/>
      <c r="O58" s="1063"/>
      <c r="P58" s="1063"/>
    </row>
    <row r="59" spans="1:18" s="179" customFormat="1" ht="47.25" customHeight="1" thickBot="1" x14ac:dyDescent="0.3">
      <c r="A59" s="633" t="s">
        <v>6</v>
      </c>
      <c r="B59" s="661" t="s">
        <v>7</v>
      </c>
      <c r="C59" s="632" t="s">
        <v>484</v>
      </c>
      <c r="D59" s="634" t="s">
        <v>182</v>
      </c>
      <c r="E59" s="660" t="s">
        <v>101</v>
      </c>
      <c r="F59" s="634" t="s">
        <v>181</v>
      </c>
      <c r="G59" s="634" t="s">
        <v>104</v>
      </c>
      <c r="H59" s="634" t="s">
        <v>368</v>
      </c>
      <c r="I59" s="634" t="s">
        <v>24</v>
      </c>
      <c r="J59" s="635" t="s">
        <v>346</v>
      </c>
      <c r="K59" s="634" t="s">
        <v>186</v>
      </c>
      <c r="L59" s="634" t="s">
        <v>183</v>
      </c>
      <c r="M59" s="660" t="s">
        <v>25</v>
      </c>
      <c r="N59" s="634" t="s">
        <v>43</v>
      </c>
      <c r="O59" s="660" t="s">
        <v>86</v>
      </c>
      <c r="P59" s="634" t="s">
        <v>269</v>
      </c>
      <c r="Q59" s="660" t="s">
        <v>28</v>
      </c>
    </row>
    <row r="60" spans="1:18" ht="102" customHeight="1" x14ac:dyDescent="0.25">
      <c r="A60" s="1102" t="s">
        <v>301</v>
      </c>
      <c r="B60" s="744" t="s">
        <v>151</v>
      </c>
      <c r="C60" s="815" t="s">
        <v>90</v>
      </c>
      <c r="D60" s="637" t="s">
        <v>90</v>
      </c>
      <c r="E60" s="712">
        <v>1534.8</v>
      </c>
      <c r="F60" s="713">
        <v>1534.8</v>
      </c>
      <c r="G60" s="713">
        <v>200</v>
      </c>
      <c r="H60" s="713">
        <v>1334.8</v>
      </c>
      <c r="I60" s="713">
        <v>1318.84</v>
      </c>
      <c r="J60" s="701">
        <v>0.98804315253221453</v>
      </c>
      <c r="K60" s="700">
        <v>434.01320599999997</v>
      </c>
      <c r="L60" s="712">
        <v>15.960000000000036</v>
      </c>
      <c r="M60" s="712">
        <v>884.82679399999995</v>
      </c>
      <c r="N60" s="701">
        <v>0.66289091549295776</v>
      </c>
      <c r="O60" s="712">
        <v>460.93441200000001</v>
      </c>
      <c r="P60" s="701">
        <v>0.34532095594845674</v>
      </c>
      <c r="Q60" s="713">
        <v>421.51741199999998</v>
      </c>
    </row>
    <row r="61" spans="1:18" ht="23.25" customHeight="1" x14ac:dyDescent="0.25">
      <c r="A61" s="1103"/>
      <c r="B61" s="1025" t="s">
        <v>47</v>
      </c>
      <c r="C61" s="1026"/>
      <c r="D61" s="334" t="s">
        <v>47</v>
      </c>
      <c r="E61" s="717">
        <v>1534.8</v>
      </c>
      <c r="F61" s="718">
        <v>1534.8</v>
      </c>
      <c r="G61" s="718">
        <v>200</v>
      </c>
      <c r="H61" s="718">
        <v>1334.8</v>
      </c>
      <c r="I61" s="718">
        <v>1318.84</v>
      </c>
      <c r="J61" s="719">
        <v>0.98804315253221453</v>
      </c>
      <c r="K61" s="718">
        <v>434.01320599999997</v>
      </c>
      <c r="L61" s="717">
        <v>15.960000000000036</v>
      </c>
      <c r="M61" s="717">
        <v>884.82679399999995</v>
      </c>
      <c r="N61" s="719">
        <v>0.66289091549295776</v>
      </c>
      <c r="O61" s="717">
        <v>460.93441200000001</v>
      </c>
      <c r="P61" s="719">
        <v>0.34532095594845674</v>
      </c>
      <c r="Q61" s="718">
        <v>421.51741199999998</v>
      </c>
    </row>
    <row r="62" spans="1:18" ht="103.5" customHeight="1" x14ac:dyDescent="0.25">
      <c r="A62" s="1103"/>
      <c r="B62" s="745" t="s">
        <v>462</v>
      </c>
      <c r="C62" s="816" t="s">
        <v>519</v>
      </c>
      <c r="D62" s="638" t="s">
        <v>460</v>
      </c>
      <c r="E62" s="699">
        <v>2997.2460000000001</v>
      </c>
      <c r="F62" s="700">
        <v>2997.2460000000001</v>
      </c>
      <c r="G62" s="700">
        <v>0</v>
      </c>
      <c r="H62" s="700">
        <v>2997.2460000000001</v>
      </c>
      <c r="I62" s="700">
        <v>2840.1471099999999</v>
      </c>
      <c r="J62" s="701">
        <v>0.94758558690210937</v>
      </c>
      <c r="K62" s="700">
        <v>1876.176363</v>
      </c>
      <c r="L62" s="699">
        <v>157.09889000000021</v>
      </c>
      <c r="M62" s="699">
        <v>963.97074699999996</v>
      </c>
      <c r="N62" s="701">
        <v>0.32161882841782086</v>
      </c>
      <c r="O62" s="699">
        <v>332.57071500000001</v>
      </c>
      <c r="P62" s="701">
        <v>0.1109587651464044</v>
      </c>
      <c r="Q62" s="700">
        <v>289.40071499999999</v>
      </c>
    </row>
    <row r="63" spans="1:18" ht="27.75" customHeight="1" thickBot="1" x14ac:dyDescent="0.3">
      <c r="A63" s="1103"/>
      <c r="B63" s="1032" t="s">
        <v>88</v>
      </c>
      <c r="C63" s="1033"/>
      <c r="D63" s="881" t="s">
        <v>88</v>
      </c>
      <c r="E63" s="721">
        <v>2997.2460000000001</v>
      </c>
      <c r="F63" s="722">
        <v>2997.2460000000001</v>
      </c>
      <c r="G63" s="722">
        <v>0</v>
      </c>
      <c r="H63" s="722">
        <v>2997.2460000000001</v>
      </c>
      <c r="I63" s="722">
        <v>2840.1471099999999</v>
      </c>
      <c r="J63" s="723">
        <v>0.94758558690210937</v>
      </c>
      <c r="K63" s="722">
        <v>1876.176363</v>
      </c>
      <c r="L63" s="721">
        <v>157.09889000000021</v>
      </c>
      <c r="M63" s="721">
        <v>963.97074699999996</v>
      </c>
      <c r="N63" s="723">
        <v>0.32161882841782086</v>
      </c>
      <c r="O63" s="721">
        <v>332.57071500000001</v>
      </c>
      <c r="P63" s="723">
        <v>0.1109587651464044</v>
      </c>
      <c r="Q63" s="722">
        <v>289.40071499999999</v>
      </c>
    </row>
    <row r="64" spans="1:18" ht="35.25" customHeight="1" thickBot="1" x14ac:dyDescent="0.3">
      <c r="A64" s="1104"/>
      <c r="B64" s="1015" t="s">
        <v>76</v>
      </c>
      <c r="C64" s="1016"/>
      <c r="D64" s="1017"/>
      <c r="E64" s="725">
        <v>4532.0460000000003</v>
      </c>
      <c r="F64" s="726">
        <v>4532.0460000000003</v>
      </c>
      <c r="G64" s="726">
        <v>200</v>
      </c>
      <c r="H64" s="726">
        <v>4332.0460000000003</v>
      </c>
      <c r="I64" s="726">
        <v>4158.98711</v>
      </c>
      <c r="J64" s="727">
        <v>0.96005146528914964</v>
      </c>
      <c r="K64" s="726">
        <v>2310.1895690000001</v>
      </c>
      <c r="L64" s="725">
        <v>173.05889000000025</v>
      </c>
      <c r="M64" s="725">
        <v>1848.7975409999999</v>
      </c>
      <c r="N64" s="727">
        <v>0.42677237060732959</v>
      </c>
      <c r="O64" s="725">
        <v>793.50512700000002</v>
      </c>
      <c r="P64" s="727">
        <v>0.18317098364144793</v>
      </c>
      <c r="Q64" s="875">
        <v>710.91812699999991</v>
      </c>
      <c r="R64" s="173"/>
    </row>
    <row r="65" spans="1:18" ht="21.75" customHeight="1" thickBot="1" x14ac:dyDescent="0.3">
      <c r="A65" s="1108" t="s">
        <v>542</v>
      </c>
      <c r="B65" s="1108"/>
      <c r="C65" s="1108"/>
      <c r="D65" s="1108"/>
      <c r="E65" s="1108"/>
      <c r="F65" s="1108"/>
      <c r="G65" s="1108"/>
      <c r="H65" s="1108"/>
      <c r="I65" s="1108"/>
      <c r="J65" s="1108"/>
      <c r="K65" s="1108"/>
      <c r="L65" s="1108"/>
      <c r="M65" s="1108"/>
      <c r="N65" s="1108"/>
      <c r="O65" s="1108"/>
      <c r="P65" s="1108"/>
    </row>
    <row r="66" spans="1:18" ht="68.25" customHeight="1" thickBot="1" x14ac:dyDescent="0.3">
      <c r="A66" s="617" t="s">
        <v>6</v>
      </c>
      <c r="B66" s="866" t="s">
        <v>7</v>
      </c>
      <c r="C66" s="811" t="s">
        <v>484</v>
      </c>
      <c r="D66" s="618" t="s">
        <v>182</v>
      </c>
      <c r="E66" s="660" t="s">
        <v>101</v>
      </c>
      <c r="F66" s="634" t="s">
        <v>181</v>
      </c>
      <c r="G66" s="660" t="s">
        <v>104</v>
      </c>
      <c r="H66" s="634" t="s">
        <v>368</v>
      </c>
      <c r="I66" s="867" t="s">
        <v>24</v>
      </c>
      <c r="J66" s="868" t="s">
        <v>346</v>
      </c>
      <c r="K66" s="867" t="s">
        <v>186</v>
      </c>
      <c r="L66" s="867" t="s">
        <v>183</v>
      </c>
      <c r="M66" s="660" t="s">
        <v>25</v>
      </c>
      <c r="N66" s="634" t="s">
        <v>43</v>
      </c>
      <c r="O66" s="660" t="s">
        <v>86</v>
      </c>
      <c r="P66" s="660" t="s">
        <v>269</v>
      </c>
      <c r="Q66" s="660" t="s">
        <v>28</v>
      </c>
    </row>
    <row r="67" spans="1:18" ht="42.75" customHeight="1" x14ac:dyDescent="0.25">
      <c r="A67" s="1105" t="s">
        <v>389</v>
      </c>
      <c r="B67" s="747" t="s">
        <v>352</v>
      </c>
      <c r="C67" s="818" t="s">
        <v>33</v>
      </c>
      <c r="D67" s="301" t="s">
        <v>33</v>
      </c>
      <c r="E67" s="748">
        <v>2800</v>
      </c>
      <c r="F67" s="732">
        <v>2800</v>
      </c>
      <c r="G67" s="732">
        <v>0</v>
      </c>
      <c r="H67" s="732">
        <v>2800</v>
      </c>
      <c r="I67" s="732">
        <v>2486.5268569999998</v>
      </c>
      <c r="J67" s="749">
        <v>0.88804530607142851</v>
      </c>
      <c r="K67" s="732">
        <v>282.96371899999986</v>
      </c>
      <c r="L67" s="748">
        <v>313.47314300000016</v>
      </c>
      <c r="M67" s="748">
        <v>2203.563138</v>
      </c>
      <c r="N67" s="750">
        <v>0.786986835</v>
      </c>
      <c r="O67" s="748">
        <v>824.50662999999997</v>
      </c>
      <c r="P67" s="702">
        <v>0.29446665357142854</v>
      </c>
      <c r="Q67" s="732">
        <v>759.86262999999997</v>
      </c>
    </row>
    <row r="68" spans="1:18" ht="24.75" customHeight="1" x14ac:dyDescent="0.25">
      <c r="A68" s="1106"/>
      <c r="B68" s="1025" t="s">
        <v>47</v>
      </c>
      <c r="C68" s="1026"/>
      <c r="D68" s="334" t="s">
        <v>47</v>
      </c>
      <c r="E68" s="717">
        <v>2800</v>
      </c>
      <c r="F68" s="718">
        <v>2800</v>
      </c>
      <c r="G68" s="718">
        <v>0</v>
      </c>
      <c r="H68" s="718">
        <v>2800</v>
      </c>
      <c r="I68" s="718">
        <v>2486.5268569999998</v>
      </c>
      <c r="J68" s="719">
        <v>0.88804530607142851</v>
      </c>
      <c r="K68" s="718">
        <v>282.96371899999986</v>
      </c>
      <c r="L68" s="717">
        <v>313.47314300000016</v>
      </c>
      <c r="M68" s="717">
        <v>2203.563138</v>
      </c>
      <c r="N68" s="719">
        <v>0.786986835</v>
      </c>
      <c r="O68" s="717">
        <v>824.50662999999997</v>
      </c>
      <c r="P68" s="719">
        <v>0.29446665357142854</v>
      </c>
      <c r="Q68" s="718">
        <v>759.86262999999997</v>
      </c>
    </row>
    <row r="69" spans="1:18" ht="108.75" customHeight="1" x14ac:dyDescent="0.25">
      <c r="A69" s="1106"/>
      <c r="B69" s="745" t="s">
        <v>448</v>
      </c>
      <c r="C69" s="816" t="s">
        <v>520</v>
      </c>
      <c r="D69" s="638" t="s">
        <v>436</v>
      </c>
      <c r="E69" s="699">
        <v>11036.096919</v>
      </c>
      <c r="F69" s="699">
        <v>11036.096919</v>
      </c>
      <c r="G69" s="699">
        <v>0</v>
      </c>
      <c r="H69" s="700">
        <v>11036.096919</v>
      </c>
      <c r="I69" s="700">
        <v>11036.096919</v>
      </c>
      <c r="J69" s="701">
        <v>1</v>
      </c>
      <c r="K69" s="700">
        <v>0</v>
      </c>
      <c r="L69" s="700">
        <v>0</v>
      </c>
      <c r="M69" s="699">
        <v>11036.096919</v>
      </c>
      <c r="N69" s="701">
        <v>1</v>
      </c>
      <c r="O69" s="699">
        <v>0</v>
      </c>
      <c r="P69" s="701">
        <v>0</v>
      </c>
      <c r="Q69" s="700">
        <v>0</v>
      </c>
    </row>
    <row r="70" spans="1:18" ht="105.75" customHeight="1" x14ac:dyDescent="0.25">
      <c r="A70" s="1106"/>
      <c r="B70" s="745" t="s">
        <v>448</v>
      </c>
      <c r="C70" s="816" t="s">
        <v>520</v>
      </c>
      <c r="D70" s="638" t="s">
        <v>436</v>
      </c>
      <c r="E70" s="699">
        <v>963.90308100000004</v>
      </c>
      <c r="F70" s="699">
        <v>963.90308100000004</v>
      </c>
      <c r="G70" s="699">
        <v>0</v>
      </c>
      <c r="H70" s="700">
        <v>963.90308100000004</v>
      </c>
      <c r="I70" s="700">
        <v>963.90308100000004</v>
      </c>
      <c r="J70" s="701">
        <v>1</v>
      </c>
      <c r="K70" s="700">
        <v>0</v>
      </c>
      <c r="L70" s="700">
        <v>0</v>
      </c>
      <c r="M70" s="699">
        <v>963.90308100000004</v>
      </c>
      <c r="N70" s="701">
        <v>1</v>
      </c>
      <c r="O70" s="699">
        <v>0</v>
      </c>
      <c r="P70" s="701">
        <v>0</v>
      </c>
      <c r="Q70" s="700">
        <v>0</v>
      </c>
    </row>
    <row r="71" spans="1:18" ht="102" customHeight="1" x14ac:dyDescent="0.25">
      <c r="A71" s="1106"/>
      <c r="B71" s="745" t="s">
        <v>449</v>
      </c>
      <c r="C71" s="816" t="s">
        <v>520</v>
      </c>
      <c r="D71" s="638" t="s">
        <v>450</v>
      </c>
      <c r="E71" s="699">
        <v>11036.096919</v>
      </c>
      <c r="F71" s="699">
        <v>11036.096919</v>
      </c>
      <c r="G71" s="699">
        <v>0</v>
      </c>
      <c r="H71" s="700">
        <v>11036.096919</v>
      </c>
      <c r="I71" s="700">
        <v>11036.096919</v>
      </c>
      <c r="J71" s="701">
        <v>1</v>
      </c>
      <c r="K71" s="700">
        <v>49.72700900000018</v>
      </c>
      <c r="L71" s="700">
        <v>0</v>
      </c>
      <c r="M71" s="699">
        <v>10986.369909999999</v>
      </c>
      <c r="N71" s="701">
        <v>0.99549414894006694</v>
      </c>
      <c r="O71" s="699">
        <v>18.934331</v>
      </c>
      <c r="P71" s="701">
        <v>1.7156727726269074E-3</v>
      </c>
      <c r="Q71" s="700">
        <v>18.934331</v>
      </c>
    </row>
    <row r="72" spans="1:18" ht="106.5" customHeight="1" x14ac:dyDescent="0.25">
      <c r="A72" s="1106"/>
      <c r="B72" s="745" t="s">
        <v>449</v>
      </c>
      <c r="C72" s="816" t="s">
        <v>520</v>
      </c>
      <c r="D72" s="638" t="s">
        <v>450</v>
      </c>
      <c r="E72" s="699">
        <v>16963.903081</v>
      </c>
      <c r="F72" s="699">
        <v>16963.903081</v>
      </c>
      <c r="G72" s="699">
        <v>0</v>
      </c>
      <c r="H72" s="700">
        <v>16963.903081</v>
      </c>
      <c r="I72" s="700">
        <v>14943.271215999999</v>
      </c>
      <c r="J72" s="701">
        <v>0.88088638237604888</v>
      </c>
      <c r="K72" s="700">
        <v>2207.8910509999987</v>
      </c>
      <c r="L72" s="700">
        <v>2020.6318650000012</v>
      </c>
      <c r="M72" s="699">
        <v>12735.380165</v>
      </c>
      <c r="N72" s="701">
        <v>0.75073407954469795</v>
      </c>
      <c r="O72" s="699">
        <v>1719.5269659999999</v>
      </c>
      <c r="P72" s="701">
        <v>0.1013638758597904</v>
      </c>
      <c r="Q72" s="700">
        <v>1576.7911280000001</v>
      </c>
    </row>
    <row r="73" spans="1:18" ht="27" customHeight="1" thickBot="1" x14ac:dyDescent="0.3">
      <c r="A73" s="1106"/>
      <c r="B73" s="1109" t="s">
        <v>88</v>
      </c>
      <c r="C73" s="1110"/>
      <c r="D73" s="334" t="s">
        <v>88</v>
      </c>
      <c r="E73" s="721">
        <v>40000</v>
      </c>
      <c r="F73" s="721">
        <v>40000</v>
      </c>
      <c r="G73" s="721">
        <v>0</v>
      </c>
      <c r="H73" s="721">
        <v>40000</v>
      </c>
      <c r="I73" s="721">
        <v>37979.368134999997</v>
      </c>
      <c r="J73" s="723">
        <v>0.94948420337499995</v>
      </c>
      <c r="K73" s="722">
        <v>2257.6180599999989</v>
      </c>
      <c r="L73" s="721">
        <v>2020.6318650000012</v>
      </c>
      <c r="M73" s="721">
        <v>35721.750075000004</v>
      </c>
      <c r="N73" s="723">
        <v>0.89304375187500007</v>
      </c>
      <c r="O73" s="721">
        <v>1738.4612969999998</v>
      </c>
      <c r="P73" s="723">
        <v>4.3461532424999998E-2</v>
      </c>
      <c r="Q73" s="722">
        <v>1595.725459</v>
      </c>
    </row>
    <row r="74" spans="1:18" ht="37.5" customHeight="1" thickBot="1" x14ac:dyDescent="0.3">
      <c r="A74" s="1113"/>
      <c r="B74" s="1015" t="s">
        <v>76</v>
      </c>
      <c r="C74" s="1016"/>
      <c r="D74" s="1024"/>
      <c r="E74" s="882">
        <v>42800</v>
      </c>
      <c r="F74" s="726">
        <v>42800</v>
      </c>
      <c r="G74" s="726">
        <v>0</v>
      </c>
      <c r="H74" s="726">
        <v>42800</v>
      </c>
      <c r="I74" s="726">
        <v>40465.894991999994</v>
      </c>
      <c r="J74" s="727">
        <v>0.9454648362616821</v>
      </c>
      <c r="K74" s="726">
        <v>2540.5817789999987</v>
      </c>
      <c r="L74" s="725">
        <v>2334.1050080000059</v>
      </c>
      <c r="M74" s="725">
        <v>37925.313213000001</v>
      </c>
      <c r="N74" s="727">
        <v>0.88610544890186915</v>
      </c>
      <c r="O74" s="725">
        <v>2562.9679269999997</v>
      </c>
      <c r="P74" s="727">
        <v>5.9882428200934569E-2</v>
      </c>
      <c r="Q74" s="875">
        <v>2355.5880889999999</v>
      </c>
      <c r="R74" s="173"/>
    </row>
    <row r="75" spans="1:18" ht="18" customHeight="1" thickBot="1" x14ac:dyDescent="0.3">
      <c r="A75" s="1063" t="s">
        <v>542</v>
      </c>
      <c r="B75" s="1063"/>
      <c r="C75" s="1063"/>
      <c r="D75" s="1063"/>
      <c r="E75" s="1063"/>
      <c r="F75" s="1063"/>
      <c r="G75" s="1063"/>
      <c r="H75" s="1063"/>
      <c r="I75" s="1063"/>
      <c r="J75" s="1063"/>
      <c r="K75" s="1063"/>
      <c r="L75" s="1063"/>
      <c r="M75" s="1063"/>
      <c r="N75" s="1063"/>
      <c r="O75" s="1063"/>
      <c r="P75" s="1063"/>
    </row>
    <row r="76" spans="1:18" s="179" customFormat="1" ht="68.25" customHeight="1" thickBot="1" x14ac:dyDescent="0.3">
      <c r="A76" s="633" t="s">
        <v>6</v>
      </c>
      <c r="B76" s="661" t="s">
        <v>7</v>
      </c>
      <c r="C76" s="632" t="s">
        <v>484</v>
      </c>
      <c r="D76" s="634" t="s">
        <v>182</v>
      </c>
      <c r="E76" s="660" t="s">
        <v>101</v>
      </c>
      <c r="F76" s="634" t="s">
        <v>181</v>
      </c>
      <c r="G76" s="634" t="s">
        <v>104</v>
      </c>
      <c r="H76" s="634" t="s">
        <v>368</v>
      </c>
      <c r="I76" s="634" t="s">
        <v>24</v>
      </c>
      <c r="J76" s="635" t="s">
        <v>346</v>
      </c>
      <c r="K76" s="634" t="s">
        <v>186</v>
      </c>
      <c r="L76" s="634" t="s">
        <v>183</v>
      </c>
      <c r="M76" s="660" t="s">
        <v>25</v>
      </c>
      <c r="N76" s="634" t="s">
        <v>43</v>
      </c>
      <c r="O76" s="660" t="s">
        <v>86</v>
      </c>
      <c r="P76" s="660" t="s">
        <v>269</v>
      </c>
      <c r="Q76" s="660" t="s">
        <v>28</v>
      </c>
    </row>
    <row r="77" spans="1:18" ht="60" x14ac:dyDescent="0.25">
      <c r="A77" s="1097" t="s">
        <v>390</v>
      </c>
      <c r="B77" s="703" t="s">
        <v>121</v>
      </c>
      <c r="C77" s="810" t="s">
        <v>39</v>
      </c>
      <c r="D77" s="281" t="s">
        <v>39</v>
      </c>
      <c r="E77" s="699">
        <v>145.19999999999999</v>
      </c>
      <c r="F77" s="699">
        <v>7145.2</v>
      </c>
      <c r="G77" s="699">
        <v>2000</v>
      </c>
      <c r="H77" s="700">
        <v>5145.2</v>
      </c>
      <c r="I77" s="700">
        <v>0</v>
      </c>
      <c r="J77" s="701">
        <v>0</v>
      </c>
      <c r="K77" s="700">
        <v>0</v>
      </c>
      <c r="L77" s="699">
        <v>5145.2</v>
      </c>
      <c r="M77" s="699">
        <v>0</v>
      </c>
      <c r="N77" s="929">
        <v>0</v>
      </c>
      <c r="O77" s="699">
        <v>0</v>
      </c>
      <c r="P77" s="929">
        <v>0</v>
      </c>
      <c r="Q77" s="700">
        <v>0</v>
      </c>
    </row>
    <row r="78" spans="1:18" ht="45" x14ac:dyDescent="0.25">
      <c r="A78" s="1098"/>
      <c r="B78" s="703" t="s">
        <v>123</v>
      </c>
      <c r="C78" s="810" t="s">
        <v>326</v>
      </c>
      <c r="D78" s="281" t="s">
        <v>326</v>
      </c>
      <c r="E78" s="699">
        <v>14892.5</v>
      </c>
      <c r="F78" s="699">
        <v>14892.5</v>
      </c>
      <c r="G78" s="699">
        <v>878.30537900000002</v>
      </c>
      <c r="H78" s="700">
        <v>14014.194621000001</v>
      </c>
      <c r="I78" s="700">
        <v>9181.6392030000006</v>
      </c>
      <c r="J78" s="701">
        <v>0.65516709674072116</v>
      </c>
      <c r="K78" s="700">
        <v>2957.0543890000008</v>
      </c>
      <c r="L78" s="699">
        <v>4832.5554179999999</v>
      </c>
      <c r="M78" s="699">
        <v>6224.5848139999998</v>
      </c>
      <c r="N78" s="701">
        <v>0.44416286360634522</v>
      </c>
      <c r="O78" s="699">
        <v>2304.7385199999999</v>
      </c>
      <c r="P78" s="701">
        <v>0.16445743635858986</v>
      </c>
      <c r="Q78" s="700">
        <v>2232.4266440000001</v>
      </c>
    </row>
    <row r="79" spans="1:18" ht="30" x14ac:dyDescent="0.25">
      <c r="A79" s="1099"/>
      <c r="B79" s="703" t="s">
        <v>124</v>
      </c>
      <c r="C79" s="810" t="s">
        <v>287</v>
      </c>
      <c r="D79" s="281" t="s">
        <v>287</v>
      </c>
      <c r="E79" s="699">
        <v>2748.1</v>
      </c>
      <c r="F79" s="699">
        <v>2748.1</v>
      </c>
      <c r="G79" s="699">
        <v>241.9</v>
      </c>
      <c r="H79" s="700">
        <v>2506.1999999999998</v>
      </c>
      <c r="I79" s="700">
        <v>2083.2493330000002</v>
      </c>
      <c r="J79" s="701">
        <v>0.83123826230947262</v>
      </c>
      <c r="K79" s="700">
        <v>553.19245400000023</v>
      </c>
      <c r="L79" s="699">
        <v>422.95066699999961</v>
      </c>
      <c r="M79" s="699">
        <v>1530.056879</v>
      </c>
      <c r="N79" s="701">
        <v>0.61050869004867936</v>
      </c>
      <c r="O79" s="699">
        <v>462.06054899999998</v>
      </c>
      <c r="P79" s="701">
        <v>0.18436698946612401</v>
      </c>
      <c r="Q79" s="700">
        <v>462.06054899999998</v>
      </c>
    </row>
    <row r="80" spans="1:18" ht="19.5" x14ac:dyDescent="0.25">
      <c r="A80" s="1099"/>
      <c r="B80" s="1029" t="s">
        <v>47</v>
      </c>
      <c r="C80" s="1026"/>
      <c r="D80" s="334" t="s">
        <v>47</v>
      </c>
      <c r="E80" s="717">
        <v>17785.8</v>
      </c>
      <c r="F80" s="718">
        <v>24785.8</v>
      </c>
      <c r="G80" s="718">
        <v>3120.205379</v>
      </c>
      <c r="H80" s="718">
        <v>21665.594621</v>
      </c>
      <c r="I80" s="718">
        <v>11264.888536</v>
      </c>
      <c r="J80" s="719">
        <v>0.51994365873905823</v>
      </c>
      <c r="K80" s="718">
        <v>3510.2468430000008</v>
      </c>
      <c r="L80" s="717">
        <v>10400.706085</v>
      </c>
      <c r="M80" s="717">
        <v>7754.6416929999996</v>
      </c>
      <c r="N80" s="719">
        <v>0.35792424942187323</v>
      </c>
      <c r="O80" s="717">
        <v>2766.7990689999997</v>
      </c>
      <c r="P80" s="719">
        <v>0.1277047372758558</v>
      </c>
      <c r="Q80" s="718">
        <v>2694.4871929999999</v>
      </c>
    </row>
    <row r="81" spans="1:22" ht="54.75" customHeight="1" x14ac:dyDescent="0.25">
      <c r="A81" s="1099"/>
      <c r="B81" s="703" t="s">
        <v>451</v>
      </c>
      <c r="C81" s="810" t="s">
        <v>521</v>
      </c>
      <c r="D81" s="281" t="s">
        <v>452</v>
      </c>
      <c r="E81" s="699">
        <v>1000</v>
      </c>
      <c r="F81" s="700">
        <v>1000</v>
      </c>
      <c r="G81" s="700">
        <v>0</v>
      </c>
      <c r="H81" s="700">
        <v>1000</v>
      </c>
      <c r="I81" s="700">
        <v>325.60000000000002</v>
      </c>
      <c r="J81" s="701">
        <v>0.3256</v>
      </c>
      <c r="K81" s="700">
        <v>325.60000000000002</v>
      </c>
      <c r="L81" s="699">
        <v>674.4</v>
      </c>
      <c r="M81" s="699">
        <v>0</v>
      </c>
      <c r="N81" s="702">
        <v>0</v>
      </c>
      <c r="O81" s="699">
        <v>0</v>
      </c>
      <c r="P81" s="702">
        <v>0</v>
      </c>
      <c r="Q81" s="700">
        <v>0</v>
      </c>
    </row>
    <row r="82" spans="1:22" ht="104.25" customHeight="1" x14ac:dyDescent="0.25">
      <c r="A82" s="1099"/>
      <c r="B82" s="746" t="s">
        <v>453</v>
      </c>
      <c r="C82" s="817" t="s">
        <v>522</v>
      </c>
      <c r="D82" s="639" t="s">
        <v>454</v>
      </c>
      <c r="E82" s="699">
        <v>10000</v>
      </c>
      <c r="F82" s="700">
        <v>10000</v>
      </c>
      <c r="G82" s="700">
        <v>958.1</v>
      </c>
      <c r="H82" s="700">
        <v>9041.9</v>
      </c>
      <c r="I82" s="700">
        <v>3685.9351660000002</v>
      </c>
      <c r="J82" s="701">
        <v>0.40765051217111453</v>
      </c>
      <c r="K82" s="700">
        <v>1189.9546840000003</v>
      </c>
      <c r="L82" s="699">
        <v>5355.9648339999994</v>
      </c>
      <c r="M82" s="699">
        <v>2495.9804819999999</v>
      </c>
      <c r="N82" s="701">
        <v>0.27604601709817628</v>
      </c>
      <c r="O82" s="699">
        <v>480.80666300000001</v>
      </c>
      <c r="P82" s="701">
        <v>5.3175401519592123E-2</v>
      </c>
      <c r="Q82" s="700">
        <v>480.80666300000001</v>
      </c>
    </row>
    <row r="83" spans="1:22" ht="106.5" customHeight="1" x14ac:dyDescent="0.25">
      <c r="A83" s="1099"/>
      <c r="B83" s="746" t="s">
        <v>455</v>
      </c>
      <c r="C83" s="817" t="s">
        <v>522</v>
      </c>
      <c r="D83" s="639" t="s">
        <v>456</v>
      </c>
      <c r="E83" s="699">
        <v>10000</v>
      </c>
      <c r="F83" s="700">
        <v>10000</v>
      </c>
      <c r="G83" s="700">
        <v>0</v>
      </c>
      <c r="H83" s="700">
        <v>10000</v>
      </c>
      <c r="I83" s="700">
        <v>3602.3951670000001</v>
      </c>
      <c r="J83" s="701">
        <v>0.36023951670000004</v>
      </c>
      <c r="K83" s="700">
        <v>1188.9546840000003</v>
      </c>
      <c r="L83" s="699">
        <v>6397.6048329999994</v>
      </c>
      <c r="M83" s="699">
        <v>2413.4404829999999</v>
      </c>
      <c r="N83" s="701">
        <v>0.24134404829999997</v>
      </c>
      <c r="O83" s="699">
        <v>37.299999999999997</v>
      </c>
      <c r="P83" s="701">
        <v>3.7299999999999998E-3</v>
      </c>
      <c r="Q83" s="700">
        <v>37.299999999999997</v>
      </c>
    </row>
    <row r="84" spans="1:22" ht="26.25" customHeight="1" thickBot="1" x14ac:dyDescent="0.3">
      <c r="A84" s="1099"/>
      <c r="B84" s="1030" t="s">
        <v>88</v>
      </c>
      <c r="C84" s="1031"/>
      <c r="D84" s="881" t="s">
        <v>88</v>
      </c>
      <c r="E84" s="721">
        <v>21000</v>
      </c>
      <c r="F84" s="721">
        <v>21000</v>
      </c>
      <c r="G84" s="721">
        <v>958.1</v>
      </c>
      <c r="H84" s="721">
        <v>20041.900000000001</v>
      </c>
      <c r="I84" s="721">
        <v>7613.9303330000002</v>
      </c>
      <c r="J84" s="723">
        <v>0.37990062484095816</v>
      </c>
      <c r="K84" s="722">
        <v>2704.5093680000004</v>
      </c>
      <c r="L84" s="721">
        <v>12427.969666999998</v>
      </c>
      <c r="M84" s="721">
        <v>4909.4209649999993</v>
      </c>
      <c r="N84" s="723">
        <v>0.24495786153009441</v>
      </c>
      <c r="O84" s="721">
        <v>518.10666300000003</v>
      </c>
      <c r="P84" s="723">
        <v>2.5851174938503835E-2</v>
      </c>
      <c r="Q84" s="722">
        <v>518.10666300000003</v>
      </c>
    </row>
    <row r="85" spans="1:22" ht="30" customHeight="1" thickBot="1" x14ac:dyDescent="0.3">
      <c r="A85" s="1100"/>
      <c r="B85" s="1015" t="s">
        <v>76</v>
      </c>
      <c r="C85" s="1016"/>
      <c r="D85" s="1017"/>
      <c r="E85" s="725">
        <v>38785.800000000003</v>
      </c>
      <c r="F85" s="726">
        <v>45785.8</v>
      </c>
      <c r="G85" s="726">
        <v>4078.3053789999999</v>
      </c>
      <c r="H85" s="726">
        <v>41707.494621000005</v>
      </c>
      <c r="I85" s="726">
        <v>18878.818869000002</v>
      </c>
      <c r="J85" s="727">
        <v>0.4526481161372467</v>
      </c>
      <c r="K85" s="726">
        <v>6214.7562110000017</v>
      </c>
      <c r="L85" s="725">
        <v>22828.675752000003</v>
      </c>
      <c r="M85" s="725">
        <v>12664.062657999999</v>
      </c>
      <c r="N85" s="727">
        <v>0.30363997581440816</v>
      </c>
      <c r="O85" s="725">
        <v>3284.9057319999997</v>
      </c>
      <c r="P85" s="727">
        <v>7.87605623845367E-2</v>
      </c>
      <c r="Q85" s="883">
        <v>3212.593856</v>
      </c>
    </row>
    <row r="86" spans="1:22" ht="20.25" customHeight="1" x14ac:dyDescent="0.25">
      <c r="A86" s="1063" t="s">
        <v>542</v>
      </c>
      <c r="B86" s="1063"/>
      <c r="C86" s="1063"/>
      <c r="D86" s="1063"/>
      <c r="E86" s="1063"/>
      <c r="F86" s="1063"/>
      <c r="G86" s="1063"/>
      <c r="H86" s="1063"/>
      <c r="I86" s="1063"/>
      <c r="J86" s="1063"/>
      <c r="K86" s="1063"/>
      <c r="L86" s="1063"/>
      <c r="M86" s="1063"/>
      <c r="N86" s="1063"/>
      <c r="O86" s="1063"/>
      <c r="P86" s="1063"/>
    </row>
    <row r="87" spans="1:22" ht="20.25" customHeight="1" thickBot="1" x14ac:dyDescent="0.3">
      <c r="A87" s="825"/>
      <c r="B87" s="752"/>
      <c r="C87" s="819"/>
      <c r="D87" s="830"/>
      <c r="E87" s="753"/>
      <c r="F87" s="752"/>
      <c r="G87" s="752"/>
      <c r="H87" s="752"/>
      <c r="I87" s="752"/>
      <c r="J87" s="752"/>
      <c r="K87" s="752"/>
      <c r="L87" s="752"/>
      <c r="M87" s="837"/>
      <c r="N87" s="752"/>
      <c r="O87" s="754"/>
      <c r="P87" s="752"/>
      <c r="Q87" s="754"/>
    </row>
    <row r="88" spans="1:22" s="179" customFormat="1" ht="51.75" customHeight="1" thickBot="1" x14ac:dyDescent="0.3">
      <c r="A88" s="633" t="s">
        <v>6</v>
      </c>
      <c r="B88" s="661" t="s">
        <v>7</v>
      </c>
      <c r="C88" s="632" t="s">
        <v>484</v>
      </c>
      <c r="D88" s="634" t="s">
        <v>182</v>
      </c>
      <c r="E88" s="660" t="s">
        <v>101</v>
      </c>
      <c r="F88" s="634" t="s">
        <v>181</v>
      </c>
      <c r="G88" s="634" t="s">
        <v>104</v>
      </c>
      <c r="H88" s="634" t="s">
        <v>368</v>
      </c>
      <c r="I88" s="634" t="s">
        <v>24</v>
      </c>
      <c r="J88" s="635" t="s">
        <v>346</v>
      </c>
      <c r="K88" s="634" t="s">
        <v>186</v>
      </c>
      <c r="L88" s="634" t="s">
        <v>183</v>
      </c>
      <c r="M88" s="660" t="s">
        <v>25</v>
      </c>
      <c r="N88" s="634" t="s">
        <v>43</v>
      </c>
      <c r="O88" s="660" t="s">
        <v>86</v>
      </c>
      <c r="P88" s="634" t="s">
        <v>269</v>
      </c>
      <c r="Q88" s="884" t="s">
        <v>28</v>
      </c>
    </row>
    <row r="89" spans="1:22" ht="45" customHeight="1" x14ac:dyDescent="0.25">
      <c r="A89" s="1105" t="s">
        <v>388</v>
      </c>
      <c r="B89" s="744" t="s">
        <v>120</v>
      </c>
      <c r="C89" s="815" t="s">
        <v>38</v>
      </c>
      <c r="D89" s="30" t="s">
        <v>38</v>
      </c>
      <c r="E89" s="712">
        <v>400000</v>
      </c>
      <c r="F89" s="713">
        <v>400000</v>
      </c>
      <c r="G89" s="713">
        <v>0</v>
      </c>
      <c r="H89" s="713">
        <v>400000</v>
      </c>
      <c r="I89" s="713">
        <v>390927.93039399001</v>
      </c>
      <c r="J89" s="701">
        <v>0.97731982598497502</v>
      </c>
      <c r="K89" s="700">
        <v>224889.65631387001</v>
      </c>
      <c r="L89" s="712">
        <v>9072.0696060099872</v>
      </c>
      <c r="M89" s="712">
        <v>166038.27408012</v>
      </c>
      <c r="N89" s="714">
        <v>0.41509568520029999</v>
      </c>
      <c r="O89" s="712">
        <v>34177.238697070003</v>
      </c>
      <c r="P89" s="701">
        <v>8.5443096742675001E-2</v>
      </c>
      <c r="Q89" s="713">
        <v>28942.562451450001</v>
      </c>
    </row>
    <row r="90" spans="1:22" ht="27.75" customHeight="1" x14ac:dyDescent="0.25">
      <c r="A90" s="1106"/>
      <c r="B90" s="1025" t="s">
        <v>47</v>
      </c>
      <c r="C90" s="1026"/>
      <c r="D90" s="334" t="s">
        <v>47</v>
      </c>
      <c r="E90" s="717">
        <v>400000</v>
      </c>
      <c r="F90" s="718">
        <v>400000</v>
      </c>
      <c r="G90" s="718">
        <v>0</v>
      </c>
      <c r="H90" s="718">
        <v>400000</v>
      </c>
      <c r="I90" s="718">
        <v>390927.93039399001</v>
      </c>
      <c r="J90" s="719">
        <v>0.97731982598497502</v>
      </c>
      <c r="K90" s="718">
        <v>224889.65631387001</v>
      </c>
      <c r="L90" s="717">
        <v>9072.0696060099872</v>
      </c>
      <c r="M90" s="717">
        <v>166038.27408012</v>
      </c>
      <c r="N90" s="719">
        <v>0.41509568520029999</v>
      </c>
      <c r="O90" s="717">
        <v>34177.238697070003</v>
      </c>
      <c r="P90" s="719">
        <v>8.5443096742675001E-2</v>
      </c>
      <c r="Q90" s="718">
        <v>28942.562451450001</v>
      </c>
    </row>
    <row r="91" spans="1:22" ht="42.75" customHeight="1" x14ac:dyDescent="0.25">
      <c r="A91" s="1106"/>
      <c r="B91" s="745" t="s">
        <v>435</v>
      </c>
      <c r="C91" s="816" t="s">
        <v>158</v>
      </c>
      <c r="D91" s="638" t="s">
        <v>436</v>
      </c>
      <c r="E91" s="699">
        <v>50000</v>
      </c>
      <c r="F91" s="700">
        <v>50000</v>
      </c>
      <c r="G91" s="700">
        <v>0</v>
      </c>
      <c r="H91" s="700">
        <v>50000</v>
      </c>
      <c r="I91" s="700">
        <v>49999.999999669999</v>
      </c>
      <c r="J91" s="701">
        <v>0.99999999999339995</v>
      </c>
      <c r="K91" s="700">
        <v>19838.853927</v>
      </c>
      <c r="L91" s="699">
        <v>3.3000105759128928E-7</v>
      </c>
      <c r="M91" s="699">
        <v>30161.146072669999</v>
      </c>
      <c r="N91" s="701">
        <v>0.60322292145339995</v>
      </c>
      <c r="O91" s="699">
        <v>854.70216700000003</v>
      </c>
      <c r="P91" s="701">
        <v>1.709404334E-2</v>
      </c>
      <c r="Q91" s="700">
        <v>805.58084599999995</v>
      </c>
    </row>
    <row r="92" spans="1:22" ht="75" x14ac:dyDescent="0.25">
      <c r="A92" s="1106"/>
      <c r="B92" s="746" t="s">
        <v>437</v>
      </c>
      <c r="C92" s="816" t="s">
        <v>523</v>
      </c>
      <c r="D92" s="638" t="s">
        <v>436</v>
      </c>
      <c r="E92" s="699">
        <v>77031.226735999997</v>
      </c>
      <c r="F92" s="700">
        <v>77031.226735999997</v>
      </c>
      <c r="G92" s="700">
        <v>0</v>
      </c>
      <c r="H92" s="700">
        <v>77031.226735999997</v>
      </c>
      <c r="I92" s="700">
        <v>77011.236736050007</v>
      </c>
      <c r="J92" s="701">
        <v>0.9997404948512828</v>
      </c>
      <c r="K92" s="755">
        <v>0</v>
      </c>
      <c r="L92" s="699">
        <v>19.989999949990306</v>
      </c>
      <c r="M92" s="699">
        <v>77011.236736050007</v>
      </c>
      <c r="N92" s="756">
        <v>0.9997404948512828</v>
      </c>
      <c r="O92" s="699">
        <v>0</v>
      </c>
      <c r="P92" s="701">
        <v>0</v>
      </c>
      <c r="Q92" s="700">
        <v>0</v>
      </c>
    </row>
    <row r="93" spans="1:22" ht="23.25" customHeight="1" thickBot="1" x14ac:dyDescent="0.3">
      <c r="A93" s="1106"/>
      <c r="B93" s="1032" t="s">
        <v>88</v>
      </c>
      <c r="C93" s="1033"/>
      <c r="D93" s="881" t="s">
        <v>88</v>
      </c>
      <c r="E93" s="721">
        <v>127031.226736</v>
      </c>
      <c r="F93" s="722">
        <v>127031.226736</v>
      </c>
      <c r="G93" s="722">
        <v>0</v>
      </c>
      <c r="H93" s="722">
        <v>127031.226736</v>
      </c>
      <c r="I93" s="722">
        <v>127011.23673572001</v>
      </c>
      <c r="J93" s="723">
        <v>0.9998426371153486</v>
      </c>
      <c r="K93" s="722">
        <v>19838.853927</v>
      </c>
      <c r="L93" s="721">
        <v>19.990000279984088</v>
      </c>
      <c r="M93" s="721">
        <v>107172.38280872001</v>
      </c>
      <c r="N93" s="723">
        <v>0.84366958867089259</v>
      </c>
      <c r="O93" s="721">
        <v>854.70216700000003</v>
      </c>
      <c r="P93" s="723">
        <v>6.7282839736426932E-3</v>
      </c>
      <c r="Q93" s="722">
        <v>805.58084599999995</v>
      </c>
    </row>
    <row r="94" spans="1:22" ht="40.5" customHeight="1" thickBot="1" x14ac:dyDescent="0.3">
      <c r="A94" s="1107"/>
      <c r="B94" s="1015" t="s">
        <v>76</v>
      </c>
      <c r="C94" s="1016"/>
      <c r="D94" s="1017"/>
      <c r="E94" s="725">
        <v>527031.22673600004</v>
      </c>
      <c r="F94" s="726">
        <v>527031.22673600004</v>
      </c>
      <c r="G94" s="726">
        <v>0</v>
      </c>
      <c r="H94" s="726">
        <v>527031.22673600004</v>
      </c>
      <c r="I94" s="726">
        <v>517939.16712971003</v>
      </c>
      <c r="J94" s="727">
        <v>0.98274853719276034</v>
      </c>
      <c r="K94" s="726">
        <v>244728.51024087</v>
      </c>
      <c r="L94" s="725">
        <v>9092.0596062900149</v>
      </c>
      <c r="M94" s="725">
        <v>273210.65688884002</v>
      </c>
      <c r="N94" s="727">
        <v>0.51839557701520489</v>
      </c>
      <c r="O94" s="725">
        <v>35031.940864070006</v>
      </c>
      <c r="P94" s="727">
        <v>6.6470332471624441E-2</v>
      </c>
      <c r="Q94" s="875">
        <v>29748.143297450002</v>
      </c>
      <c r="V94" s="757"/>
    </row>
    <row r="95" spans="1:22" ht="22.5" customHeight="1" thickBot="1" x14ac:dyDescent="0.3">
      <c r="A95" s="1063" t="s">
        <v>542</v>
      </c>
      <c r="B95" s="1063"/>
      <c r="C95" s="1063"/>
      <c r="D95" s="1063"/>
      <c r="E95" s="1063"/>
      <c r="F95" s="1063"/>
      <c r="G95" s="1063"/>
      <c r="H95" s="1063"/>
      <c r="I95" s="1063"/>
      <c r="J95" s="1063"/>
      <c r="K95" s="1063"/>
      <c r="L95" s="1063"/>
      <c r="M95" s="1101"/>
      <c r="N95" s="1063"/>
      <c r="O95" s="1063"/>
      <c r="P95" s="1063"/>
      <c r="Q95" s="876"/>
    </row>
    <row r="96" spans="1:22" s="179" customFormat="1" ht="68.25" customHeight="1" x14ac:dyDescent="0.25">
      <c r="A96" s="633" t="s">
        <v>96</v>
      </c>
      <c r="B96" s="661" t="s">
        <v>7</v>
      </c>
      <c r="C96" s="632" t="s">
        <v>484</v>
      </c>
      <c r="D96" s="634" t="s">
        <v>182</v>
      </c>
      <c r="E96" s="660" t="s">
        <v>101</v>
      </c>
      <c r="F96" s="634" t="s">
        <v>181</v>
      </c>
      <c r="G96" s="634" t="s">
        <v>104</v>
      </c>
      <c r="H96" s="634" t="s">
        <v>368</v>
      </c>
      <c r="I96" s="634" t="s">
        <v>24</v>
      </c>
      <c r="J96" s="635" t="s">
        <v>346</v>
      </c>
      <c r="K96" s="634" t="s">
        <v>186</v>
      </c>
      <c r="L96" s="634" t="s">
        <v>183</v>
      </c>
      <c r="M96" s="660" t="s">
        <v>25</v>
      </c>
      <c r="N96" s="634" t="s">
        <v>43</v>
      </c>
      <c r="O96" s="660" t="s">
        <v>86</v>
      </c>
      <c r="P96" s="660" t="s">
        <v>269</v>
      </c>
      <c r="Q96" s="660" t="s">
        <v>28</v>
      </c>
    </row>
    <row r="97" spans="1:17" ht="69.75" customHeight="1" x14ac:dyDescent="0.25">
      <c r="A97" s="1098" t="s">
        <v>353</v>
      </c>
      <c r="B97" s="738" t="s">
        <v>475</v>
      </c>
      <c r="C97" s="814" t="s">
        <v>524</v>
      </c>
      <c r="D97" s="284" t="s">
        <v>456</v>
      </c>
      <c r="E97" s="712">
        <v>4500</v>
      </c>
      <c r="F97" s="713">
        <v>4500</v>
      </c>
      <c r="G97" s="713">
        <v>100</v>
      </c>
      <c r="H97" s="713">
        <v>4400</v>
      </c>
      <c r="I97" s="713">
        <v>3236.3827894299998</v>
      </c>
      <c r="J97" s="714">
        <v>0.73554154305227271</v>
      </c>
      <c r="K97" s="713">
        <v>648.00109699999985</v>
      </c>
      <c r="L97" s="712">
        <v>1163.6172105700002</v>
      </c>
      <c r="M97" s="712">
        <v>2588.3816924299999</v>
      </c>
      <c r="N97" s="739">
        <v>0.58826856646136361</v>
      </c>
      <c r="O97" s="712">
        <v>1219.69041954</v>
      </c>
      <c r="P97" s="702">
        <v>0.27720236807727272</v>
      </c>
      <c r="Q97" s="713">
        <v>1011.97269854</v>
      </c>
    </row>
    <row r="98" spans="1:17" ht="31.5" customHeight="1" thickBot="1" x14ac:dyDescent="0.3">
      <c r="A98" s="1099"/>
      <c r="B98" s="1034" t="s">
        <v>88</v>
      </c>
      <c r="C98" s="1033"/>
      <c r="D98" s="881" t="s">
        <v>88</v>
      </c>
      <c r="E98" s="721">
        <v>4500</v>
      </c>
      <c r="F98" s="722">
        <v>4500</v>
      </c>
      <c r="G98" s="722">
        <v>100</v>
      </c>
      <c r="H98" s="722">
        <v>4400</v>
      </c>
      <c r="I98" s="722">
        <v>3236.3827894299998</v>
      </c>
      <c r="J98" s="723">
        <v>0.73554154305227271</v>
      </c>
      <c r="K98" s="722">
        <v>648.00109699999985</v>
      </c>
      <c r="L98" s="721">
        <v>1163.6172105700002</v>
      </c>
      <c r="M98" s="721">
        <v>2588.3816924299999</v>
      </c>
      <c r="N98" s="723">
        <v>0.58826856646136361</v>
      </c>
      <c r="O98" s="721">
        <v>1219.69041954</v>
      </c>
      <c r="P98" s="723">
        <v>0.27720236807727272</v>
      </c>
      <c r="Q98" s="722">
        <v>1011.97269854</v>
      </c>
    </row>
    <row r="99" spans="1:17" ht="40.5" customHeight="1" thickBot="1" x14ac:dyDescent="0.3">
      <c r="A99" s="1115"/>
      <c r="B99" s="1015" t="s">
        <v>76</v>
      </c>
      <c r="C99" s="1016"/>
      <c r="D99" s="1017"/>
      <c r="E99" s="725">
        <v>4500</v>
      </c>
      <c r="F99" s="726">
        <v>4500</v>
      </c>
      <c r="G99" s="726">
        <v>100</v>
      </c>
      <c r="H99" s="726">
        <v>4400</v>
      </c>
      <c r="I99" s="726">
        <v>3236.3827894299998</v>
      </c>
      <c r="J99" s="727">
        <v>0.73554154305227271</v>
      </c>
      <c r="K99" s="726">
        <v>648.00109699999985</v>
      </c>
      <c r="L99" s="725">
        <v>1163.6172105700002</v>
      </c>
      <c r="M99" s="725">
        <v>2588.3816924299999</v>
      </c>
      <c r="N99" s="727">
        <v>0.58826856646136361</v>
      </c>
      <c r="O99" s="725">
        <v>1219.69041954</v>
      </c>
      <c r="P99" s="727">
        <v>0.27720236807727272</v>
      </c>
      <c r="Q99" s="875">
        <v>1011.97269854</v>
      </c>
    </row>
    <row r="100" spans="1:17" ht="22.5" customHeight="1" thickBot="1" x14ac:dyDescent="0.3">
      <c r="A100" s="1063" t="s">
        <v>542</v>
      </c>
      <c r="B100" s="1063"/>
      <c r="C100" s="1063"/>
      <c r="D100" s="1063"/>
      <c r="E100" s="1063"/>
      <c r="F100" s="1063"/>
      <c r="G100" s="1063"/>
      <c r="H100" s="1063"/>
      <c r="I100" s="1063"/>
      <c r="J100" s="1063"/>
      <c r="K100" s="1063"/>
      <c r="L100" s="1063"/>
      <c r="M100" s="1101"/>
      <c r="N100" s="1063"/>
      <c r="O100" s="1063"/>
      <c r="P100" s="1063"/>
    </row>
    <row r="101" spans="1:17" s="179" customFormat="1" ht="68.25" customHeight="1" thickBot="1" x14ac:dyDescent="0.3">
      <c r="A101" s="885" t="s">
        <v>6</v>
      </c>
      <c r="B101" s="618" t="s">
        <v>7</v>
      </c>
      <c r="C101" s="886" t="s">
        <v>484</v>
      </c>
      <c r="D101" s="618" t="s">
        <v>182</v>
      </c>
      <c r="E101" s="887" t="s">
        <v>101</v>
      </c>
      <c r="F101" s="618" t="s">
        <v>181</v>
      </c>
      <c r="G101" s="618" t="s">
        <v>104</v>
      </c>
      <c r="H101" s="618" t="s">
        <v>372</v>
      </c>
      <c r="I101" s="618" t="s">
        <v>24</v>
      </c>
      <c r="J101" s="619" t="s">
        <v>346</v>
      </c>
      <c r="K101" s="618" t="s">
        <v>186</v>
      </c>
      <c r="L101" s="618" t="s">
        <v>183</v>
      </c>
      <c r="M101" s="887" t="s">
        <v>25</v>
      </c>
      <c r="N101" s="618" t="s">
        <v>43</v>
      </c>
      <c r="O101" s="887" t="s">
        <v>86</v>
      </c>
      <c r="P101" s="618" t="s">
        <v>269</v>
      </c>
      <c r="Q101" s="888" t="s">
        <v>28</v>
      </c>
    </row>
    <row r="102" spans="1:17" ht="45.75" customHeight="1" x14ac:dyDescent="0.25">
      <c r="A102" s="1091" t="s">
        <v>313</v>
      </c>
      <c r="B102" s="711" t="s">
        <v>141</v>
      </c>
      <c r="C102" s="812" t="s">
        <v>142</v>
      </c>
      <c r="D102" s="30" t="s">
        <v>142</v>
      </c>
      <c r="E102" s="712">
        <v>1079.5</v>
      </c>
      <c r="F102" s="713">
        <v>1079.5</v>
      </c>
      <c r="G102" s="713">
        <v>0</v>
      </c>
      <c r="H102" s="713">
        <v>1079.5</v>
      </c>
      <c r="I102" s="713">
        <v>1079.5</v>
      </c>
      <c r="J102" s="714">
        <v>1</v>
      </c>
      <c r="K102" s="713">
        <v>0</v>
      </c>
      <c r="L102" s="712">
        <v>0</v>
      </c>
      <c r="M102" s="712">
        <v>1079.5</v>
      </c>
      <c r="N102" s="714">
        <v>1</v>
      </c>
      <c r="O102" s="712">
        <v>0</v>
      </c>
      <c r="P102" s="714">
        <v>0</v>
      </c>
      <c r="Q102" s="713">
        <v>0</v>
      </c>
    </row>
    <row r="103" spans="1:17" ht="63.75" customHeight="1" x14ac:dyDescent="0.25">
      <c r="A103" s="1071"/>
      <c r="B103" s="698" t="s">
        <v>139</v>
      </c>
      <c r="C103" s="809" t="s">
        <v>289</v>
      </c>
      <c r="D103" s="29" t="s">
        <v>289</v>
      </c>
      <c r="E103" s="699">
        <v>79100</v>
      </c>
      <c r="F103" s="700">
        <v>79100</v>
      </c>
      <c r="G103" s="700">
        <v>2678.3053789999999</v>
      </c>
      <c r="H103" s="700">
        <v>76421.694621000002</v>
      </c>
      <c r="I103" s="700">
        <v>63414.271291999998</v>
      </c>
      <c r="J103" s="701">
        <v>0.8297940997839941</v>
      </c>
      <c r="K103" s="700">
        <v>1667.8916587399945</v>
      </c>
      <c r="L103" s="699">
        <v>13007.423329000005</v>
      </c>
      <c r="M103" s="699">
        <v>61746.379633260003</v>
      </c>
      <c r="N103" s="701">
        <v>0.80796925453538226</v>
      </c>
      <c r="O103" s="699">
        <v>45191.767933260002</v>
      </c>
      <c r="P103" s="701">
        <v>0.59134736749009109</v>
      </c>
      <c r="Q103" s="700">
        <v>45021.944823260004</v>
      </c>
    </row>
    <row r="104" spans="1:17" ht="75" x14ac:dyDescent="0.25">
      <c r="A104" s="1071"/>
      <c r="B104" s="698" t="s">
        <v>272</v>
      </c>
      <c r="C104" s="809" t="s">
        <v>274</v>
      </c>
      <c r="D104" s="29" t="s">
        <v>274</v>
      </c>
      <c r="E104" s="699">
        <v>2095.4</v>
      </c>
      <c r="F104" s="700">
        <v>2095.4</v>
      </c>
      <c r="G104" s="700">
        <v>422.44839200000001</v>
      </c>
      <c r="H104" s="700">
        <v>1672.9516080000001</v>
      </c>
      <c r="I104" s="700">
        <v>1139.4492829999999</v>
      </c>
      <c r="J104" s="701">
        <v>0.68110116129551546</v>
      </c>
      <c r="K104" s="700">
        <v>44.740871999999854</v>
      </c>
      <c r="L104" s="699">
        <v>533.50232500000016</v>
      </c>
      <c r="M104" s="699">
        <v>1094.7084110000001</v>
      </c>
      <c r="N104" s="701">
        <v>0.65435748754784062</v>
      </c>
      <c r="O104" s="699">
        <v>170.48122599999999</v>
      </c>
      <c r="P104" s="701">
        <v>0.10190445747788777</v>
      </c>
      <c r="Q104" s="700">
        <v>170.48122599999999</v>
      </c>
    </row>
    <row r="105" spans="1:17" ht="26.25" customHeight="1" x14ac:dyDescent="0.25">
      <c r="A105" s="1071"/>
      <c r="B105" s="1029" t="s">
        <v>47</v>
      </c>
      <c r="C105" s="1026"/>
      <c r="D105" s="334" t="s">
        <v>47</v>
      </c>
      <c r="E105" s="717">
        <v>82274.899999999994</v>
      </c>
      <c r="F105" s="718">
        <v>82274.899999999994</v>
      </c>
      <c r="G105" s="718">
        <v>3100.7537709999997</v>
      </c>
      <c r="H105" s="718">
        <v>79174.146229000005</v>
      </c>
      <c r="I105" s="718">
        <v>65633.220574999999</v>
      </c>
      <c r="J105" s="719">
        <v>0.82897288699729332</v>
      </c>
      <c r="K105" s="718">
        <v>1712.6325307399943</v>
      </c>
      <c r="L105" s="717">
        <v>13540.925654000006</v>
      </c>
      <c r="M105" s="717">
        <v>63920.588044260003</v>
      </c>
      <c r="N105" s="719">
        <v>0.80734167766556975</v>
      </c>
      <c r="O105" s="717">
        <v>45362.249159260005</v>
      </c>
      <c r="P105" s="719">
        <v>0.57294270061411368</v>
      </c>
      <c r="Q105" s="718">
        <v>45192.426049260008</v>
      </c>
    </row>
    <row r="106" spans="1:17" ht="88.5" customHeight="1" x14ac:dyDescent="0.25">
      <c r="A106" s="1071"/>
      <c r="B106" s="698" t="s">
        <v>459</v>
      </c>
      <c r="C106" s="809" t="s">
        <v>525</v>
      </c>
      <c r="D106" s="29" t="s">
        <v>460</v>
      </c>
      <c r="E106" s="699">
        <v>50000</v>
      </c>
      <c r="F106" s="700">
        <v>50000</v>
      </c>
      <c r="G106" s="700">
        <v>2399.2462289999999</v>
      </c>
      <c r="H106" s="700">
        <v>47600.753771000003</v>
      </c>
      <c r="I106" s="700">
        <v>32070</v>
      </c>
      <c r="J106" s="701">
        <v>0.67372882694849534</v>
      </c>
      <c r="K106" s="700">
        <v>60</v>
      </c>
      <c r="L106" s="699">
        <v>15530.753771000003</v>
      </c>
      <c r="M106" s="699">
        <v>32010</v>
      </c>
      <c r="N106" s="701">
        <v>0.67246834270724465</v>
      </c>
      <c r="O106" s="699">
        <v>23490.10799</v>
      </c>
      <c r="P106" s="701">
        <v>0.49348184911119986</v>
      </c>
      <c r="Q106" s="700">
        <v>23490.10799</v>
      </c>
    </row>
    <row r="107" spans="1:17" ht="78" customHeight="1" x14ac:dyDescent="0.25">
      <c r="A107" s="1071"/>
      <c r="B107" s="698" t="s">
        <v>461</v>
      </c>
      <c r="C107" s="809" t="s">
        <v>526</v>
      </c>
      <c r="D107" s="29" t="s">
        <v>460</v>
      </c>
      <c r="E107" s="699">
        <v>2000</v>
      </c>
      <c r="F107" s="700">
        <v>2000</v>
      </c>
      <c r="G107" s="700">
        <v>0</v>
      </c>
      <c r="H107" s="700">
        <v>2000</v>
      </c>
      <c r="I107" s="700">
        <v>610</v>
      </c>
      <c r="J107" s="701">
        <v>0.30499999999999999</v>
      </c>
      <c r="K107" s="700">
        <v>610</v>
      </c>
      <c r="L107" s="699">
        <v>1390</v>
      </c>
      <c r="M107" s="699">
        <v>0</v>
      </c>
      <c r="N107" s="701">
        <v>0</v>
      </c>
      <c r="O107" s="699">
        <v>0</v>
      </c>
      <c r="P107" s="701">
        <v>0</v>
      </c>
      <c r="Q107" s="700">
        <v>0</v>
      </c>
    </row>
    <row r="108" spans="1:17" ht="23.25" customHeight="1" thickBot="1" x14ac:dyDescent="0.3">
      <c r="A108" s="1071"/>
      <c r="B108" s="1034" t="s">
        <v>88</v>
      </c>
      <c r="C108" s="1033"/>
      <c r="D108" s="881" t="s">
        <v>88</v>
      </c>
      <c r="E108" s="721">
        <v>52000</v>
      </c>
      <c r="F108" s="722">
        <v>52000</v>
      </c>
      <c r="G108" s="722">
        <v>2399.2462289999999</v>
      </c>
      <c r="H108" s="722">
        <v>49600.753771000003</v>
      </c>
      <c r="I108" s="722">
        <v>32680</v>
      </c>
      <c r="J108" s="723">
        <v>0.65886095503465847</v>
      </c>
      <c r="K108" s="722">
        <v>670</v>
      </c>
      <c r="L108" s="721">
        <v>16920.753771000003</v>
      </c>
      <c r="M108" s="721">
        <v>32010</v>
      </c>
      <c r="N108" s="723">
        <v>0.64535309579741185</v>
      </c>
      <c r="O108" s="721">
        <v>23490.10799</v>
      </c>
      <c r="P108" s="723">
        <v>0.47358368984573629</v>
      </c>
      <c r="Q108" s="722">
        <v>23490.10799</v>
      </c>
    </row>
    <row r="109" spans="1:17" ht="42" customHeight="1" thickBot="1" x14ac:dyDescent="0.3">
      <c r="A109" s="1051"/>
      <c r="B109" s="1015" t="s">
        <v>76</v>
      </c>
      <c r="C109" s="1016"/>
      <c r="D109" s="1017"/>
      <c r="E109" s="725">
        <v>134274.9</v>
      </c>
      <c r="F109" s="726">
        <v>134274.9</v>
      </c>
      <c r="G109" s="726">
        <v>5500</v>
      </c>
      <c r="H109" s="726">
        <v>128774.90000000001</v>
      </c>
      <c r="I109" s="726">
        <v>98313.220574999999</v>
      </c>
      <c r="J109" s="727">
        <v>0.76345017992636754</v>
      </c>
      <c r="K109" s="726">
        <v>2382.6325307399943</v>
      </c>
      <c r="L109" s="725">
        <v>30461.679425000009</v>
      </c>
      <c r="M109" s="725">
        <v>95930.588044260003</v>
      </c>
      <c r="N109" s="727">
        <v>0.74494787450240685</v>
      </c>
      <c r="O109" s="725">
        <v>68852.357149260002</v>
      </c>
      <c r="P109" s="727">
        <v>0.53467218494644531</v>
      </c>
      <c r="Q109" s="875">
        <v>68682.534039260005</v>
      </c>
    </row>
    <row r="110" spans="1:17" ht="18" customHeight="1" x14ac:dyDescent="0.25">
      <c r="A110" s="1063" t="s">
        <v>542</v>
      </c>
      <c r="B110" s="1063"/>
      <c r="C110" s="1063"/>
      <c r="D110" s="1063"/>
      <c r="E110" s="1063"/>
      <c r="F110" s="1063"/>
      <c r="G110" s="1063"/>
      <c r="H110" s="1063"/>
      <c r="I110" s="1063"/>
      <c r="J110" s="1063"/>
      <c r="K110" s="1063"/>
      <c r="L110" s="1063"/>
      <c r="M110" s="1101"/>
      <c r="N110" s="1063"/>
      <c r="O110" s="1063"/>
      <c r="P110" s="1063"/>
    </row>
    <row r="111" spans="1:17" ht="18" customHeight="1" thickBot="1" x14ac:dyDescent="0.3">
      <c r="A111" s="825"/>
      <c r="B111" s="752"/>
      <c r="C111" s="819"/>
      <c r="D111" s="830"/>
      <c r="E111" s="753"/>
      <c r="F111" s="752"/>
      <c r="G111" s="752"/>
      <c r="H111" s="752"/>
      <c r="I111" s="752"/>
      <c r="J111" s="752"/>
      <c r="K111" s="752"/>
      <c r="L111" s="752"/>
      <c r="M111" s="837"/>
      <c r="N111" s="752"/>
      <c r="O111" s="754"/>
      <c r="P111" s="752"/>
      <c r="Q111" s="754"/>
    </row>
    <row r="112" spans="1:17" s="179" customFormat="1" ht="68.25" customHeight="1" thickBot="1" x14ac:dyDescent="0.3">
      <c r="A112" s="633" t="s">
        <v>6</v>
      </c>
      <c r="B112" s="661" t="s">
        <v>7</v>
      </c>
      <c r="C112" s="632" t="s">
        <v>484</v>
      </c>
      <c r="D112" s="634" t="s">
        <v>182</v>
      </c>
      <c r="E112" s="660" t="s">
        <v>279</v>
      </c>
      <c r="F112" s="634" t="s">
        <v>280</v>
      </c>
      <c r="G112" s="634" t="s">
        <v>104</v>
      </c>
      <c r="H112" s="634" t="s">
        <v>368</v>
      </c>
      <c r="I112" s="634" t="s">
        <v>24</v>
      </c>
      <c r="J112" s="635" t="s">
        <v>346</v>
      </c>
      <c r="K112" s="634" t="s">
        <v>186</v>
      </c>
      <c r="L112" s="634" t="s">
        <v>183</v>
      </c>
      <c r="M112" s="660" t="s">
        <v>25</v>
      </c>
      <c r="N112" s="634" t="s">
        <v>43</v>
      </c>
      <c r="O112" s="660" t="s">
        <v>86</v>
      </c>
      <c r="P112" s="660" t="s">
        <v>269</v>
      </c>
      <c r="Q112" s="884" t="s">
        <v>28</v>
      </c>
    </row>
    <row r="113" spans="1:21" ht="35.25" customHeight="1" x14ac:dyDescent="0.25">
      <c r="A113" s="1050" t="s">
        <v>305</v>
      </c>
      <c r="B113" s="729" t="s">
        <v>116</v>
      </c>
      <c r="C113" s="813" t="s">
        <v>320</v>
      </c>
      <c r="D113" s="300" t="s">
        <v>176</v>
      </c>
      <c r="E113" s="748">
        <v>697.60088500000006</v>
      </c>
      <c r="F113" s="732">
        <v>697.60088500000006</v>
      </c>
      <c r="G113" s="732">
        <v>0</v>
      </c>
      <c r="H113" s="758">
        <v>697.60088500000006</v>
      </c>
      <c r="I113" s="732">
        <v>658.20484800000008</v>
      </c>
      <c r="J113" s="749">
        <v>0.94352639475220856</v>
      </c>
      <c r="K113" s="732">
        <v>192.30980467000012</v>
      </c>
      <c r="L113" s="748">
        <v>39.396036999999978</v>
      </c>
      <c r="M113" s="748">
        <v>465.89504332999996</v>
      </c>
      <c r="N113" s="750">
        <v>0.6678532859516082</v>
      </c>
      <c r="O113" s="748">
        <v>107.46945149999999</v>
      </c>
      <c r="P113" s="702">
        <v>0.15405578434723458</v>
      </c>
      <c r="Q113" s="700">
        <v>0</v>
      </c>
      <c r="S113" s="34"/>
      <c r="T113" s="34"/>
      <c r="U113" s="34"/>
    </row>
    <row r="114" spans="1:21" ht="31.5" customHeight="1" x14ac:dyDescent="0.25">
      <c r="A114" s="1071"/>
      <c r="B114" s="1029" t="s">
        <v>537</v>
      </c>
      <c r="C114" s="1026"/>
      <c r="D114" s="334" t="s">
        <v>176</v>
      </c>
      <c r="E114" s="717">
        <v>697.60088500000006</v>
      </c>
      <c r="F114" s="718">
        <v>697.60088500000006</v>
      </c>
      <c r="G114" s="718">
        <v>0</v>
      </c>
      <c r="H114" s="718">
        <v>697.60088500000006</v>
      </c>
      <c r="I114" s="718">
        <v>658.20484800000008</v>
      </c>
      <c r="J114" s="719">
        <v>0.94352639475220856</v>
      </c>
      <c r="K114" s="718">
        <v>192.30980467000012</v>
      </c>
      <c r="L114" s="717">
        <v>39.396036999999978</v>
      </c>
      <c r="M114" s="717">
        <v>465.89504332999996</v>
      </c>
      <c r="N114" s="719">
        <v>0.6678532859516082</v>
      </c>
      <c r="O114" s="717">
        <v>107.46945149999999</v>
      </c>
      <c r="P114" s="719">
        <v>0.15405578434723458</v>
      </c>
      <c r="Q114" s="718">
        <v>0</v>
      </c>
      <c r="S114" s="34"/>
      <c r="T114" s="34"/>
      <c r="U114" s="34"/>
    </row>
    <row r="115" spans="1:21" ht="77.25" customHeight="1" x14ac:dyDescent="0.25">
      <c r="A115" s="1071"/>
      <c r="B115" s="698" t="s">
        <v>464</v>
      </c>
      <c r="C115" s="809" t="s">
        <v>527</v>
      </c>
      <c r="D115" s="29" t="s">
        <v>456</v>
      </c>
      <c r="E115" s="699">
        <v>539.83462299999997</v>
      </c>
      <c r="F115" s="700">
        <v>539.83462299999997</v>
      </c>
      <c r="G115" s="700">
        <v>0</v>
      </c>
      <c r="H115" s="700">
        <v>539.83462299999997</v>
      </c>
      <c r="I115" s="700">
        <v>506.63591200000002</v>
      </c>
      <c r="J115" s="701">
        <v>0.93850207158720911</v>
      </c>
      <c r="K115" s="700">
        <v>67.153850000000034</v>
      </c>
      <c r="L115" s="699">
        <v>33.198710999999946</v>
      </c>
      <c r="M115" s="699">
        <v>439.48206199999998</v>
      </c>
      <c r="N115" s="701">
        <v>0.81410499303969253</v>
      </c>
      <c r="O115" s="699">
        <v>175.16605000000001</v>
      </c>
      <c r="P115" s="701">
        <v>0.32448094756604751</v>
      </c>
      <c r="Q115" s="700">
        <v>175.16605000000001</v>
      </c>
    </row>
    <row r="116" spans="1:21" ht="73.5" customHeight="1" x14ac:dyDescent="0.25">
      <c r="A116" s="1071"/>
      <c r="B116" s="698" t="s">
        <v>465</v>
      </c>
      <c r="C116" s="809" t="s">
        <v>527</v>
      </c>
      <c r="D116" s="29" t="s">
        <v>466</v>
      </c>
      <c r="E116" s="699">
        <v>539.83462199999997</v>
      </c>
      <c r="F116" s="700">
        <v>539.83462199999997</v>
      </c>
      <c r="G116" s="700">
        <v>0</v>
      </c>
      <c r="H116" s="700">
        <v>539.83462199999997</v>
      </c>
      <c r="I116" s="700">
        <v>419</v>
      </c>
      <c r="J116" s="701">
        <v>0.77616363034974079</v>
      </c>
      <c r="K116" s="700">
        <v>0</v>
      </c>
      <c r="L116" s="699">
        <v>120.83462199999997</v>
      </c>
      <c r="M116" s="699">
        <v>419</v>
      </c>
      <c r="N116" s="701">
        <v>0.77616363034974079</v>
      </c>
      <c r="O116" s="699">
        <v>108.016667</v>
      </c>
      <c r="P116" s="701">
        <v>0.20009214414558243</v>
      </c>
      <c r="Q116" s="700">
        <v>108.016667</v>
      </c>
    </row>
    <row r="117" spans="1:21" ht="90" x14ac:dyDescent="0.25">
      <c r="A117" s="1071"/>
      <c r="B117" s="759" t="s">
        <v>468</v>
      </c>
      <c r="C117" s="820" t="s">
        <v>528</v>
      </c>
      <c r="D117" s="642" t="s">
        <v>469</v>
      </c>
      <c r="E117" s="699">
        <v>2517.0559669999998</v>
      </c>
      <c r="F117" s="700">
        <v>2517.0559669999998</v>
      </c>
      <c r="G117" s="700">
        <v>627.45680000000004</v>
      </c>
      <c r="H117" s="700">
        <v>1889.5991669999999</v>
      </c>
      <c r="I117" s="700">
        <v>1724.2658329999999</v>
      </c>
      <c r="J117" s="701">
        <v>0.91250348915929647</v>
      </c>
      <c r="K117" s="700">
        <v>984.27916599999992</v>
      </c>
      <c r="L117" s="699">
        <v>165.33333399999992</v>
      </c>
      <c r="M117" s="699">
        <v>739.98666700000001</v>
      </c>
      <c r="N117" s="701">
        <v>0.39161039014154059</v>
      </c>
      <c r="O117" s="699">
        <v>266.34666634000001</v>
      </c>
      <c r="P117" s="701">
        <v>0.14095405575504258</v>
      </c>
      <c r="Q117" s="700">
        <v>262.54666634</v>
      </c>
    </row>
    <row r="118" spans="1:21" ht="90" x14ac:dyDescent="0.25">
      <c r="A118" s="1071"/>
      <c r="B118" s="759" t="s">
        <v>470</v>
      </c>
      <c r="C118" s="820" t="s">
        <v>528</v>
      </c>
      <c r="D118" s="642" t="s">
        <v>471</v>
      </c>
      <c r="E118" s="699">
        <v>2517.0559669999998</v>
      </c>
      <c r="F118" s="700">
        <v>2517.0559669999998</v>
      </c>
      <c r="G118" s="700">
        <v>0</v>
      </c>
      <c r="H118" s="700">
        <v>2517.0559669999998</v>
      </c>
      <c r="I118" s="700">
        <v>2517.0559669999998</v>
      </c>
      <c r="J118" s="701">
        <v>1</v>
      </c>
      <c r="K118" s="700">
        <v>1192.6794999999997</v>
      </c>
      <c r="L118" s="699">
        <v>0</v>
      </c>
      <c r="M118" s="699">
        <v>1324.376467</v>
      </c>
      <c r="N118" s="701">
        <v>0.52616091352886485</v>
      </c>
      <c r="O118" s="699">
        <v>1226.0931330000001</v>
      </c>
      <c r="P118" s="701">
        <v>0.48711397325874406</v>
      </c>
      <c r="Q118" s="700">
        <v>1216.0931330000001</v>
      </c>
    </row>
    <row r="119" spans="1:21" ht="139.5" customHeight="1" x14ac:dyDescent="0.25">
      <c r="A119" s="1071"/>
      <c r="B119" s="759" t="s">
        <v>472</v>
      </c>
      <c r="C119" s="820" t="s">
        <v>528</v>
      </c>
      <c r="D119" s="642" t="s">
        <v>473</v>
      </c>
      <c r="E119" s="699">
        <v>2517.0559669999998</v>
      </c>
      <c r="F119" s="700">
        <v>2517.0559669999998</v>
      </c>
      <c r="G119" s="700">
        <v>4.0663999999999998</v>
      </c>
      <c r="H119" s="700">
        <v>2512.9895669999996</v>
      </c>
      <c r="I119" s="700">
        <v>2156.0940690000002</v>
      </c>
      <c r="J119" s="701">
        <v>0.85797971361016823</v>
      </c>
      <c r="K119" s="700">
        <v>1649.4314976000003</v>
      </c>
      <c r="L119" s="699">
        <v>356.89549799999941</v>
      </c>
      <c r="M119" s="699">
        <v>506.66257139999999</v>
      </c>
      <c r="N119" s="701">
        <v>0.20161745916233645</v>
      </c>
      <c r="O119" s="699">
        <v>170.97590440000002</v>
      </c>
      <c r="P119" s="701">
        <v>6.8036854050337589E-2</v>
      </c>
      <c r="Q119" s="700">
        <v>170.97590440000002</v>
      </c>
    </row>
    <row r="120" spans="1:21" ht="90" x14ac:dyDescent="0.25">
      <c r="A120" s="1071"/>
      <c r="B120" s="759" t="s">
        <v>474</v>
      </c>
      <c r="C120" s="820" t="s">
        <v>528</v>
      </c>
      <c r="D120" s="642" t="s">
        <v>466</v>
      </c>
      <c r="E120" s="699">
        <v>2517.0559669999998</v>
      </c>
      <c r="F120" s="700">
        <v>2517.0559669999998</v>
      </c>
      <c r="G120" s="700">
        <v>568.47680000000003</v>
      </c>
      <c r="H120" s="700">
        <v>1948.5791669999999</v>
      </c>
      <c r="I120" s="700">
        <v>1869.2363230000001</v>
      </c>
      <c r="J120" s="701">
        <v>0.95928169337756253</v>
      </c>
      <c r="K120" s="700">
        <v>1461.0696560000001</v>
      </c>
      <c r="L120" s="699">
        <v>79.342843999999786</v>
      </c>
      <c r="M120" s="699">
        <v>408.16666700000002</v>
      </c>
      <c r="N120" s="701">
        <v>0.2094688652698708</v>
      </c>
      <c r="O120" s="699">
        <v>150</v>
      </c>
      <c r="P120" s="701">
        <v>7.6979166430757598E-2</v>
      </c>
      <c r="Q120" s="700">
        <v>136</v>
      </c>
    </row>
    <row r="121" spans="1:21" ht="71.25" customHeight="1" x14ac:dyDescent="0.25">
      <c r="A121" s="1071"/>
      <c r="B121" s="759" t="s">
        <v>477</v>
      </c>
      <c r="C121" s="820" t="s">
        <v>529</v>
      </c>
      <c r="D121" s="642" t="s">
        <v>456</v>
      </c>
      <c r="E121" s="699">
        <v>2000</v>
      </c>
      <c r="F121" s="700">
        <v>2000</v>
      </c>
      <c r="G121" s="700">
        <v>0</v>
      </c>
      <c r="H121" s="700">
        <v>2000</v>
      </c>
      <c r="I121" s="700">
        <v>1733.4470409999999</v>
      </c>
      <c r="J121" s="701">
        <v>0.8667235204999999</v>
      </c>
      <c r="K121" s="700">
        <v>73.296070999999984</v>
      </c>
      <c r="L121" s="699">
        <v>266.5529590000001</v>
      </c>
      <c r="M121" s="699">
        <v>1660.1509699999999</v>
      </c>
      <c r="N121" s="701">
        <v>0.83007548499999995</v>
      </c>
      <c r="O121" s="699">
        <v>610.99330539999994</v>
      </c>
      <c r="P121" s="701">
        <v>0.30549665269999998</v>
      </c>
      <c r="Q121" s="700">
        <v>610.99330539999994</v>
      </c>
    </row>
    <row r="122" spans="1:21" ht="20.25" thickBot="1" x14ac:dyDescent="0.3">
      <c r="A122" s="1071"/>
      <c r="B122" s="1034" t="s">
        <v>88</v>
      </c>
      <c r="C122" s="1033"/>
      <c r="D122" s="881" t="s">
        <v>88</v>
      </c>
      <c r="E122" s="721">
        <v>13147.893113</v>
      </c>
      <c r="F122" s="722">
        <v>13147.893113</v>
      </c>
      <c r="G122" s="722">
        <v>1200</v>
      </c>
      <c r="H122" s="722">
        <v>11947.893112999998</v>
      </c>
      <c r="I122" s="722">
        <v>10925.735144999999</v>
      </c>
      <c r="J122" s="723">
        <v>0.91444868494112719</v>
      </c>
      <c r="K122" s="722">
        <v>5427.9097405999992</v>
      </c>
      <c r="L122" s="721">
        <v>1022.1579679999991</v>
      </c>
      <c r="M122" s="721">
        <v>5497.8254044000005</v>
      </c>
      <c r="N122" s="723">
        <v>0.46015019990579331</v>
      </c>
      <c r="O122" s="721">
        <v>2707.59172614</v>
      </c>
      <c r="P122" s="723">
        <v>0.22661666793737748</v>
      </c>
      <c r="Q122" s="722">
        <v>2679.7917261400003</v>
      </c>
    </row>
    <row r="123" spans="1:21" ht="33.75" customHeight="1" thickBot="1" x14ac:dyDescent="0.3">
      <c r="A123" s="1051"/>
      <c r="B123" s="1015" t="s">
        <v>76</v>
      </c>
      <c r="C123" s="1016"/>
      <c r="D123" s="1017"/>
      <c r="E123" s="725">
        <v>13845.493998</v>
      </c>
      <c r="F123" s="726">
        <v>13845.493998</v>
      </c>
      <c r="G123" s="726">
        <v>1200</v>
      </c>
      <c r="H123" s="726">
        <v>12645.493997999998</v>
      </c>
      <c r="I123" s="726">
        <v>11583.939992999998</v>
      </c>
      <c r="J123" s="727">
        <v>0.9160527848759491</v>
      </c>
      <c r="K123" s="726">
        <v>5620.2195452699989</v>
      </c>
      <c r="L123" s="725">
        <v>1061.554005</v>
      </c>
      <c r="M123" s="725">
        <v>5963.7204477300002</v>
      </c>
      <c r="N123" s="727">
        <v>0.47160834117458894</v>
      </c>
      <c r="O123" s="725">
        <v>2815.0611776400001</v>
      </c>
      <c r="P123" s="727">
        <v>0.22261377674017543</v>
      </c>
      <c r="Q123" s="875">
        <v>2679.7917261400003</v>
      </c>
    </row>
    <row r="124" spans="1:21" ht="33.75" customHeight="1" thickBot="1" x14ac:dyDescent="0.3">
      <c r="A124" s="1062" t="s">
        <v>542</v>
      </c>
      <c r="B124" s="1055"/>
      <c r="C124" s="1055"/>
      <c r="D124" s="1055"/>
      <c r="E124" s="1055"/>
      <c r="F124" s="1055"/>
      <c r="G124" s="1055"/>
      <c r="H124" s="1055"/>
      <c r="I124" s="1055"/>
      <c r="J124" s="1055"/>
      <c r="K124" s="1055"/>
      <c r="L124" s="1055"/>
      <c r="M124" s="1056"/>
      <c r="N124" s="1055"/>
      <c r="O124" s="1055"/>
      <c r="P124" s="1063"/>
    </row>
    <row r="125" spans="1:21" s="179" customFormat="1" ht="52.5" customHeight="1" thickBot="1" x14ac:dyDescent="0.3">
      <c r="A125" s="633" t="s">
        <v>6</v>
      </c>
      <c r="B125" s="661" t="s">
        <v>7</v>
      </c>
      <c r="C125" s="632" t="s">
        <v>484</v>
      </c>
      <c r="D125" s="634" t="s">
        <v>182</v>
      </c>
      <c r="E125" s="660" t="s">
        <v>101</v>
      </c>
      <c r="F125" s="634" t="s">
        <v>181</v>
      </c>
      <c r="G125" s="634" t="s">
        <v>104</v>
      </c>
      <c r="H125" s="634" t="s">
        <v>368</v>
      </c>
      <c r="I125" s="634" t="s">
        <v>24</v>
      </c>
      <c r="J125" s="635" t="s">
        <v>346</v>
      </c>
      <c r="K125" s="634" t="s">
        <v>186</v>
      </c>
      <c r="L125" s="634" t="s">
        <v>183</v>
      </c>
      <c r="M125" s="660" t="s">
        <v>25</v>
      </c>
      <c r="N125" s="634" t="s">
        <v>43</v>
      </c>
      <c r="O125" s="660" t="s">
        <v>86</v>
      </c>
      <c r="P125" s="861" t="s">
        <v>269</v>
      </c>
      <c r="Q125" s="660" t="s">
        <v>28</v>
      </c>
    </row>
    <row r="126" spans="1:21" ht="53.25" customHeight="1" x14ac:dyDescent="0.25">
      <c r="A126" s="1102" t="s">
        <v>306</v>
      </c>
      <c r="B126" s="744" t="s">
        <v>467</v>
      </c>
      <c r="C126" s="815" t="s">
        <v>530</v>
      </c>
      <c r="D126" s="637" t="s">
        <v>456</v>
      </c>
      <c r="E126" s="712">
        <v>2500</v>
      </c>
      <c r="F126" s="713">
        <v>2500</v>
      </c>
      <c r="G126" s="713">
        <v>100</v>
      </c>
      <c r="H126" s="713">
        <v>2400</v>
      </c>
      <c r="I126" s="713">
        <v>1833.2884931999999</v>
      </c>
      <c r="J126" s="701">
        <v>0.76387020549999995</v>
      </c>
      <c r="K126" s="700">
        <v>83.692095999999992</v>
      </c>
      <c r="L126" s="712">
        <v>566.71150680000005</v>
      </c>
      <c r="M126" s="712">
        <v>1749.5963972</v>
      </c>
      <c r="N126" s="714">
        <v>0.72899849883333334</v>
      </c>
      <c r="O126" s="712">
        <v>682.50144699999998</v>
      </c>
      <c r="P126" s="701">
        <v>0.28437560291666664</v>
      </c>
      <c r="Q126" s="889">
        <v>576.70144700000003</v>
      </c>
    </row>
    <row r="127" spans="1:21" ht="107.25" customHeight="1" x14ac:dyDescent="0.25">
      <c r="A127" s="1103"/>
      <c r="B127" s="745" t="s">
        <v>476</v>
      </c>
      <c r="C127" s="816" t="s">
        <v>531</v>
      </c>
      <c r="D127" s="638" t="s">
        <v>456</v>
      </c>
      <c r="E127" s="712">
        <v>3500</v>
      </c>
      <c r="F127" s="713">
        <v>3500</v>
      </c>
      <c r="G127" s="713">
        <v>0</v>
      </c>
      <c r="H127" s="700">
        <v>3500</v>
      </c>
      <c r="I127" s="713">
        <v>3184.3051590100004</v>
      </c>
      <c r="J127" s="701">
        <v>0.90980147400285727</v>
      </c>
      <c r="K127" s="700">
        <v>15.000000010000349</v>
      </c>
      <c r="L127" s="699">
        <v>315.69484098999965</v>
      </c>
      <c r="M127" s="712">
        <v>3169.305159</v>
      </c>
      <c r="N127" s="701">
        <v>0.90551575971428566</v>
      </c>
      <c r="O127" s="712">
        <v>1138.35001233</v>
      </c>
      <c r="P127" s="701">
        <v>0.32524286066571428</v>
      </c>
      <c r="Q127" s="889">
        <v>1015.7602123300001</v>
      </c>
    </row>
    <row r="128" spans="1:21" ht="19.5" x14ac:dyDescent="0.25">
      <c r="A128" s="1103"/>
      <c r="B128" s="1025" t="s">
        <v>48</v>
      </c>
      <c r="C128" s="1026"/>
      <c r="D128" s="334" t="s">
        <v>88</v>
      </c>
      <c r="E128" s="717">
        <v>6000</v>
      </c>
      <c r="F128" s="718">
        <v>6000</v>
      </c>
      <c r="G128" s="718">
        <v>100</v>
      </c>
      <c r="H128" s="718">
        <v>5900</v>
      </c>
      <c r="I128" s="718">
        <v>5017.5936522100001</v>
      </c>
      <c r="J128" s="719">
        <v>0.85043960206949154</v>
      </c>
      <c r="K128" s="718">
        <v>98.692096010000341</v>
      </c>
      <c r="L128" s="717">
        <v>882.40634778999993</v>
      </c>
      <c r="M128" s="717">
        <v>4918.9015562000004</v>
      </c>
      <c r="N128" s="719">
        <v>0.83371212816949158</v>
      </c>
      <c r="O128" s="717">
        <v>1820.8514593300001</v>
      </c>
      <c r="P128" s="719">
        <v>0.30861889141186444</v>
      </c>
      <c r="Q128" s="890">
        <v>1592.4616593300002</v>
      </c>
    </row>
    <row r="129" spans="1:17" ht="39.75" thickBot="1" x14ac:dyDescent="0.3">
      <c r="A129" s="1103"/>
      <c r="B129" s="1027" t="s">
        <v>538</v>
      </c>
      <c r="C129" s="1028"/>
      <c r="D129" s="382" t="s">
        <v>255</v>
      </c>
      <c r="E129" s="741">
        <v>152.953305</v>
      </c>
      <c r="F129" s="742">
        <v>153</v>
      </c>
      <c r="G129" s="742">
        <v>0</v>
      </c>
      <c r="H129" s="742">
        <v>153</v>
      </c>
      <c r="I129" s="742">
        <v>152.6</v>
      </c>
      <c r="J129" s="723">
        <v>0.99738562091503269</v>
      </c>
      <c r="K129" s="742">
        <v>-0.40000000000000568</v>
      </c>
      <c r="L129" s="741">
        <v>0.40000000000000568</v>
      </c>
      <c r="M129" s="741">
        <v>153</v>
      </c>
      <c r="N129" s="743">
        <v>1</v>
      </c>
      <c r="O129" s="741">
        <v>56.466665999999996</v>
      </c>
      <c r="P129" s="723">
        <v>0.36906317647058823</v>
      </c>
      <c r="Q129" s="891">
        <v>0</v>
      </c>
    </row>
    <row r="130" spans="1:17" ht="34.5" customHeight="1" thickBot="1" x14ac:dyDescent="0.3">
      <c r="A130" s="1114"/>
      <c r="B130" s="1015" t="s">
        <v>76</v>
      </c>
      <c r="C130" s="1016"/>
      <c r="D130" s="1017"/>
      <c r="E130" s="725">
        <v>6152.953305</v>
      </c>
      <c r="F130" s="726">
        <v>6153</v>
      </c>
      <c r="G130" s="726">
        <v>100</v>
      </c>
      <c r="H130" s="726">
        <v>6053</v>
      </c>
      <c r="I130" s="726">
        <v>5170.1936522100004</v>
      </c>
      <c r="J130" s="727">
        <v>0.85415391577895261</v>
      </c>
      <c r="K130" s="726">
        <v>98.292096010000336</v>
      </c>
      <c r="L130" s="725">
        <v>882.8063477899999</v>
      </c>
      <c r="M130" s="725">
        <v>5071.9015562000004</v>
      </c>
      <c r="N130" s="727">
        <v>0.83791534052535943</v>
      </c>
      <c r="O130" s="725">
        <v>1877.3181253300002</v>
      </c>
      <c r="P130" s="727">
        <v>0.310146724819098</v>
      </c>
      <c r="Q130" s="892">
        <v>1592.4616593300002</v>
      </c>
    </row>
    <row r="131" spans="1:17" ht="18" customHeight="1" thickBot="1" x14ac:dyDescent="0.3">
      <c r="A131" s="1054" t="s">
        <v>542</v>
      </c>
      <c r="B131" s="1055"/>
      <c r="C131" s="1055"/>
      <c r="D131" s="1055"/>
      <c r="E131" s="1055"/>
      <c r="F131" s="1055"/>
      <c r="G131" s="1055"/>
      <c r="H131" s="1055"/>
      <c r="I131" s="1055"/>
      <c r="J131" s="1055"/>
      <c r="K131" s="1055"/>
      <c r="L131" s="1055"/>
      <c r="M131" s="1056"/>
      <c r="N131" s="1055"/>
      <c r="O131" s="1055"/>
      <c r="P131" s="1057"/>
    </row>
    <row r="132" spans="1:17" s="179" customFormat="1" ht="68.25" customHeight="1" thickBot="1" x14ac:dyDescent="0.3">
      <c r="A132" s="633" t="s">
        <v>6</v>
      </c>
      <c r="B132" s="661" t="s">
        <v>7</v>
      </c>
      <c r="C132" s="632" t="s">
        <v>484</v>
      </c>
      <c r="D132" s="634" t="s">
        <v>182</v>
      </c>
      <c r="E132" s="660" t="s">
        <v>101</v>
      </c>
      <c r="F132" s="634" t="s">
        <v>181</v>
      </c>
      <c r="G132" s="634" t="s">
        <v>104</v>
      </c>
      <c r="H132" s="634" t="s">
        <v>368</v>
      </c>
      <c r="I132" s="634" t="s">
        <v>24</v>
      </c>
      <c r="J132" s="635" t="s">
        <v>346</v>
      </c>
      <c r="K132" s="634" t="s">
        <v>186</v>
      </c>
      <c r="L132" s="634" t="s">
        <v>183</v>
      </c>
      <c r="M132" s="660" t="s">
        <v>25</v>
      </c>
      <c r="N132" s="634" t="s">
        <v>43</v>
      </c>
      <c r="O132" s="660" t="s">
        <v>86</v>
      </c>
      <c r="P132" s="662" t="s">
        <v>269</v>
      </c>
      <c r="Q132" s="884" t="s">
        <v>28</v>
      </c>
    </row>
    <row r="133" spans="1:17" ht="67.5" customHeight="1" x14ac:dyDescent="0.25">
      <c r="A133" s="1050" t="s">
        <v>387</v>
      </c>
      <c r="B133" s="762" t="s">
        <v>140</v>
      </c>
      <c r="C133" s="821" t="s">
        <v>290</v>
      </c>
      <c r="D133" s="1194" t="s">
        <v>290</v>
      </c>
      <c r="E133" s="1195">
        <v>8061.6993309999998</v>
      </c>
      <c r="F133" s="1196">
        <v>8061.6993309999998</v>
      </c>
      <c r="G133" s="1196">
        <v>50</v>
      </c>
      <c r="H133" s="732">
        <v>8011.6993309999998</v>
      </c>
      <c r="I133" s="732">
        <v>7774.053062</v>
      </c>
      <c r="J133" s="749">
        <v>0.9703375951615576</v>
      </c>
      <c r="K133" s="732">
        <v>245.33973499999956</v>
      </c>
      <c r="L133" s="748">
        <v>237.64626899999985</v>
      </c>
      <c r="M133" s="748">
        <v>7528.7133270000004</v>
      </c>
      <c r="N133" s="749">
        <v>0.93971491140073593</v>
      </c>
      <c r="O133" s="748">
        <v>588.94506000000001</v>
      </c>
      <c r="P133" s="761">
        <v>7.3510629351899226E-2</v>
      </c>
      <c r="Q133" s="732">
        <v>581.44506000000001</v>
      </c>
    </row>
    <row r="134" spans="1:17" ht="26.25" customHeight="1" x14ac:dyDescent="0.25">
      <c r="A134" s="1071"/>
      <c r="B134" s="1029" t="s">
        <v>47</v>
      </c>
      <c r="C134" s="1026"/>
      <c r="D134" s="334" t="s">
        <v>47</v>
      </c>
      <c r="E134" s="717">
        <v>8061.6993309999998</v>
      </c>
      <c r="F134" s="718">
        <v>8061.6993309999998</v>
      </c>
      <c r="G134" s="718">
        <v>50</v>
      </c>
      <c r="H134" s="718">
        <v>8011.6993309999998</v>
      </c>
      <c r="I134" s="718">
        <v>7774.053062</v>
      </c>
      <c r="J134" s="719">
        <v>0.9703375951615576</v>
      </c>
      <c r="K134" s="718">
        <v>245.33973499999956</v>
      </c>
      <c r="L134" s="717">
        <v>237.64626899999985</v>
      </c>
      <c r="M134" s="717">
        <v>7528.7133270000004</v>
      </c>
      <c r="N134" s="719">
        <v>0.93971491140073593</v>
      </c>
      <c r="O134" s="717">
        <v>588.94506000000001</v>
      </c>
      <c r="P134" s="720">
        <v>7.3510629351899226E-2</v>
      </c>
      <c r="Q134" s="718">
        <v>581.44506000000001</v>
      </c>
    </row>
    <row r="135" spans="1:17" ht="45" customHeight="1" x14ac:dyDescent="0.25">
      <c r="A135" s="1071"/>
      <c r="B135" s="762" t="s">
        <v>457</v>
      </c>
      <c r="C135" s="821" t="s">
        <v>532</v>
      </c>
      <c r="D135" s="31" t="s">
        <v>458</v>
      </c>
      <c r="E135" s="699">
        <v>2612.773306</v>
      </c>
      <c r="F135" s="700">
        <v>2612.773306</v>
      </c>
      <c r="G135" s="700">
        <v>0</v>
      </c>
      <c r="H135" s="700">
        <v>2612.773306</v>
      </c>
      <c r="I135" s="700">
        <v>2612.773306</v>
      </c>
      <c r="J135" s="701">
        <v>1</v>
      </c>
      <c r="K135" s="700">
        <v>0</v>
      </c>
      <c r="L135" s="699">
        <v>0</v>
      </c>
      <c r="M135" s="699">
        <v>2612.773306</v>
      </c>
      <c r="N135" s="701">
        <v>1</v>
      </c>
      <c r="O135" s="699">
        <v>0</v>
      </c>
      <c r="P135" s="716">
        <v>0</v>
      </c>
      <c r="Q135" s="700">
        <v>0</v>
      </c>
    </row>
    <row r="136" spans="1:17" ht="20.25" thickBot="1" x14ac:dyDescent="0.3">
      <c r="A136" s="1071"/>
      <c r="B136" s="1058" t="s">
        <v>48</v>
      </c>
      <c r="C136" s="1059"/>
      <c r="D136" s="334" t="s">
        <v>88</v>
      </c>
      <c r="E136" s="717">
        <v>2612.773306</v>
      </c>
      <c r="F136" s="718">
        <v>2612.773306</v>
      </c>
      <c r="G136" s="718">
        <v>0</v>
      </c>
      <c r="H136" s="718">
        <v>2612.773306</v>
      </c>
      <c r="I136" s="718">
        <v>2612.773306</v>
      </c>
      <c r="J136" s="719">
        <v>1</v>
      </c>
      <c r="K136" s="718">
        <v>0</v>
      </c>
      <c r="L136" s="717">
        <v>0</v>
      </c>
      <c r="M136" s="717">
        <v>2612.773306</v>
      </c>
      <c r="N136" s="719">
        <v>1</v>
      </c>
      <c r="O136" s="717">
        <v>0</v>
      </c>
      <c r="P136" s="720">
        <v>0</v>
      </c>
      <c r="Q136" s="718">
        <v>0</v>
      </c>
    </row>
    <row r="137" spans="1:17" ht="26.25" customHeight="1" thickBot="1" x14ac:dyDescent="0.3">
      <c r="A137" s="1051"/>
      <c r="B137" s="1015" t="s">
        <v>76</v>
      </c>
      <c r="C137" s="1016"/>
      <c r="D137" s="1017"/>
      <c r="E137" s="725">
        <v>10674.472636999999</v>
      </c>
      <c r="F137" s="726">
        <v>10674.472636999999</v>
      </c>
      <c r="G137" s="726">
        <v>50</v>
      </c>
      <c r="H137" s="726">
        <v>10624.472636999999</v>
      </c>
      <c r="I137" s="726">
        <v>10386.826368</v>
      </c>
      <c r="J137" s="727">
        <v>0.9776321821214552</v>
      </c>
      <c r="K137" s="726">
        <v>245.33973499999956</v>
      </c>
      <c r="L137" s="725">
        <v>237.64626899999894</v>
      </c>
      <c r="M137" s="725">
        <v>10141.486633</v>
      </c>
      <c r="N137" s="727">
        <v>0.95454023738383142</v>
      </c>
      <c r="O137" s="725">
        <v>588.94506000000001</v>
      </c>
      <c r="P137" s="728">
        <v>5.5432874658548577E-2</v>
      </c>
      <c r="Q137" s="726">
        <v>581.44506000000001</v>
      </c>
    </row>
    <row r="138" spans="1:17" ht="18" customHeight="1" thickBot="1" x14ac:dyDescent="0.3">
      <c r="A138" s="1062" t="s">
        <v>542</v>
      </c>
      <c r="B138" s="1062"/>
      <c r="C138" s="1062"/>
      <c r="D138" s="1062"/>
      <c r="E138" s="1062"/>
      <c r="F138" s="1062"/>
      <c r="G138" s="1062"/>
      <c r="H138" s="1062"/>
      <c r="I138" s="1062"/>
      <c r="J138" s="1062"/>
      <c r="K138" s="1062"/>
      <c r="L138" s="1062"/>
      <c r="M138" s="1112"/>
      <c r="N138" s="1062"/>
      <c r="O138" s="1062"/>
      <c r="P138" s="1062"/>
    </row>
    <row r="139" spans="1:17" s="179" customFormat="1" ht="68.25" customHeight="1" x14ac:dyDescent="0.25">
      <c r="A139" s="633" t="s">
        <v>6</v>
      </c>
      <c r="B139" s="661" t="s">
        <v>7</v>
      </c>
      <c r="C139" s="632" t="s">
        <v>484</v>
      </c>
      <c r="D139" s="634" t="s">
        <v>182</v>
      </c>
      <c r="E139" s="660" t="s">
        <v>101</v>
      </c>
      <c r="F139" s="634" t="s">
        <v>181</v>
      </c>
      <c r="G139" s="634" t="s">
        <v>104</v>
      </c>
      <c r="H139" s="634" t="s">
        <v>368</v>
      </c>
      <c r="I139" s="634" t="s">
        <v>24</v>
      </c>
      <c r="J139" s="635" t="s">
        <v>346</v>
      </c>
      <c r="K139" s="634" t="s">
        <v>186</v>
      </c>
      <c r="L139" s="634" t="s">
        <v>183</v>
      </c>
      <c r="M139" s="660" t="s">
        <v>25</v>
      </c>
      <c r="N139" s="634" t="s">
        <v>43</v>
      </c>
      <c r="O139" s="660" t="s">
        <v>86</v>
      </c>
      <c r="P139" s="662" t="s">
        <v>269</v>
      </c>
      <c r="Q139" s="660" t="s">
        <v>28</v>
      </c>
    </row>
    <row r="140" spans="1:17" ht="26.25" customHeight="1" x14ac:dyDescent="0.25">
      <c r="A140" s="1071" t="s">
        <v>281</v>
      </c>
      <c r="B140" s="711" t="s">
        <v>356</v>
      </c>
      <c r="C140" s="812" t="s">
        <v>357</v>
      </c>
      <c r="D140" s="30" t="s">
        <v>357</v>
      </c>
      <c r="E140" s="712">
        <v>4500</v>
      </c>
      <c r="F140" s="713">
        <v>4500</v>
      </c>
      <c r="G140" s="713">
        <v>2500</v>
      </c>
      <c r="H140" s="713">
        <v>2000</v>
      </c>
      <c r="I140" s="713">
        <v>1099.8628886600002</v>
      </c>
      <c r="J140" s="714">
        <v>0.54993144433000007</v>
      </c>
      <c r="K140" s="713">
        <v>1099.8628886600002</v>
      </c>
      <c r="L140" s="712">
        <v>900.13711133999982</v>
      </c>
      <c r="M140" s="712">
        <v>0</v>
      </c>
      <c r="N140" s="714">
        <v>0</v>
      </c>
      <c r="O140" s="712">
        <v>0</v>
      </c>
      <c r="P140" s="715">
        <v>0</v>
      </c>
      <c r="Q140" s="712">
        <v>0</v>
      </c>
    </row>
    <row r="141" spans="1:17" ht="30.75" customHeight="1" thickBot="1" x14ac:dyDescent="0.3">
      <c r="A141" s="1071"/>
      <c r="B141" s="1058" t="s">
        <v>357</v>
      </c>
      <c r="C141" s="1059"/>
      <c r="D141" s="334" t="s">
        <v>47</v>
      </c>
      <c r="E141" s="717">
        <v>4500</v>
      </c>
      <c r="F141" s="718">
        <v>4500</v>
      </c>
      <c r="G141" s="718">
        <v>2500</v>
      </c>
      <c r="H141" s="718">
        <v>2000</v>
      </c>
      <c r="I141" s="718">
        <v>1099.8628886600002</v>
      </c>
      <c r="J141" s="719">
        <v>0.54993144433000007</v>
      </c>
      <c r="K141" s="718">
        <v>1099.8628886600002</v>
      </c>
      <c r="L141" s="717">
        <v>900.13711133999982</v>
      </c>
      <c r="M141" s="717">
        <v>0</v>
      </c>
      <c r="N141" s="719">
        <v>0</v>
      </c>
      <c r="O141" s="717">
        <v>0</v>
      </c>
      <c r="P141" s="720">
        <v>0</v>
      </c>
      <c r="Q141" s="717">
        <v>0</v>
      </c>
    </row>
    <row r="142" spans="1:17" ht="27.75" customHeight="1" thickBot="1" x14ac:dyDescent="0.3">
      <c r="A142" s="1051"/>
      <c r="B142" s="1015" t="s">
        <v>76</v>
      </c>
      <c r="C142" s="1017"/>
      <c r="D142" s="829" t="s">
        <v>281</v>
      </c>
      <c r="E142" s="725">
        <v>4500</v>
      </c>
      <c r="F142" s="726">
        <v>4500</v>
      </c>
      <c r="G142" s="726">
        <v>2500</v>
      </c>
      <c r="H142" s="726">
        <v>2000</v>
      </c>
      <c r="I142" s="726">
        <v>1099.8628886600002</v>
      </c>
      <c r="J142" s="727">
        <v>0.54993144433000007</v>
      </c>
      <c r="K142" s="726">
        <v>1099.8628886600002</v>
      </c>
      <c r="L142" s="725">
        <v>900.13711133999982</v>
      </c>
      <c r="M142" s="725">
        <v>0</v>
      </c>
      <c r="N142" s="727">
        <v>0</v>
      </c>
      <c r="O142" s="725">
        <v>0</v>
      </c>
      <c r="P142" s="728">
        <v>0</v>
      </c>
      <c r="Q142" s="726">
        <v>0</v>
      </c>
    </row>
    <row r="143" spans="1:17" ht="18" customHeight="1" thickBot="1" x14ac:dyDescent="0.3">
      <c r="A143" s="1062" t="s">
        <v>542</v>
      </c>
      <c r="B143" s="1062"/>
      <c r="C143" s="1062"/>
      <c r="D143" s="1062"/>
      <c r="E143" s="1062"/>
      <c r="F143" s="1062"/>
      <c r="G143" s="1062"/>
      <c r="H143" s="1062"/>
      <c r="I143" s="1062"/>
      <c r="J143" s="1062"/>
      <c r="K143" s="1062"/>
      <c r="L143" s="1062"/>
      <c r="M143" s="1112"/>
      <c r="N143" s="1062"/>
      <c r="O143" s="1062"/>
      <c r="P143" s="1062"/>
    </row>
    <row r="144" spans="1:17" s="179" customFormat="1" ht="68.25" customHeight="1" x14ac:dyDescent="0.25">
      <c r="A144" s="633" t="s">
        <v>6</v>
      </c>
      <c r="B144" s="661" t="s">
        <v>7</v>
      </c>
      <c r="C144" s="632" t="s">
        <v>484</v>
      </c>
      <c r="D144" s="634" t="s">
        <v>182</v>
      </c>
      <c r="E144" s="660" t="s">
        <v>101</v>
      </c>
      <c r="F144" s="634" t="s">
        <v>181</v>
      </c>
      <c r="G144" s="634" t="s">
        <v>104</v>
      </c>
      <c r="H144" s="634" t="s">
        <v>372</v>
      </c>
      <c r="I144" s="634" t="s">
        <v>24</v>
      </c>
      <c r="J144" s="635" t="s">
        <v>346</v>
      </c>
      <c r="K144" s="634" t="s">
        <v>186</v>
      </c>
      <c r="L144" s="634" t="s">
        <v>183</v>
      </c>
      <c r="M144" s="660" t="s">
        <v>25</v>
      </c>
      <c r="N144" s="634" t="s">
        <v>43</v>
      </c>
      <c r="O144" s="660" t="s">
        <v>86</v>
      </c>
      <c r="P144" s="662" t="s">
        <v>269</v>
      </c>
      <c r="Q144" s="660" t="s">
        <v>28</v>
      </c>
    </row>
    <row r="145" spans="1:19" ht="62.25" customHeight="1" thickBot="1" x14ac:dyDescent="0.3">
      <c r="A145" s="1066" t="s">
        <v>378</v>
      </c>
      <c r="B145" s="763" t="s">
        <v>244</v>
      </c>
      <c r="C145" s="814" t="s">
        <v>320</v>
      </c>
      <c r="D145" s="30" t="s">
        <v>184</v>
      </c>
      <c r="E145" s="712">
        <v>451</v>
      </c>
      <c r="F145" s="713">
        <v>451</v>
      </c>
      <c r="G145" s="713">
        <v>0</v>
      </c>
      <c r="H145" s="713">
        <v>451</v>
      </c>
      <c r="I145" s="713">
        <v>385.39938599999999</v>
      </c>
      <c r="J145" s="714">
        <v>0.8545440931263858</v>
      </c>
      <c r="K145" s="764">
        <v>0</v>
      </c>
      <c r="L145" s="712">
        <v>65.600614000000007</v>
      </c>
      <c r="M145" s="712">
        <v>385.39938599999999</v>
      </c>
      <c r="N145" s="714">
        <v>0.8545440931263858</v>
      </c>
      <c r="O145" s="712">
        <v>177.265117</v>
      </c>
      <c r="P145" s="765">
        <v>0.39304903991130818</v>
      </c>
      <c r="Q145" s="712">
        <v>0</v>
      </c>
    </row>
    <row r="146" spans="1:19" ht="39" customHeight="1" thickBot="1" x14ac:dyDescent="0.3">
      <c r="A146" s="1068"/>
      <c r="B146" s="1015" t="s">
        <v>76</v>
      </c>
      <c r="C146" s="1016"/>
      <c r="D146" s="1017"/>
      <c r="E146" s="725">
        <v>451</v>
      </c>
      <c r="F146" s="726">
        <v>451</v>
      </c>
      <c r="G146" s="726">
        <v>0</v>
      </c>
      <c r="H146" s="726">
        <v>451</v>
      </c>
      <c r="I146" s="726">
        <v>385.39938599999999</v>
      </c>
      <c r="J146" s="727">
        <v>0.8545440931263858</v>
      </c>
      <c r="K146" s="766">
        <v>0</v>
      </c>
      <c r="L146" s="725">
        <v>65.600614000000007</v>
      </c>
      <c r="M146" s="725">
        <v>385.39938599999999</v>
      </c>
      <c r="N146" s="727">
        <v>0.8545440931263858</v>
      </c>
      <c r="O146" s="725">
        <v>177.265117</v>
      </c>
      <c r="P146" s="760">
        <v>0.39304903991130818</v>
      </c>
      <c r="Q146" s="725">
        <v>0</v>
      </c>
    </row>
    <row r="147" spans="1:19" ht="18" customHeight="1" thickBot="1" x14ac:dyDescent="0.3">
      <c r="A147" s="1069" t="s">
        <v>542</v>
      </c>
      <c r="B147" s="1069"/>
      <c r="C147" s="1069"/>
      <c r="D147" s="1069"/>
      <c r="E147" s="1069"/>
      <c r="F147" s="1069"/>
      <c r="G147" s="1069"/>
      <c r="H147" s="1069"/>
      <c r="I147" s="1069"/>
      <c r="J147" s="1069"/>
      <c r="K147" s="1069"/>
      <c r="L147" s="1069"/>
      <c r="M147" s="1070"/>
      <c r="N147" s="1069"/>
      <c r="O147" s="1069"/>
      <c r="P147" s="1052"/>
    </row>
    <row r="148" spans="1:19" s="179" customFormat="1" ht="56.25" customHeight="1" x14ac:dyDescent="0.25">
      <c r="A148" s="633" t="s">
        <v>6</v>
      </c>
      <c r="B148" s="661" t="s">
        <v>7</v>
      </c>
      <c r="C148" s="632" t="s">
        <v>484</v>
      </c>
      <c r="D148" s="634" t="s">
        <v>182</v>
      </c>
      <c r="E148" s="660" t="s">
        <v>101</v>
      </c>
      <c r="F148" s="634" t="s">
        <v>181</v>
      </c>
      <c r="G148" s="634" t="s">
        <v>104</v>
      </c>
      <c r="H148" s="634" t="s">
        <v>372</v>
      </c>
      <c r="I148" s="634" t="s">
        <v>24</v>
      </c>
      <c r="J148" s="635" t="s">
        <v>346</v>
      </c>
      <c r="K148" s="634" t="s">
        <v>186</v>
      </c>
      <c r="L148" s="634" t="s">
        <v>183</v>
      </c>
      <c r="M148" s="660" t="s">
        <v>25</v>
      </c>
      <c r="N148" s="634" t="s">
        <v>43</v>
      </c>
      <c r="O148" s="660" t="s">
        <v>86</v>
      </c>
      <c r="P148" s="660" t="s">
        <v>269</v>
      </c>
      <c r="Q148" s="884" t="s">
        <v>28</v>
      </c>
    </row>
    <row r="149" spans="1:19" ht="40.5" customHeight="1" x14ac:dyDescent="0.25">
      <c r="A149" s="1071" t="s">
        <v>499</v>
      </c>
      <c r="B149" s="703" t="s">
        <v>319</v>
      </c>
      <c r="C149" s="810" t="s">
        <v>320</v>
      </c>
      <c r="D149" s="29" t="s">
        <v>320</v>
      </c>
      <c r="E149" s="699">
        <v>5682.3574909999998</v>
      </c>
      <c r="F149" s="700">
        <v>5682.3574909999998</v>
      </c>
      <c r="G149" s="700">
        <v>0</v>
      </c>
      <c r="H149" s="700">
        <v>5682.3574909999998</v>
      </c>
      <c r="I149" s="700">
        <v>4785.4028295899998</v>
      </c>
      <c r="J149" s="701">
        <v>0.84215096237245868</v>
      </c>
      <c r="K149" s="700">
        <v>1432.8457285999998</v>
      </c>
      <c r="L149" s="699">
        <v>896.95466140999997</v>
      </c>
      <c r="M149" s="699">
        <v>3352.55710099</v>
      </c>
      <c r="N149" s="767">
        <v>0.58999404847370951</v>
      </c>
      <c r="O149" s="699">
        <v>1752.9912846199998</v>
      </c>
      <c r="P149" s="702">
        <v>0.30849718402907145</v>
      </c>
      <c r="Q149" s="700">
        <v>0</v>
      </c>
    </row>
    <row r="150" spans="1:19" ht="27.75" customHeight="1" x14ac:dyDescent="0.25">
      <c r="A150" s="1071"/>
      <c r="B150" s="1060" t="s">
        <v>537</v>
      </c>
      <c r="C150" s="1061"/>
      <c r="D150" s="835" t="s">
        <v>176</v>
      </c>
      <c r="E150" s="705">
        <v>5682.3574909999998</v>
      </c>
      <c r="F150" s="706">
        <v>5682.3574909999998</v>
      </c>
      <c r="G150" s="706">
        <v>0</v>
      </c>
      <c r="H150" s="706">
        <v>5682.3574909999998</v>
      </c>
      <c r="I150" s="706">
        <v>4785.4028295899998</v>
      </c>
      <c r="J150" s="707">
        <v>0.84215096237245868</v>
      </c>
      <c r="K150" s="706">
        <v>1432.8457285999998</v>
      </c>
      <c r="L150" s="705">
        <v>896.95466140999997</v>
      </c>
      <c r="M150" s="705">
        <v>3352.55710099</v>
      </c>
      <c r="N150" s="768">
        <v>0.58999404847370951</v>
      </c>
      <c r="O150" s="705">
        <v>1752.9912846199998</v>
      </c>
      <c r="P150" s="707">
        <v>0.30849718402907145</v>
      </c>
      <c r="Q150" s="706">
        <v>0</v>
      </c>
      <c r="S150" s="182"/>
    </row>
    <row r="151" spans="1:19" ht="45" x14ac:dyDescent="0.25">
      <c r="A151" s="1071"/>
      <c r="B151" s="703" t="s">
        <v>125</v>
      </c>
      <c r="C151" s="810" t="s">
        <v>288</v>
      </c>
      <c r="D151" s="281" t="s">
        <v>288</v>
      </c>
      <c r="E151" s="699">
        <v>1769.2</v>
      </c>
      <c r="F151" s="700">
        <v>1769.2</v>
      </c>
      <c r="G151" s="700">
        <v>0</v>
      </c>
      <c r="H151" s="700">
        <v>1769.2</v>
      </c>
      <c r="I151" s="700">
        <v>513.351091</v>
      </c>
      <c r="J151" s="701">
        <v>0.29016001073931719</v>
      </c>
      <c r="K151" s="700">
        <v>0</v>
      </c>
      <c r="L151" s="699">
        <v>1255.848909</v>
      </c>
      <c r="M151" s="699">
        <v>513.351091</v>
      </c>
      <c r="N151" s="767">
        <v>0.29016001073931719</v>
      </c>
      <c r="O151" s="699">
        <v>172.53372300000001</v>
      </c>
      <c r="P151" s="702">
        <v>9.7520756839249378E-2</v>
      </c>
      <c r="Q151" s="700">
        <v>172.53372300000001</v>
      </c>
    </row>
    <row r="152" spans="1:19" ht="45" x14ac:dyDescent="0.25">
      <c r="A152" s="1071"/>
      <c r="B152" s="703" t="s">
        <v>129</v>
      </c>
      <c r="C152" s="810" t="s">
        <v>130</v>
      </c>
      <c r="D152" s="281" t="s">
        <v>130</v>
      </c>
      <c r="E152" s="699">
        <v>4802.1000000000004</v>
      </c>
      <c r="F152" s="700">
        <v>4802.1000000000004</v>
      </c>
      <c r="G152" s="700">
        <v>0</v>
      </c>
      <c r="H152" s="700">
        <v>4802.1000000000004</v>
      </c>
      <c r="I152" s="700">
        <v>4802.1000000000004</v>
      </c>
      <c r="J152" s="701">
        <v>1</v>
      </c>
      <c r="K152" s="700">
        <v>0</v>
      </c>
      <c r="L152" s="699">
        <v>0</v>
      </c>
      <c r="M152" s="699">
        <v>4802.1000000000004</v>
      </c>
      <c r="N152" s="767">
        <v>1</v>
      </c>
      <c r="O152" s="699">
        <v>2401.0500000000002</v>
      </c>
      <c r="P152" s="702">
        <v>0.5</v>
      </c>
      <c r="Q152" s="700">
        <v>2401.0500000000002</v>
      </c>
    </row>
    <row r="153" spans="1:19" ht="45" x14ac:dyDescent="0.25">
      <c r="A153" s="1071"/>
      <c r="B153" s="703" t="s">
        <v>131</v>
      </c>
      <c r="C153" s="810" t="s">
        <v>132</v>
      </c>
      <c r="D153" s="281" t="s">
        <v>132</v>
      </c>
      <c r="E153" s="699">
        <v>3412.3</v>
      </c>
      <c r="F153" s="700">
        <v>3412.3</v>
      </c>
      <c r="G153" s="700">
        <v>0</v>
      </c>
      <c r="H153" s="700">
        <v>3412.3</v>
      </c>
      <c r="I153" s="700">
        <v>3412.3</v>
      </c>
      <c r="J153" s="701">
        <v>1</v>
      </c>
      <c r="K153" s="700">
        <v>0</v>
      </c>
      <c r="L153" s="699">
        <v>0</v>
      </c>
      <c r="M153" s="699">
        <v>3412.3</v>
      </c>
      <c r="N153" s="767">
        <v>1</v>
      </c>
      <c r="O153" s="699">
        <v>1706.1499980000001</v>
      </c>
      <c r="P153" s="702">
        <v>0.49999999941388507</v>
      </c>
      <c r="Q153" s="700">
        <v>1706.1499980000001</v>
      </c>
    </row>
    <row r="154" spans="1:19" ht="45" x14ac:dyDescent="0.25">
      <c r="A154" s="1071"/>
      <c r="B154" s="703" t="s">
        <v>133</v>
      </c>
      <c r="C154" s="810" t="s">
        <v>134</v>
      </c>
      <c r="D154" s="281" t="s">
        <v>134</v>
      </c>
      <c r="E154" s="699">
        <v>2656.2</v>
      </c>
      <c r="F154" s="700">
        <v>2656.2</v>
      </c>
      <c r="G154" s="700">
        <v>0</v>
      </c>
      <c r="H154" s="700">
        <v>2656.2</v>
      </c>
      <c r="I154" s="700">
        <v>2656.2</v>
      </c>
      <c r="J154" s="701">
        <v>1</v>
      </c>
      <c r="K154" s="700">
        <v>0</v>
      </c>
      <c r="L154" s="699">
        <v>0</v>
      </c>
      <c r="M154" s="699">
        <v>2656.2</v>
      </c>
      <c r="N154" s="767">
        <v>1</v>
      </c>
      <c r="O154" s="699">
        <v>1328.1</v>
      </c>
      <c r="P154" s="702">
        <v>0.5</v>
      </c>
      <c r="Q154" s="700">
        <v>1328.1</v>
      </c>
    </row>
    <row r="155" spans="1:19" ht="30" customHeight="1" x14ac:dyDescent="0.25">
      <c r="A155" s="1071"/>
      <c r="B155" s="703" t="s">
        <v>135</v>
      </c>
      <c r="C155" s="810" t="s">
        <v>136</v>
      </c>
      <c r="D155" s="281" t="s">
        <v>136</v>
      </c>
      <c r="E155" s="699">
        <v>3408.9</v>
      </c>
      <c r="F155" s="700">
        <v>3408.9</v>
      </c>
      <c r="G155" s="700">
        <v>0</v>
      </c>
      <c r="H155" s="700">
        <v>3408.9</v>
      </c>
      <c r="I155" s="700">
        <v>3408.9</v>
      </c>
      <c r="J155" s="701">
        <v>1</v>
      </c>
      <c r="K155" s="700">
        <v>0</v>
      </c>
      <c r="L155" s="699">
        <v>0</v>
      </c>
      <c r="M155" s="699">
        <v>3408.9</v>
      </c>
      <c r="N155" s="767">
        <v>1</v>
      </c>
      <c r="O155" s="699">
        <v>1704.45</v>
      </c>
      <c r="P155" s="702">
        <v>0.5</v>
      </c>
      <c r="Q155" s="700">
        <v>1704.45</v>
      </c>
    </row>
    <row r="156" spans="1:19" ht="30" customHeight="1" x14ac:dyDescent="0.25">
      <c r="A156" s="1071"/>
      <c r="B156" s="703" t="s">
        <v>137</v>
      </c>
      <c r="C156" s="810" t="s">
        <v>138</v>
      </c>
      <c r="D156" s="281" t="s">
        <v>138</v>
      </c>
      <c r="E156" s="699">
        <v>5394.2</v>
      </c>
      <c r="F156" s="700">
        <v>5394.2</v>
      </c>
      <c r="G156" s="700">
        <v>0</v>
      </c>
      <c r="H156" s="700">
        <v>5394.2</v>
      </c>
      <c r="I156" s="700">
        <v>5394.2</v>
      </c>
      <c r="J156" s="701">
        <v>1</v>
      </c>
      <c r="K156" s="700">
        <v>0</v>
      </c>
      <c r="L156" s="699">
        <v>0</v>
      </c>
      <c r="M156" s="699">
        <v>5394.2</v>
      </c>
      <c r="N156" s="767">
        <v>1</v>
      </c>
      <c r="O156" s="699">
        <v>2697.0999980000001</v>
      </c>
      <c r="P156" s="702">
        <v>0.49999999962923142</v>
      </c>
      <c r="Q156" s="700">
        <v>2697.0999980000001</v>
      </c>
    </row>
    <row r="157" spans="1:19" ht="24" customHeight="1" x14ac:dyDescent="0.25">
      <c r="A157" s="1071"/>
      <c r="B157" s="1029" t="s">
        <v>47</v>
      </c>
      <c r="C157" s="1026"/>
      <c r="D157" s="334" t="s">
        <v>47</v>
      </c>
      <c r="E157" s="717">
        <v>21442.899999999998</v>
      </c>
      <c r="F157" s="718">
        <v>21442.899999999998</v>
      </c>
      <c r="G157" s="718">
        <v>0</v>
      </c>
      <c r="H157" s="718">
        <v>21442.899999999998</v>
      </c>
      <c r="I157" s="718">
        <v>20187.051091000001</v>
      </c>
      <c r="J157" s="719">
        <v>0.94143287946126708</v>
      </c>
      <c r="K157" s="718">
        <v>0</v>
      </c>
      <c r="L157" s="717">
        <v>1255.8489089999966</v>
      </c>
      <c r="M157" s="717">
        <v>20187.051091000001</v>
      </c>
      <c r="N157" s="769">
        <v>0.94143287946126708</v>
      </c>
      <c r="O157" s="717">
        <v>10009.383719000001</v>
      </c>
      <c r="P157" s="719">
        <v>0.46679244500510669</v>
      </c>
      <c r="Q157" s="718">
        <v>10009.383719000001</v>
      </c>
    </row>
    <row r="158" spans="1:19" ht="29.25" customHeight="1" x14ac:dyDescent="0.25">
      <c r="A158" s="1071"/>
      <c r="B158" s="698" t="s">
        <v>152</v>
      </c>
      <c r="C158" s="809" t="s">
        <v>153</v>
      </c>
      <c r="D158" s="29" t="s">
        <v>153</v>
      </c>
      <c r="E158" s="699">
        <v>170.7</v>
      </c>
      <c r="F158" s="700">
        <v>197.73940999999999</v>
      </c>
      <c r="G158" s="700">
        <v>0</v>
      </c>
      <c r="H158" s="700">
        <v>197.73940999999999</v>
      </c>
      <c r="I158" s="700">
        <v>197.73940999999999</v>
      </c>
      <c r="J158" s="701">
        <v>1</v>
      </c>
      <c r="K158" s="700">
        <v>0.88815999999999917</v>
      </c>
      <c r="L158" s="699">
        <v>0</v>
      </c>
      <c r="M158" s="699">
        <v>196.85124999999999</v>
      </c>
      <c r="N158" s="767">
        <v>0.99550843203183426</v>
      </c>
      <c r="O158" s="699">
        <v>196.85124999999999</v>
      </c>
      <c r="P158" s="702">
        <v>0.99550843203183426</v>
      </c>
      <c r="Q158" s="700">
        <v>196.85124999999999</v>
      </c>
    </row>
    <row r="159" spans="1:19" ht="30.75" customHeight="1" x14ac:dyDescent="0.25">
      <c r="A159" s="1071"/>
      <c r="B159" s="698" t="s">
        <v>154</v>
      </c>
      <c r="C159" s="809" t="s">
        <v>155</v>
      </c>
      <c r="D159" s="29" t="s">
        <v>155</v>
      </c>
      <c r="E159" s="699">
        <v>2780.8</v>
      </c>
      <c r="F159" s="700">
        <v>2780.8</v>
      </c>
      <c r="G159" s="700">
        <v>0</v>
      </c>
      <c r="H159" s="700">
        <v>2780.8</v>
      </c>
      <c r="I159" s="700">
        <v>0</v>
      </c>
      <c r="J159" s="701">
        <v>0</v>
      </c>
      <c r="K159" s="700">
        <v>0</v>
      </c>
      <c r="L159" s="699">
        <v>2780.8</v>
      </c>
      <c r="M159" s="699">
        <v>0</v>
      </c>
      <c r="N159" s="767">
        <v>0</v>
      </c>
      <c r="O159" s="699">
        <v>0</v>
      </c>
      <c r="P159" s="702">
        <v>0</v>
      </c>
      <c r="Q159" s="700">
        <v>0</v>
      </c>
    </row>
    <row r="160" spans="1:19" ht="24.75" customHeight="1" x14ac:dyDescent="0.25">
      <c r="A160" s="1071"/>
      <c r="B160" s="1029" t="s">
        <v>536</v>
      </c>
      <c r="C160" s="1026"/>
      <c r="D160" s="334" t="s">
        <v>185</v>
      </c>
      <c r="E160" s="717">
        <v>2951.5</v>
      </c>
      <c r="F160" s="718">
        <v>2978.5394100000003</v>
      </c>
      <c r="G160" s="718">
        <v>0</v>
      </c>
      <c r="H160" s="718">
        <v>2978.5394100000003</v>
      </c>
      <c r="I160" s="718">
        <v>197.73940999999999</v>
      </c>
      <c r="J160" s="719">
        <v>6.6388045542093391E-2</v>
      </c>
      <c r="K160" s="718">
        <v>0.88815999999999917</v>
      </c>
      <c r="L160" s="717">
        <v>2780.8</v>
      </c>
      <c r="M160" s="717">
        <v>196.85124999999999</v>
      </c>
      <c r="N160" s="769">
        <v>6.6089859123267397E-2</v>
      </c>
      <c r="O160" s="717">
        <v>196.85124999999999</v>
      </c>
      <c r="P160" s="719">
        <v>6.6089859123267397E-2</v>
      </c>
      <c r="Q160" s="718">
        <v>196.85124999999999</v>
      </c>
    </row>
    <row r="161" spans="1:17" ht="60" x14ac:dyDescent="0.25">
      <c r="A161" s="1071"/>
      <c r="B161" s="703" t="s">
        <v>463</v>
      </c>
      <c r="C161" s="810" t="s">
        <v>533</v>
      </c>
      <c r="D161" s="281" t="s">
        <v>456</v>
      </c>
      <c r="E161" s="770">
        <v>6362.7580779999998</v>
      </c>
      <c r="F161" s="700">
        <v>6362.7580779999998</v>
      </c>
      <c r="G161" s="771">
        <v>500</v>
      </c>
      <c r="H161" s="771">
        <v>5862.7580779999998</v>
      </c>
      <c r="I161" s="700">
        <v>4918.8960599600005</v>
      </c>
      <c r="J161" s="701">
        <v>0.83900716941027442</v>
      </c>
      <c r="K161" s="700">
        <v>20.298551200000475</v>
      </c>
      <c r="L161" s="770">
        <v>943.86201803999938</v>
      </c>
      <c r="M161" s="770">
        <v>4898.59750876</v>
      </c>
      <c r="N161" s="772">
        <v>0.8355448823893975</v>
      </c>
      <c r="O161" s="770">
        <v>92.557878000000002</v>
      </c>
      <c r="P161" s="862">
        <v>1.5787429187522413E-2</v>
      </c>
      <c r="Q161" s="771">
        <v>92.557878000000002</v>
      </c>
    </row>
    <row r="162" spans="1:17" ht="24" customHeight="1" thickBot="1" x14ac:dyDescent="0.3">
      <c r="A162" s="1071"/>
      <c r="B162" s="1034" t="s">
        <v>88</v>
      </c>
      <c r="C162" s="1033"/>
      <c r="D162" s="881" t="s">
        <v>88</v>
      </c>
      <c r="E162" s="721">
        <v>6362.7580779999998</v>
      </c>
      <c r="F162" s="722">
        <v>6362.7580779999998</v>
      </c>
      <c r="G162" s="722">
        <v>500</v>
      </c>
      <c r="H162" s="722">
        <v>5862.7580779999998</v>
      </c>
      <c r="I162" s="722">
        <v>4918.8960599600005</v>
      </c>
      <c r="J162" s="723">
        <v>0.83900716941027442</v>
      </c>
      <c r="K162" s="722">
        <v>20.298551200000475</v>
      </c>
      <c r="L162" s="721">
        <v>943.86201803999938</v>
      </c>
      <c r="M162" s="721">
        <v>4898.59750876</v>
      </c>
      <c r="N162" s="893">
        <v>0.8355448823893975</v>
      </c>
      <c r="O162" s="721">
        <v>92.557878000000002</v>
      </c>
      <c r="P162" s="723">
        <v>1.5787429187522413E-2</v>
      </c>
      <c r="Q162" s="722">
        <v>92.557878000000002</v>
      </c>
    </row>
    <row r="163" spans="1:17" ht="32.25" customHeight="1" thickBot="1" x14ac:dyDescent="0.3">
      <c r="A163" s="1051"/>
      <c r="B163" s="1015" t="s">
        <v>76</v>
      </c>
      <c r="C163" s="1016"/>
      <c r="D163" s="1017"/>
      <c r="E163" s="725">
        <v>36439.515568999996</v>
      </c>
      <c r="F163" s="726">
        <v>36466.554979</v>
      </c>
      <c r="G163" s="726">
        <v>500</v>
      </c>
      <c r="H163" s="726">
        <v>35966.554979</v>
      </c>
      <c r="I163" s="726">
        <v>30089.089390549998</v>
      </c>
      <c r="J163" s="727">
        <v>0.8365852500501727</v>
      </c>
      <c r="K163" s="726">
        <v>1454.0324398000002</v>
      </c>
      <c r="L163" s="725">
        <v>5877.4655884500025</v>
      </c>
      <c r="M163" s="725">
        <v>28635.056950750004</v>
      </c>
      <c r="N163" s="773">
        <v>0.79615790190273494</v>
      </c>
      <c r="O163" s="725">
        <v>12051.784131620001</v>
      </c>
      <c r="P163" s="727">
        <v>0.33508308312143731</v>
      </c>
      <c r="Q163" s="875">
        <v>10298.792847000001</v>
      </c>
    </row>
    <row r="164" spans="1:17" ht="20.25" customHeight="1" thickBot="1" x14ac:dyDescent="0.3">
      <c r="A164" s="1062" t="s">
        <v>542</v>
      </c>
      <c r="B164" s="1055"/>
      <c r="C164" s="1055"/>
      <c r="D164" s="1055"/>
      <c r="E164" s="1055"/>
      <c r="F164" s="1055"/>
      <c r="G164" s="1055"/>
      <c r="H164" s="1055"/>
      <c r="I164" s="1055"/>
      <c r="J164" s="1055"/>
      <c r="K164" s="1055"/>
      <c r="L164" s="1055"/>
      <c r="M164" s="1056"/>
      <c r="N164" s="1055"/>
      <c r="O164" s="1055"/>
      <c r="P164" s="1055"/>
    </row>
    <row r="165" spans="1:17" s="179" customFormat="1" ht="68.25" customHeight="1" x14ac:dyDescent="0.25">
      <c r="A165" s="633" t="s">
        <v>6</v>
      </c>
      <c r="B165" s="661" t="s">
        <v>7</v>
      </c>
      <c r="C165" s="632" t="s">
        <v>484</v>
      </c>
      <c r="D165" s="634" t="s">
        <v>182</v>
      </c>
      <c r="E165" s="660" t="s">
        <v>101</v>
      </c>
      <c r="F165" s="634" t="s">
        <v>181</v>
      </c>
      <c r="G165" s="634" t="s">
        <v>104</v>
      </c>
      <c r="H165" s="634" t="s">
        <v>372</v>
      </c>
      <c r="I165" s="634" t="s">
        <v>24</v>
      </c>
      <c r="J165" s="635" t="s">
        <v>346</v>
      </c>
      <c r="K165" s="634" t="s">
        <v>186</v>
      </c>
      <c r="L165" s="634" t="s">
        <v>183</v>
      </c>
      <c r="M165" s="660" t="s">
        <v>25</v>
      </c>
      <c r="N165" s="634" t="s">
        <v>43</v>
      </c>
      <c r="O165" s="660" t="s">
        <v>86</v>
      </c>
      <c r="P165" s="662" t="s">
        <v>269</v>
      </c>
      <c r="Q165" s="884" t="s">
        <v>28</v>
      </c>
    </row>
    <row r="166" spans="1:17" ht="27" customHeight="1" x14ac:dyDescent="0.25">
      <c r="A166" s="1066" t="s">
        <v>321</v>
      </c>
      <c r="B166" s="734" t="s">
        <v>108</v>
      </c>
      <c r="C166" s="814" t="s">
        <v>109</v>
      </c>
      <c r="D166" s="30" t="s">
        <v>109</v>
      </c>
      <c r="E166" s="712">
        <v>29724.9</v>
      </c>
      <c r="F166" s="713">
        <v>29724.9</v>
      </c>
      <c r="G166" s="713">
        <v>0</v>
      </c>
      <c r="H166" s="713">
        <v>29724.9</v>
      </c>
      <c r="I166" s="713">
        <v>26056.88409525</v>
      </c>
      <c r="J166" s="714">
        <v>0.87660123651383182</v>
      </c>
      <c r="K166" s="713">
        <v>13861.215481249999</v>
      </c>
      <c r="L166" s="712">
        <v>3668.0159047500019</v>
      </c>
      <c r="M166" s="712">
        <v>12195.668614</v>
      </c>
      <c r="N166" s="739">
        <v>0.41028459688678515</v>
      </c>
      <c r="O166" s="712">
        <v>11966.414472</v>
      </c>
      <c r="P166" s="740">
        <v>0.40257206826599923</v>
      </c>
      <c r="Q166" s="713">
        <v>11931.582211999999</v>
      </c>
    </row>
    <row r="167" spans="1:17" ht="27" customHeight="1" x14ac:dyDescent="0.25">
      <c r="A167" s="1067"/>
      <c r="B167" s="704" t="s">
        <v>110</v>
      </c>
      <c r="C167" s="814" t="s">
        <v>111</v>
      </c>
      <c r="D167" s="281" t="s">
        <v>111</v>
      </c>
      <c r="E167" s="699">
        <v>10651.5</v>
      </c>
      <c r="F167" s="700">
        <v>10651.5</v>
      </c>
      <c r="G167" s="700">
        <v>0</v>
      </c>
      <c r="H167" s="700">
        <v>10651.5</v>
      </c>
      <c r="I167" s="700">
        <v>9166.5810154899991</v>
      </c>
      <c r="J167" s="701">
        <v>0.86059062249354545</v>
      </c>
      <c r="K167" s="700">
        <v>5271.7927954899988</v>
      </c>
      <c r="L167" s="699">
        <v>1484.9189845100009</v>
      </c>
      <c r="M167" s="699">
        <v>3894.7882199999999</v>
      </c>
      <c r="N167" s="702">
        <v>0.3656563131953246</v>
      </c>
      <c r="O167" s="699">
        <v>3894.7882199999999</v>
      </c>
      <c r="P167" s="751">
        <v>0.3656563131953246</v>
      </c>
      <c r="Q167" s="713">
        <v>3894.7882199999999</v>
      </c>
    </row>
    <row r="168" spans="1:17" ht="47.25" customHeight="1" x14ac:dyDescent="0.25">
      <c r="A168" s="1067"/>
      <c r="B168" s="704" t="s">
        <v>112</v>
      </c>
      <c r="C168" s="814" t="s">
        <v>113</v>
      </c>
      <c r="D168" s="281" t="s">
        <v>113</v>
      </c>
      <c r="E168" s="699">
        <v>4834.1000000000004</v>
      </c>
      <c r="F168" s="700">
        <v>4834.1000000000004</v>
      </c>
      <c r="G168" s="700">
        <v>0</v>
      </c>
      <c r="H168" s="700">
        <v>4834.1000000000004</v>
      </c>
      <c r="I168" s="700">
        <v>4502.5941130000001</v>
      </c>
      <c r="J168" s="701">
        <v>0.93142345276266514</v>
      </c>
      <c r="K168" s="700">
        <v>2277.880647</v>
      </c>
      <c r="L168" s="699">
        <v>331.50588700000026</v>
      </c>
      <c r="M168" s="699">
        <v>2224.7134660000002</v>
      </c>
      <c r="N168" s="702">
        <v>0.46021254545830659</v>
      </c>
      <c r="O168" s="699">
        <v>2202.1293569999998</v>
      </c>
      <c r="P168" s="751">
        <v>0.45554071223185283</v>
      </c>
      <c r="Q168" s="713">
        <v>2141.8066229999999</v>
      </c>
    </row>
    <row r="169" spans="1:17" ht="39" customHeight="1" x14ac:dyDescent="0.25">
      <c r="A169" s="1067"/>
      <c r="B169" s="1029" t="s">
        <v>46</v>
      </c>
      <c r="C169" s="1026"/>
      <c r="D169" s="643" t="s">
        <v>284</v>
      </c>
      <c r="E169" s="717">
        <v>45210.5</v>
      </c>
      <c r="F169" s="718">
        <v>45210.5</v>
      </c>
      <c r="G169" s="718">
        <v>0</v>
      </c>
      <c r="H169" s="718">
        <v>45210.5</v>
      </c>
      <c r="I169" s="774">
        <v>39726.059223739998</v>
      </c>
      <c r="J169" s="719">
        <v>0.87869099487375713</v>
      </c>
      <c r="K169" s="717">
        <v>21410.88892374</v>
      </c>
      <c r="L169" s="718">
        <v>5484.4407762600022</v>
      </c>
      <c r="M169" s="717">
        <v>18315.170300000002</v>
      </c>
      <c r="N169" s="719">
        <v>0.40510877561628389</v>
      </c>
      <c r="O169" s="717">
        <v>18063.332049000001</v>
      </c>
      <c r="P169" s="720">
        <v>0.39953842689198305</v>
      </c>
      <c r="Q169" s="718">
        <v>17968.177055</v>
      </c>
    </row>
    <row r="170" spans="1:17" ht="24.75" customHeight="1" x14ac:dyDescent="0.25">
      <c r="A170" s="1067"/>
      <c r="B170" s="704" t="s">
        <v>319</v>
      </c>
      <c r="C170" s="810" t="s">
        <v>320</v>
      </c>
      <c r="D170" s="29" t="s">
        <v>350</v>
      </c>
      <c r="E170" s="699">
        <v>1947.1416240000001</v>
      </c>
      <c r="F170" s="700">
        <v>1947.1416240000001</v>
      </c>
      <c r="G170" s="700">
        <v>0</v>
      </c>
      <c r="H170" s="700">
        <v>1947.1416240000001</v>
      </c>
      <c r="I170" s="700">
        <v>1937.1416240000001</v>
      </c>
      <c r="J170" s="701">
        <v>0.99486426674015782</v>
      </c>
      <c r="K170" s="700">
        <v>794.74512000000027</v>
      </c>
      <c r="L170" s="699">
        <v>10</v>
      </c>
      <c r="M170" s="699">
        <v>1142.3965039999998</v>
      </c>
      <c r="N170" s="701">
        <v>0.58670437215202775</v>
      </c>
      <c r="O170" s="699">
        <v>581.45373900000004</v>
      </c>
      <c r="P170" s="751">
        <v>0.29861913064419193</v>
      </c>
      <c r="Q170" s="700">
        <v>0</v>
      </c>
    </row>
    <row r="171" spans="1:17" ht="39.75" thickBot="1" x14ac:dyDescent="0.3">
      <c r="A171" s="1067"/>
      <c r="B171" s="1034" t="s">
        <v>537</v>
      </c>
      <c r="C171" s="1033"/>
      <c r="D171" s="894" t="s">
        <v>176</v>
      </c>
      <c r="E171" s="721">
        <v>1947.1416240000001</v>
      </c>
      <c r="F171" s="722">
        <v>1947.1416240000001</v>
      </c>
      <c r="G171" s="722">
        <v>0</v>
      </c>
      <c r="H171" s="722">
        <v>1947.1416240000001</v>
      </c>
      <c r="I171" s="895">
        <v>1937.1416240000001</v>
      </c>
      <c r="J171" s="723">
        <v>0.99486426674015782</v>
      </c>
      <c r="K171" s="721">
        <v>794.74512000000027</v>
      </c>
      <c r="L171" s="722">
        <v>10</v>
      </c>
      <c r="M171" s="721">
        <v>1142.3965039999998</v>
      </c>
      <c r="N171" s="723">
        <v>0.58670437215202775</v>
      </c>
      <c r="O171" s="721">
        <v>581.45373900000004</v>
      </c>
      <c r="P171" s="896">
        <v>0.29861913064419193</v>
      </c>
      <c r="Q171" s="722">
        <v>0</v>
      </c>
    </row>
    <row r="172" spans="1:17" ht="27.75" customHeight="1" thickBot="1" x14ac:dyDescent="0.3">
      <c r="A172" s="1068"/>
      <c r="B172" s="1015" t="s">
        <v>76</v>
      </c>
      <c r="C172" s="1016"/>
      <c r="D172" s="1017"/>
      <c r="E172" s="725">
        <v>47157.641624000004</v>
      </c>
      <c r="F172" s="726">
        <v>47157.641624000004</v>
      </c>
      <c r="G172" s="726">
        <v>0</v>
      </c>
      <c r="H172" s="726">
        <v>47157.641624000004</v>
      </c>
      <c r="I172" s="726">
        <v>41663.200847740001</v>
      </c>
      <c r="J172" s="727">
        <v>0.88348779567755764</v>
      </c>
      <c r="K172" s="726">
        <v>22205.634043739999</v>
      </c>
      <c r="L172" s="725">
        <v>5494.4407762600022</v>
      </c>
      <c r="M172" s="725">
        <v>19457.566804000002</v>
      </c>
      <c r="N172" s="727">
        <v>0.41260686781455658</v>
      </c>
      <c r="O172" s="725">
        <v>18644.785788000001</v>
      </c>
      <c r="P172" s="728">
        <v>0.39537146358292619</v>
      </c>
      <c r="Q172" s="875">
        <v>17968.177055</v>
      </c>
    </row>
    <row r="173" spans="1:17" ht="23.25" customHeight="1" x14ac:dyDescent="0.25">
      <c r="A173" s="1052" t="s">
        <v>542</v>
      </c>
      <c r="B173" s="1052"/>
      <c r="C173" s="1052"/>
      <c r="D173" s="1052"/>
      <c r="E173" s="1052"/>
      <c r="F173" s="1052"/>
      <c r="G173" s="1052"/>
      <c r="H173" s="1052"/>
      <c r="I173" s="1052"/>
      <c r="J173" s="1052"/>
      <c r="K173" s="1052"/>
      <c r="L173" s="1052"/>
      <c r="M173" s="1065"/>
      <c r="N173" s="1052"/>
      <c r="O173" s="1052"/>
      <c r="P173" s="1052"/>
    </row>
    <row r="174" spans="1:17" ht="23.25" customHeight="1" thickBot="1" x14ac:dyDescent="0.3">
      <c r="A174" s="826"/>
      <c r="B174" s="779"/>
      <c r="C174" s="278"/>
      <c r="D174" s="831"/>
      <c r="E174" s="779"/>
      <c r="F174" s="779"/>
      <c r="G174" s="779"/>
      <c r="H174" s="779"/>
      <c r="I174" s="779"/>
      <c r="J174" s="779"/>
      <c r="K174" s="779"/>
      <c r="L174" s="779"/>
      <c r="M174" s="838"/>
      <c r="N174" s="779"/>
      <c r="O174" s="780"/>
      <c r="P174" s="779"/>
    </row>
    <row r="175" spans="1:17" s="179" customFormat="1" ht="68.25" customHeight="1" thickBot="1" x14ac:dyDescent="0.3">
      <c r="A175" s="633" t="s">
        <v>96</v>
      </c>
      <c r="B175" s="661" t="s">
        <v>7</v>
      </c>
      <c r="C175" s="632" t="s">
        <v>484</v>
      </c>
      <c r="D175" s="634" t="s">
        <v>182</v>
      </c>
      <c r="E175" s="660" t="s">
        <v>101</v>
      </c>
      <c r="F175" s="634" t="s">
        <v>181</v>
      </c>
      <c r="G175" s="634" t="s">
        <v>104</v>
      </c>
      <c r="H175" s="634" t="s">
        <v>368</v>
      </c>
      <c r="I175" s="634" t="s">
        <v>24</v>
      </c>
      <c r="J175" s="635" t="s">
        <v>346</v>
      </c>
      <c r="K175" s="634" t="s">
        <v>186</v>
      </c>
      <c r="L175" s="634" t="s">
        <v>183</v>
      </c>
      <c r="M175" s="660" t="s">
        <v>25</v>
      </c>
      <c r="N175" s="634" t="s">
        <v>43</v>
      </c>
      <c r="O175" s="660" t="s">
        <v>86</v>
      </c>
      <c r="P175" s="662" t="s">
        <v>269</v>
      </c>
      <c r="Q175" s="660" t="s">
        <v>28</v>
      </c>
    </row>
    <row r="176" spans="1:17" ht="60" x14ac:dyDescent="0.25">
      <c r="A176" s="1047" t="s">
        <v>497</v>
      </c>
      <c r="B176" s="703" t="s">
        <v>440</v>
      </c>
      <c r="C176" s="810" t="s">
        <v>534</v>
      </c>
      <c r="D176" s="281" t="s">
        <v>441</v>
      </c>
      <c r="E176" s="699">
        <v>3003.0718310000002</v>
      </c>
      <c r="F176" s="699">
        <v>3003.0718310000002</v>
      </c>
      <c r="G176" s="699">
        <v>0</v>
      </c>
      <c r="H176" s="700">
        <v>3003.0718310000002</v>
      </c>
      <c r="I176" s="700">
        <v>1904.981542</v>
      </c>
      <c r="J176" s="701">
        <v>0.63434431449002526</v>
      </c>
      <c r="K176" s="700">
        <v>44.666549000000032</v>
      </c>
      <c r="L176" s="699">
        <v>1098.0902890000002</v>
      </c>
      <c r="M176" s="699">
        <v>1860.314993</v>
      </c>
      <c r="N176" s="702">
        <v>0.61947069457227377</v>
      </c>
      <c r="O176" s="699">
        <v>264.38597049999998</v>
      </c>
      <c r="P176" s="702">
        <v>8.8038510358229252E-2</v>
      </c>
      <c r="Q176" s="700">
        <v>264.38597049999998</v>
      </c>
    </row>
    <row r="177" spans="1:17" ht="60" x14ac:dyDescent="0.25">
      <c r="A177" s="1048"/>
      <c r="B177" s="703" t="s">
        <v>442</v>
      </c>
      <c r="C177" s="810" t="s">
        <v>534</v>
      </c>
      <c r="D177" s="281" t="s">
        <v>443</v>
      </c>
      <c r="E177" s="699">
        <v>2002.0478880000001</v>
      </c>
      <c r="F177" s="699">
        <v>2002.0478880000001</v>
      </c>
      <c r="G177" s="699">
        <v>0</v>
      </c>
      <c r="H177" s="700">
        <v>2002.0478880000001</v>
      </c>
      <c r="I177" s="700">
        <v>1230.5638960000001</v>
      </c>
      <c r="J177" s="701">
        <v>0.61465257818048757</v>
      </c>
      <c r="K177" s="700">
        <v>8</v>
      </c>
      <c r="L177" s="699">
        <v>771.48399199999994</v>
      </c>
      <c r="M177" s="699">
        <v>1222.5638960000001</v>
      </c>
      <c r="N177" s="702">
        <v>0.61065666976693223</v>
      </c>
      <c r="O177" s="699">
        <v>81.643018999999995</v>
      </c>
      <c r="P177" s="702">
        <v>4.0779753316270324E-2</v>
      </c>
      <c r="Q177" s="700">
        <v>81.643018999999995</v>
      </c>
    </row>
    <row r="178" spans="1:17" ht="60" x14ac:dyDescent="0.25">
      <c r="A178" s="1048"/>
      <c r="B178" s="703" t="s">
        <v>444</v>
      </c>
      <c r="C178" s="810" t="s">
        <v>534</v>
      </c>
      <c r="D178" s="281" t="s">
        <v>445</v>
      </c>
      <c r="E178" s="699">
        <v>3003.0718320000001</v>
      </c>
      <c r="F178" s="699">
        <v>3003.0718320000001</v>
      </c>
      <c r="G178" s="699">
        <v>0</v>
      </c>
      <c r="H178" s="700">
        <v>3003.0718320000001</v>
      </c>
      <c r="I178" s="700">
        <v>1938.6982250000001</v>
      </c>
      <c r="J178" s="701">
        <v>0.64557171238520017</v>
      </c>
      <c r="K178" s="700">
        <v>0</v>
      </c>
      <c r="L178" s="699">
        <v>1064.373607</v>
      </c>
      <c r="M178" s="699">
        <v>1938.6982250000001</v>
      </c>
      <c r="N178" s="702">
        <v>0.64557171238520017</v>
      </c>
      <c r="O178" s="699">
        <v>95.711740669999998</v>
      </c>
      <c r="P178" s="702">
        <v>3.1871279151607049E-2</v>
      </c>
      <c r="Q178" s="700">
        <v>95.711740669999998</v>
      </c>
    </row>
    <row r="179" spans="1:17" ht="60" x14ac:dyDescent="0.25">
      <c r="A179" s="1048"/>
      <c r="B179" s="703" t="s">
        <v>446</v>
      </c>
      <c r="C179" s="810" t="s">
        <v>534</v>
      </c>
      <c r="D179" s="281" t="s">
        <v>447</v>
      </c>
      <c r="E179" s="699">
        <v>2002.0478880000001</v>
      </c>
      <c r="F179" s="699">
        <v>2002.0478880000001</v>
      </c>
      <c r="G179" s="699">
        <v>400</v>
      </c>
      <c r="H179" s="700">
        <v>1602.0478880000001</v>
      </c>
      <c r="I179" s="700">
        <v>1292.465479</v>
      </c>
      <c r="J179" s="701">
        <v>0.80675833018544574</v>
      </c>
      <c r="K179" s="700">
        <v>20.314282000000048</v>
      </c>
      <c r="L179" s="699">
        <v>309.5824090000001</v>
      </c>
      <c r="M179" s="699">
        <v>1272.1511969999999</v>
      </c>
      <c r="N179" s="702">
        <v>0.79407813369933411</v>
      </c>
      <c r="O179" s="699">
        <v>49.3</v>
      </c>
      <c r="P179" s="702">
        <v>3.0773112570028242E-2</v>
      </c>
      <c r="Q179" s="700">
        <v>49.3</v>
      </c>
    </row>
    <row r="180" spans="1:17" ht="30" customHeight="1" thickBot="1" x14ac:dyDescent="0.3">
      <c r="A180" s="1049"/>
      <c r="B180" s="1018" t="s">
        <v>76</v>
      </c>
      <c r="C180" s="1019"/>
      <c r="D180" s="1020"/>
      <c r="E180" s="782">
        <v>10010.239439000001</v>
      </c>
      <c r="F180" s="782">
        <v>10010.239439000001</v>
      </c>
      <c r="G180" s="782">
        <v>400</v>
      </c>
      <c r="H180" s="782">
        <v>9610.2394390000009</v>
      </c>
      <c r="I180" s="782">
        <v>6366.7091419999997</v>
      </c>
      <c r="J180" s="781">
        <v>0.66249224927349903</v>
      </c>
      <c r="K180" s="783">
        <v>72.98083100000008</v>
      </c>
      <c r="L180" s="782">
        <v>3243.5302970000002</v>
      </c>
      <c r="M180" s="782">
        <v>6293.7283109999998</v>
      </c>
      <c r="N180" s="781">
        <v>0.65489817927521876</v>
      </c>
      <c r="O180" s="782">
        <v>491.04073016999996</v>
      </c>
      <c r="P180" s="781">
        <v>5.1095577096369985E-2</v>
      </c>
      <c r="Q180" s="783">
        <v>491.04073016999996</v>
      </c>
    </row>
    <row r="181" spans="1:17" ht="23.25" customHeight="1" thickBot="1" x14ac:dyDescent="0.3">
      <c r="A181" s="1052" t="s">
        <v>542</v>
      </c>
      <c r="B181" s="1053"/>
      <c r="C181" s="278"/>
      <c r="D181" s="831"/>
      <c r="E181" s="779"/>
      <c r="F181" s="779"/>
      <c r="G181" s="779"/>
      <c r="H181" s="779"/>
      <c r="I181" s="779"/>
      <c r="J181" s="779"/>
      <c r="K181" s="779"/>
      <c r="L181" s="779"/>
      <c r="M181" s="838"/>
      <c r="N181" s="779"/>
      <c r="O181" s="780"/>
      <c r="P181" s="779"/>
    </row>
    <row r="182" spans="1:17" s="179" customFormat="1" ht="68.25" customHeight="1" thickBot="1" x14ac:dyDescent="0.3">
      <c r="A182" s="633" t="s">
        <v>96</v>
      </c>
      <c r="B182" s="661" t="s">
        <v>7</v>
      </c>
      <c r="C182" s="632" t="s">
        <v>484</v>
      </c>
      <c r="D182" s="634" t="s">
        <v>182</v>
      </c>
      <c r="E182" s="660" t="s">
        <v>101</v>
      </c>
      <c r="F182" s="634" t="s">
        <v>181</v>
      </c>
      <c r="G182" s="634" t="s">
        <v>104</v>
      </c>
      <c r="H182" s="634" t="s">
        <v>368</v>
      </c>
      <c r="I182" s="634" t="s">
        <v>24</v>
      </c>
      <c r="J182" s="635" t="s">
        <v>346</v>
      </c>
      <c r="K182" s="634" t="s">
        <v>186</v>
      </c>
      <c r="L182" s="634" t="s">
        <v>183</v>
      </c>
      <c r="M182" s="660" t="s">
        <v>25</v>
      </c>
      <c r="N182" s="634" t="s">
        <v>43</v>
      </c>
      <c r="O182" s="660" t="s">
        <v>86</v>
      </c>
      <c r="P182" s="662" t="s">
        <v>269</v>
      </c>
      <c r="Q182" s="884" t="s">
        <v>28</v>
      </c>
    </row>
    <row r="183" spans="1:17" ht="101.25" customHeight="1" x14ac:dyDescent="0.25">
      <c r="A183" s="1050" t="s">
        <v>498</v>
      </c>
      <c r="B183" s="784" t="s">
        <v>430</v>
      </c>
      <c r="C183" s="822" t="s">
        <v>535</v>
      </c>
      <c r="D183" s="906" t="s">
        <v>479</v>
      </c>
      <c r="E183" s="785">
        <v>74000</v>
      </c>
      <c r="F183" s="785">
        <v>74000</v>
      </c>
      <c r="G183" s="785">
        <v>17000</v>
      </c>
      <c r="H183" s="786">
        <v>57000</v>
      </c>
      <c r="I183" s="786">
        <v>16926.769436999999</v>
      </c>
      <c r="J183" s="787">
        <v>0.29696086731578947</v>
      </c>
      <c r="K183" s="786">
        <v>1564.5933569999997</v>
      </c>
      <c r="L183" s="785">
        <v>40073.230563000005</v>
      </c>
      <c r="M183" s="785">
        <v>15362.176079999999</v>
      </c>
      <c r="N183" s="788">
        <v>0.26951186105263158</v>
      </c>
      <c r="O183" s="785">
        <v>1363.7599949999999</v>
      </c>
      <c r="P183" s="789">
        <v>2.3925613947368418E-2</v>
      </c>
      <c r="Q183" s="786">
        <v>1128.9709660000001</v>
      </c>
    </row>
    <row r="184" spans="1:17" ht="37.5" customHeight="1" thickBot="1" x14ac:dyDescent="0.3">
      <c r="A184" s="1051"/>
      <c r="B184" s="1021" t="s">
        <v>76</v>
      </c>
      <c r="C184" s="1022"/>
      <c r="D184" s="1023"/>
      <c r="E184" s="775">
        <v>74000</v>
      </c>
      <c r="F184" s="776">
        <v>74000</v>
      </c>
      <c r="G184" s="776">
        <v>17000</v>
      </c>
      <c r="H184" s="776">
        <v>57000</v>
      </c>
      <c r="I184" s="776">
        <v>16926.769436999999</v>
      </c>
      <c r="J184" s="777">
        <v>0.29696086731578947</v>
      </c>
      <c r="K184" s="776">
        <v>1564.5933569999997</v>
      </c>
      <c r="L184" s="775">
        <v>40073.230563000005</v>
      </c>
      <c r="M184" s="775">
        <v>15362.176079999999</v>
      </c>
      <c r="N184" s="777">
        <v>0.26951186105263158</v>
      </c>
      <c r="O184" s="775">
        <v>1363.7599949999999</v>
      </c>
      <c r="P184" s="778">
        <v>2.3925613947368418E-2</v>
      </c>
      <c r="Q184" s="776">
        <v>1128.9709660000001</v>
      </c>
    </row>
    <row r="185" spans="1:17" ht="23.25" customHeight="1" thickBot="1" x14ac:dyDescent="0.3">
      <c r="A185" s="1052" t="s">
        <v>542</v>
      </c>
      <c r="B185" s="1052"/>
      <c r="C185" s="278"/>
      <c r="D185" s="831"/>
      <c r="E185" s="779"/>
      <c r="F185" s="779"/>
      <c r="G185" s="779"/>
      <c r="H185" s="779"/>
      <c r="I185" s="779"/>
      <c r="J185" s="779"/>
      <c r="K185" s="779"/>
      <c r="L185" s="779"/>
      <c r="M185" s="838"/>
      <c r="N185" s="779"/>
      <c r="O185" s="780"/>
      <c r="P185" s="779"/>
    </row>
    <row r="186" spans="1:17" s="105" customFormat="1" ht="62.25" customHeight="1" thickBot="1" x14ac:dyDescent="0.25">
      <c r="A186" s="617" t="s">
        <v>96</v>
      </c>
      <c r="B186" s="866" t="s">
        <v>7</v>
      </c>
      <c r="C186" s="886" t="s">
        <v>484</v>
      </c>
      <c r="D186" s="618" t="s">
        <v>182</v>
      </c>
      <c r="E186" s="660" t="s">
        <v>101</v>
      </c>
      <c r="F186" s="634" t="s">
        <v>181</v>
      </c>
      <c r="G186" s="867" t="s">
        <v>104</v>
      </c>
      <c r="H186" s="867" t="s">
        <v>368</v>
      </c>
      <c r="I186" s="867" t="s">
        <v>24</v>
      </c>
      <c r="J186" s="868" t="s">
        <v>346</v>
      </c>
      <c r="K186" s="867" t="s">
        <v>186</v>
      </c>
      <c r="L186" s="867" t="s">
        <v>183</v>
      </c>
      <c r="M186" s="660" t="s">
        <v>25</v>
      </c>
      <c r="N186" s="634" t="s">
        <v>43</v>
      </c>
      <c r="O186" s="660" t="s">
        <v>86</v>
      </c>
      <c r="P186" s="662" t="s">
        <v>269</v>
      </c>
      <c r="Q186" s="867" t="s">
        <v>28</v>
      </c>
    </row>
    <row r="187" spans="1:17" ht="93" customHeight="1" x14ac:dyDescent="0.25">
      <c r="A187" s="1050" t="s">
        <v>348</v>
      </c>
      <c r="B187" s="784" t="s">
        <v>344</v>
      </c>
      <c r="C187" s="822" t="s">
        <v>345</v>
      </c>
      <c r="D187" s="640" t="s">
        <v>345</v>
      </c>
      <c r="E187" s="785">
        <v>8629.4</v>
      </c>
      <c r="F187" s="786">
        <v>8629.4</v>
      </c>
      <c r="G187" s="786">
        <v>0</v>
      </c>
      <c r="H187" s="786">
        <v>8629.4</v>
      </c>
      <c r="I187" s="786">
        <v>8629.4</v>
      </c>
      <c r="J187" s="787">
        <v>1</v>
      </c>
      <c r="K187" s="786">
        <v>0</v>
      </c>
      <c r="L187" s="785">
        <v>0</v>
      </c>
      <c r="M187" s="785">
        <v>8629.4</v>
      </c>
      <c r="N187" s="788">
        <v>1</v>
      </c>
      <c r="O187" s="785">
        <v>8629.4</v>
      </c>
      <c r="P187" s="789">
        <v>1</v>
      </c>
      <c r="Q187" s="786">
        <v>8629.4</v>
      </c>
    </row>
    <row r="188" spans="1:17" ht="40.5" customHeight="1" thickBot="1" x14ac:dyDescent="0.3">
      <c r="A188" s="1051"/>
      <c r="B188" s="1021" t="s">
        <v>76</v>
      </c>
      <c r="C188" s="1022"/>
      <c r="D188" s="1023"/>
      <c r="E188" s="775">
        <v>8629.4</v>
      </c>
      <c r="F188" s="776">
        <v>8629.4</v>
      </c>
      <c r="G188" s="776">
        <v>0</v>
      </c>
      <c r="H188" s="776">
        <v>8629.4</v>
      </c>
      <c r="I188" s="776">
        <v>8629.4</v>
      </c>
      <c r="J188" s="777">
        <v>1</v>
      </c>
      <c r="K188" s="776">
        <v>0</v>
      </c>
      <c r="L188" s="775">
        <v>0</v>
      </c>
      <c r="M188" s="775">
        <v>8629.4</v>
      </c>
      <c r="N188" s="777">
        <v>1</v>
      </c>
      <c r="O188" s="775">
        <v>8629.4</v>
      </c>
      <c r="P188" s="778">
        <v>1</v>
      </c>
      <c r="Q188" s="776">
        <v>8629.4</v>
      </c>
    </row>
    <row r="189" spans="1:17" ht="18" customHeight="1" thickBot="1" x14ac:dyDescent="0.3">
      <c r="A189" s="1062" t="s">
        <v>542</v>
      </c>
      <c r="B189" s="1062"/>
      <c r="C189" s="1062"/>
      <c r="D189" s="1062"/>
      <c r="E189" s="1062"/>
      <c r="F189" s="1062"/>
      <c r="G189" s="1062"/>
      <c r="H189" s="1062"/>
      <c r="I189" s="1062"/>
      <c r="J189" s="1062"/>
      <c r="K189" s="1062"/>
      <c r="L189" s="1062"/>
      <c r="M189" s="1112"/>
      <c r="N189" s="1062"/>
      <c r="O189" s="1062"/>
      <c r="P189" s="1062"/>
    </row>
    <row r="190" spans="1:17" s="179" customFormat="1" ht="68.25" customHeight="1" thickBot="1" x14ac:dyDescent="0.3">
      <c r="A190" s="633" t="s">
        <v>96</v>
      </c>
      <c r="B190" s="661" t="s">
        <v>7</v>
      </c>
      <c r="C190" s="632" t="s">
        <v>484</v>
      </c>
      <c r="D190" s="634" t="s">
        <v>182</v>
      </c>
      <c r="E190" s="660" t="s">
        <v>101</v>
      </c>
      <c r="F190" s="634" t="s">
        <v>181</v>
      </c>
      <c r="G190" s="634" t="s">
        <v>104</v>
      </c>
      <c r="H190" s="634" t="s">
        <v>368</v>
      </c>
      <c r="I190" s="634" t="s">
        <v>24</v>
      </c>
      <c r="J190" s="635" t="s">
        <v>346</v>
      </c>
      <c r="K190" s="634" t="s">
        <v>186</v>
      </c>
      <c r="L190" s="634" t="s">
        <v>183</v>
      </c>
      <c r="M190" s="660" t="s">
        <v>25</v>
      </c>
      <c r="N190" s="634" t="s">
        <v>43</v>
      </c>
      <c r="O190" s="660" t="s">
        <v>86</v>
      </c>
      <c r="P190" s="662" t="s">
        <v>269</v>
      </c>
      <c r="Q190" s="884" t="s">
        <v>28</v>
      </c>
    </row>
    <row r="191" spans="1:17" ht="44.25" customHeight="1" thickBot="1" x14ac:dyDescent="0.3">
      <c r="A191" s="1102" t="s">
        <v>307</v>
      </c>
      <c r="B191" s="790" t="s">
        <v>126</v>
      </c>
      <c r="C191" s="823" t="s">
        <v>199</v>
      </c>
      <c r="D191" s="641" t="s">
        <v>199</v>
      </c>
      <c r="E191" s="791">
        <v>8802.9</v>
      </c>
      <c r="F191" s="786">
        <v>8775.8605900000002</v>
      </c>
      <c r="G191" s="786">
        <v>8775.8605900000002</v>
      </c>
      <c r="H191" s="786">
        <v>0</v>
      </c>
      <c r="I191" s="786">
        <v>0</v>
      </c>
      <c r="J191" s="787">
        <v>0</v>
      </c>
      <c r="K191" s="786">
        <v>0</v>
      </c>
      <c r="L191" s="792">
        <v>0</v>
      </c>
      <c r="M191" s="791">
        <v>0</v>
      </c>
      <c r="N191" s="787">
        <v>0</v>
      </c>
      <c r="O191" s="791">
        <v>0</v>
      </c>
      <c r="P191" s="793">
        <v>0</v>
      </c>
      <c r="Q191" s="791">
        <v>0</v>
      </c>
    </row>
    <row r="192" spans="1:17" ht="30" customHeight="1" thickBot="1" x14ac:dyDescent="0.3">
      <c r="A192" s="1114"/>
      <c r="B192" s="1015" t="s">
        <v>76</v>
      </c>
      <c r="C192" s="1017"/>
      <c r="D192" s="829" t="s">
        <v>307</v>
      </c>
      <c r="E192" s="725">
        <v>8802.9</v>
      </c>
      <c r="F192" s="726">
        <v>8775.8605900000002</v>
      </c>
      <c r="G192" s="726">
        <v>8775.8605900000002</v>
      </c>
      <c r="H192" s="726">
        <v>0</v>
      </c>
      <c r="I192" s="726">
        <v>0</v>
      </c>
      <c r="J192" s="727">
        <v>0</v>
      </c>
      <c r="K192" s="726">
        <v>0</v>
      </c>
      <c r="L192" s="794">
        <v>0</v>
      </c>
      <c r="M192" s="725">
        <v>0</v>
      </c>
      <c r="N192" s="728">
        <v>0</v>
      </c>
      <c r="O192" s="725">
        <v>0</v>
      </c>
      <c r="P192" s="728">
        <v>0</v>
      </c>
      <c r="Q192" s="725">
        <v>0</v>
      </c>
    </row>
    <row r="193" spans="1:17" ht="18" customHeight="1" x14ac:dyDescent="0.25">
      <c r="A193" s="1116" t="s">
        <v>542</v>
      </c>
      <c r="B193" s="1116"/>
      <c r="C193" s="1116"/>
      <c r="D193" s="1116"/>
      <c r="E193" s="1116"/>
      <c r="F193" s="1116"/>
      <c r="G193" s="1116"/>
      <c r="H193" s="1116"/>
      <c r="I193" s="1116"/>
      <c r="J193" s="1116"/>
      <c r="K193" s="1116"/>
      <c r="L193" s="1116"/>
      <c r="M193" s="1117"/>
      <c r="N193" s="1116"/>
      <c r="O193" s="1116"/>
      <c r="P193" s="1116"/>
    </row>
    <row r="194" spans="1:17" ht="18" customHeight="1" x14ac:dyDescent="0.25">
      <c r="A194" s="825"/>
      <c r="B194" s="752"/>
      <c r="C194" s="819"/>
      <c r="D194" s="830"/>
      <c r="E194" s="753"/>
      <c r="F194" s="752"/>
      <c r="G194" s="752"/>
      <c r="H194" s="795"/>
      <c r="I194" s="752"/>
      <c r="J194" s="796"/>
      <c r="K194" s="752"/>
      <c r="L194" s="752"/>
      <c r="M194" s="837"/>
      <c r="N194" s="797"/>
      <c r="O194" s="754"/>
      <c r="P194" s="797"/>
      <c r="Q194" s="754"/>
    </row>
    <row r="195" spans="1:17" ht="18" customHeight="1" thickBot="1" x14ac:dyDescent="0.3">
      <c r="A195" s="825"/>
      <c r="B195" s="752"/>
      <c r="C195" s="819"/>
      <c r="D195" s="830"/>
      <c r="E195" s="753"/>
      <c r="F195" s="752"/>
      <c r="G195" s="752"/>
      <c r="H195" s="795"/>
      <c r="I195" s="752"/>
      <c r="J195" s="796"/>
      <c r="K195" s="752"/>
      <c r="L195" s="752"/>
      <c r="M195" s="837"/>
      <c r="N195" s="797"/>
      <c r="O195" s="754"/>
      <c r="P195" s="797"/>
      <c r="Q195" s="754"/>
    </row>
    <row r="196" spans="1:17" ht="60.75" customHeight="1" thickBot="1" x14ac:dyDescent="0.3">
      <c r="A196" s="1118" t="s">
        <v>97</v>
      </c>
      <c r="B196" s="1119"/>
      <c r="C196" s="1120"/>
      <c r="D196" s="832" t="s">
        <v>182</v>
      </c>
      <c r="E196" s="660" t="s">
        <v>101</v>
      </c>
      <c r="F196" s="634" t="s">
        <v>181</v>
      </c>
      <c r="G196" s="724" t="s">
        <v>104</v>
      </c>
      <c r="H196" s="634" t="s">
        <v>368</v>
      </c>
      <c r="I196" s="724" t="s">
        <v>24</v>
      </c>
      <c r="J196" s="727" t="s">
        <v>346</v>
      </c>
      <c r="K196" s="634" t="s">
        <v>186</v>
      </c>
      <c r="L196" s="634" t="s">
        <v>183</v>
      </c>
      <c r="M196" s="660" t="s">
        <v>25</v>
      </c>
      <c r="N196" s="634" t="s">
        <v>43</v>
      </c>
      <c r="O196" s="660" t="s">
        <v>86</v>
      </c>
      <c r="P196" s="634" t="s">
        <v>269</v>
      </c>
      <c r="Q196" s="660" t="s">
        <v>28</v>
      </c>
    </row>
    <row r="197" spans="1:17" ht="35.25" customHeight="1" x14ac:dyDescent="0.25">
      <c r="A197" s="1121"/>
      <c r="B197" s="1122"/>
      <c r="C197" s="1123"/>
      <c r="D197" s="351" t="s">
        <v>88</v>
      </c>
      <c r="E197" s="798">
        <v>593383.75031400006</v>
      </c>
      <c r="F197" s="798">
        <v>593383.75031400006</v>
      </c>
      <c r="G197" s="798">
        <v>50829.246228999997</v>
      </c>
      <c r="H197" s="799">
        <v>542554.50408500002</v>
      </c>
      <c r="I197" s="799">
        <v>353764.62995065999</v>
      </c>
      <c r="J197" s="800">
        <v>0.65203519146389199</v>
      </c>
      <c r="K197" s="799">
        <v>78795.427814819996</v>
      </c>
      <c r="L197" s="798">
        <v>188789.87413434003</v>
      </c>
      <c r="M197" s="798">
        <v>274969.20213584002</v>
      </c>
      <c r="N197" s="800">
        <v>0.50680475429757299</v>
      </c>
      <c r="O197" s="798">
        <v>38914.46711718</v>
      </c>
      <c r="P197" s="801">
        <v>7.1724530575610915E-2</v>
      </c>
      <c r="Q197" s="798">
        <v>37854.027357180006</v>
      </c>
    </row>
    <row r="198" spans="1:17" ht="34.5" customHeight="1" thickBot="1" x14ac:dyDescent="0.3">
      <c r="A198" s="1121"/>
      <c r="B198" s="1122"/>
      <c r="C198" s="1123"/>
      <c r="D198" s="352" t="s">
        <v>49</v>
      </c>
      <c r="E198" s="802">
        <v>860004.65330500004</v>
      </c>
      <c r="F198" s="802">
        <v>884004.903391</v>
      </c>
      <c r="G198" s="802">
        <v>38325.399127999997</v>
      </c>
      <c r="H198" s="803">
        <v>845679.50426299998</v>
      </c>
      <c r="I198" s="803">
        <v>695338.44799106009</v>
      </c>
      <c r="J198" s="804">
        <v>0.82222454781736687</v>
      </c>
      <c r="K198" s="803">
        <v>300809.20386942994</v>
      </c>
      <c r="L198" s="802">
        <v>150341.05627193989</v>
      </c>
      <c r="M198" s="802">
        <v>394529.24412162998</v>
      </c>
      <c r="N198" s="804">
        <v>0.46652336036623909</v>
      </c>
      <c r="O198" s="802">
        <v>143584.64834163999</v>
      </c>
      <c r="P198" s="805">
        <v>0.16978612774442531</v>
      </c>
      <c r="Q198" s="802">
        <v>134424.65077591001</v>
      </c>
    </row>
    <row r="199" spans="1:17" ht="28.5" customHeight="1" thickBot="1" x14ac:dyDescent="0.3">
      <c r="A199" s="1124"/>
      <c r="B199" s="1125"/>
      <c r="C199" s="1126"/>
      <c r="D199" s="833" t="s">
        <v>45</v>
      </c>
      <c r="E199" s="725">
        <v>1453388.4036190002</v>
      </c>
      <c r="F199" s="725">
        <v>1477388.6537049999</v>
      </c>
      <c r="G199" s="725">
        <v>89154.645357000001</v>
      </c>
      <c r="H199" s="725">
        <v>1388234.008348</v>
      </c>
      <c r="I199" s="725">
        <v>1049103.0779417201</v>
      </c>
      <c r="J199" s="727">
        <v>0.75571054421160155</v>
      </c>
      <c r="K199" s="726">
        <v>379604.63168424997</v>
      </c>
      <c r="L199" s="725">
        <v>339130.93040627992</v>
      </c>
      <c r="M199" s="725">
        <v>669498.44625746994</v>
      </c>
      <c r="N199" s="727">
        <v>0.48226627660143107</v>
      </c>
      <c r="O199" s="725">
        <v>182499.11545881999</v>
      </c>
      <c r="P199" s="728">
        <v>0.1314613489954724</v>
      </c>
      <c r="Q199" s="725">
        <v>172278.67813309003</v>
      </c>
    </row>
    <row r="200" spans="1:17" ht="23.25" customHeight="1" x14ac:dyDescent="0.25">
      <c r="A200" s="1052"/>
      <c r="B200" s="1052"/>
      <c r="C200" s="1052"/>
      <c r="D200" s="1052"/>
      <c r="E200" s="1052"/>
      <c r="F200" s="1052"/>
      <c r="G200" s="1052"/>
      <c r="H200" s="1052"/>
      <c r="I200" s="1052"/>
      <c r="J200" s="1052"/>
      <c r="K200" s="1052"/>
      <c r="L200" s="1052"/>
      <c r="M200" s="1052"/>
      <c r="N200" s="1052"/>
      <c r="O200" s="1052"/>
      <c r="P200" s="1052"/>
    </row>
    <row r="201" spans="1:17" x14ac:dyDescent="0.25">
      <c r="J201" s="223"/>
    </row>
    <row r="202" spans="1:17" x14ac:dyDescent="0.25">
      <c r="J202" s="223"/>
    </row>
    <row r="203" spans="1:17" x14ac:dyDescent="0.25">
      <c r="J203" s="223"/>
    </row>
    <row r="204" spans="1:17" x14ac:dyDescent="0.25">
      <c r="J204" s="223"/>
    </row>
    <row r="205" spans="1:17" x14ac:dyDescent="0.25">
      <c r="J205" s="223"/>
    </row>
    <row r="206" spans="1:17" x14ac:dyDescent="0.25">
      <c r="J206" s="223"/>
    </row>
    <row r="207" spans="1:17" x14ac:dyDescent="0.25">
      <c r="J207" s="223"/>
    </row>
    <row r="208" spans="1:17" x14ac:dyDescent="0.25">
      <c r="J208" s="223"/>
    </row>
    <row r="209" spans="10:10" x14ac:dyDescent="0.25">
      <c r="J209" s="223"/>
    </row>
    <row r="210" spans="10:10" x14ac:dyDescent="0.25">
      <c r="J210" s="223"/>
    </row>
    <row r="211" spans="10:10" x14ac:dyDescent="0.25">
      <c r="J211" s="223"/>
    </row>
    <row r="212" spans="10:10" x14ac:dyDescent="0.25">
      <c r="J212" s="223"/>
    </row>
    <row r="213" spans="10:10" x14ac:dyDescent="0.25">
      <c r="J213" s="223"/>
    </row>
    <row r="214" spans="10:10" x14ac:dyDescent="0.25">
      <c r="J214" s="223"/>
    </row>
    <row r="215" spans="10:10" x14ac:dyDescent="0.25">
      <c r="J215" s="223"/>
    </row>
    <row r="216" spans="10:10" x14ac:dyDescent="0.25">
      <c r="J216" s="223"/>
    </row>
    <row r="217" spans="10:10" x14ac:dyDescent="0.25">
      <c r="J217" s="223"/>
    </row>
    <row r="218" spans="10:10" x14ac:dyDescent="0.25">
      <c r="J218" s="223"/>
    </row>
    <row r="219" spans="10:10" x14ac:dyDescent="0.25">
      <c r="J219" s="223"/>
    </row>
    <row r="220" spans="10:10" x14ac:dyDescent="0.25">
      <c r="J220" s="223"/>
    </row>
    <row r="221" spans="10:10" x14ac:dyDescent="0.25">
      <c r="J221" s="223"/>
    </row>
    <row r="222" spans="10:10" x14ac:dyDescent="0.25">
      <c r="J222" s="223"/>
    </row>
    <row r="223" spans="10:10" x14ac:dyDescent="0.25">
      <c r="J223" s="223"/>
    </row>
    <row r="224" spans="10:10" x14ac:dyDescent="0.25">
      <c r="J224" s="223"/>
    </row>
    <row r="225" spans="10:10" x14ac:dyDescent="0.25">
      <c r="J225" s="223"/>
    </row>
    <row r="226" spans="10:10" x14ac:dyDescent="0.25">
      <c r="J226" s="223"/>
    </row>
    <row r="227" spans="10:10" x14ac:dyDescent="0.25">
      <c r="J227" s="223"/>
    </row>
    <row r="228" spans="10:10" x14ac:dyDescent="0.25">
      <c r="J228" s="223"/>
    </row>
    <row r="229" spans="10:10" x14ac:dyDescent="0.25">
      <c r="J229" s="223"/>
    </row>
    <row r="230" spans="10:10" x14ac:dyDescent="0.25">
      <c r="J230" s="223"/>
    </row>
    <row r="231" spans="10:10" x14ac:dyDescent="0.25">
      <c r="J231" s="223"/>
    </row>
    <row r="232" spans="10:10" x14ac:dyDescent="0.25">
      <c r="J232" s="223"/>
    </row>
    <row r="233" spans="10:10" x14ac:dyDescent="0.25">
      <c r="J233" s="223"/>
    </row>
    <row r="234" spans="10:10" x14ac:dyDescent="0.25">
      <c r="J234" s="223"/>
    </row>
    <row r="235" spans="10:10" x14ac:dyDescent="0.25">
      <c r="J235" s="223"/>
    </row>
    <row r="236" spans="10:10" x14ac:dyDescent="0.25">
      <c r="J236" s="223"/>
    </row>
    <row r="237" spans="10:10" x14ac:dyDescent="0.25">
      <c r="J237" s="223"/>
    </row>
    <row r="238" spans="10:10" x14ac:dyDescent="0.25">
      <c r="J238" s="223"/>
    </row>
    <row r="239" spans="10:10" x14ac:dyDescent="0.25">
      <c r="J239" s="223"/>
    </row>
    <row r="240" spans="10:10" x14ac:dyDescent="0.25">
      <c r="J240" s="223"/>
    </row>
    <row r="241" spans="10:10" x14ac:dyDescent="0.25">
      <c r="J241" s="223"/>
    </row>
    <row r="242" spans="10:10" x14ac:dyDescent="0.25">
      <c r="J242" s="223"/>
    </row>
    <row r="243" spans="10:10" x14ac:dyDescent="0.25">
      <c r="J243" s="223"/>
    </row>
    <row r="244" spans="10:10" x14ac:dyDescent="0.25">
      <c r="J244" s="223"/>
    </row>
    <row r="245" spans="10:10" x14ac:dyDescent="0.25">
      <c r="J245" s="223"/>
    </row>
    <row r="246" spans="10:10" x14ac:dyDescent="0.25">
      <c r="J246" s="223"/>
    </row>
    <row r="247" spans="10:10" x14ac:dyDescent="0.25">
      <c r="J247" s="223"/>
    </row>
    <row r="248" spans="10:10" x14ac:dyDescent="0.25">
      <c r="J248" s="223"/>
    </row>
    <row r="249" spans="10:10" x14ac:dyDescent="0.25">
      <c r="J249" s="223"/>
    </row>
    <row r="250" spans="10:10" x14ac:dyDescent="0.25">
      <c r="J250" s="223"/>
    </row>
    <row r="251" spans="10:10" x14ac:dyDescent="0.25">
      <c r="J251" s="223"/>
    </row>
    <row r="252" spans="10:10" x14ac:dyDescent="0.25">
      <c r="J252" s="223"/>
    </row>
    <row r="253" spans="10:10" x14ac:dyDescent="0.25">
      <c r="J253" s="223"/>
    </row>
    <row r="254" spans="10:10" x14ac:dyDescent="0.25">
      <c r="J254" s="223"/>
    </row>
    <row r="255" spans="10:10" x14ac:dyDescent="0.25">
      <c r="J255" s="223"/>
    </row>
    <row r="256" spans="10:10" x14ac:dyDescent="0.25">
      <c r="J256" s="223"/>
    </row>
    <row r="257" spans="10:10" x14ac:dyDescent="0.25">
      <c r="J257" s="223"/>
    </row>
    <row r="258" spans="10:10" x14ac:dyDescent="0.25">
      <c r="J258" s="223"/>
    </row>
    <row r="259" spans="10:10" x14ac:dyDescent="0.25">
      <c r="J259" s="223"/>
    </row>
    <row r="260" spans="10:10" x14ac:dyDescent="0.25">
      <c r="J260" s="223"/>
    </row>
    <row r="261" spans="10:10" x14ac:dyDescent="0.25">
      <c r="J261" s="223"/>
    </row>
    <row r="262" spans="10:10" x14ac:dyDescent="0.25">
      <c r="J262" s="223"/>
    </row>
    <row r="263" spans="10:10" x14ac:dyDescent="0.25">
      <c r="J263" s="223"/>
    </row>
    <row r="264" spans="10:10" x14ac:dyDescent="0.25">
      <c r="J264" s="223"/>
    </row>
    <row r="265" spans="10:10" x14ac:dyDescent="0.25">
      <c r="J265" s="223"/>
    </row>
    <row r="266" spans="10:10" x14ac:dyDescent="0.25">
      <c r="J266" s="223"/>
    </row>
    <row r="267" spans="10:10" x14ac:dyDescent="0.25">
      <c r="J267" s="223"/>
    </row>
    <row r="268" spans="10:10" x14ac:dyDescent="0.25">
      <c r="J268" s="223"/>
    </row>
    <row r="269" spans="10:10" x14ac:dyDescent="0.25">
      <c r="J269" s="223"/>
    </row>
    <row r="270" spans="10:10" x14ac:dyDescent="0.25">
      <c r="J270" s="223"/>
    </row>
    <row r="271" spans="10:10" x14ac:dyDescent="0.25">
      <c r="J271" s="223"/>
    </row>
    <row r="272" spans="10:10" x14ac:dyDescent="0.25">
      <c r="J272" s="223"/>
    </row>
    <row r="273" spans="10:10" x14ac:dyDescent="0.25">
      <c r="J273" s="223"/>
    </row>
    <row r="274" spans="10:10" x14ac:dyDescent="0.25">
      <c r="J274" s="223"/>
    </row>
    <row r="275" spans="10:10" x14ac:dyDescent="0.25">
      <c r="J275" s="223"/>
    </row>
  </sheetData>
  <mergeCells count="107">
    <mergeCell ref="A200:P200"/>
    <mergeCell ref="A67:A74"/>
    <mergeCell ref="A191:A192"/>
    <mergeCell ref="A187:A188"/>
    <mergeCell ref="A189:P189"/>
    <mergeCell ref="A97:A99"/>
    <mergeCell ref="A100:P100"/>
    <mergeCell ref="A193:P193"/>
    <mergeCell ref="A75:P75"/>
    <mergeCell ref="A95:P95"/>
    <mergeCell ref="A133:A137"/>
    <mergeCell ref="A126:A130"/>
    <mergeCell ref="B192:C192"/>
    <mergeCell ref="A196:C199"/>
    <mergeCell ref="B142:C142"/>
    <mergeCell ref="A145:A146"/>
    <mergeCell ref="A143:P143"/>
    <mergeCell ref="A185:B185"/>
    <mergeCell ref="B171:C171"/>
    <mergeCell ref="B114:C114"/>
    <mergeCell ref="B122:C122"/>
    <mergeCell ref="A113:A123"/>
    <mergeCell ref="B108:C108"/>
    <mergeCell ref="B137:D137"/>
    <mergeCell ref="A2:Q2"/>
    <mergeCell ref="A4:Q4"/>
    <mergeCell ref="A5:Q5"/>
    <mergeCell ref="A164:P164"/>
    <mergeCell ref="A102:A109"/>
    <mergeCell ref="A7:A14"/>
    <mergeCell ref="A17:A29"/>
    <mergeCell ref="A32:A42"/>
    <mergeCell ref="A43:P43"/>
    <mergeCell ref="A15:P15"/>
    <mergeCell ref="A30:P30"/>
    <mergeCell ref="A77:A85"/>
    <mergeCell ref="A110:P110"/>
    <mergeCell ref="A60:A64"/>
    <mergeCell ref="A89:A94"/>
    <mergeCell ref="A58:P58"/>
    <mergeCell ref="A65:P65"/>
    <mergeCell ref="A86:P86"/>
    <mergeCell ref="B63:C63"/>
    <mergeCell ref="B68:C68"/>
    <mergeCell ref="B73:C73"/>
    <mergeCell ref="A45:A57"/>
    <mergeCell ref="A138:P138"/>
    <mergeCell ref="A140:A142"/>
    <mergeCell ref="B14:D14"/>
    <mergeCell ref="B56:C56"/>
    <mergeCell ref="B61:C61"/>
    <mergeCell ref="B34:D34"/>
    <mergeCell ref="B41:D41"/>
    <mergeCell ref="B48:C48"/>
    <mergeCell ref="B50:C50"/>
    <mergeCell ref="B52:C52"/>
    <mergeCell ref="B21:D21"/>
    <mergeCell ref="B26:D26"/>
    <mergeCell ref="B27:D27"/>
    <mergeCell ref="B28:D28"/>
    <mergeCell ref="B29:D29"/>
    <mergeCell ref="B9:D9"/>
    <mergeCell ref="B12:D12"/>
    <mergeCell ref="B11:D11"/>
    <mergeCell ref="B13:D13"/>
    <mergeCell ref="A176:A180"/>
    <mergeCell ref="A183:A184"/>
    <mergeCell ref="A181:B181"/>
    <mergeCell ref="A131:P131"/>
    <mergeCell ref="B163:D163"/>
    <mergeCell ref="B134:C134"/>
    <mergeCell ref="B136:C136"/>
    <mergeCell ref="B141:C141"/>
    <mergeCell ref="B150:C150"/>
    <mergeCell ref="B157:C157"/>
    <mergeCell ref="B160:C160"/>
    <mergeCell ref="B162:C162"/>
    <mergeCell ref="B169:C169"/>
    <mergeCell ref="A124:P124"/>
    <mergeCell ref="B54:C54"/>
    <mergeCell ref="A173:P173"/>
    <mergeCell ref="A166:A172"/>
    <mergeCell ref="A147:P147"/>
    <mergeCell ref="A149:A163"/>
    <mergeCell ref="B130:D130"/>
    <mergeCell ref="B146:D146"/>
    <mergeCell ref="B172:D172"/>
    <mergeCell ref="B180:D180"/>
    <mergeCell ref="B184:D184"/>
    <mergeCell ref="B188:D188"/>
    <mergeCell ref="B42:D42"/>
    <mergeCell ref="B57:D57"/>
    <mergeCell ref="B64:D64"/>
    <mergeCell ref="B74:D74"/>
    <mergeCell ref="B85:D85"/>
    <mergeCell ref="B94:D94"/>
    <mergeCell ref="B99:D99"/>
    <mergeCell ref="B109:D109"/>
    <mergeCell ref="B123:D123"/>
    <mergeCell ref="B128:C128"/>
    <mergeCell ref="B129:C129"/>
    <mergeCell ref="B80:C80"/>
    <mergeCell ref="B84:C84"/>
    <mergeCell ref="B90:C90"/>
    <mergeCell ref="B93:C93"/>
    <mergeCell ref="B105:C105"/>
    <mergeCell ref="B98:C98"/>
  </mergeCells>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4" max="15" man="1"/>
    <brk id="29" max="15" man="1"/>
    <brk id="42" max="15" man="1"/>
    <brk id="57" max="15" man="1"/>
    <brk id="75" max="15" man="1"/>
    <brk id="95" max="15" man="1"/>
    <brk id="110" max="15" man="1"/>
    <brk id="138" max="15" man="1"/>
    <brk id="164"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T77"/>
  <sheetViews>
    <sheetView topLeftCell="A31" zoomScale="50" zoomScaleNormal="50" workbookViewId="0">
      <selection activeCell="C54" sqref="C54"/>
    </sheetView>
  </sheetViews>
  <sheetFormatPr baseColWidth="10" defaultColWidth="9.140625" defaultRowHeight="15" x14ac:dyDescent="0.25"/>
  <cols>
    <col min="1" max="1" width="46.42578125" customWidth="1"/>
    <col min="2" max="2" width="24.5703125" customWidth="1"/>
    <col min="3" max="3" width="22.28515625" customWidth="1"/>
    <col min="4" max="4" width="19.85546875" customWidth="1"/>
    <col min="5" max="5" width="21.140625" customWidth="1"/>
    <col min="6" max="6" width="21.5703125" hidden="1" customWidth="1"/>
    <col min="7" max="7" width="16.85546875" style="179" hidden="1" customWidth="1"/>
    <col min="8" max="8" width="20.28515625" style="179" hidden="1" customWidth="1"/>
    <col min="9" max="9" width="21.85546875" customWidth="1"/>
    <col min="10" max="10" width="15.140625" customWidth="1"/>
    <col min="11" max="11" width="20.140625" customWidth="1"/>
    <col min="12" max="12" width="11" customWidth="1"/>
    <col min="13" max="13" width="11.42578125" customWidth="1"/>
    <col min="14" max="14" width="16.85546875" hidden="1" customWidth="1"/>
    <col min="15" max="15" width="19.7109375" customWidth="1"/>
    <col min="16" max="16" width="12.85546875" bestFit="1" customWidth="1"/>
    <col min="17" max="17" width="22.42578125" customWidth="1"/>
    <col min="18" max="18" width="12.28515625" customWidth="1"/>
    <col min="19" max="19" width="12.140625" customWidth="1"/>
    <col min="20" max="20" width="22" hidden="1" customWidth="1"/>
    <col min="21" max="33" width="9.140625" customWidth="1"/>
  </cols>
  <sheetData>
    <row r="1" spans="1:20" ht="30.75" x14ac:dyDescent="0.25">
      <c r="A1" s="1128" t="s">
        <v>347</v>
      </c>
      <c r="B1" s="1129"/>
      <c r="C1" s="1129"/>
      <c r="D1" s="1129"/>
      <c r="E1" s="1129"/>
      <c r="F1" s="1129"/>
      <c r="G1" s="1129"/>
      <c r="H1" s="1129"/>
      <c r="I1" s="1129"/>
      <c r="J1" s="1129"/>
      <c r="K1" s="1129"/>
      <c r="L1" s="1129"/>
      <c r="M1" s="1129"/>
      <c r="N1" s="1129"/>
      <c r="O1" s="1129"/>
      <c r="P1" s="1129"/>
      <c r="Q1" s="1129"/>
      <c r="R1" s="1129"/>
      <c r="S1" s="1129"/>
      <c r="T1" s="1129"/>
    </row>
    <row r="2" spans="1:20" ht="10.5" customHeight="1" x14ac:dyDescent="0.25">
      <c r="A2" s="1138"/>
      <c r="B2" s="1138"/>
      <c r="C2" s="1138"/>
      <c r="D2" s="1138"/>
      <c r="E2" s="1138"/>
      <c r="F2" s="1138"/>
      <c r="G2" s="1138"/>
      <c r="H2" s="1138"/>
      <c r="I2" s="1138"/>
      <c r="J2" s="1138"/>
      <c r="K2" s="1138"/>
      <c r="L2" s="1138"/>
      <c r="M2" s="1138"/>
      <c r="N2" s="1138"/>
      <c r="O2" s="1138"/>
      <c r="P2" s="1138"/>
      <c r="Q2" s="1138"/>
      <c r="R2" s="1138"/>
      <c r="S2" s="1138"/>
      <c r="T2" s="1138"/>
    </row>
    <row r="3" spans="1:20" ht="17.25" customHeight="1" x14ac:dyDescent="0.25">
      <c r="A3" s="1138"/>
      <c r="B3" s="1138"/>
      <c r="C3" s="1138"/>
      <c r="D3" s="1138"/>
      <c r="E3" s="1138"/>
      <c r="F3" s="1138"/>
      <c r="G3" s="1138"/>
      <c r="H3" s="1138"/>
      <c r="I3" s="1138"/>
      <c r="J3" s="1138"/>
      <c r="K3" s="1138"/>
      <c r="L3" s="1138"/>
      <c r="M3" s="1138"/>
      <c r="N3" s="1138"/>
      <c r="O3" s="1138"/>
      <c r="P3" s="1138"/>
      <c r="Q3" s="1138"/>
      <c r="R3" s="1138"/>
      <c r="S3" s="1138"/>
      <c r="T3" s="1138"/>
    </row>
    <row r="4" spans="1:20" ht="30.75" x14ac:dyDescent="0.25">
      <c r="A4" s="1128" t="s">
        <v>541</v>
      </c>
      <c r="B4" s="1129"/>
      <c r="C4" s="1129"/>
      <c r="D4" s="1129"/>
      <c r="E4" s="1129"/>
      <c r="F4" s="1129"/>
      <c r="G4" s="1129"/>
      <c r="H4" s="1129"/>
      <c r="I4" s="1129"/>
      <c r="J4" s="1129"/>
      <c r="K4" s="1129"/>
      <c r="L4" s="1129"/>
      <c r="M4" s="1129"/>
      <c r="N4" s="1129"/>
      <c r="O4" s="1129"/>
      <c r="P4" s="1129"/>
      <c r="Q4" s="1129"/>
      <c r="R4" s="1129"/>
      <c r="S4" s="1129"/>
      <c r="T4" s="1129"/>
    </row>
    <row r="5" spans="1:20" ht="17.25" customHeight="1" x14ac:dyDescent="0.3">
      <c r="A5" s="1139" t="s">
        <v>375</v>
      </c>
      <c r="B5" s="1140"/>
      <c r="C5" s="1140"/>
      <c r="D5" s="1140"/>
      <c r="E5" s="1140"/>
      <c r="F5" s="1140"/>
      <c r="G5" s="1140"/>
      <c r="H5" s="1140"/>
      <c r="I5" s="1140"/>
      <c r="J5" s="1140"/>
      <c r="K5" s="1140"/>
      <c r="L5" s="1140"/>
      <c r="M5" s="1140"/>
      <c r="N5" s="1140"/>
      <c r="O5" s="1140"/>
      <c r="P5" s="1140"/>
      <c r="Q5" s="1140"/>
      <c r="R5" s="1140"/>
      <c r="S5" s="1140"/>
      <c r="T5" s="1140"/>
    </row>
    <row r="6" spans="1:20" ht="46.5" customHeight="1" x14ac:dyDescent="0.25">
      <c r="A6" s="1150" t="s">
        <v>380</v>
      </c>
      <c r="B6" s="1150"/>
      <c r="C6" s="1150"/>
      <c r="D6" s="1150"/>
      <c r="E6" s="1150"/>
      <c r="F6" s="1150"/>
      <c r="G6" s="1150"/>
      <c r="H6" s="1150"/>
      <c r="I6" s="1150"/>
      <c r="J6" s="1150"/>
      <c r="K6" s="1150"/>
      <c r="L6" s="1150"/>
      <c r="M6" s="1150"/>
      <c r="N6" s="1150"/>
      <c r="O6" s="1150"/>
      <c r="P6" s="1150"/>
      <c r="Q6" s="1150"/>
      <c r="R6" s="1150"/>
      <c r="S6" s="1150"/>
      <c r="T6" s="1150"/>
    </row>
    <row r="7" spans="1:20" ht="42" customHeight="1" x14ac:dyDescent="0.25">
      <c r="A7" s="361" t="s">
        <v>70</v>
      </c>
      <c r="B7" s="361" t="s">
        <v>101</v>
      </c>
      <c r="C7" s="361" t="s">
        <v>181</v>
      </c>
      <c r="D7" s="361" t="s">
        <v>104</v>
      </c>
      <c r="E7" s="361" t="s">
        <v>373</v>
      </c>
      <c r="F7" s="361" t="s">
        <v>24</v>
      </c>
      <c r="G7" s="361" t="s">
        <v>346</v>
      </c>
      <c r="H7" s="361" t="s">
        <v>42</v>
      </c>
      <c r="I7" s="361" t="s">
        <v>25</v>
      </c>
      <c r="J7" s="361" t="s">
        <v>245</v>
      </c>
      <c r="K7" s="362" t="s">
        <v>371</v>
      </c>
      <c r="L7" s="1127" t="s">
        <v>187</v>
      </c>
      <c r="M7" s="1127"/>
      <c r="N7" s="361" t="s">
        <v>186</v>
      </c>
      <c r="O7" s="361" t="s">
        <v>86</v>
      </c>
      <c r="P7" s="361" t="s">
        <v>246</v>
      </c>
      <c r="Q7" s="362" t="s">
        <v>188</v>
      </c>
      <c r="R7" s="1148" t="s">
        <v>189</v>
      </c>
      <c r="S7" s="1149"/>
      <c r="T7" s="361" t="s">
        <v>28</v>
      </c>
    </row>
    <row r="8" spans="1:20" s="80" customFormat="1" ht="63.75" customHeight="1" x14ac:dyDescent="0.3">
      <c r="A8" s="359" t="s">
        <v>308</v>
      </c>
      <c r="B8" s="271">
        <v>79753.796608999997</v>
      </c>
      <c r="C8" s="271">
        <v>79754</v>
      </c>
      <c r="D8" s="271">
        <v>4550</v>
      </c>
      <c r="E8" s="271">
        <v>75204</v>
      </c>
      <c r="F8" s="271">
        <v>65200.490911700006</v>
      </c>
      <c r="G8" s="59">
        <v>0.86698168862959424</v>
      </c>
      <c r="H8" s="271">
        <v>10003.509088299994</v>
      </c>
      <c r="I8" s="271">
        <v>16200.652555000001</v>
      </c>
      <c r="J8" s="55">
        <v>0.21542275085101856</v>
      </c>
      <c r="K8" s="56">
        <v>0.8</v>
      </c>
      <c r="L8" s="56" t="s">
        <v>95</v>
      </c>
      <c r="M8" s="935">
        <v>0.2692784385637732</v>
      </c>
      <c r="N8" s="54">
        <v>48999.838356700006</v>
      </c>
      <c r="O8" s="54">
        <v>2420.106691</v>
      </c>
      <c r="P8" s="858">
        <v>3.2180558095314081E-2</v>
      </c>
      <c r="Q8" s="61">
        <v>0.19</v>
      </c>
      <c r="R8" s="58" t="s">
        <v>95</v>
      </c>
      <c r="S8" s="360">
        <v>0.16937135839638989</v>
      </c>
      <c r="T8" s="271">
        <v>2334.7982029999998</v>
      </c>
    </row>
    <row r="9" spans="1:20" s="80" customFormat="1" ht="54.75" customHeight="1" x14ac:dyDescent="0.3">
      <c r="A9" s="359" t="s">
        <v>309</v>
      </c>
      <c r="B9" s="271">
        <v>234877.55766200001</v>
      </c>
      <c r="C9" s="271">
        <v>234877.55766200001</v>
      </c>
      <c r="D9" s="271">
        <v>22050</v>
      </c>
      <c r="E9" s="271">
        <v>212827.55766200001</v>
      </c>
      <c r="F9" s="271">
        <v>76983.145997</v>
      </c>
      <c r="G9" s="59">
        <v>0.36171606178585214</v>
      </c>
      <c r="H9" s="271">
        <v>135844.41166500002</v>
      </c>
      <c r="I9" s="271">
        <v>61529.313991019997</v>
      </c>
      <c r="J9" s="55">
        <v>0.28910407405387406</v>
      </c>
      <c r="K9" s="56">
        <v>0.8</v>
      </c>
      <c r="L9" s="56" t="s">
        <v>95</v>
      </c>
      <c r="M9" s="919">
        <v>0.36138009256734255</v>
      </c>
      <c r="N9" s="54">
        <v>15453.832005980003</v>
      </c>
      <c r="O9" s="54">
        <v>5520.1957166700004</v>
      </c>
      <c r="P9" s="858">
        <v>2.5937410443044435E-2</v>
      </c>
      <c r="Q9" s="61">
        <v>0.19</v>
      </c>
      <c r="R9" s="58" t="s">
        <v>95</v>
      </c>
      <c r="S9" s="360">
        <v>0.13651268654233914</v>
      </c>
      <c r="T9" s="271">
        <v>5366.04092167</v>
      </c>
    </row>
    <row r="10" spans="1:20" s="80" customFormat="1" ht="34.5" customHeight="1" x14ac:dyDescent="0.3">
      <c r="A10" s="359" t="s">
        <v>310</v>
      </c>
      <c r="B10" s="271">
        <v>92408.660040000002</v>
      </c>
      <c r="C10" s="271">
        <v>92408.660040000002</v>
      </c>
      <c r="D10" s="271">
        <v>8733</v>
      </c>
      <c r="E10" s="271">
        <v>83675.660040000002</v>
      </c>
      <c r="F10" s="271">
        <v>39136.594690339996</v>
      </c>
      <c r="G10" s="59">
        <v>0.46771778880060561</v>
      </c>
      <c r="H10" s="271">
        <v>44539.065349660006</v>
      </c>
      <c r="I10" s="271">
        <v>36156.349190929999</v>
      </c>
      <c r="J10" s="55">
        <v>0.43210115311484787</v>
      </c>
      <c r="K10" s="56">
        <v>0.8</v>
      </c>
      <c r="L10" s="56" t="s">
        <v>95</v>
      </c>
      <c r="M10" s="919">
        <v>0.54012644139355981</v>
      </c>
      <c r="N10" s="54">
        <v>2980.2454994099971</v>
      </c>
      <c r="O10" s="54">
        <v>5170.3087779999996</v>
      </c>
      <c r="P10" s="858">
        <v>6.1789877433036135E-2</v>
      </c>
      <c r="Q10" s="61">
        <v>0.19</v>
      </c>
      <c r="R10" s="58" t="s">
        <v>95</v>
      </c>
      <c r="S10" s="360">
        <v>0.32520988122650596</v>
      </c>
      <c r="T10" s="271">
        <v>4920.8128420000003</v>
      </c>
    </row>
    <row r="11" spans="1:20" s="80" customFormat="1" ht="42" customHeight="1" x14ac:dyDescent="0.3">
      <c r="A11" s="359" t="s">
        <v>282</v>
      </c>
      <c r="B11" s="271">
        <v>72451.799999999988</v>
      </c>
      <c r="C11" s="271">
        <v>89451.8</v>
      </c>
      <c r="D11" s="271">
        <v>13417.479388</v>
      </c>
      <c r="E11" s="271">
        <v>76034.320611999996</v>
      </c>
      <c r="F11" s="271">
        <v>51259.983772380008</v>
      </c>
      <c r="G11" s="59">
        <v>0.67416902472184359</v>
      </c>
      <c r="H11" s="271">
        <v>24774.336839619988</v>
      </c>
      <c r="I11" s="271">
        <v>30359.89431431</v>
      </c>
      <c r="J11" s="59">
        <v>0.39929197854262799</v>
      </c>
      <c r="K11" s="56">
        <v>0.8</v>
      </c>
      <c r="L11" s="60" t="s">
        <v>95</v>
      </c>
      <c r="M11" s="919">
        <v>0.49911497317828496</v>
      </c>
      <c r="N11" s="54">
        <v>20900.089458070008</v>
      </c>
      <c r="O11" s="54">
        <v>10983.093596520001</v>
      </c>
      <c r="P11" s="859">
        <v>0.14444915806595121</v>
      </c>
      <c r="Q11" s="61">
        <v>0.19</v>
      </c>
      <c r="R11" s="58" t="s">
        <v>29</v>
      </c>
      <c r="S11" s="936">
        <v>0.76025872666290106</v>
      </c>
      <c r="T11" s="271">
        <v>10565.19601553</v>
      </c>
    </row>
    <row r="12" spans="1:20" s="80" customFormat="1" ht="42" customHeight="1" x14ac:dyDescent="0.3">
      <c r="A12" s="359" t="s">
        <v>312</v>
      </c>
      <c r="B12" s="271">
        <v>4532.0460000000003</v>
      </c>
      <c r="C12" s="271">
        <v>4532.0460000000003</v>
      </c>
      <c r="D12" s="271">
        <v>200</v>
      </c>
      <c r="E12" s="271">
        <v>4332.0460000000003</v>
      </c>
      <c r="F12" s="271">
        <v>4158.98711</v>
      </c>
      <c r="G12" s="59">
        <v>0.96005146528914964</v>
      </c>
      <c r="H12" s="271">
        <v>173.05889000000025</v>
      </c>
      <c r="I12" s="271">
        <v>1848.7975409999999</v>
      </c>
      <c r="J12" s="59">
        <v>0.42677237060732959</v>
      </c>
      <c r="K12" s="56">
        <v>0.8</v>
      </c>
      <c r="L12" s="934" t="s">
        <v>95</v>
      </c>
      <c r="M12" s="935">
        <v>0.533465463259162</v>
      </c>
      <c r="N12" s="54">
        <v>2310.1895690000001</v>
      </c>
      <c r="O12" s="950">
        <v>793.50512700000002</v>
      </c>
      <c r="P12" s="859">
        <v>0.18317098364144793</v>
      </c>
      <c r="Q12" s="61">
        <v>0.19</v>
      </c>
      <c r="R12" s="58" t="s">
        <v>29</v>
      </c>
      <c r="S12" s="936">
        <v>0.96405780863919965</v>
      </c>
      <c r="T12" s="271">
        <v>710.91812699999991</v>
      </c>
    </row>
    <row r="13" spans="1:20" s="80" customFormat="1" ht="54" customHeight="1" x14ac:dyDescent="0.3">
      <c r="A13" s="359" t="s">
        <v>505</v>
      </c>
      <c r="B13" s="271">
        <v>74000</v>
      </c>
      <c r="C13" s="271">
        <v>74000</v>
      </c>
      <c r="D13" s="271">
        <v>17000</v>
      </c>
      <c r="E13" s="271">
        <v>57000</v>
      </c>
      <c r="F13" s="271">
        <v>16926.769436999999</v>
      </c>
      <c r="G13" s="59">
        <v>0.29696086731578947</v>
      </c>
      <c r="H13" s="271">
        <v>40073.230563000005</v>
      </c>
      <c r="I13" s="271">
        <v>15362.176079999999</v>
      </c>
      <c r="J13" s="59">
        <v>0.26951186105263158</v>
      </c>
      <c r="K13" s="56">
        <v>0.8</v>
      </c>
      <c r="L13" s="60" t="s">
        <v>95</v>
      </c>
      <c r="M13" s="919">
        <v>0.33688982631578945</v>
      </c>
      <c r="N13" s="54">
        <v>1564.5933569999997</v>
      </c>
      <c r="O13" s="54">
        <v>1363.7599949999999</v>
      </c>
      <c r="P13" s="859">
        <v>2.3925613947368418E-2</v>
      </c>
      <c r="Q13" s="61">
        <v>0.19</v>
      </c>
      <c r="R13" s="58" t="s">
        <v>95</v>
      </c>
      <c r="S13" s="360">
        <v>0.12592428393351798</v>
      </c>
      <c r="T13" s="271">
        <v>1128.9709660000001</v>
      </c>
    </row>
    <row r="14" spans="1:20" s="80" customFormat="1" ht="42" customHeight="1" x14ac:dyDescent="0.3">
      <c r="A14" s="328" t="s">
        <v>253</v>
      </c>
      <c r="B14" s="330">
        <v>558023.86031099991</v>
      </c>
      <c r="C14" s="330">
        <v>575024.06370199996</v>
      </c>
      <c r="D14" s="332">
        <v>65950.479388000007</v>
      </c>
      <c r="E14" s="330">
        <v>509073.58431399998</v>
      </c>
      <c r="F14" s="330">
        <v>253665.97191841999</v>
      </c>
      <c r="G14" s="333">
        <v>0.49828940203260896</v>
      </c>
      <c r="H14" s="330">
        <v>255407.61239557998</v>
      </c>
      <c r="I14" s="330">
        <v>161457.18367226</v>
      </c>
      <c r="J14" s="353">
        <v>0.31715883252876098</v>
      </c>
      <c r="K14" s="353">
        <v>0.8</v>
      </c>
      <c r="L14" s="363" t="s">
        <v>95</v>
      </c>
      <c r="M14" s="919">
        <v>0.3964485406609512</v>
      </c>
      <c r="N14" s="330">
        <v>92208.788246159995</v>
      </c>
      <c r="O14" s="331">
        <v>26250.969904190002</v>
      </c>
      <c r="P14" s="363">
        <v>5.1566160007230369E-2</v>
      </c>
      <c r="Q14" s="353">
        <v>0.19</v>
      </c>
      <c r="R14" s="353" t="s">
        <v>95</v>
      </c>
      <c r="S14" s="360">
        <v>0.27140084214331772</v>
      </c>
      <c r="T14" s="393">
        <v>25026.737075200002</v>
      </c>
    </row>
    <row r="15" spans="1:20" s="80" customFormat="1" ht="87" x14ac:dyDescent="0.3">
      <c r="A15" s="326" t="s">
        <v>308</v>
      </c>
      <c r="B15" s="271">
        <v>26</v>
      </c>
      <c r="C15" s="271">
        <v>26</v>
      </c>
      <c r="D15" s="272">
        <v>0</v>
      </c>
      <c r="E15" s="272">
        <v>26</v>
      </c>
      <c r="F15" s="272">
        <v>26</v>
      </c>
      <c r="G15" s="59">
        <v>1</v>
      </c>
      <c r="H15" s="272">
        <v>0</v>
      </c>
      <c r="I15" s="271">
        <v>26</v>
      </c>
      <c r="J15" s="59">
        <v>1</v>
      </c>
      <c r="K15" s="56">
        <v>0.8</v>
      </c>
      <c r="L15" s="60" t="s">
        <v>93</v>
      </c>
      <c r="M15" s="312">
        <v>1.25</v>
      </c>
      <c r="N15" s="54">
        <v>26</v>
      </c>
      <c r="O15" s="54">
        <v>0</v>
      </c>
      <c r="P15" s="859">
        <v>0</v>
      </c>
      <c r="Q15" s="357">
        <v>0.19</v>
      </c>
      <c r="R15" s="358" t="s">
        <v>95</v>
      </c>
      <c r="S15" s="907">
        <v>0</v>
      </c>
      <c r="T15" s="271">
        <v>0</v>
      </c>
    </row>
    <row r="16" spans="1:20" s="80" customFormat="1" ht="40.5" customHeight="1" thickBot="1" x14ac:dyDescent="0.35">
      <c r="A16" s="326" t="s">
        <v>309</v>
      </c>
      <c r="B16" s="271">
        <v>1283</v>
      </c>
      <c r="C16" s="271">
        <v>1283</v>
      </c>
      <c r="D16" s="272">
        <v>0</v>
      </c>
      <c r="E16" s="271">
        <v>1283</v>
      </c>
      <c r="F16" s="271">
        <v>1203</v>
      </c>
      <c r="G16" s="59">
        <v>0.93764614185502726</v>
      </c>
      <c r="H16" s="271">
        <v>80</v>
      </c>
      <c r="I16" s="271">
        <v>1118</v>
      </c>
      <c r="J16" s="59">
        <v>0.87139516757599378</v>
      </c>
      <c r="K16" s="56">
        <v>0.8</v>
      </c>
      <c r="L16" s="60" t="s">
        <v>93</v>
      </c>
      <c r="M16" s="312">
        <v>1.0892439594699921</v>
      </c>
      <c r="N16" s="54">
        <v>1118</v>
      </c>
      <c r="O16" s="54">
        <v>20.683333000000001</v>
      </c>
      <c r="P16" s="859">
        <v>1.6121070148090413E-2</v>
      </c>
      <c r="Q16" s="298">
        <v>0.19</v>
      </c>
      <c r="R16" s="266" t="s">
        <v>95</v>
      </c>
      <c r="S16" s="937">
        <v>8.4847737621528488E-2</v>
      </c>
      <c r="T16" s="271">
        <v>0</v>
      </c>
    </row>
    <row r="17" spans="1:20" s="81" customFormat="1" ht="45.75" customHeight="1" thickBot="1" x14ac:dyDescent="0.4">
      <c r="A17" s="364" t="s">
        <v>349</v>
      </c>
      <c r="B17" s="365">
        <v>1309</v>
      </c>
      <c r="C17" s="365">
        <v>1309</v>
      </c>
      <c r="D17" s="365">
        <v>0</v>
      </c>
      <c r="E17" s="365">
        <v>1309</v>
      </c>
      <c r="F17" s="365">
        <v>1229</v>
      </c>
      <c r="G17" s="366">
        <v>0.93888464476699773</v>
      </c>
      <c r="H17" s="365">
        <v>80</v>
      </c>
      <c r="I17" s="365">
        <v>1144</v>
      </c>
      <c r="J17" s="367">
        <v>0.87394957983193278</v>
      </c>
      <c r="K17" s="368">
        <v>0.8</v>
      </c>
      <c r="L17" s="369" t="s">
        <v>93</v>
      </c>
      <c r="M17" s="920">
        <v>1.0924369747899159</v>
      </c>
      <c r="N17" s="370">
        <v>1144</v>
      </c>
      <c r="O17" s="370">
        <v>20.683333000000001</v>
      </c>
      <c r="P17" s="369">
        <v>1.5800865546218488E-2</v>
      </c>
      <c r="Q17" s="368">
        <v>0.19</v>
      </c>
      <c r="R17" s="368" t="s">
        <v>95</v>
      </c>
      <c r="S17" s="938">
        <v>8.3162450243255193E-2</v>
      </c>
      <c r="T17" s="393">
        <v>0</v>
      </c>
    </row>
    <row r="18" spans="1:20" s="81" customFormat="1" ht="34.5" customHeight="1" thickBot="1" x14ac:dyDescent="0.4">
      <c r="A18" s="356" t="s">
        <v>76</v>
      </c>
      <c r="B18" s="371">
        <v>559332.86031099991</v>
      </c>
      <c r="C18" s="372">
        <v>576333.06370199996</v>
      </c>
      <c r="D18" s="371">
        <v>65950.479388000007</v>
      </c>
      <c r="E18" s="373">
        <v>510382.58431399998</v>
      </c>
      <c r="F18" s="372">
        <v>254894.97191841999</v>
      </c>
      <c r="G18" s="374">
        <v>0.49941941545874202</v>
      </c>
      <c r="H18" s="373">
        <v>255487.61239557998</v>
      </c>
      <c r="I18" s="373">
        <v>162601.18367226</v>
      </c>
      <c r="J18" s="375">
        <v>0.31858685752534166</v>
      </c>
      <c r="K18" s="375">
        <v>0.8</v>
      </c>
      <c r="L18" s="376" t="s">
        <v>95</v>
      </c>
      <c r="M18" s="480">
        <v>0.39823357190667708</v>
      </c>
      <c r="N18" s="373">
        <v>92208.788246159995</v>
      </c>
      <c r="O18" s="377">
        <v>26271.653237190003</v>
      </c>
      <c r="P18" s="376">
        <v>5.1474431229861541E-2</v>
      </c>
      <c r="Q18" s="375">
        <v>0.19</v>
      </c>
      <c r="R18" s="375" t="s">
        <v>95</v>
      </c>
      <c r="S18" s="318">
        <v>0.27091805910453443</v>
      </c>
      <c r="T18" s="394">
        <v>25026.737075200002</v>
      </c>
    </row>
    <row r="19" spans="1:20" ht="25.5" customHeight="1" x14ac:dyDescent="0.35">
      <c r="A19" s="53" t="s">
        <v>542</v>
      </c>
      <c r="B19" s="53"/>
      <c r="C19" s="313"/>
      <c r="D19" s="313"/>
      <c r="E19" s="183"/>
      <c r="F19" s="183"/>
      <c r="G19" s="175"/>
      <c r="H19" s="175"/>
      <c r="I19" s="53"/>
      <c r="J19" s="53"/>
      <c r="K19" s="53"/>
      <c r="L19" s="53"/>
      <c r="M19" s="53"/>
      <c r="N19" s="53"/>
      <c r="O19" s="53"/>
      <c r="P19" s="53"/>
      <c r="Q19" s="53"/>
      <c r="R19" s="53"/>
      <c r="S19" s="53"/>
      <c r="T19" s="53"/>
    </row>
    <row r="20" spans="1:20" ht="21" customHeight="1" x14ac:dyDescent="0.35">
      <c r="A20" s="268" t="s">
        <v>375</v>
      </c>
      <c r="B20" s="53"/>
      <c r="C20" s="53"/>
      <c r="D20" s="53"/>
      <c r="E20" s="183"/>
      <c r="F20" s="53"/>
      <c r="G20" s="175"/>
      <c r="H20" s="175"/>
      <c r="I20" s="53"/>
      <c r="J20" s="53"/>
      <c r="K20" s="53"/>
      <c r="L20" s="53"/>
      <c r="M20" s="53"/>
      <c r="N20" s="53"/>
      <c r="O20" s="53"/>
      <c r="P20" s="53"/>
      <c r="Q20" s="53"/>
      <c r="R20" s="53"/>
      <c r="S20" s="53"/>
      <c r="T20" s="53"/>
    </row>
    <row r="21" spans="1:20" ht="30.75" customHeight="1" x14ac:dyDescent="0.25">
      <c r="A21" s="1151" t="s">
        <v>381</v>
      </c>
      <c r="B21" s="1152"/>
      <c r="C21" s="1152"/>
      <c r="D21" s="1152"/>
      <c r="E21" s="1152"/>
      <c r="F21" s="1152"/>
      <c r="G21" s="1152"/>
      <c r="H21" s="1152"/>
      <c r="I21" s="1152"/>
      <c r="J21" s="1152"/>
      <c r="K21" s="1152"/>
      <c r="L21" s="1152"/>
      <c r="M21" s="1152"/>
      <c r="N21" s="1152"/>
      <c r="O21" s="1152"/>
      <c r="P21" s="1152"/>
      <c r="Q21" s="1152"/>
      <c r="R21" s="1152"/>
      <c r="S21" s="1152"/>
      <c r="T21" s="1152"/>
    </row>
    <row r="22" spans="1:20" ht="42.75" customHeight="1" x14ac:dyDescent="0.25">
      <c r="A22" s="361" t="s">
        <v>70</v>
      </c>
      <c r="B22" s="361" t="s">
        <v>101</v>
      </c>
      <c r="C22" s="361" t="s">
        <v>181</v>
      </c>
      <c r="D22" s="361" t="s">
        <v>104</v>
      </c>
      <c r="E22" s="361" t="s">
        <v>373</v>
      </c>
      <c r="F22" s="361" t="s">
        <v>24</v>
      </c>
      <c r="G22" s="361" t="s">
        <v>346</v>
      </c>
      <c r="H22" s="361" t="s">
        <v>42</v>
      </c>
      <c r="I22" s="361" t="s">
        <v>25</v>
      </c>
      <c r="J22" s="361" t="s">
        <v>245</v>
      </c>
      <c r="K22" s="362" t="s">
        <v>371</v>
      </c>
      <c r="L22" s="1127" t="s">
        <v>187</v>
      </c>
      <c r="M22" s="1127"/>
      <c r="N22" s="361" t="s">
        <v>186</v>
      </c>
      <c r="O22" s="361" t="s">
        <v>86</v>
      </c>
      <c r="P22" s="361" t="s">
        <v>246</v>
      </c>
      <c r="Q22" s="361" t="s">
        <v>188</v>
      </c>
      <c r="R22" s="1136" t="s">
        <v>189</v>
      </c>
      <c r="S22" s="1137"/>
      <c r="T22" s="361" t="s">
        <v>28</v>
      </c>
    </row>
    <row r="23" spans="1:20" ht="42.75" customHeight="1" x14ac:dyDescent="0.25">
      <c r="A23" s="326" t="s">
        <v>393</v>
      </c>
      <c r="B23" s="54">
        <v>527031.22673600004</v>
      </c>
      <c r="C23" s="54">
        <v>527031.22673600004</v>
      </c>
      <c r="D23" s="54">
        <v>0</v>
      </c>
      <c r="E23" s="54">
        <v>527031.22673600004</v>
      </c>
      <c r="F23" s="54">
        <v>517939.16712971003</v>
      </c>
      <c r="G23" s="59">
        <v>0.98274853719276034</v>
      </c>
      <c r="H23" s="54">
        <v>9092.0596062900149</v>
      </c>
      <c r="I23" s="54">
        <v>273210.65688884002</v>
      </c>
      <c r="J23" s="59">
        <v>0.51839557701520489</v>
      </c>
      <c r="K23" s="56">
        <v>0.8</v>
      </c>
      <c r="L23" s="60" t="s">
        <v>95</v>
      </c>
      <c r="M23" s="921">
        <v>0</v>
      </c>
      <c r="N23" s="54">
        <v>244728.51024087</v>
      </c>
      <c r="O23" s="54">
        <v>35031.940864070006</v>
      </c>
      <c r="P23" s="860">
        <v>6.6470332471624441E-2</v>
      </c>
      <c r="Q23" s="61">
        <v>0.19</v>
      </c>
      <c r="R23" s="61" t="s">
        <v>95</v>
      </c>
      <c r="S23" s="360">
        <v>0.34984385511381283</v>
      </c>
      <c r="T23" s="271">
        <v>29748.143297450002</v>
      </c>
    </row>
    <row r="24" spans="1:20" ht="59.25" customHeight="1" x14ac:dyDescent="0.25">
      <c r="A24" s="326" t="s">
        <v>311</v>
      </c>
      <c r="B24" s="54">
        <v>134274.9</v>
      </c>
      <c r="C24" s="54">
        <v>134274.9</v>
      </c>
      <c r="D24" s="54">
        <v>5500</v>
      </c>
      <c r="E24" s="54">
        <v>128774.9</v>
      </c>
      <c r="F24" s="54">
        <v>98313.220574999999</v>
      </c>
      <c r="G24" s="59">
        <v>0.76345017992636766</v>
      </c>
      <c r="H24" s="54">
        <v>30461.679424999995</v>
      </c>
      <c r="I24" s="54">
        <v>95930.588044260003</v>
      </c>
      <c r="J24" s="59">
        <v>0.74494787450240696</v>
      </c>
      <c r="K24" s="56">
        <v>0.8</v>
      </c>
      <c r="L24" s="60" t="s">
        <v>29</v>
      </c>
      <c r="M24" s="939">
        <v>0.93118484312800864</v>
      </c>
      <c r="N24" s="54">
        <v>2382.6325307399966</v>
      </c>
      <c r="O24" s="54">
        <v>68852.357149260002</v>
      </c>
      <c r="P24" s="860">
        <v>0.53467218494644531</v>
      </c>
      <c r="Q24" s="61">
        <v>0.19</v>
      </c>
      <c r="R24" s="61" t="s">
        <v>93</v>
      </c>
      <c r="S24" s="482">
        <v>2.8140641312970804</v>
      </c>
      <c r="T24" s="271">
        <v>68682.534039260005</v>
      </c>
    </row>
    <row r="25" spans="1:20" s="80" customFormat="1" ht="63.75" customHeight="1" x14ac:dyDescent="0.3">
      <c r="A25" s="326" t="s">
        <v>391</v>
      </c>
      <c r="B25" s="54">
        <v>42800</v>
      </c>
      <c r="C25" s="54">
        <v>42800</v>
      </c>
      <c r="D25" s="54">
        <v>0</v>
      </c>
      <c r="E25" s="54">
        <v>42800</v>
      </c>
      <c r="F25" s="54">
        <v>40465.894991999994</v>
      </c>
      <c r="G25" s="59">
        <v>0.9454648362616821</v>
      </c>
      <c r="H25" s="54">
        <v>2334.1050080000059</v>
      </c>
      <c r="I25" s="54">
        <v>37925.313213000001</v>
      </c>
      <c r="J25" s="59">
        <v>0.88610544890186915</v>
      </c>
      <c r="K25" s="56">
        <v>0.8</v>
      </c>
      <c r="L25" s="60" t="s">
        <v>93</v>
      </c>
      <c r="M25" s="908">
        <v>1.1076318111273364</v>
      </c>
      <c r="N25" s="54">
        <v>2540.5817789999928</v>
      </c>
      <c r="O25" s="950">
        <v>2562.9679269999997</v>
      </c>
      <c r="P25" s="859">
        <v>5.9882428200934569E-2</v>
      </c>
      <c r="Q25" s="61">
        <v>0.19</v>
      </c>
      <c r="R25" s="61" t="s">
        <v>95</v>
      </c>
      <c r="S25" s="360">
        <v>0.31517067474176086</v>
      </c>
      <c r="T25" s="271">
        <v>2355.5880889999999</v>
      </c>
    </row>
    <row r="26" spans="1:20" s="80" customFormat="1" ht="99.75" customHeight="1" x14ac:dyDescent="0.3">
      <c r="A26" s="326" t="s">
        <v>392</v>
      </c>
      <c r="B26" s="54">
        <v>38785.800000000003</v>
      </c>
      <c r="C26" s="54">
        <v>45785.8</v>
      </c>
      <c r="D26" s="54">
        <v>4078.3053789999999</v>
      </c>
      <c r="E26" s="54">
        <v>41707.494621000005</v>
      </c>
      <c r="F26" s="54">
        <v>18878.818869000002</v>
      </c>
      <c r="G26" s="59">
        <v>0.4526481161372467</v>
      </c>
      <c r="H26" s="54">
        <v>22828.675752000003</v>
      </c>
      <c r="I26" s="54">
        <v>12664.062657999999</v>
      </c>
      <c r="J26" s="59">
        <v>0.30363997581440816</v>
      </c>
      <c r="K26" s="56">
        <v>0.8</v>
      </c>
      <c r="L26" s="60" t="s">
        <v>95</v>
      </c>
      <c r="M26" s="921">
        <v>0.3795499697680102</v>
      </c>
      <c r="N26" s="54">
        <v>6214.7562110000035</v>
      </c>
      <c r="O26" s="950">
        <v>3284.9057319999997</v>
      </c>
      <c r="P26" s="859">
        <v>7.87605623845367E-2</v>
      </c>
      <c r="Q26" s="61">
        <v>0.19</v>
      </c>
      <c r="R26" s="61" t="s">
        <v>95</v>
      </c>
      <c r="S26" s="360">
        <v>0.4145292757080879</v>
      </c>
      <c r="T26" s="271">
        <v>3212.593856</v>
      </c>
    </row>
    <row r="27" spans="1:20" s="80" customFormat="1" ht="42" customHeight="1" x14ac:dyDescent="0.3">
      <c r="A27" s="326" t="s">
        <v>354</v>
      </c>
      <c r="B27" s="54">
        <v>4500</v>
      </c>
      <c r="C27" s="54">
        <v>4500</v>
      </c>
      <c r="D27" s="54">
        <v>100</v>
      </c>
      <c r="E27" s="54">
        <v>4400</v>
      </c>
      <c r="F27" s="54">
        <v>3236.3827894299998</v>
      </c>
      <c r="G27" s="59">
        <v>0.73554154305227271</v>
      </c>
      <c r="H27" s="54">
        <v>1163.6172105700002</v>
      </c>
      <c r="I27" s="54">
        <v>2588.3816924299999</v>
      </c>
      <c r="J27" s="59">
        <v>0.58826856646136361</v>
      </c>
      <c r="K27" s="56">
        <v>0.8</v>
      </c>
      <c r="L27" s="60" t="s">
        <v>29</v>
      </c>
      <c r="M27" s="939">
        <v>0.73533570807670445</v>
      </c>
      <c r="N27" s="54">
        <v>648.00109699999985</v>
      </c>
      <c r="O27" s="54">
        <v>1219.69041954</v>
      </c>
      <c r="P27" s="859">
        <v>0.27720236807727272</v>
      </c>
      <c r="Q27" s="61">
        <v>0.19</v>
      </c>
      <c r="R27" s="58" t="s">
        <v>93</v>
      </c>
      <c r="S27" s="482">
        <v>1.4589598319856458</v>
      </c>
      <c r="T27" s="271">
        <v>1011.97269854</v>
      </c>
    </row>
    <row r="28" spans="1:20" s="80" customFormat="1" ht="42" customHeight="1" x14ac:dyDescent="0.3">
      <c r="A28" s="356" t="s">
        <v>76</v>
      </c>
      <c r="B28" s="373">
        <v>747391.92673600011</v>
      </c>
      <c r="C28" s="373">
        <v>754391.92673600011</v>
      </c>
      <c r="D28" s="373">
        <v>9678.3053789999994</v>
      </c>
      <c r="E28" s="373">
        <v>744713.62135700008</v>
      </c>
      <c r="F28" s="373">
        <v>678833.4843551399</v>
      </c>
      <c r="G28" s="374">
        <v>0.91153628037336698</v>
      </c>
      <c r="H28" s="373">
        <v>65880.137001860188</v>
      </c>
      <c r="I28" s="373">
        <v>422319.00249653001</v>
      </c>
      <c r="J28" s="375">
        <v>0.56708913384314097</v>
      </c>
      <c r="K28" s="375">
        <v>0.8</v>
      </c>
      <c r="L28" s="376" t="s">
        <v>29</v>
      </c>
      <c r="M28" s="940">
        <v>0.70886141730392616</v>
      </c>
      <c r="N28" s="373">
        <v>256514.48185861</v>
      </c>
      <c r="O28" s="377">
        <v>110951.86209187</v>
      </c>
      <c r="P28" s="376">
        <v>0.14898594427438572</v>
      </c>
      <c r="Q28" s="375">
        <v>0.19</v>
      </c>
      <c r="R28" s="375" t="s">
        <v>29</v>
      </c>
      <c r="S28" s="941">
        <v>0.78413654881255634</v>
      </c>
      <c r="T28" s="394">
        <v>105010.83198025002</v>
      </c>
    </row>
    <row r="29" spans="1:20" ht="30.75" customHeight="1" x14ac:dyDescent="0.25">
      <c r="A29" s="1135" t="s">
        <v>542</v>
      </c>
      <c r="B29" s="1135"/>
      <c r="C29" s="1135"/>
      <c r="D29" s="1135"/>
      <c r="E29" s="1135"/>
      <c r="F29" s="1135"/>
      <c r="G29" s="1135"/>
      <c r="H29" s="1135"/>
      <c r="I29" s="1135"/>
      <c r="J29" s="1135"/>
      <c r="K29" s="1135"/>
      <c r="L29" s="1135"/>
      <c r="M29" s="1135"/>
      <c r="N29" s="1135"/>
      <c r="O29" s="1135"/>
      <c r="P29" s="1135"/>
      <c r="Q29" s="267"/>
      <c r="R29" s="267"/>
      <c r="S29" s="267"/>
    </row>
    <row r="30" spans="1:20" ht="27" customHeight="1" x14ac:dyDescent="0.35">
      <c r="A30" s="268" t="s">
        <v>375</v>
      </c>
      <c r="B30" s="53"/>
      <c r="C30" s="53"/>
      <c r="D30" s="53"/>
      <c r="E30" s="269"/>
      <c r="F30" s="53"/>
      <c r="G30" s="175"/>
      <c r="H30" s="175"/>
      <c r="I30" s="313"/>
      <c r="J30" s="53"/>
      <c r="K30" s="53"/>
      <c r="L30" s="53"/>
      <c r="M30" s="53"/>
      <c r="N30" s="53"/>
      <c r="O30" s="313"/>
      <c r="P30" s="53"/>
      <c r="Q30" s="53"/>
      <c r="R30" s="53"/>
      <c r="S30" s="53"/>
      <c r="T30" s="53"/>
    </row>
    <row r="31" spans="1:20" ht="30" customHeight="1" x14ac:dyDescent="0.25">
      <c r="A31" s="1145" t="s">
        <v>394</v>
      </c>
      <c r="B31" s="1146"/>
      <c r="C31" s="1146"/>
      <c r="D31" s="1146"/>
      <c r="E31" s="1146"/>
      <c r="F31" s="1146"/>
      <c r="G31" s="1146"/>
      <c r="H31" s="1146"/>
      <c r="I31" s="1146"/>
      <c r="J31" s="1146"/>
      <c r="K31" s="1146"/>
      <c r="L31" s="1146"/>
      <c r="M31" s="1146"/>
      <c r="N31" s="1146"/>
      <c r="O31" s="1146"/>
      <c r="P31" s="1146"/>
      <c r="Q31" s="1146"/>
      <c r="R31" s="1146"/>
      <c r="S31" s="1146"/>
      <c r="T31" s="1147"/>
    </row>
    <row r="32" spans="1:20" ht="49.5" customHeight="1" x14ac:dyDescent="0.25">
      <c r="A32" s="361" t="s">
        <v>70</v>
      </c>
      <c r="B32" s="361" t="s">
        <v>101</v>
      </c>
      <c r="C32" s="361" t="s">
        <v>181</v>
      </c>
      <c r="D32" s="361" t="s">
        <v>104</v>
      </c>
      <c r="E32" s="361" t="s">
        <v>373</v>
      </c>
      <c r="F32" s="361" t="s">
        <v>24</v>
      </c>
      <c r="G32" s="361" t="s">
        <v>346</v>
      </c>
      <c r="H32" s="361" t="s">
        <v>42</v>
      </c>
      <c r="I32" s="361" t="s">
        <v>25</v>
      </c>
      <c r="J32" s="361" t="s">
        <v>245</v>
      </c>
      <c r="K32" s="362" t="s">
        <v>371</v>
      </c>
      <c r="L32" s="1127" t="s">
        <v>187</v>
      </c>
      <c r="M32" s="1127"/>
      <c r="N32" s="361" t="s">
        <v>186</v>
      </c>
      <c r="O32" s="361" t="s">
        <v>86</v>
      </c>
      <c r="P32" s="361" t="s">
        <v>246</v>
      </c>
      <c r="Q32" s="361" t="s">
        <v>188</v>
      </c>
      <c r="R32" s="1136" t="s">
        <v>189</v>
      </c>
      <c r="S32" s="1137"/>
      <c r="T32" s="361" t="s">
        <v>28</v>
      </c>
    </row>
    <row r="33" spans="1:20" s="80" customFormat="1" ht="39.75" customHeight="1" x14ac:dyDescent="0.3">
      <c r="A33" s="326" t="s">
        <v>315</v>
      </c>
      <c r="B33" s="54">
        <v>13845.493998</v>
      </c>
      <c r="C33" s="54">
        <v>13845.493998</v>
      </c>
      <c r="D33" s="54">
        <v>1200</v>
      </c>
      <c r="E33" s="54">
        <v>12645.493998</v>
      </c>
      <c r="F33" s="54">
        <v>11583.939992999998</v>
      </c>
      <c r="G33" s="59">
        <v>0.91605278487594899</v>
      </c>
      <c r="H33" s="54">
        <v>1061.5540050000018</v>
      </c>
      <c r="I33" s="54">
        <v>5963.7204477300002</v>
      </c>
      <c r="J33" s="59">
        <v>0.47160834117458889</v>
      </c>
      <c r="K33" s="56">
        <v>0.8</v>
      </c>
      <c r="L33" s="60" t="s">
        <v>95</v>
      </c>
      <c r="M33" s="922">
        <v>0.58951042646823604</v>
      </c>
      <c r="N33" s="57">
        <v>5620.219545269998</v>
      </c>
      <c r="O33" s="54">
        <v>2815.0611776400001</v>
      </c>
      <c r="P33" s="859">
        <v>0.22261377674017541</v>
      </c>
      <c r="Q33" s="644">
        <v>0.19</v>
      </c>
      <c r="R33" s="358" t="s">
        <v>93</v>
      </c>
      <c r="S33" s="645">
        <v>1.1716514565272389</v>
      </c>
      <c r="T33" s="271">
        <v>2679.7917261400003</v>
      </c>
    </row>
    <row r="34" spans="1:20" s="80" customFormat="1" ht="39.75" customHeight="1" x14ac:dyDescent="0.3">
      <c r="A34" s="326" t="s">
        <v>506</v>
      </c>
      <c r="B34" s="54">
        <v>10010.239439000001</v>
      </c>
      <c r="C34" s="54">
        <v>10010.239439000001</v>
      </c>
      <c r="D34" s="54">
        <v>400</v>
      </c>
      <c r="E34" s="54">
        <v>9610.2394390000009</v>
      </c>
      <c r="F34" s="54">
        <v>6366.7091419999997</v>
      </c>
      <c r="G34" s="59">
        <v>0.66249224927349903</v>
      </c>
      <c r="H34" s="54">
        <v>3243.5302970000012</v>
      </c>
      <c r="I34" s="54">
        <v>6293.7283109999998</v>
      </c>
      <c r="J34" s="59">
        <v>0.65489817927521876</v>
      </c>
      <c r="K34" s="56">
        <v>0.8</v>
      </c>
      <c r="L34" s="60" t="s">
        <v>29</v>
      </c>
      <c r="M34" s="923">
        <v>0.81862272409402337</v>
      </c>
      <c r="N34" s="57">
        <v>72.980830999999853</v>
      </c>
      <c r="O34" s="54">
        <v>491.04073016999996</v>
      </c>
      <c r="P34" s="859">
        <v>5.1095577096369985E-2</v>
      </c>
      <c r="Q34" s="644">
        <v>0.19</v>
      </c>
      <c r="R34" s="358" t="s">
        <v>95</v>
      </c>
      <c r="S34" s="942">
        <v>0.26892408998089468</v>
      </c>
      <c r="T34" s="271">
        <v>491.04073016999996</v>
      </c>
    </row>
    <row r="35" spans="1:20" s="80" customFormat="1" ht="21.75" x14ac:dyDescent="0.3">
      <c r="A35" s="326" t="s">
        <v>69</v>
      </c>
      <c r="B35" s="54">
        <v>6152.953305</v>
      </c>
      <c r="C35" s="54">
        <v>6153</v>
      </c>
      <c r="D35" s="54">
        <v>100</v>
      </c>
      <c r="E35" s="54">
        <v>6053</v>
      </c>
      <c r="F35" s="54">
        <v>5170.1936522100004</v>
      </c>
      <c r="G35" s="59">
        <v>0.85415391577895261</v>
      </c>
      <c r="H35" s="54">
        <v>882.80634778999956</v>
      </c>
      <c r="I35" s="54">
        <v>5071.9015562000004</v>
      </c>
      <c r="J35" s="59">
        <v>0.83791534052535943</v>
      </c>
      <c r="K35" s="95">
        <v>0.8</v>
      </c>
      <c r="L35" s="95" t="s">
        <v>93</v>
      </c>
      <c r="M35" s="312">
        <v>1.0473941756566991</v>
      </c>
      <c r="N35" s="57">
        <v>98.292096010000023</v>
      </c>
      <c r="O35" s="54">
        <v>1877.3181253300002</v>
      </c>
      <c r="P35" s="859">
        <v>0.310146724819098</v>
      </c>
      <c r="Q35" s="378">
        <v>0.19</v>
      </c>
      <c r="R35" s="61" t="s">
        <v>93</v>
      </c>
      <c r="S35" s="645">
        <v>1.6323511832584106</v>
      </c>
      <c r="T35" s="271">
        <v>1592.4616593300002</v>
      </c>
    </row>
    <row r="36" spans="1:20" s="80" customFormat="1" ht="43.5" x14ac:dyDescent="0.3">
      <c r="A36" s="326" t="s">
        <v>386</v>
      </c>
      <c r="B36" s="54">
        <v>10674.472636999999</v>
      </c>
      <c r="C36" s="54">
        <v>10674.472636999999</v>
      </c>
      <c r="D36" s="54">
        <v>50</v>
      </c>
      <c r="E36" s="54">
        <v>10624.472636999999</v>
      </c>
      <c r="F36" s="54">
        <v>10386.826368</v>
      </c>
      <c r="G36" s="59">
        <v>0.9776321821214552</v>
      </c>
      <c r="H36" s="54">
        <v>237.64626899999894</v>
      </c>
      <c r="I36" s="54">
        <v>10141.486633</v>
      </c>
      <c r="J36" s="59">
        <v>0.95454023738383142</v>
      </c>
      <c r="K36" s="56">
        <v>0.8</v>
      </c>
      <c r="L36" s="60" t="s">
        <v>93</v>
      </c>
      <c r="M36" s="312">
        <v>1.1931752967297893</v>
      </c>
      <c r="N36" s="57">
        <v>245.33973499999956</v>
      </c>
      <c r="O36" s="54">
        <v>588.94506000000001</v>
      </c>
      <c r="P36" s="859">
        <v>5.5432874658548577E-2</v>
      </c>
      <c r="Q36" s="378">
        <v>0.19</v>
      </c>
      <c r="R36" s="60" t="s">
        <v>95</v>
      </c>
      <c r="S36" s="360">
        <v>0.29175197188709778</v>
      </c>
      <c r="T36" s="271">
        <v>581.44506000000001</v>
      </c>
    </row>
    <row r="37" spans="1:20" s="80" customFormat="1" ht="21.75" x14ac:dyDescent="0.3">
      <c r="A37" s="326" t="s">
        <v>316</v>
      </c>
      <c r="B37" s="54">
        <v>4500</v>
      </c>
      <c r="C37" s="54">
        <v>4500</v>
      </c>
      <c r="D37" s="54">
        <v>2500</v>
      </c>
      <c r="E37" s="54">
        <v>2000</v>
      </c>
      <c r="F37" s="54">
        <v>1099.8628886600002</v>
      </c>
      <c r="G37" s="59">
        <v>0.54993144433000007</v>
      </c>
      <c r="H37" s="54">
        <v>900.13711133999982</v>
      </c>
      <c r="I37" s="54">
        <v>0</v>
      </c>
      <c r="J37" s="59">
        <v>0</v>
      </c>
      <c r="K37" s="1131" t="s">
        <v>73</v>
      </c>
      <c r="L37" s="1131" t="s">
        <v>366</v>
      </c>
      <c r="M37" s="1131"/>
      <c r="N37" s="57">
        <v>1099.8628886600002</v>
      </c>
      <c r="O37" s="54">
        <v>0</v>
      </c>
      <c r="P37" s="859">
        <v>0</v>
      </c>
      <c r="Q37" s="1132" t="s">
        <v>73</v>
      </c>
      <c r="R37" s="1133">
        <v>2.8627749123745497E-2</v>
      </c>
      <c r="S37" s="1133">
        <v>2.8627749123745497E-2</v>
      </c>
      <c r="T37" s="271">
        <v>0</v>
      </c>
    </row>
    <row r="38" spans="1:20" s="81" customFormat="1" ht="24.75" x14ac:dyDescent="0.35">
      <c r="A38" s="328" t="s">
        <v>67</v>
      </c>
      <c r="B38" s="329">
        <v>45183.159379000004</v>
      </c>
      <c r="C38" s="330">
        <v>45183.206074000002</v>
      </c>
      <c r="D38" s="331">
        <v>4250</v>
      </c>
      <c r="E38" s="330">
        <v>40933.206074000002</v>
      </c>
      <c r="F38" s="330">
        <v>34607.53204387</v>
      </c>
      <c r="G38" s="333">
        <v>0.84546350904704848</v>
      </c>
      <c r="H38" s="330">
        <v>6325.6740301300015</v>
      </c>
      <c r="I38" s="330">
        <v>27470.836947930002</v>
      </c>
      <c r="J38" s="353">
        <v>0.67111373827565779</v>
      </c>
      <c r="K38" s="353">
        <v>0.8</v>
      </c>
      <c r="L38" s="327" t="s">
        <v>29</v>
      </c>
      <c r="M38" s="924">
        <v>0.83889217284457218</v>
      </c>
      <c r="N38" s="379">
        <v>7136.6950959399974</v>
      </c>
      <c r="O38" s="331">
        <v>5772.3650931399998</v>
      </c>
      <c r="P38" s="363">
        <v>0.14101912962069435</v>
      </c>
      <c r="Q38" s="353">
        <v>0.19</v>
      </c>
      <c r="R38" s="60" t="s">
        <v>29</v>
      </c>
      <c r="S38" s="941">
        <v>0.74220594537207552</v>
      </c>
      <c r="T38" s="393">
        <v>5344.7391756400011</v>
      </c>
    </row>
    <row r="39" spans="1:20" ht="15" customHeight="1" x14ac:dyDescent="0.25">
      <c r="A39" s="1135" t="s">
        <v>542</v>
      </c>
      <c r="B39" s="1135"/>
      <c r="C39" s="1135"/>
      <c r="D39" s="1135"/>
      <c r="E39" s="1135"/>
      <c r="F39" s="1135"/>
      <c r="G39" s="1135"/>
      <c r="H39" s="1135"/>
      <c r="I39" s="1135"/>
      <c r="J39" s="1135"/>
      <c r="K39" s="1135"/>
      <c r="L39" s="1135"/>
      <c r="M39" s="1135"/>
      <c r="N39" s="1135"/>
      <c r="O39" s="1135"/>
      <c r="P39" s="1135"/>
      <c r="Q39" s="278"/>
      <c r="R39" s="278"/>
      <c r="S39" s="278"/>
    </row>
    <row r="40" spans="1:20" ht="27" customHeight="1" x14ac:dyDescent="0.35">
      <c r="A40" s="268" t="s">
        <v>375</v>
      </c>
      <c r="B40" s="53"/>
      <c r="C40" s="53"/>
      <c r="D40" s="53"/>
      <c r="E40" s="269"/>
      <c r="F40" s="53"/>
      <c r="G40" s="175"/>
      <c r="H40" s="175"/>
      <c r="I40" s="53"/>
      <c r="J40" s="53"/>
      <c r="K40" s="53"/>
      <c r="L40" s="53"/>
      <c r="M40" s="53"/>
      <c r="N40" s="53"/>
      <c r="O40" s="53"/>
      <c r="P40" s="53"/>
      <c r="Q40" s="53"/>
      <c r="R40" s="53"/>
      <c r="S40" s="53"/>
      <c r="T40" s="53"/>
    </row>
    <row r="41" spans="1:20" ht="25.5" customHeight="1" x14ac:dyDescent="0.25">
      <c r="A41" s="1145" t="s">
        <v>271</v>
      </c>
      <c r="B41" s="1146"/>
      <c r="C41" s="1146"/>
      <c r="D41" s="1146"/>
      <c r="E41" s="1146"/>
      <c r="F41" s="1146"/>
      <c r="G41" s="1146"/>
      <c r="H41" s="1146"/>
      <c r="I41" s="1146"/>
      <c r="J41" s="1146"/>
      <c r="K41" s="1146"/>
      <c r="L41" s="1146"/>
      <c r="M41" s="1146"/>
      <c r="N41" s="1146"/>
      <c r="O41" s="1146"/>
      <c r="P41" s="1146"/>
      <c r="Q41" s="1146"/>
      <c r="R41" s="1146"/>
      <c r="S41" s="1146"/>
      <c r="T41" s="1147"/>
    </row>
    <row r="42" spans="1:20" ht="42.75" customHeight="1" x14ac:dyDescent="0.25">
      <c r="A42" s="361" t="s">
        <v>70</v>
      </c>
      <c r="B42" s="361" t="s">
        <v>101</v>
      </c>
      <c r="C42" s="361" t="s">
        <v>181</v>
      </c>
      <c r="D42" s="361" t="s">
        <v>104</v>
      </c>
      <c r="E42" s="361" t="s">
        <v>373</v>
      </c>
      <c r="F42" s="361" t="s">
        <v>24</v>
      </c>
      <c r="G42" s="361" t="s">
        <v>346</v>
      </c>
      <c r="H42" s="361" t="s">
        <v>42</v>
      </c>
      <c r="I42" s="361" t="s">
        <v>25</v>
      </c>
      <c r="J42" s="361" t="s">
        <v>245</v>
      </c>
      <c r="K42" s="362" t="s">
        <v>371</v>
      </c>
      <c r="L42" s="1127" t="s">
        <v>187</v>
      </c>
      <c r="M42" s="1127"/>
      <c r="N42" s="361" t="s">
        <v>186</v>
      </c>
      <c r="O42" s="361" t="s">
        <v>86</v>
      </c>
      <c r="P42" s="361" t="s">
        <v>246</v>
      </c>
      <c r="Q42" s="361" t="s">
        <v>188</v>
      </c>
      <c r="R42" s="1127" t="s">
        <v>189</v>
      </c>
      <c r="S42" s="1127"/>
      <c r="T42" s="361" t="s">
        <v>28</v>
      </c>
    </row>
    <row r="43" spans="1:20" s="80" customFormat="1" ht="28.5" customHeight="1" x14ac:dyDescent="0.3">
      <c r="A43" s="326" t="s">
        <v>68</v>
      </c>
      <c r="B43" s="54">
        <v>451</v>
      </c>
      <c r="C43" s="54">
        <v>451</v>
      </c>
      <c r="D43" s="54">
        <v>0</v>
      </c>
      <c r="E43" s="54">
        <v>451</v>
      </c>
      <c r="F43" s="54">
        <v>385.39938599999999</v>
      </c>
      <c r="G43" s="59">
        <v>0.8545440931263858</v>
      </c>
      <c r="H43" s="54">
        <v>65.600614000000007</v>
      </c>
      <c r="I43" s="54">
        <v>385.39938599999999</v>
      </c>
      <c r="J43" s="59">
        <v>0.8545440931263858</v>
      </c>
      <c r="K43" s="1131" t="s">
        <v>73</v>
      </c>
      <c r="L43" s="1131"/>
      <c r="M43" s="1131"/>
      <c r="N43" s="54">
        <v>0</v>
      </c>
      <c r="O43" s="380">
        <v>177.265117</v>
      </c>
      <c r="P43" s="859">
        <v>0.39304903991130818</v>
      </c>
      <c r="Q43" s="1131" t="s">
        <v>73</v>
      </c>
      <c r="R43" s="1131"/>
      <c r="S43" s="1131"/>
      <c r="T43" s="271">
        <v>0</v>
      </c>
    </row>
    <row r="44" spans="1:20" s="80" customFormat="1" ht="43.5" x14ac:dyDescent="0.3">
      <c r="A44" s="326" t="s">
        <v>314</v>
      </c>
      <c r="B44" s="54">
        <v>36439.515568999996</v>
      </c>
      <c r="C44" s="54">
        <v>36466.554979</v>
      </c>
      <c r="D44" s="54">
        <v>500</v>
      </c>
      <c r="E44" s="54">
        <v>35966.554979</v>
      </c>
      <c r="F44" s="54">
        <v>30089.089390549998</v>
      </c>
      <c r="G44" s="59">
        <v>0.8365852500501727</v>
      </c>
      <c r="H44" s="54">
        <v>5877.4655884500025</v>
      </c>
      <c r="I44" s="54">
        <v>28635.056950750004</v>
      </c>
      <c r="J44" s="59">
        <v>0.79615790190273494</v>
      </c>
      <c r="K44" s="1197" t="s">
        <v>73</v>
      </c>
      <c r="L44" s="1199"/>
      <c r="M44" s="1198"/>
      <c r="N44" s="54">
        <v>1454.0324397999939</v>
      </c>
      <c r="O44" s="380">
        <v>12051.784131620001</v>
      </c>
      <c r="P44" s="859">
        <v>0.33508308312143731</v>
      </c>
      <c r="Q44" s="1141" t="s">
        <v>73</v>
      </c>
      <c r="R44" s="1141"/>
      <c r="S44" s="1141"/>
      <c r="T44" s="271">
        <v>10298.792847000001</v>
      </c>
    </row>
    <row r="45" spans="1:20" s="80" customFormat="1" ht="40.5" customHeight="1" x14ac:dyDescent="0.3">
      <c r="A45" s="326" t="s">
        <v>270</v>
      </c>
      <c r="B45" s="54">
        <v>47157.641624000004</v>
      </c>
      <c r="C45" s="54">
        <v>47157.641624000004</v>
      </c>
      <c r="D45" s="54">
        <v>0</v>
      </c>
      <c r="E45" s="54">
        <v>47157.641624000004</v>
      </c>
      <c r="F45" s="54">
        <v>41663.200847740001</v>
      </c>
      <c r="G45" s="59">
        <v>0.88348779567755764</v>
      </c>
      <c r="H45" s="54">
        <v>5494.4407762600022</v>
      </c>
      <c r="I45" s="54">
        <v>19457.566804000002</v>
      </c>
      <c r="J45" s="59">
        <v>0.41260686781455658</v>
      </c>
      <c r="K45" s="1197" t="s">
        <v>73</v>
      </c>
      <c r="L45" s="1199"/>
      <c r="M45" s="1198"/>
      <c r="N45" s="54">
        <v>22205.634043739999</v>
      </c>
      <c r="O45" s="380">
        <v>18644.785788000001</v>
      </c>
      <c r="P45" s="859">
        <v>0.39537146358292619</v>
      </c>
      <c r="Q45" s="1142" t="s">
        <v>73</v>
      </c>
      <c r="R45" s="1143"/>
      <c r="S45" s="1144"/>
      <c r="T45" s="271">
        <v>17968.177055</v>
      </c>
    </row>
    <row r="46" spans="1:20" s="81" customFormat="1" ht="24.75" x14ac:dyDescent="0.35">
      <c r="A46" s="328" t="s">
        <v>67</v>
      </c>
      <c r="B46" s="329">
        <v>84048.157192999992</v>
      </c>
      <c r="C46" s="330">
        <v>84075.196603000004</v>
      </c>
      <c r="D46" s="331">
        <v>500</v>
      </c>
      <c r="E46" s="330">
        <v>83575.196603000004</v>
      </c>
      <c r="F46" s="330">
        <v>72137.689624289997</v>
      </c>
      <c r="G46" s="333">
        <v>0.86314711249749609</v>
      </c>
      <c r="H46" s="330">
        <v>11437.506978710007</v>
      </c>
      <c r="I46" s="330">
        <v>48478.02314075001</v>
      </c>
      <c r="J46" s="353">
        <v>0.58005275621463326</v>
      </c>
      <c r="K46" s="1130" t="s">
        <v>73</v>
      </c>
      <c r="L46" s="1130"/>
      <c r="M46" s="1130"/>
      <c r="N46" s="330">
        <v>23659.666483539993</v>
      </c>
      <c r="O46" s="381">
        <v>30873.835036620003</v>
      </c>
      <c r="P46" s="363">
        <v>0.36941384874363264</v>
      </c>
      <c r="Q46" s="1130" t="s">
        <v>73</v>
      </c>
      <c r="R46" s="1130"/>
      <c r="S46" s="1130"/>
      <c r="T46" s="393">
        <v>28266.969902000001</v>
      </c>
    </row>
    <row r="47" spans="1:20" ht="21" customHeight="1" x14ac:dyDescent="0.25">
      <c r="A47" s="1135" t="s">
        <v>542</v>
      </c>
      <c r="B47" s="1135"/>
      <c r="C47" s="1135"/>
      <c r="D47" s="1135"/>
      <c r="E47" s="1135"/>
      <c r="F47" s="1135"/>
      <c r="G47" s="1135"/>
      <c r="H47" s="1135"/>
      <c r="I47" s="1135"/>
      <c r="J47" s="1135"/>
      <c r="K47" s="1135"/>
      <c r="L47" s="1135"/>
      <c r="M47" s="1135"/>
      <c r="N47" s="1135"/>
      <c r="O47" s="1135"/>
      <c r="P47" s="1135"/>
      <c r="Q47" s="267"/>
      <c r="R47" s="267"/>
      <c r="S47" s="267"/>
    </row>
    <row r="48" spans="1:20" ht="18" customHeight="1" x14ac:dyDescent="0.35">
      <c r="B48" s="73"/>
      <c r="C48" s="73"/>
      <c r="D48" s="73"/>
      <c r="E48" s="270"/>
      <c r="F48" s="73"/>
      <c r="G48" s="176"/>
      <c r="H48" s="176"/>
      <c r="I48" s="73"/>
      <c r="J48" s="73"/>
      <c r="K48" s="73"/>
      <c r="L48" s="73"/>
      <c r="M48" s="73"/>
      <c r="N48" s="73"/>
      <c r="O48" s="73"/>
      <c r="P48" s="73"/>
      <c r="Q48" s="73"/>
      <c r="R48" s="73"/>
      <c r="S48" s="73"/>
      <c r="T48" s="73"/>
    </row>
    <row r="49" spans="1:20" ht="17.25" x14ac:dyDescent="0.35">
      <c r="A49" s="299" t="s">
        <v>375</v>
      </c>
      <c r="B49" s="73"/>
      <c r="C49" s="73"/>
      <c r="D49" s="73"/>
      <c r="E49" s="73"/>
      <c r="F49" s="33"/>
      <c r="G49" s="176"/>
      <c r="H49" s="176"/>
      <c r="I49" s="33"/>
      <c r="J49" s="33"/>
      <c r="K49" s="33"/>
      <c r="L49" s="33"/>
      <c r="M49" s="33"/>
      <c r="N49" s="33"/>
      <c r="O49" s="33"/>
      <c r="P49" s="33"/>
      <c r="Q49" s="33"/>
      <c r="R49" s="33"/>
      <c r="S49" s="33"/>
      <c r="T49" s="33"/>
    </row>
    <row r="50" spans="1:20" ht="25.5" customHeight="1" x14ac:dyDescent="0.25">
      <c r="A50" s="1145" t="s">
        <v>358</v>
      </c>
      <c r="B50" s="1146"/>
      <c r="C50" s="1146"/>
      <c r="D50" s="1146"/>
      <c r="E50" s="1146"/>
      <c r="F50" s="1146"/>
      <c r="G50" s="1146"/>
      <c r="H50" s="1146"/>
      <c r="I50" s="1146"/>
      <c r="J50" s="1146"/>
      <c r="K50" s="1146"/>
      <c r="L50" s="1146"/>
      <c r="M50" s="1146"/>
      <c r="N50" s="1146"/>
      <c r="O50" s="1146"/>
      <c r="P50" s="1146"/>
      <c r="Q50" s="1146"/>
      <c r="R50" s="1146"/>
      <c r="S50" s="1146"/>
      <c r="T50" s="1147"/>
    </row>
    <row r="51" spans="1:20" ht="28.5" customHeight="1" x14ac:dyDescent="0.25">
      <c r="A51" s="361" t="s">
        <v>70</v>
      </c>
      <c r="B51" s="361" t="s">
        <v>101</v>
      </c>
      <c r="C51" s="361" t="s">
        <v>181</v>
      </c>
      <c r="D51" s="361" t="s">
        <v>104</v>
      </c>
      <c r="E51" s="361" t="s">
        <v>373</v>
      </c>
      <c r="F51" s="361" t="s">
        <v>24</v>
      </c>
      <c r="G51" s="361" t="s">
        <v>346</v>
      </c>
      <c r="H51" s="361" t="s">
        <v>42</v>
      </c>
      <c r="I51" s="361" t="s">
        <v>25</v>
      </c>
      <c r="J51" s="361" t="s">
        <v>245</v>
      </c>
      <c r="K51" s="362" t="s">
        <v>371</v>
      </c>
      <c r="L51" s="1127" t="s">
        <v>187</v>
      </c>
      <c r="M51" s="1127"/>
      <c r="N51" s="361" t="s">
        <v>186</v>
      </c>
      <c r="O51" s="361" t="s">
        <v>86</v>
      </c>
      <c r="P51" s="361" t="s">
        <v>246</v>
      </c>
      <c r="Q51" s="362" t="s">
        <v>188</v>
      </c>
      <c r="R51" s="1127" t="s">
        <v>189</v>
      </c>
      <c r="S51" s="1127"/>
      <c r="T51" s="361" t="s">
        <v>28</v>
      </c>
    </row>
    <row r="52" spans="1:20" s="79" customFormat="1" ht="84" customHeight="1" x14ac:dyDescent="0.25">
      <c r="A52" s="326" t="s">
        <v>367</v>
      </c>
      <c r="B52" s="279">
        <v>8629.4</v>
      </c>
      <c r="C52" s="279">
        <v>8629.4</v>
      </c>
      <c r="D52" s="315">
        <v>0</v>
      </c>
      <c r="E52" s="54">
        <v>8629.4</v>
      </c>
      <c r="F52" s="54">
        <v>8629.4</v>
      </c>
      <c r="G52" s="59">
        <v>1</v>
      </c>
      <c r="H52" s="280">
        <v>0</v>
      </c>
      <c r="I52" s="54">
        <v>8629.4</v>
      </c>
      <c r="J52" s="59">
        <v>1</v>
      </c>
      <c r="K52" s="1134" t="s">
        <v>73</v>
      </c>
      <c r="L52" s="1134"/>
      <c r="M52" s="1134"/>
      <c r="N52" s="54">
        <v>0</v>
      </c>
      <c r="O52" s="54">
        <v>8629.4</v>
      </c>
      <c r="P52" s="59">
        <v>1</v>
      </c>
      <c r="Q52" s="1134" t="s">
        <v>73</v>
      </c>
      <c r="R52" s="1134"/>
      <c r="S52" s="1134"/>
      <c r="T52" s="271">
        <v>8629.4</v>
      </c>
    </row>
    <row r="53" spans="1:20" s="79" customFormat="1" ht="60" customHeight="1" x14ac:dyDescent="0.25">
      <c r="A53" s="326" t="s">
        <v>40</v>
      </c>
      <c r="B53" s="279">
        <v>8802.9</v>
      </c>
      <c r="C53" s="279">
        <v>8775.8605900000002</v>
      </c>
      <c r="D53" s="279">
        <v>8775.8605900000002</v>
      </c>
      <c r="E53" s="54">
        <v>0</v>
      </c>
      <c r="F53" s="54">
        <v>0</v>
      </c>
      <c r="G53" s="59">
        <v>0</v>
      </c>
      <c r="H53" s="280">
        <v>0</v>
      </c>
      <c r="I53" s="54">
        <v>0</v>
      </c>
      <c r="J53" s="59">
        <v>0</v>
      </c>
      <c r="K53" s="1134" t="s">
        <v>73</v>
      </c>
      <c r="L53" s="1134"/>
      <c r="M53" s="1134"/>
      <c r="N53" s="54">
        <v>0</v>
      </c>
      <c r="O53" s="54">
        <v>0</v>
      </c>
      <c r="P53" s="59">
        <v>0</v>
      </c>
      <c r="Q53" s="1134" t="s">
        <v>73</v>
      </c>
      <c r="R53" s="1134"/>
      <c r="S53" s="1134"/>
      <c r="T53" s="271">
        <v>0</v>
      </c>
    </row>
    <row r="54" spans="1:20" ht="24.75" x14ac:dyDescent="0.25">
      <c r="A54" s="328" t="s">
        <v>67</v>
      </c>
      <c r="B54" s="329">
        <v>17432.3</v>
      </c>
      <c r="C54" s="330">
        <v>17405.260589999998</v>
      </c>
      <c r="D54" s="330">
        <v>8775.8605900000002</v>
      </c>
      <c r="E54" s="331">
        <v>8629.3999999999978</v>
      </c>
      <c r="F54" s="332">
        <v>8629.4</v>
      </c>
      <c r="G54" s="333">
        <v>1.0000000000000002</v>
      </c>
      <c r="H54" s="332">
        <v>0</v>
      </c>
      <c r="I54" s="332">
        <v>8629.4</v>
      </c>
      <c r="J54" s="353">
        <v>1.0000000000000002</v>
      </c>
      <c r="K54" s="1130" t="s">
        <v>73</v>
      </c>
      <c r="L54" s="1130"/>
      <c r="M54" s="1130"/>
      <c r="N54" s="332">
        <v>0</v>
      </c>
      <c r="O54" s="331">
        <v>8629.4</v>
      </c>
      <c r="P54" s="353">
        <v>1.0000000000000002</v>
      </c>
      <c r="Q54" s="1130" t="s">
        <v>73</v>
      </c>
      <c r="R54" s="1130"/>
      <c r="S54" s="1130"/>
      <c r="T54" s="393">
        <v>8629.4</v>
      </c>
    </row>
    <row r="55" spans="1:20" ht="17.25" x14ac:dyDescent="0.35">
      <c r="A55" s="53" t="s">
        <v>542</v>
      </c>
      <c r="B55" s="53"/>
      <c r="C55" s="53"/>
      <c r="D55" s="53"/>
      <c r="E55" s="53"/>
      <c r="F55" s="53"/>
      <c r="G55" s="175"/>
      <c r="H55" s="175"/>
      <c r="I55" s="53"/>
      <c r="J55" s="53"/>
      <c r="K55" s="53"/>
      <c r="L55" s="53"/>
      <c r="M55" s="53"/>
      <c r="N55" s="53"/>
      <c r="O55" s="53"/>
      <c r="P55" s="53"/>
      <c r="Q55" s="53"/>
      <c r="R55" s="53"/>
      <c r="S55" s="53"/>
      <c r="T55" s="53"/>
    </row>
    <row r="56" spans="1:20" ht="24.75" customHeight="1" x14ac:dyDescent="0.35">
      <c r="A56" s="53"/>
      <c r="B56" s="53"/>
      <c r="C56" s="53"/>
      <c r="D56" s="53"/>
      <c r="E56" s="53"/>
      <c r="F56" s="53"/>
      <c r="G56" s="175"/>
      <c r="H56" s="175"/>
      <c r="I56" s="183"/>
      <c r="J56" s="53"/>
      <c r="K56" s="53"/>
      <c r="L56" s="53"/>
      <c r="M56" s="53"/>
      <c r="N56" s="53"/>
      <c r="O56" s="53"/>
      <c r="P56" s="53"/>
      <c r="Q56" s="53"/>
      <c r="R56" s="53"/>
      <c r="S56" s="53"/>
      <c r="T56" s="53"/>
    </row>
    <row r="57" spans="1:20" ht="64.5" customHeight="1" x14ac:dyDescent="0.25">
      <c r="A57" s="35"/>
      <c r="B57" s="38"/>
      <c r="C57" s="38"/>
      <c r="D57" s="38"/>
      <c r="E57" s="25"/>
      <c r="F57" s="25"/>
      <c r="G57" s="311"/>
      <c r="H57" s="38"/>
      <c r="I57" s="38"/>
      <c r="J57" s="39"/>
      <c r="K57" s="72"/>
      <c r="L57" s="72"/>
      <c r="M57" s="72"/>
      <c r="N57" s="38"/>
      <c r="O57" s="38"/>
      <c r="P57" s="37"/>
      <c r="Q57" s="72"/>
      <c r="R57" s="72"/>
      <c r="S57" s="72"/>
      <c r="T57" s="37"/>
    </row>
    <row r="58" spans="1:20" ht="64.5" customHeight="1" x14ac:dyDescent="0.3">
      <c r="B58" s="27"/>
      <c r="F58" s="102"/>
      <c r="K58" s="26"/>
    </row>
    <row r="59" spans="1:20" ht="64.5" customHeight="1" x14ac:dyDescent="0.3">
      <c r="B59" s="28"/>
      <c r="C59" s="28"/>
      <c r="E59" s="28"/>
    </row>
    <row r="60" spans="1:20" ht="64.5" customHeight="1" x14ac:dyDescent="0.25"/>
    <row r="63" spans="1:20" ht="17.25" x14ac:dyDescent="0.35">
      <c r="A63" s="73"/>
      <c r="B63" s="73"/>
      <c r="C63" s="73"/>
      <c r="D63" s="73"/>
      <c r="E63" s="73"/>
      <c r="F63" s="73"/>
      <c r="G63" s="176"/>
      <c r="H63" s="176"/>
      <c r="I63" s="73"/>
      <c r="J63" s="73"/>
      <c r="K63" s="73"/>
      <c r="L63" s="73"/>
      <c r="M63" s="73"/>
      <c r="N63" s="73"/>
      <c r="O63" s="73"/>
      <c r="P63" s="73"/>
      <c r="Q63" s="40"/>
      <c r="R63" s="41"/>
      <c r="S63" s="41"/>
      <c r="T63" s="73"/>
    </row>
    <row r="64" spans="1:20" ht="24.75" x14ac:dyDescent="0.3">
      <c r="A64" s="42"/>
      <c r="B64" s="41"/>
      <c r="C64" s="41"/>
      <c r="D64" s="42"/>
      <c r="E64" s="43"/>
      <c r="F64" s="43"/>
      <c r="G64" s="177"/>
      <c r="H64" s="177"/>
      <c r="I64" s="43"/>
      <c r="J64" s="44"/>
      <c r="K64" s="44"/>
      <c r="L64" s="44"/>
      <c r="M64" s="44"/>
      <c r="N64" s="44"/>
      <c r="O64" s="44"/>
      <c r="P64" s="45"/>
      <c r="Q64" s="40"/>
      <c r="R64" s="41"/>
      <c r="S64" s="41"/>
      <c r="T64" s="45"/>
    </row>
    <row r="65" spans="1:20" ht="24.75" x14ac:dyDescent="0.3">
      <c r="A65" s="42"/>
      <c r="B65" s="41"/>
      <c r="C65" s="41"/>
      <c r="D65" s="42"/>
      <c r="E65" s="46"/>
      <c r="F65" s="46"/>
      <c r="G65" s="178"/>
      <c r="H65" s="178"/>
      <c r="I65" s="46"/>
      <c r="J65" s="47"/>
      <c r="K65" s="47"/>
      <c r="L65" s="47"/>
      <c r="M65" s="47"/>
      <c r="N65" s="47"/>
      <c r="O65" s="47"/>
      <c r="P65" s="36"/>
      <c r="Q65" s="40"/>
      <c r="R65" s="41"/>
      <c r="S65" s="41"/>
      <c r="T65" s="36"/>
    </row>
    <row r="66" spans="1:20" ht="24.75" x14ac:dyDescent="0.3">
      <c r="A66" s="42"/>
      <c r="B66" s="41"/>
      <c r="C66" s="41"/>
      <c r="D66" s="42"/>
      <c r="E66" s="48"/>
      <c r="F66" s="48"/>
      <c r="G66" s="180"/>
      <c r="H66" s="180"/>
      <c r="I66" s="48"/>
      <c r="J66" s="49"/>
      <c r="K66" s="49"/>
      <c r="L66" s="49"/>
      <c r="M66" s="49"/>
      <c r="N66" s="49"/>
      <c r="O66" s="49"/>
      <c r="P66" s="37"/>
      <c r="Q66" s="40"/>
      <c r="R66" s="41"/>
      <c r="S66" s="41"/>
      <c r="T66" s="37"/>
    </row>
    <row r="67" spans="1:20" ht="24.75" x14ac:dyDescent="0.3">
      <c r="A67" s="42"/>
      <c r="B67" s="41"/>
      <c r="C67" s="41"/>
      <c r="D67" s="42"/>
      <c r="E67" s="43"/>
      <c r="F67" s="43"/>
      <c r="G67" s="177"/>
      <c r="H67" s="177"/>
      <c r="I67" s="43"/>
      <c r="J67" s="44"/>
      <c r="K67" s="44"/>
      <c r="L67" s="44"/>
      <c r="M67" s="44"/>
      <c r="N67" s="44"/>
      <c r="O67" s="44"/>
      <c r="P67" s="45"/>
      <c r="Q67" s="40"/>
      <c r="R67" s="41"/>
      <c r="S67" s="41"/>
      <c r="T67" s="45"/>
    </row>
    <row r="68" spans="1:20" ht="24.75" x14ac:dyDescent="0.3">
      <c r="A68" s="42"/>
      <c r="B68" s="41"/>
      <c r="C68" s="41"/>
      <c r="D68" s="42"/>
      <c r="E68" s="46"/>
      <c r="F68" s="46"/>
      <c r="G68" s="178"/>
      <c r="H68" s="178"/>
      <c r="I68" s="46"/>
      <c r="J68" s="47"/>
      <c r="K68" s="47"/>
      <c r="L68" s="47"/>
      <c r="M68" s="47"/>
      <c r="N68" s="47"/>
      <c r="O68" s="47"/>
      <c r="P68" s="36"/>
      <c r="Q68" s="40"/>
      <c r="R68" s="41"/>
      <c r="S68" s="41"/>
      <c r="T68" s="36"/>
    </row>
    <row r="69" spans="1:20" ht="24.75" x14ac:dyDescent="0.3">
      <c r="A69" s="42"/>
      <c r="B69" s="41"/>
      <c r="C69" s="41"/>
      <c r="D69" s="42"/>
      <c r="E69" s="46"/>
      <c r="F69" s="46"/>
      <c r="G69" s="178"/>
      <c r="H69" s="178"/>
      <c r="I69" s="46"/>
      <c r="J69" s="47"/>
      <c r="K69" s="47"/>
      <c r="L69" s="47"/>
      <c r="M69" s="47"/>
      <c r="N69" s="47"/>
      <c r="O69" s="47"/>
      <c r="P69" s="36"/>
      <c r="Q69" s="40"/>
      <c r="R69" s="41"/>
      <c r="S69" s="41"/>
      <c r="T69" s="36"/>
    </row>
    <row r="70" spans="1:20" ht="24.75" x14ac:dyDescent="0.3">
      <c r="A70" s="42"/>
      <c r="B70" s="41"/>
      <c r="C70" s="41"/>
      <c r="D70" s="42"/>
      <c r="E70" s="46"/>
      <c r="F70" s="46"/>
      <c r="G70" s="178"/>
      <c r="H70" s="178"/>
      <c r="I70" s="46"/>
      <c r="J70" s="47"/>
      <c r="K70" s="47"/>
      <c r="L70" s="47"/>
      <c r="M70" s="47"/>
      <c r="N70" s="47"/>
      <c r="O70" s="47"/>
      <c r="P70" s="36"/>
      <c r="Q70" s="40"/>
      <c r="R70" s="41"/>
      <c r="S70" s="41"/>
      <c r="T70" s="36"/>
    </row>
    <row r="71" spans="1:20" ht="24.75" x14ac:dyDescent="0.3">
      <c r="A71" s="42"/>
      <c r="B71" s="41"/>
      <c r="C71" s="41"/>
      <c r="D71" s="42"/>
      <c r="E71" s="46"/>
      <c r="F71" s="46"/>
      <c r="G71" s="178"/>
      <c r="H71" s="178"/>
      <c r="I71" s="46"/>
      <c r="J71" s="47"/>
      <c r="K71" s="47"/>
      <c r="L71" s="47"/>
      <c r="M71" s="47"/>
      <c r="N71" s="47"/>
      <c r="O71" s="47"/>
      <c r="P71" s="36"/>
      <c r="Q71" s="40"/>
      <c r="R71" s="41"/>
      <c r="S71" s="41"/>
      <c r="T71" s="36"/>
    </row>
    <row r="72" spans="1:20" ht="24.75" x14ac:dyDescent="0.3">
      <c r="A72" s="42"/>
      <c r="B72" s="41"/>
      <c r="C72" s="41"/>
      <c r="D72" s="42"/>
      <c r="E72" s="46"/>
      <c r="F72" s="46"/>
      <c r="G72" s="178"/>
      <c r="H72" s="178"/>
      <c r="I72" s="46"/>
      <c r="J72" s="47"/>
      <c r="K72" s="47"/>
      <c r="L72" s="47"/>
      <c r="M72" s="47"/>
      <c r="N72" s="47"/>
      <c r="O72" s="47"/>
      <c r="P72" s="36"/>
      <c r="Q72" s="40"/>
      <c r="R72" s="41"/>
      <c r="S72" s="41"/>
      <c r="T72" s="36"/>
    </row>
    <row r="73" spans="1:20" ht="24.75" x14ac:dyDescent="0.3">
      <c r="A73" s="42"/>
      <c r="B73" s="41"/>
      <c r="C73" s="41"/>
      <c r="D73" s="42"/>
      <c r="E73" s="48"/>
      <c r="F73" s="48"/>
      <c r="G73" s="180"/>
      <c r="H73" s="180"/>
      <c r="I73" s="48"/>
      <c r="J73" s="49"/>
      <c r="K73" s="49"/>
      <c r="L73" s="49"/>
      <c r="M73" s="49"/>
      <c r="N73" s="49"/>
      <c r="O73" s="49"/>
      <c r="P73" s="37"/>
      <c r="Q73" s="40"/>
      <c r="R73" s="41"/>
      <c r="S73" s="41"/>
      <c r="T73" s="37"/>
    </row>
    <row r="74" spans="1:20" ht="24.75" x14ac:dyDescent="0.3">
      <c r="A74" s="42"/>
      <c r="B74" s="41"/>
      <c r="C74" s="41"/>
      <c r="D74" s="42"/>
      <c r="E74" s="46"/>
      <c r="F74" s="46"/>
      <c r="G74" s="178"/>
      <c r="H74" s="178"/>
      <c r="I74" s="46"/>
      <c r="J74" s="47"/>
      <c r="K74" s="47"/>
      <c r="L74" s="47"/>
      <c r="M74" s="47"/>
      <c r="N74" s="47"/>
      <c r="O74" s="47"/>
      <c r="P74" s="36"/>
      <c r="Q74" s="40"/>
      <c r="R74" s="41"/>
      <c r="S74" s="41"/>
      <c r="T74" s="36"/>
    </row>
    <row r="75" spans="1:20" ht="24.75" x14ac:dyDescent="0.3">
      <c r="A75" s="42"/>
      <c r="B75" s="41"/>
      <c r="C75" s="41"/>
      <c r="D75" s="42"/>
      <c r="E75" s="46"/>
      <c r="F75" s="46"/>
      <c r="G75" s="178"/>
      <c r="H75" s="178"/>
      <c r="I75" s="46"/>
      <c r="J75" s="47"/>
      <c r="K75" s="47"/>
      <c r="L75" s="47"/>
      <c r="M75" s="47"/>
      <c r="N75" s="47"/>
      <c r="O75" s="47"/>
      <c r="P75" s="36"/>
      <c r="Q75" s="40"/>
      <c r="R75" s="41"/>
      <c r="S75" s="41"/>
      <c r="T75" s="36"/>
    </row>
    <row r="76" spans="1:20" ht="24.75" x14ac:dyDescent="0.3">
      <c r="A76" s="42"/>
      <c r="B76" s="41"/>
      <c r="C76" s="41"/>
      <c r="D76" s="42"/>
      <c r="E76" s="43"/>
      <c r="F76" s="43"/>
      <c r="G76" s="177"/>
      <c r="H76" s="177"/>
      <c r="I76" s="43"/>
      <c r="J76" s="44"/>
      <c r="K76" s="44"/>
      <c r="L76" s="44"/>
      <c r="M76" s="44"/>
      <c r="N76" s="44"/>
      <c r="O76" s="44"/>
      <c r="P76" s="45"/>
      <c r="Q76" s="40"/>
      <c r="R76" s="41"/>
      <c r="S76" s="41"/>
      <c r="T76" s="45"/>
    </row>
    <row r="77" spans="1:20" ht="24.75" x14ac:dyDescent="0.3">
      <c r="A77" s="42"/>
      <c r="B77" s="41"/>
      <c r="C77" s="41"/>
      <c r="D77" s="42"/>
      <c r="E77" s="46"/>
      <c r="F77" s="46"/>
      <c r="G77" s="178"/>
      <c r="H77" s="178"/>
      <c r="I77" s="46"/>
      <c r="J77" s="47"/>
      <c r="K77" s="47"/>
      <c r="L77" s="47"/>
      <c r="M77" s="47"/>
      <c r="N77" s="47"/>
      <c r="O77" s="47"/>
      <c r="P77" s="36"/>
      <c r="Q77" s="40"/>
      <c r="R77" s="41"/>
      <c r="S77" s="41"/>
      <c r="T77" s="36"/>
    </row>
  </sheetData>
  <mergeCells count="38">
    <mergeCell ref="K44:M44"/>
    <mergeCell ref="K45:M45"/>
    <mergeCell ref="A4:T4"/>
    <mergeCell ref="A2:T3"/>
    <mergeCell ref="A5:T5"/>
    <mergeCell ref="R51:S51"/>
    <mergeCell ref="K43:M43"/>
    <mergeCell ref="Q46:S46"/>
    <mergeCell ref="Q44:S44"/>
    <mergeCell ref="Q45:S45"/>
    <mergeCell ref="A50:T50"/>
    <mergeCell ref="A31:T31"/>
    <mergeCell ref="A41:T41"/>
    <mergeCell ref="L7:M7"/>
    <mergeCell ref="A29:P29"/>
    <mergeCell ref="R7:S7"/>
    <mergeCell ref="A6:T6"/>
    <mergeCell ref="A21:T21"/>
    <mergeCell ref="R42:S42"/>
    <mergeCell ref="L22:M22"/>
    <mergeCell ref="L32:M32"/>
    <mergeCell ref="R22:S22"/>
    <mergeCell ref="R32:S32"/>
    <mergeCell ref="A39:P39"/>
    <mergeCell ref="L51:M51"/>
    <mergeCell ref="A1:T1"/>
    <mergeCell ref="K54:M54"/>
    <mergeCell ref="Q54:S54"/>
    <mergeCell ref="K37:M37"/>
    <mergeCell ref="Q37:S37"/>
    <mergeCell ref="K52:M52"/>
    <mergeCell ref="K53:M53"/>
    <mergeCell ref="Q52:S52"/>
    <mergeCell ref="Q53:S53"/>
    <mergeCell ref="K46:M46"/>
    <mergeCell ref="Q43:S43"/>
    <mergeCell ref="L42:M42"/>
    <mergeCell ref="A47:P47"/>
  </mergeCells>
  <conditionalFormatting sqref="M8:M18">
    <cfRule type="cellIs" dxfId="29" priority="34" operator="greaterThan">
      <formula>0.99</formula>
    </cfRule>
    <cfRule type="cellIs" dxfId="28" priority="35" operator="lessThan">
      <formula>0.7</formula>
    </cfRule>
    <cfRule type="cellIs" dxfId="27" priority="36" operator="between">
      <formula>0.7</formula>
      <formula>0.99</formula>
    </cfRule>
  </conditionalFormatting>
  <conditionalFormatting sqref="M23:M28">
    <cfRule type="cellIs" dxfId="26" priority="76" operator="greaterThan">
      <formula>0.99</formula>
    </cfRule>
    <cfRule type="cellIs" dxfId="25" priority="77" operator="lessThan">
      <formula>0.7</formula>
    </cfRule>
    <cfRule type="cellIs" dxfId="24" priority="78" operator="between">
      <formula>0.7</formula>
      <formula>0.99</formula>
    </cfRule>
  </conditionalFormatting>
  <conditionalFormatting sqref="M33:M36">
    <cfRule type="cellIs" dxfId="23" priority="16" operator="greaterThan">
      <formula>0.99</formula>
    </cfRule>
    <cfRule type="cellIs" dxfId="22" priority="17" operator="lessThan">
      <formula>0.7</formula>
    </cfRule>
    <cfRule type="cellIs" dxfId="21" priority="18" operator="between">
      <formula>0.7</formula>
      <formula>0.99</formula>
    </cfRule>
  </conditionalFormatting>
  <conditionalFormatting sqref="M38">
    <cfRule type="cellIs" dxfId="20" priority="7" operator="greaterThan">
      <formula>0.99</formula>
    </cfRule>
    <cfRule type="cellIs" dxfId="19" priority="8" operator="lessThan">
      <formula>0.7</formula>
    </cfRule>
    <cfRule type="cellIs" dxfId="18" priority="9" operator="between">
      <formula>0.7</formula>
      <formula>0.99</formula>
    </cfRule>
  </conditionalFormatting>
  <conditionalFormatting sqref="S8:S10 S12:S14">
    <cfRule type="cellIs" dxfId="17" priority="25" stopIfTrue="1" operator="greaterThan">
      <formula>0.99</formula>
    </cfRule>
    <cfRule type="cellIs" dxfId="16" priority="26" stopIfTrue="1" operator="lessThan">
      <formula>0.7</formula>
    </cfRule>
    <cfRule type="cellIs" dxfId="15" priority="27" stopIfTrue="1" operator="between">
      <formula>0.7</formula>
      <formula>0.99</formula>
    </cfRule>
  </conditionalFormatting>
  <conditionalFormatting sqref="S15:S18">
    <cfRule type="cellIs" dxfId="14" priority="37" operator="greaterThan">
      <formula>0.99</formula>
    </cfRule>
    <cfRule type="cellIs" dxfId="13" priority="38" operator="lessThan">
      <formula>0.7</formula>
    </cfRule>
    <cfRule type="cellIs" dxfId="12" priority="39" operator="between">
      <formula>0.7</formula>
      <formula>0.99</formula>
    </cfRule>
  </conditionalFormatting>
  <conditionalFormatting sqref="S23:S28">
    <cfRule type="cellIs" dxfId="11" priority="13" operator="greaterThan">
      <formula>0.99</formula>
    </cfRule>
    <cfRule type="cellIs" dxfId="10" priority="14" operator="lessThan">
      <formula>0.7</formula>
    </cfRule>
    <cfRule type="cellIs" dxfId="9" priority="15" operator="between">
      <formula>0.7</formula>
      <formula>0.99</formula>
    </cfRule>
  </conditionalFormatting>
  <conditionalFormatting sqref="S33:S36">
    <cfRule type="cellIs" dxfId="8" priority="100" operator="greaterThan">
      <formula>0.99</formula>
    </cfRule>
    <cfRule type="cellIs" dxfId="7" priority="101" operator="lessThan">
      <formula>0.7</formula>
    </cfRule>
    <cfRule type="cellIs" dxfId="6" priority="102" operator="between">
      <formula>0.7</formula>
      <formula>0.99</formula>
    </cfRule>
  </conditionalFormatting>
  <conditionalFormatting sqref="S38">
    <cfRule type="cellIs" dxfId="5" priority="10" operator="greaterThan">
      <formula>0.99</formula>
    </cfRule>
    <cfRule type="cellIs" dxfId="4" priority="11" operator="lessThan">
      <formula>0.7</formula>
    </cfRule>
    <cfRule type="cellIs" dxfId="3" priority="12" operator="between">
      <formula>0.7</formula>
      <formula>0.99</formula>
    </cfRule>
  </conditionalFormatting>
  <conditionalFormatting sqref="S11">
    <cfRule type="cellIs" dxfId="2" priority="1" operator="greaterThan">
      <formula>0.99</formula>
    </cfRule>
    <cfRule type="cellIs" dxfId="1" priority="2" operator="lessThan">
      <formula>0.7</formula>
    </cfRule>
    <cfRule type="cellIs" dxfId="0" priority="3"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19" max="19" man="1"/>
    <brk id="29" max="1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153"/>
      <c r="B1" s="1153"/>
      <c r="C1" s="1153"/>
      <c r="D1" s="1153"/>
      <c r="E1" s="1153"/>
      <c r="F1" s="1153"/>
      <c r="G1" s="1153"/>
      <c r="H1" s="1153"/>
      <c r="I1" s="1153"/>
      <c r="J1" s="1153"/>
      <c r="K1" s="1153"/>
      <c r="L1" s="1153"/>
      <c r="M1" s="1153"/>
      <c r="N1" s="1153"/>
      <c r="O1" s="1153"/>
    </row>
    <row r="2" spans="1:17" ht="29.25" customHeight="1" x14ac:dyDescent="0.25">
      <c r="A2" s="1160" t="str">
        <f>+'POR DIRECCIONES'!A4:P4</f>
        <v>30 de Junio de 2024</v>
      </c>
      <c r="B2" s="1161"/>
      <c r="C2" s="1161"/>
      <c r="D2" s="1161"/>
      <c r="E2" s="1161"/>
      <c r="F2" s="1161"/>
      <c r="G2" s="1161"/>
      <c r="H2" s="1161"/>
      <c r="I2" s="1161"/>
      <c r="J2" s="1161"/>
      <c r="K2" s="1161"/>
      <c r="L2" s="1162"/>
    </row>
    <row r="3" spans="1:17" ht="15" customHeight="1" x14ac:dyDescent="0.25">
      <c r="A3" s="1163" t="s">
        <v>401</v>
      </c>
      <c r="B3" s="1164"/>
      <c r="C3" s="1164"/>
      <c r="D3" s="1164"/>
      <c r="E3" s="1164"/>
      <c r="F3" s="1164"/>
      <c r="G3" s="1164"/>
      <c r="H3" s="1164"/>
      <c r="I3" s="1164"/>
      <c r="J3" s="1164"/>
      <c r="K3" s="1164"/>
      <c r="L3" s="1165"/>
    </row>
    <row r="4" spans="1:17" ht="15" customHeight="1" x14ac:dyDescent="0.25">
      <c r="A4" s="1166"/>
      <c r="B4" s="1167"/>
      <c r="C4" s="1167"/>
      <c r="D4" s="1167"/>
      <c r="E4" s="1167"/>
      <c r="F4" s="1167"/>
      <c r="G4" s="1167"/>
      <c r="H4" s="1167"/>
      <c r="I4" s="1167"/>
      <c r="J4" s="1167"/>
      <c r="K4" s="1167"/>
      <c r="L4" s="1168"/>
    </row>
    <row r="5" spans="1:17" ht="39" customHeight="1" x14ac:dyDescent="0.25">
      <c r="A5" s="354"/>
      <c r="J5" s="179"/>
      <c r="K5" s="179"/>
      <c r="L5" s="355"/>
    </row>
    <row r="6" spans="1:17" ht="45.75" customHeight="1" x14ac:dyDescent="0.25">
      <c r="A6" s="1154" t="s">
        <v>294</v>
      </c>
      <c r="B6" s="1155"/>
      <c r="C6" s="1155"/>
      <c r="D6" s="1155"/>
      <c r="E6" s="1155"/>
      <c r="F6" s="1155"/>
      <c r="G6" s="1155"/>
      <c r="H6" s="1155"/>
      <c r="I6" s="1155"/>
      <c r="J6" s="1155"/>
      <c r="K6" s="1155"/>
      <c r="L6" s="1156"/>
      <c r="Q6" s="77"/>
    </row>
    <row r="7" spans="1:17" ht="23.25" customHeight="1" x14ac:dyDescent="0.25">
      <c r="A7" s="1154" t="s">
        <v>295</v>
      </c>
      <c r="B7" s="1155"/>
      <c r="C7" s="1155"/>
      <c r="D7" s="1155"/>
      <c r="E7" s="1155"/>
      <c r="F7" s="1155"/>
      <c r="G7" s="1155"/>
      <c r="H7" s="1155"/>
      <c r="I7" s="1155"/>
      <c r="J7" s="1155"/>
      <c r="K7" s="1155"/>
      <c r="L7" s="1156"/>
      <c r="Q7" s="77"/>
    </row>
    <row r="8" spans="1:17" ht="129" customHeight="1" x14ac:dyDescent="0.25">
      <c r="A8" s="1154" t="s">
        <v>296</v>
      </c>
      <c r="B8" s="1155"/>
      <c r="C8" s="1155"/>
      <c r="D8" s="1155"/>
      <c r="E8" s="1155"/>
      <c r="F8" s="1155"/>
      <c r="G8" s="1155"/>
      <c r="H8" s="1155"/>
      <c r="I8" s="1155"/>
      <c r="J8" s="1155"/>
      <c r="K8" s="1155"/>
      <c r="L8" s="1156"/>
    </row>
    <row r="9" spans="1:17" ht="125.25" customHeight="1" x14ac:dyDescent="0.25">
      <c r="A9" s="1154" t="s">
        <v>297</v>
      </c>
      <c r="B9" s="1155"/>
      <c r="C9" s="1155"/>
      <c r="D9" s="1155"/>
      <c r="E9" s="1155"/>
      <c r="F9" s="1155"/>
      <c r="G9" s="1155"/>
      <c r="H9" s="1155"/>
      <c r="I9" s="1155"/>
      <c r="J9" s="1155"/>
      <c r="K9" s="1155"/>
      <c r="L9" s="1156"/>
    </row>
    <row r="10" spans="1:17" ht="69.75" customHeight="1" x14ac:dyDescent="0.25">
      <c r="A10" s="1154" t="s">
        <v>298</v>
      </c>
      <c r="B10" s="1155"/>
      <c r="C10" s="1155"/>
      <c r="D10" s="1155"/>
      <c r="E10" s="1155"/>
      <c r="F10" s="1155"/>
      <c r="G10" s="1155"/>
      <c r="H10" s="1155"/>
      <c r="I10" s="1155"/>
      <c r="J10" s="1155"/>
      <c r="K10" s="1155"/>
      <c r="L10" s="1156"/>
    </row>
    <row r="11" spans="1:17" ht="42" customHeight="1" x14ac:dyDescent="0.25">
      <c r="A11" s="1154" t="s">
        <v>415</v>
      </c>
      <c r="B11" s="1155"/>
      <c r="C11" s="1155"/>
      <c r="D11" s="1155"/>
      <c r="E11" s="1155"/>
      <c r="F11" s="1155"/>
      <c r="G11" s="1155"/>
      <c r="H11" s="1155"/>
      <c r="I11" s="1155"/>
      <c r="J11" s="1155"/>
      <c r="K11" s="1155"/>
      <c r="L11" s="1156"/>
    </row>
    <row r="12" spans="1:17" ht="71.25" customHeight="1" x14ac:dyDescent="0.25">
      <c r="A12" s="1154" t="s">
        <v>299</v>
      </c>
      <c r="B12" s="1155"/>
      <c r="C12" s="1155"/>
      <c r="D12" s="1155"/>
      <c r="E12" s="1155"/>
      <c r="F12" s="1155"/>
      <c r="G12" s="1155"/>
      <c r="H12" s="1155"/>
      <c r="I12" s="1155"/>
      <c r="J12" s="1155"/>
      <c r="K12" s="1155"/>
      <c r="L12" s="1156"/>
    </row>
    <row r="13" spans="1:17" ht="69" customHeight="1" x14ac:dyDescent="0.25">
      <c r="A13" s="1157" t="s">
        <v>300</v>
      </c>
      <c r="B13" s="1158"/>
      <c r="C13" s="1158"/>
      <c r="D13" s="1158"/>
      <c r="E13" s="1158"/>
      <c r="F13" s="1158"/>
      <c r="G13" s="1158"/>
      <c r="H13" s="1158"/>
      <c r="I13" s="1158"/>
      <c r="J13" s="1158"/>
      <c r="K13" s="1158"/>
      <c r="L13" s="1159"/>
    </row>
    <row r="14" spans="1:17" hidden="1" x14ac:dyDescent="0.25">
      <c r="A14" t="s">
        <v>416</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182"/>
      <c r="F40" s="182"/>
      <c r="G40" s="182"/>
      <c r="H40" s="182"/>
    </row>
    <row r="41" spans="5:8" x14ac:dyDescent="0.25">
      <c r="E41" s="182"/>
      <c r="F41" s="182"/>
      <c r="G41" s="182"/>
      <c r="H41" s="182"/>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tabColor theme="3" tint="0.59999389629810485"/>
  </sheetPr>
  <dimension ref="A2:P100"/>
  <sheetViews>
    <sheetView workbookViewId="0">
      <selection activeCell="C19" sqref="C19"/>
    </sheetView>
  </sheetViews>
  <sheetFormatPr baseColWidth="10" defaultColWidth="11.42578125" defaultRowHeight="14.25" x14ac:dyDescent="0.2"/>
  <cols>
    <col min="1" max="1" width="21.140625" style="17" customWidth="1"/>
    <col min="2" max="2" width="11.140625" style="17" customWidth="1"/>
    <col min="3" max="3" width="16" style="17" customWidth="1"/>
    <col min="4" max="4" width="10.140625" style="17" customWidth="1"/>
    <col min="5" max="5" width="12.7109375" style="17" customWidth="1"/>
    <col min="6" max="7" width="11.5703125" style="17" customWidth="1"/>
    <col min="8" max="8" width="16.42578125" style="17" customWidth="1"/>
    <col min="9" max="9" width="11.5703125" style="17" customWidth="1"/>
    <col min="10" max="10" width="16.28515625" style="17" customWidth="1"/>
    <col min="11" max="11" width="16.42578125" style="17" customWidth="1"/>
    <col min="12" max="13" width="11.5703125" style="17" customWidth="1"/>
    <col min="14" max="14" width="17.28515625" style="17" customWidth="1"/>
    <col min="15" max="15" width="5.7109375" style="17" bestFit="1" customWidth="1"/>
    <col min="16" max="27" width="5.28515625" style="17" bestFit="1" customWidth="1"/>
    <col min="28" max="16384" width="11.42578125" style="17"/>
  </cols>
  <sheetData>
    <row r="2" spans="1:10" ht="15" customHeight="1" thickBot="1" x14ac:dyDescent="0.3">
      <c r="C2" s="21"/>
      <c r="D2" s="1169" t="s">
        <v>106</v>
      </c>
      <c r="E2" s="1169"/>
      <c r="F2" s="1169" t="s">
        <v>250</v>
      </c>
      <c r="G2" s="1169"/>
      <c r="H2" s="1170" t="s">
        <v>260</v>
      </c>
      <c r="I2" s="1171"/>
      <c r="J2" s="1171"/>
    </row>
    <row r="3" spans="1:10" ht="25.5" customHeight="1" thickBot="1" x14ac:dyDescent="0.3">
      <c r="A3" s="227" t="s">
        <v>251</v>
      </c>
      <c r="D3" s="97" t="s">
        <v>249</v>
      </c>
      <c r="E3" s="19" t="s">
        <v>248</v>
      </c>
      <c r="F3" s="97" t="s">
        <v>249</v>
      </c>
      <c r="G3" s="19" t="s">
        <v>248</v>
      </c>
    </row>
    <row r="4" spans="1:10" x14ac:dyDescent="0.2">
      <c r="B4" s="18" t="s">
        <v>230</v>
      </c>
      <c r="C4" s="226">
        <v>861993</v>
      </c>
      <c r="D4" s="225">
        <v>0</v>
      </c>
      <c r="E4" s="20">
        <v>0.1</v>
      </c>
      <c r="F4" s="225">
        <v>0</v>
      </c>
      <c r="G4" s="20">
        <v>0</v>
      </c>
      <c r="J4" s="22"/>
    </row>
    <row r="5" spans="1:10" x14ac:dyDescent="0.2">
      <c r="B5" s="18" t="s">
        <v>247</v>
      </c>
      <c r="C5" s="226">
        <v>863051.66122291004</v>
      </c>
      <c r="D5" s="225">
        <v>0.2</v>
      </c>
      <c r="E5" s="20">
        <v>0.5</v>
      </c>
      <c r="F5" s="225">
        <v>0.2</v>
      </c>
      <c r="G5" s="20">
        <v>1.0639230827073756E-2</v>
      </c>
      <c r="J5" s="22"/>
    </row>
    <row r="6" spans="1:10" x14ac:dyDescent="0.2">
      <c r="B6" s="18"/>
      <c r="C6" s="226"/>
      <c r="D6" s="225"/>
      <c r="E6" s="20"/>
      <c r="F6" s="225"/>
      <c r="G6" s="20"/>
      <c r="J6" s="22"/>
    </row>
    <row r="7" spans="1:10" x14ac:dyDescent="0.2">
      <c r="B7" s="18"/>
      <c r="C7" s="226"/>
      <c r="D7" s="225"/>
      <c r="E7" s="20"/>
      <c r="F7" s="225"/>
      <c r="G7" s="20"/>
    </row>
    <row r="8" spans="1:10" x14ac:dyDescent="0.2">
      <c r="B8" s="18"/>
      <c r="C8" s="226"/>
      <c r="D8" s="225"/>
      <c r="E8" s="174"/>
      <c r="F8" s="225"/>
      <c r="G8" s="174"/>
      <c r="H8" s="23"/>
    </row>
    <row r="9" spans="1:10" x14ac:dyDescent="0.2">
      <c r="B9" s="18"/>
      <c r="C9" s="226"/>
      <c r="D9" s="225"/>
      <c r="E9" s="20"/>
      <c r="F9" s="225"/>
      <c r="G9" s="20"/>
      <c r="H9" s="23"/>
    </row>
    <row r="10" spans="1:10" x14ac:dyDescent="0.2">
      <c r="B10" s="18"/>
      <c r="C10" s="226"/>
      <c r="D10" s="225"/>
      <c r="E10" s="20"/>
      <c r="F10" s="225"/>
      <c r="G10" s="20"/>
    </row>
    <row r="11" spans="1:10" x14ac:dyDescent="0.2">
      <c r="B11" s="18"/>
      <c r="C11" s="226"/>
      <c r="D11" s="225"/>
      <c r="E11" s="20"/>
      <c r="F11" s="225"/>
      <c r="G11" s="20"/>
    </row>
    <row r="12" spans="1:10" x14ac:dyDescent="0.2">
      <c r="B12" s="18"/>
      <c r="C12" s="226"/>
      <c r="D12" s="225"/>
      <c r="E12" s="20"/>
      <c r="F12" s="225"/>
      <c r="G12" s="20"/>
      <c r="J12" s="103"/>
    </row>
    <row r="13" spans="1:10" x14ac:dyDescent="0.2">
      <c r="B13" s="18"/>
      <c r="C13" s="226"/>
      <c r="D13" s="225"/>
      <c r="E13" s="20"/>
      <c r="F13" s="225"/>
      <c r="G13" s="20"/>
      <c r="H13" s="23"/>
    </row>
    <row r="14" spans="1:10" ht="12" customHeight="1" x14ac:dyDescent="0.2">
      <c r="B14" s="18"/>
      <c r="C14" s="226"/>
      <c r="D14" s="225"/>
      <c r="E14" s="20"/>
      <c r="F14" s="225"/>
      <c r="G14" s="20"/>
    </row>
    <row r="15" spans="1:10" ht="15" x14ac:dyDescent="0.2">
      <c r="B15" s="18"/>
      <c r="C15" s="226"/>
      <c r="D15" s="225"/>
      <c r="E15" s="20"/>
      <c r="F15" s="225"/>
      <c r="G15" s="197"/>
    </row>
    <row r="16" spans="1:10" x14ac:dyDescent="0.2">
      <c r="C16" s="23"/>
      <c r="J16" s="98" t="s">
        <v>250</v>
      </c>
    </row>
    <row r="17" spans="1:16" ht="15.75" customHeight="1" x14ac:dyDescent="0.2"/>
    <row r="18" spans="1:16" ht="15.75" customHeight="1" x14ac:dyDescent="0.2">
      <c r="J18" s="478" t="s">
        <v>250</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1"/>
      <c r="D27" s="1169" t="s">
        <v>106</v>
      </c>
      <c r="E27" s="1169"/>
      <c r="F27" s="1169" t="s">
        <v>250</v>
      </c>
      <c r="G27" s="1169"/>
    </row>
    <row r="28" spans="1:16" ht="15.75" thickBot="1" x14ac:dyDescent="0.3">
      <c r="A28" s="227" t="s">
        <v>383</v>
      </c>
      <c r="D28" s="97" t="s">
        <v>249</v>
      </c>
      <c r="E28" s="19" t="s">
        <v>248</v>
      </c>
      <c r="F28" s="97" t="s">
        <v>249</v>
      </c>
      <c r="G28" s="19" t="s">
        <v>248</v>
      </c>
    </row>
    <row r="29" spans="1:16" ht="15" x14ac:dyDescent="0.25">
      <c r="B29" s="18" t="s">
        <v>230</v>
      </c>
      <c r="C29" s="226">
        <v>208122</v>
      </c>
      <c r="D29" s="225">
        <v>0.38</v>
      </c>
      <c r="E29" s="20">
        <v>0.03</v>
      </c>
      <c r="F29" s="225">
        <v>0</v>
      </c>
      <c r="G29" s="20">
        <v>0</v>
      </c>
      <c r="H29" s="262" t="s">
        <v>382</v>
      </c>
      <c r="I29" s="263"/>
      <c r="J29" s="263"/>
      <c r="K29" s="263"/>
      <c r="L29" s="263"/>
      <c r="M29" s="263"/>
      <c r="N29" s="263"/>
      <c r="O29" s="263"/>
      <c r="P29" s="263"/>
    </row>
    <row r="30" spans="1:16" ht="15" x14ac:dyDescent="0.25">
      <c r="B30" s="18" t="s">
        <v>395</v>
      </c>
      <c r="C30" s="226">
        <v>209181.18628291003</v>
      </c>
      <c r="D30" s="225">
        <v>0.5</v>
      </c>
      <c r="E30" s="20">
        <v>0.09</v>
      </c>
      <c r="F30" s="225">
        <v>0.02</v>
      </c>
      <c r="G30" s="20">
        <v>1.3554658003028977E-2</v>
      </c>
      <c r="H30" s="262"/>
      <c r="I30" s="263"/>
      <c r="J30" s="263"/>
      <c r="K30" s="263"/>
      <c r="L30" s="263"/>
      <c r="M30" s="263"/>
      <c r="N30" s="263"/>
      <c r="O30" s="263"/>
      <c r="P30" s="263"/>
    </row>
    <row r="31" spans="1:16" ht="15" x14ac:dyDescent="0.25">
      <c r="B31" s="18"/>
      <c r="C31" s="226"/>
      <c r="D31" s="225"/>
      <c r="E31" s="20"/>
      <c r="F31" s="225"/>
      <c r="G31" s="20"/>
      <c r="H31" s="262"/>
      <c r="I31" s="263"/>
      <c r="J31" s="263"/>
      <c r="K31" s="263"/>
      <c r="L31" s="263"/>
      <c r="M31" s="263"/>
      <c r="N31" s="263"/>
      <c r="O31" s="263"/>
      <c r="P31" s="263"/>
    </row>
    <row r="32" spans="1:16" x14ac:dyDescent="0.2">
      <c r="B32" s="18"/>
      <c r="C32" s="226"/>
      <c r="D32" s="225"/>
      <c r="E32" s="20"/>
      <c r="F32" s="225"/>
      <c r="G32" s="20"/>
    </row>
    <row r="33" spans="2:9" x14ac:dyDescent="0.2">
      <c r="B33" s="18"/>
      <c r="C33" s="226"/>
      <c r="D33" s="225"/>
      <c r="E33" s="20"/>
      <c r="F33" s="225"/>
      <c r="G33" s="20"/>
    </row>
    <row r="34" spans="2:9" x14ac:dyDescent="0.2">
      <c r="B34" s="18"/>
      <c r="C34" s="226"/>
      <c r="D34" s="225"/>
      <c r="E34" s="20"/>
      <c r="F34" s="225"/>
      <c r="G34" s="20"/>
      <c r="I34" s="98"/>
    </row>
    <row r="35" spans="2:9" x14ac:dyDescent="0.2">
      <c r="B35" s="18"/>
      <c r="C35" s="226"/>
      <c r="D35" s="225"/>
      <c r="E35" s="20"/>
      <c r="F35" s="225"/>
      <c r="G35" s="20"/>
    </row>
    <row r="36" spans="2:9" x14ac:dyDescent="0.2">
      <c r="B36" s="18"/>
      <c r="C36" s="226"/>
      <c r="D36" s="225"/>
      <c r="E36" s="20"/>
      <c r="F36" s="225"/>
      <c r="G36" s="20"/>
      <c r="I36" s="23"/>
    </row>
    <row r="37" spans="2:9" x14ac:dyDescent="0.2">
      <c r="B37" s="18"/>
      <c r="C37" s="226"/>
      <c r="D37" s="225"/>
      <c r="E37" s="20"/>
      <c r="F37" s="225"/>
      <c r="G37" s="20"/>
      <c r="H37" s="23"/>
      <c r="I37" s="23"/>
    </row>
    <row r="38" spans="2:9" x14ac:dyDescent="0.2">
      <c r="B38" s="18"/>
      <c r="C38" s="226"/>
      <c r="D38" s="225"/>
      <c r="E38" s="20"/>
      <c r="F38" s="225"/>
      <c r="G38" s="20"/>
    </row>
    <row r="39" spans="2:9" x14ac:dyDescent="0.2">
      <c r="B39" s="18"/>
      <c r="C39" s="226"/>
      <c r="D39" s="225"/>
      <c r="E39" s="20"/>
      <c r="F39" s="225"/>
      <c r="G39" s="20"/>
    </row>
    <row r="40" spans="2:9" x14ac:dyDescent="0.2">
      <c r="B40" s="18"/>
      <c r="C40" s="226"/>
      <c r="D40" s="225"/>
      <c r="E40" s="20"/>
      <c r="F40" s="225"/>
      <c r="G40" s="20"/>
    </row>
    <row r="41" spans="2:9" x14ac:dyDescent="0.2">
      <c r="B41" s="18"/>
      <c r="C41" s="226"/>
      <c r="D41" s="225"/>
      <c r="E41" s="20"/>
      <c r="F41" s="225"/>
      <c r="G41" s="20"/>
    </row>
    <row r="42" spans="2:9" x14ac:dyDescent="0.2">
      <c r="B42" s="18"/>
      <c r="C42" s="226"/>
      <c r="D42" s="225"/>
      <c r="E42" s="20"/>
      <c r="F42" s="225"/>
      <c r="G42" s="20"/>
    </row>
    <row r="43" spans="2:9" ht="15.75" customHeight="1" x14ac:dyDescent="0.2">
      <c r="B43" s="18"/>
      <c r="C43" s="226"/>
      <c r="D43" s="225"/>
      <c r="E43" s="197"/>
      <c r="F43" s="225"/>
      <c r="G43" s="197"/>
    </row>
    <row r="44" spans="2:9" ht="5.25" customHeight="1" x14ac:dyDescent="0.2"/>
    <row r="45" spans="2:9" x14ac:dyDescent="0.2">
      <c r="C45" s="23"/>
    </row>
    <row r="58" spans="1:12" ht="15" customHeight="1" thickBot="1" x14ac:dyDescent="0.25">
      <c r="C58" s="21"/>
      <c r="D58" s="1169" t="s">
        <v>106</v>
      </c>
      <c r="E58" s="1169"/>
      <c r="F58" s="1169" t="s">
        <v>250</v>
      </c>
      <c r="G58" s="1169"/>
    </row>
    <row r="59" spans="1:12" ht="15.75" thickBot="1" x14ac:dyDescent="0.3">
      <c r="A59" s="227" t="s">
        <v>384</v>
      </c>
      <c r="D59" s="97" t="s">
        <v>249</v>
      </c>
      <c r="E59" s="19" t="s">
        <v>248</v>
      </c>
      <c r="F59" s="97" t="s">
        <v>249</v>
      </c>
      <c r="G59" s="19" t="s">
        <v>248</v>
      </c>
    </row>
    <row r="60" spans="1:12" ht="15" x14ac:dyDescent="0.25">
      <c r="B60" s="18" t="s">
        <v>230</v>
      </c>
      <c r="C60" s="226">
        <v>537791</v>
      </c>
      <c r="D60" s="225">
        <v>0.38</v>
      </c>
      <c r="E60" s="20">
        <f>+'[3]CONSOLIDADO '!J21</f>
        <v>0.9249200078204346</v>
      </c>
      <c r="F60" s="225">
        <v>0</v>
      </c>
      <c r="G60" s="20">
        <f>+'[3]ALERTAS DIRECCIONES'!P27</f>
        <v>0.48251737703203379</v>
      </c>
      <c r="H60" s="262" t="s">
        <v>381</v>
      </c>
      <c r="I60" s="263"/>
      <c r="J60" s="263"/>
      <c r="K60" s="263"/>
      <c r="L60" s="98"/>
    </row>
    <row r="61" spans="1:12" ht="15" x14ac:dyDescent="0.25">
      <c r="B61" s="18" t="s">
        <v>395</v>
      </c>
      <c r="C61" s="226">
        <v>537791</v>
      </c>
      <c r="D61" s="225">
        <v>0.5</v>
      </c>
      <c r="E61" s="20">
        <v>0.53554127002633001</v>
      </c>
      <c r="F61" s="225">
        <v>0.02</v>
      </c>
      <c r="G61" s="317">
        <v>4.4816979959852307E-3</v>
      </c>
      <c r="H61" s="262"/>
      <c r="I61" s="263"/>
      <c r="J61" s="263"/>
      <c r="K61" s="263"/>
      <c r="L61" s="98"/>
    </row>
    <row r="62" spans="1:12" ht="15" x14ac:dyDescent="0.25">
      <c r="B62" s="18" t="s">
        <v>398</v>
      </c>
      <c r="C62" s="226"/>
      <c r="D62" s="225"/>
      <c r="E62" s="20"/>
      <c r="F62" s="225"/>
      <c r="G62" s="317"/>
      <c r="H62" s="262"/>
      <c r="I62" s="263"/>
      <c r="J62" s="263"/>
      <c r="K62" s="263"/>
      <c r="L62" s="98"/>
    </row>
    <row r="63" spans="1:12" x14ac:dyDescent="0.2">
      <c r="B63" s="18" t="s">
        <v>399</v>
      </c>
      <c r="C63" s="226"/>
      <c r="D63" s="225"/>
      <c r="E63" s="20"/>
      <c r="F63" s="225"/>
      <c r="G63" s="20"/>
      <c r="H63" s="23"/>
    </row>
    <row r="64" spans="1:12" x14ac:dyDescent="0.2">
      <c r="B64" s="18" t="s">
        <v>400</v>
      </c>
      <c r="C64" s="226"/>
      <c r="D64" s="225"/>
      <c r="E64" s="20"/>
      <c r="F64" s="225"/>
      <c r="G64" s="20"/>
    </row>
    <row r="65" spans="1:7" x14ac:dyDescent="0.2">
      <c r="B65" s="18" t="s">
        <v>256</v>
      </c>
      <c r="C65" s="226"/>
      <c r="D65" s="225"/>
      <c r="E65" s="20"/>
      <c r="F65" s="225"/>
      <c r="G65" s="20"/>
    </row>
    <row r="66" spans="1:7" x14ac:dyDescent="0.2">
      <c r="A66" s="23"/>
      <c r="B66" s="18" t="s">
        <v>258</v>
      </c>
      <c r="C66" s="226"/>
      <c r="D66" s="225"/>
      <c r="E66" s="20"/>
      <c r="F66" s="225"/>
      <c r="G66" s="20"/>
    </row>
    <row r="67" spans="1:7" x14ac:dyDescent="0.2">
      <c r="B67" s="18" t="s">
        <v>417</v>
      </c>
      <c r="C67" s="226"/>
      <c r="D67" s="225"/>
      <c r="E67" s="20"/>
      <c r="F67" s="225"/>
      <c r="G67" s="20"/>
    </row>
    <row r="68" spans="1:7" x14ac:dyDescent="0.2">
      <c r="B68" s="18" t="s">
        <v>418</v>
      </c>
      <c r="C68" s="226"/>
      <c r="D68" s="225"/>
      <c r="E68" s="20"/>
      <c r="F68" s="225"/>
      <c r="G68" s="20"/>
    </row>
    <row r="69" spans="1:7" x14ac:dyDescent="0.2">
      <c r="B69" s="18" t="s">
        <v>266</v>
      </c>
      <c r="C69" s="226"/>
      <c r="D69" s="225"/>
      <c r="E69" s="20"/>
      <c r="F69" s="225"/>
      <c r="G69" s="20"/>
    </row>
    <row r="70" spans="1:7" x14ac:dyDescent="0.2">
      <c r="B70" s="18" t="s">
        <v>267</v>
      </c>
      <c r="C70" s="226"/>
      <c r="D70" s="225"/>
      <c r="E70" s="20"/>
      <c r="F70" s="225"/>
      <c r="G70" s="20"/>
    </row>
    <row r="71" spans="1:7" x14ac:dyDescent="0.2">
      <c r="B71" s="18" t="s">
        <v>385</v>
      </c>
      <c r="C71" s="226"/>
      <c r="D71" s="225"/>
      <c r="E71" s="20"/>
      <c r="F71" s="225"/>
      <c r="G71" s="20"/>
    </row>
    <row r="72" spans="1:7" x14ac:dyDescent="0.2">
      <c r="B72" s="18"/>
      <c r="C72" s="226"/>
      <c r="D72" s="225"/>
      <c r="E72" s="20"/>
      <c r="F72" s="225"/>
      <c r="G72" s="20"/>
    </row>
    <row r="73" spans="1:7" x14ac:dyDescent="0.2">
      <c r="B73" s="18"/>
      <c r="C73" s="226"/>
      <c r="D73" s="225"/>
      <c r="E73" s="20"/>
      <c r="F73" s="225"/>
      <c r="G73" s="20"/>
    </row>
    <row r="74" spans="1:7" ht="15" x14ac:dyDescent="0.2">
      <c r="B74" s="18"/>
      <c r="C74" s="226"/>
      <c r="D74" s="225"/>
      <c r="E74" s="197"/>
      <c r="F74" s="225"/>
      <c r="G74" s="197"/>
    </row>
    <row r="77" spans="1:7" ht="15" x14ac:dyDescent="0.25">
      <c r="C77" s="265"/>
    </row>
    <row r="92" spans="2:14" x14ac:dyDescent="0.2">
      <c r="C92" s="17" t="s">
        <v>79</v>
      </c>
    </row>
    <row r="94" spans="2:14" ht="20.25" customHeight="1" x14ac:dyDescent="0.2">
      <c r="B94" s="395" t="s">
        <v>322</v>
      </c>
      <c r="C94" s="396" t="s">
        <v>362</v>
      </c>
      <c r="D94" s="396" t="s">
        <v>363</v>
      </c>
      <c r="E94" s="396"/>
      <c r="F94" s="396"/>
      <c r="G94" s="396"/>
      <c r="H94" s="396"/>
      <c r="I94" s="396"/>
      <c r="J94" s="396"/>
      <c r="K94" s="396"/>
      <c r="L94" s="396"/>
      <c r="M94" s="396"/>
      <c r="N94" s="481" t="s">
        <v>385</v>
      </c>
    </row>
    <row r="95" spans="2:14" ht="15.75" customHeight="1" x14ac:dyDescent="0.2">
      <c r="B95" s="397" t="s">
        <v>190</v>
      </c>
      <c r="C95" s="264">
        <v>0.38</v>
      </c>
      <c r="D95" s="264">
        <v>0.5</v>
      </c>
      <c r="E95" s="264"/>
      <c r="F95" s="264"/>
      <c r="G95" s="264"/>
      <c r="H95" s="264"/>
      <c r="I95" s="264"/>
      <c r="J95" s="264"/>
      <c r="K95" s="264"/>
      <c r="L95" s="264"/>
      <c r="M95" s="264"/>
      <c r="N95" s="78"/>
    </row>
    <row r="96" spans="2:14" ht="15.75" customHeight="1" x14ac:dyDescent="0.2">
      <c r="B96" s="850"/>
      <c r="C96" s="302"/>
      <c r="D96" s="302"/>
      <c r="E96" s="302"/>
      <c r="F96" s="303"/>
      <c r="G96" s="303"/>
      <c r="H96" s="303"/>
      <c r="I96" s="303"/>
      <c r="J96" s="303"/>
      <c r="K96" s="303"/>
      <c r="L96" s="303"/>
      <c r="M96" s="303"/>
    </row>
    <row r="97" spans="2:14" x14ac:dyDescent="0.2">
      <c r="C97" s="17" t="s">
        <v>376</v>
      </c>
    </row>
    <row r="99" spans="2:14" ht="15" x14ac:dyDescent="0.2">
      <c r="B99" s="395" t="s">
        <v>322</v>
      </c>
      <c r="C99" s="396" t="s">
        <v>362</v>
      </c>
      <c r="D99" s="396" t="s">
        <v>363</v>
      </c>
      <c r="E99" s="396" t="s">
        <v>359</v>
      </c>
      <c r="F99" s="396" t="s">
        <v>360</v>
      </c>
      <c r="G99" s="396" t="s">
        <v>261</v>
      </c>
      <c r="H99" s="396" t="s">
        <v>262</v>
      </c>
      <c r="I99" s="396" t="s">
        <v>263</v>
      </c>
      <c r="J99" s="396" t="s">
        <v>264</v>
      </c>
      <c r="K99" s="396" t="s">
        <v>265</v>
      </c>
      <c r="L99" s="396" t="s">
        <v>266</v>
      </c>
      <c r="M99" s="396" t="s">
        <v>267</v>
      </c>
      <c r="N99" s="481" t="s">
        <v>385</v>
      </c>
    </row>
    <row r="100" spans="2:14" ht="15" x14ac:dyDescent="0.2">
      <c r="B100" s="397" t="s">
        <v>190</v>
      </c>
      <c r="C100" s="264">
        <v>0</v>
      </c>
      <c r="D100" s="264">
        <v>0.02</v>
      </c>
      <c r="E100" s="264"/>
      <c r="F100" s="264"/>
      <c r="G100" s="264"/>
      <c r="H100" s="264"/>
      <c r="I100" s="264"/>
      <c r="J100" s="264"/>
      <c r="K100" s="264"/>
      <c r="L100" s="264"/>
      <c r="M100" s="264"/>
      <c r="N100" s="78"/>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15</vt:i4>
      </vt:variant>
      <vt:variant>
        <vt:lpstr>Rangos con nombre</vt:lpstr>
      </vt:variant>
      <vt:variant>
        <vt:i4>14</vt:i4>
      </vt:variant>
    </vt:vector>
  </HeadingPairs>
  <TitlesOfParts>
    <vt:vector size="29" baseType="lpstr">
      <vt:lpstr>DATOS SIIF</vt:lpstr>
      <vt:lpstr>30 de junio de 2024</vt:lpstr>
      <vt:lpstr>DATOS SENT</vt:lpstr>
      <vt:lpstr>CONSOLIDADO SECTOR INTERIOR</vt:lpstr>
      <vt:lpstr>CONSOLIDADO </vt:lpstr>
      <vt:lpstr>POR DIRECCIONES</vt:lpstr>
      <vt:lpstr>ALERTAS DIRECCIONES</vt:lpstr>
      <vt:lpstr>GLOSARIO</vt:lpstr>
      <vt:lpstr>GRAFICAS DE TENDENCIA </vt:lpstr>
      <vt:lpstr>CUADRO SENTENCIA</vt:lpstr>
      <vt:lpstr>Comparativo Sector</vt:lpstr>
      <vt:lpstr>NASA KIWE</vt:lpstr>
      <vt:lpstr>UNP</vt:lpstr>
      <vt:lpstr>BOMBEROS</vt:lpstr>
      <vt:lpstr>DER AUTOR</vt:lpstr>
      <vt:lpstr>'30 de junio de 2024'!Área_de_impresión</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2024-01-09T16:14:27Z</cp:lastPrinted>
  <dcterms:created xsi:type="dcterms:W3CDTF">2015-10-22T11:50:38Z</dcterms:created>
  <dcterms:modified xsi:type="dcterms:W3CDTF">2024-07-11T13:40:21Z</dcterms:modified>
</cp:coreProperties>
</file>