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63D21FA6-161F-4110-9B42-9C805259D826}" xr6:coauthVersionLast="36" xr6:coauthVersionMax="36" xr10:uidLastSave="{00000000-0000-0000-0000-000000000000}"/>
  <bookViews>
    <workbookView xWindow="-120" yWindow="-120" windowWidth="20730" windowHeight="11040" firstSheet="1" activeTab="1" xr2:uid="{3579BC60-0AE8-4B9F-9E55-3DE07AACC97B}"/>
  </bookViews>
  <sheets>
    <sheet name="CONSOLIDADO SECTOR INTERIOR" sheetId="83" state="hidden" r:id="rId1"/>
    <sheet name="CONSOLIDADO " sheetId="66" r:id="rId2"/>
    <sheet name="POR DIRECCIONES" sheetId="129" r:id="rId3"/>
    <sheet name="GLOSARIO" sheetId="987" state="hidden" r:id="rId4"/>
    <sheet name="GRAFICAS DE TENDENCIA " sheetId="1079" state="hidden" r:id="rId5"/>
    <sheet name="Comparativo Sector" sheetId="1073" state="hidden" r:id="rId6"/>
    <sheet name="ALERTAS DIRECCIONES" sheetId="6" r:id="rId7"/>
    <sheet name="CUADRO SENTENCIA" sheetId="60" r:id="rId8"/>
    <sheet name="DER AUTOR" sheetId="73" state="hidden" r:id="rId9"/>
  </sheets>
  <externalReferences>
    <externalReference r:id="rId10"/>
    <externalReference r:id="rId11"/>
    <externalReference r:id="rId12"/>
  </externalReferences>
  <definedNames>
    <definedName name="_xlnm._FilterDatabase" localSheetId="6" hidden="1">'ALERTAS DIRECCIONES'!#REF!</definedName>
    <definedName name="_xlnm._FilterDatabase" localSheetId="2" hidden="1">'POR DIRECCIONES'!$A$6:$R$87</definedName>
    <definedName name="año">[1]Listas!$M$2:$M$8</definedName>
    <definedName name="_xlnm.Print_Area" localSheetId="6">'ALERTAS DIRECCIONES'!$A$1:$T$55</definedName>
    <definedName name="_xlnm.Print_Area" localSheetId="1">'CONSOLIDADO '!$A$3:$N$20</definedName>
    <definedName name="_xlnm.Print_Area" localSheetId="3">GLOSARIO!$A$2:$L$13</definedName>
    <definedName name="_xlnm.Print_Area" localSheetId="2">'POR DIRECCIONES'!$A$2:$Q$201</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6">'ALERTAS DIRECCIONES'!$A$1:$S$55</definedName>
    <definedName name="Print_Area" localSheetId="1">'CONSOLIDADO '!$A$3:$N$20</definedName>
    <definedName name="Print_Area" localSheetId="3">GLOSARIO!$A$1:$M$27</definedName>
    <definedName name="Print_Area" localSheetId="2">'POR DIRECCIONES'!$A$2:$P$201</definedName>
    <definedName name="Print_Titles" localSheetId="6">'ALERTAS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6">'ALERTAS DIRECCIONES'!$1:$4</definedName>
    <definedName name="_xlnm.Print_Titles" localSheetId="2">'POR DIRECCIONES'!$2:$5</definedName>
  </definedNames>
  <calcPr calcId="191029"/>
</workbook>
</file>

<file path=xl/calcChain.xml><?xml version="1.0" encoding="utf-8"?>
<calcChain xmlns="http://schemas.openxmlformats.org/spreadsheetml/2006/main">
  <c r="B3" i="1073" l="1"/>
  <c r="B1" i="1073"/>
  <c r="G60" i="1079"/>
  <c r="E60" i="1079"/>
  <c r="A2" i="987"/>
  <c r="J7" i="1073"/>
  <c r="E17" i="83"/>
  <c r="L11" i="83"/>
  <c r="J11" i="83"/>
  <c r="G11" i="83"/>
  <c r="E11" i="83"/>
  <c r="D11" i="83"/>
  <c r="C11" i="83"/>
  <c r="L10" i="83"/>
  <c r="J10" i="83"/>
  <c r="G10" i="83"/>
  <c r="F10" i="83"/>
  <c r="E10" i="83"/>
  <c r="D10" i="83"/>
  <c r="C10" i="83"/>
  <c r="B8" i="83"/>
  <c r="H7" i="1073"/>
  <c r="D7" i="1073"/>
  <c r="I10" i="83" l="1"/>
  <c r="K10" i="83"/>
  <c r="H10" i="83"/>
  <c r="M10" i="83"/>
  <c r="F7" i="1073"/>
  <c r="C7" i="73"/>
  <c r="F7" i="73"/>
  <c r="F11" i="73"/>
  <c r="G8" i="83"/>
  <c r="D7" i="73"/>
  <c r="J10" i="1073"/>
  <c r="B7" i="73"/>
  <c r="D20" i="1073"/>
  <c r="C8" i="83"/>
  <c r="J14" i="1073"/>
  <c r="I7" i="73"/>
  <c r="C11" i="73"/>
  <c r="C12" i="73" s="1"/>
  <c r="D11" i="73"/>
  <c r="D12" i="73" s="1"/>
  <c r="E8" i="83"/>
  <c r="F11" i="83"/>
  <c r="H11" i="83" s="1"/>
  <c r="C16" i="83"/>
  <c r="C17" i="83" s="1"/>
  <c r="J16" i="83"/>
  <c r="G16" i="83"/>
  <c r="B11" i="73" l="1"/>
  <c r="B12" i="73" s="1"/>
  <c r="D9" i="73"/>
  <c r="B9" i="73"/>
  <c r="D8" i="83"/>
  <c r="K11" i="83"/>
  <c r="I11" i="83"/>
  <c r="D14" i="1073"/>
  <c r="I9" i="73"/>
  <c r="B8" i="73"/>
  <c r="E7" i="1073"/>
  <c r="D10" i="1073"/>
  <c r="K9" i="73"/>
  <c r="B6" i="73"/>
  <c r="C8" i="73"/>
  <c r="I8" i="73"/>
  <c r="I6" i="73"/>
  <c r="K8" i="73"/>
  <c r="K6" i="73"/>
  <c r="C9" i="73"/>
  <c r="D11" i="1073"/>
  <c r="C6" i="73"/>
  <c r="J17" i="1073"/>
  <c r="D17" i="1073"/>
  <c r="F8" i="73"/>
  <c r="D8" i="73"/>
  <c r="F9" i="73"/>
  <c r="M11" i="83"/>
  <c r="L16" i="83"/>
  <c r="G17" i="83"/>
  <c r="J17" i="83"/>
  <c r="F10" i="1073"/>
  <c r="H10" i="1073"/>
  <c r="J8" i="83"/>
  <c r="F11" i="1073"/>
  <c r="H11" i="1073"/>
  <c r="I11" i="73"/>
  <c r="F20" i="1073"/>
  <c r="F12" i="73"/>
  <c r="K11" i="73"/>
  <c r="H20" i="1073"/>
  <c r="K7" i="73"/>
  <c r="H14" i="1073"/>
  <c r="F14" i="1073"/>
  <c r="C6" i="83"/>
  <c r="G6" i="83"/>
  <c r="E6" i="83"/>
  <c r="J20" i="1073" l="1"/>
  <c r="J13" i="1073"/>
  <c r="J15" i="1073" s="1"/>
  <c r="J11" i="1073"/>
  <c r="H13" i="1073"/>
  <c r="E11" i="1073"/>
  <c r="G11" i="1073" s="1"/>
  <c r="E9" i="73"/>
  <c r="G9" i="73" s="1"/>
  <c r="E13" i="83"/>
  <c r="E14" i="83" s="1"/>
  <c r="D10" i="73"/>
  <c r="D13" i="73" s="1"/>
  <c r="L13" i="83"/>
  <c r="E8" i="73"/>
  <c r="H8" i="73" s="1"/>
  <c r="D6" i="73"/>
  <c r="E9" i="83"/>
  <c r="J13" i="83"/>
  <c r="L9" i="83"/>
  <c r="D7" i="83"/>
  <c r="I7" i="1073"/>
  <c r="G7" i="1073"/>
  <c r="C7" i="83"/>
  <c r="J6" i="83"/>
  <c r="J6" i="1073"/>
  <c r="C13" i="83"/>
  <c r="C14" i="83" s="1"/>
  <c r="D6" i="1073"/>
  <c r="L7" i="83"/>
  <c r="J7" i="83"/>
  <c r="J9" i="83"/>
  <c r="D13" i="83"/>
  <c r="D14" i="83" s="1"/>
  <c r="J19" i="1073"/>
  <c r="D6" i="83"/>
  <c r="J9" i="1073"/>
  <c r="E7" i="83"/>
  <c r="C9" i="83"/>
  <c r="F6" i="73"/>
  <c r="F10" i="73" s="1"/>
  <c r="F13" i="73" s="1"/>
  <c r="F17" i="1073"/>
  <c r="G7" i="83"/>
  <c r="D9" i="83"/>
  <c r="H17" i="1073"/>
  <c r="L17" i="83"/>
  <c r="L8" i="83"/>
  <c r="G13" i="83"/>
  <c r="K12" i="73"/>
  <c r="I12" i="73"/>
  <c r="H6" i="1073"/>
  <c r="L6" i="83"/>
  <c r="L9" i="73" l="1"/>
  <c r="E20" i="1073"/>
  <c r="I20" i="1073" s="1"/>
  <c r="E11" i="73"/>
  <c r="G11" i="73" s="1"/>
  <c r="E14" i="1073"/>
  <c r="G14" i="1073" s="1"/>
  <c r="J9" i="73"/>
  <c r="E7" i="73"/>
  <c r="L7" i="73" s="1"/>
  <c r="J21" i="1073"/>
  <c r="K10" i="73"/>
  <c r="K13" i="73" s="1"/>
  <c r="H19" i="1073"/>
  <c r="H21" i="1073" s="1"/>
  <c r="J5" i="83"/>
  <c r="I11" i="1073"/>
  <c r="J12" i="1073"/>
  <c r="B10" i="73"/>
  <c r="B13" i="73" s="1"/>
  <c r="D19" i="1073"/>
  <c r="D21" i="1073" s="1"/>
  <c r="H9" i="73"/>
  <c r="I10" i="73"/>
  <c r="I13" i="73" s="1"/>
  <c r="C5" i="83"/>
  <c r="C12" i="83" s="1"/>
  <c r="C15" i="83" s="1"/>
  <c r="C18" i="83" s="1"/>
  <c r="F19" i="1073"/>
  <c r="F21" i="1073" s="1"/>
  <c r="D13" i="1073"/>
  <c r="D15" i="1073" s="1"/>
  <c r="E6" i="73"/>
  <c r="H6" i="73" s="1"/>
  <c r="H9" i="1073"/>
  <c r="H12" i="1073" s="1"/>
  <c r="F13" i="1073"/>
  <c r="F15" i="1073" s="1"/>
  <c r="D16" i="1073"/>
  <c r="D18" i="1073" s="1"/>
  <c r="F6" i="83"/>
  <c r="I6" i="83" s="1"/>
  <c r="J8" i="73"/>
  <c r="G8" i="73"/>
  <c r="E10" i="1073"/>
  <c r="I10" i="1073" s="1"/>
  <c r="L8" i="73"/>
  <c r="F9" i="1073"/>
  <c r="F12" i="1073" s="1"/>
  <c r="C10" i="73"/>
  <c r="C13" i="73" s="1"/>
  <c r="G9" i="83"/>
  <c r="F7" i="83"/>
  <c r="I7" i="83" s="1"/>
  <c r="D9" i="1073"/>
  <c r="D12" i="1073" s="1"/>
  <c r="J16" i="1073"/>
  <c r="J18" i="1073" s="1"/>
  <c r="G5" i="83"/>
  <c r="E17" i="1073"/>
  <c r="G17" i="1073" s="1"/>
  <c r="H16" i="1073"/>
  <c r="F16" i="1073"/>
  <c r="F18" i="1073" s="1"/>
  <c r="H15" i="1073"/>
  <c r="F6" i="1073"/>
  <c r="G14" i="83"/>
  <c r="E5" i="83"/>
  <c r="E12" i="83" s="1"/>
  <c r="E15" i="83" s="1"/>
  <c r="E18" i="83" s="1"/>
  <c r="L5" i="83"/>
  <c r="L14" i="83"/>
  <c r="J14" i="83"/>
  <c r="G20" i="1073" l="1"/>
  <c r="H11" i="73"/>
  <c r="J11" i="73"/>
  <c r="G10" i="1073"/>
  <c r="J7" i="73"/>
  <c r="E12" i="73"/>
  <c r="L12" i="73" s="1"/>
  <c r="L11" i="73"/>
  <c r="H7" i="73"/>
  <c r="G6" i="73"/>
  <c r="G7" i="73"/>
  <c r="I14" i="1073"/>
  <c r="E10" i="73"/>
  <c r="L10" i="73" s="1"/>
  <c r="E19" i="1073"/>
  <c r="E21" i="1073" s="1"/>
  <c r="G21" i="1073" s="1"/>
  <c r="F8" i="83"/>
  <c r="H8" i="83" s="1"/>
  <c r="K6" i="83"/>
  <c r="D5" i="1073"/>
  <c r="D8" i="1073" s="1"/>
  <c r="D22" i="1073" s="1"/>
  <c r="F9" i="83"/>
  <c r="K9" i="83" s="1"/>
  <c r="H7" i="83"/>
  <c r="F13" i="83"/>
  <c r="H13" i="83" s="1"/>
  <c r="G12" i="83"/>
  <c r="G15" i="83" s="1"/>
  <c r="H6" i="83"/>
  <c r="M6" i="83"/>
  <c r="J5" i="1073"/>
  <c r="J8" i="1073" s="1"/>
  <c r="J22" i="1073" s="1"/>
  <c r="M7" i="83"/>
  <c r="K7" i="83"/>
  <c r="D5" i="83"/>
  <c r="D12" i="83" s="1"/>
  <c r="D15" i="83" s="1"/>
  <c r="L6" i="73"/>
  <c r="J6" i="73"/>
  <c r="D16" i="83"/>
  <c r="E13" i="1073"/>
  <c r="E5" i="1073"/>
  <c r="H18" i="1073"/>
  <c r="I17" i="1073"/>
  <c r="E16" i="1073"/>
  <c r="E18" i="1073" s="1"/>
  <c r="G18" i="1073" s="1"/>
  <c r="E9" i="1073"/>
  <c r="E12" i="1073" s="1"/>
  <c r="G12" i="1073" s="1"/>
  <c r="L12" i="83"/>
  <c r="H5" i="1073"/>
  <c r="F5" i="1073"/>
  <c r="J12" i="83"/>
  <c r="I8" i="83" l="1"/>
  <c r="E13" i="73"/>
  <c r="J13" i="73" s="1"/>
  <c r="H12" i="73"/>
  <c r="J12" i="73"/>
  <c r="G12" i="73"/>
  <c r="J10" i="73"/>
  <c r="G10" i="73"/>
  <c r="H10" i="73"/>
  <c r="I21" i="1073"/>
  <c r="G19" i="1073"/>
  <c r="I19" i="1073"/>
  <c r="M8" i="83"/>
  <c r="M9" i="83"/>
  <c r="K8" i="83"/>
  <c r="E6" i="1073"/>
  <c r="I6" i="1073" s="1"/>
  <c r="H9" i="83"/>
  <c r="I9" i="83"/>
  <c r="I13" i="83"/>
  <c r="K13" i="83"/>
  <c r="F14" i="83"/>
  <c r="I14" i="83" s="1"/>
  <c r="M13" i="83"/>
  <c r="I9" i="1073"/>
  <c r="G9" i="1073"/>
  <c r="I12" i="1073"/>
  <c r="D17" i="83"/>
  <c r="F16" i="83"/>
  <c r="K16" i="83"/>
  <c r="E15" i="1073"/>
  <c r="I13" i="1073"/>
  <c r="G13" i="1073"/>
  <c r="I18" i="1073"/>
  <c r="G16" i="1073"/>
  <c r="I16" i="1073"/>
  <c r="G13" i="73"/>
  <c r="J15" i="83"/>
  <c r="L15" i="83"/>
  <c r="F8" i="1073"/>
  <c r="G5" i="1073"/>
  <c r="G18" i="83"/>
  <c r="F5" i="83"/>
  <c r="H8" i="1073"/>
  <c r="I5" i="1073"/>
  <c r="H13" i="73" l="1"/>
  <c r="L13" i="73"/>
  <c r="H14" i="83"/>
  <c r="E8" i="1073"/>
  <c r="G8" i="1073" s="1"/>
  <c r="G6" i="1073"/>
  <c r="K14" i="83"/>
  <c r="M14" i="83"/>
  <c r="H16" i="83"/>
  <c r="F17" i="83"/>
  <c r="I16" i="83"/>
  <c r="M16" i="83"/>
  <c r="K17" i="83"/>
  <c r="D18" i="83"/>
  <c r="I15" i="1073"/>
  <c r="G15" i="1073"/>
  <c r="L18" i="83"/>
  <c r="H22" i="1073"/>
  <c r="I5" i="83"/>
  <c r="I12" i="83" s="1"/>
  <c r="F12" i="83"/>
  <c r="H5" i="83"/>
  <c r="K5" i="83"/>
  <c r="M5" i="83"/>
  <c r="F22" i="1073"/>
  <c r="J18" i="83"/>
  <c r="I8" i="1073" l="1"/>
  <c r="E22" i="1073"/>
  <c r="I22" i="1073" s="1"/>
  <c r="H17" i="83"/>
  <c r="M17" i="83"/>
  <c r="I17" i="83"/>
  <c r="F15" i="83"/>
  <c r="H12" i="83"/>
  <c r="K12" i="83"/>
  <c r="M12" i="83"/>
  <c r="G22" i="1073" l="1"/>
  <c r="I15" i="83"/>
  <c r="F18" i="83"/>
  <c r="H15" i="83"/>
  <c r="K15" i="83"/>
  <c r="M15" i="83"/>
  <c r="I18" i="83" l="1"/>
  <c r="H18" i="83"/>
  <c r="M18" i="83"/>
  <c r="K18" i="83"/>
</calcChain>
</file>

<file path=xl/sharedStrings.xml><?xml version="1.0" encoding="utf-8"?>
<sst xmlns="http://schemas.openxmlformats.org/spreadsheetml/2006/main" count="1178" uniqueCount="364">
  <si>
    <t>NOMBRE UEJ</t>
  </si>
  <si>
    <t>RUBRO</t>
  </si>
  <si>
    <t>DESCRIPCION</t>
  </si>
  <si>
    <t>CDP</t>
  </si>
  <si>
    <t>COMPROMISO</t>
  </si>
  <si>
    <t>OBLIGACION</t>
  </si>
  <si>
    <t>PAGOS</t>
  </si>
  <si>
    <t>A</t>
  </si>
  <si>
    <t>APOYO COMITÉ INTERINSTITUCIONAL DE ALERTAS TEMPRANAS CIAT SENTENCIA T-025 DE 2004.</t>
  </si>
  <si>
    <t>FORTALECIMIENTO A LA CONSULTA PREVIA. CONVENIO 169 OIT, LEY 21 DE 1991, LEY 70 DE 1993</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</si>
  <si>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</si>
  <si>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</si>
  <si>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</si>
  <si>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</si>
  <si>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</si>
  <si>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</si>
  <si>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</si>
  <si>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</si>
  <si>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</si>
  <si>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</si>
  <si>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</si>
  <si>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</si>
  <si>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</si>
  <si>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</si>
  <si>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</si>
  <si>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</si>
  <si>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</si>
  <si>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</si>
  <si>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</si>
  <si>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</si>
  <si>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</si>
  <si>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</si>
  <si>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</si>
  <si>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</si>
  <si>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</si>
  <si>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</si>
  <si>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</si>
  <si>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</si>
  <si>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</si>
  <si>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</si>
  <si>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</si>
  <si>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</si>
  <si>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OBLIGACIÓN</t>
  </si>
  <si>
    <t>INVERSIÓN</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</si>
  <si>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</si>
  <si>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</si>
  <si>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</si>
  <si>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</si>
  <si>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</si>
  <si>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</si>
  <si>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</si>
  <si>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</si>
  <si>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</si>
  <si>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APROPIACION INICIAL</t>
  </si>
  <si>
    <t>APROPIACIÓN INICIAL</t>
  </si>
  <si>
    <t>BLOQUEO</t>
  </si>
  <si>
    <t>APROPIACION DESPUES DE APLAZAMIENTO</t>
  </si>
  <si>
    <t>Compromiso</t>
  </si>
  <si>
    <t>A-01-01-01</t>
  </si>
  <si>
    <t>SALARIO</t>
  </si>
  <si>
    <t>A-01-01-02</t>
  </si>
  <si>
    <t>CONTRIBUCIONES INHERENTES A LA NÓMINA</t>
  </si>
  <si>
    <t>A-01-01-03</t>
  </si>
  <si>
    <t>REMUNERACIONES NO CONSTITUTIVAS DE FACTOR SALARIAL</t>
  </si>
  <si>
    <t>A-02-02</t>
  </si>
  <si>
    <t>A-03-03-01-009</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</si>
  <si>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</si>
  <si>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</si>
  <si>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</si>
  <si>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</si>
  <si>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</si>
  <si>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</si>
  <si>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</si>
  <si>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</si>
  <si>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</si>
  <si>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</si>
  <si>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</si>
  <si>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</si>
  <si>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</si>
  <si>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</si>
  <si>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</si>
  <si>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</si>
  <si>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</si>
  <si>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</si>
  <si>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</si>
  <si>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</si>
  <si>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</si>
  <si>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</si>
  <si>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</si>
  <si>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</si>
  <si>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A-03-06-01-013</t>
  </si>
  <si>
    <t>A-03-06-01-014</t>
  </si>
  <si>
    <t>A-03-11-08-001</t>
  </si>
  <si>
    <t>A-08-01</t>
  </si>
  <si>
    <t>IMPUESTOS</t>
  </si>
  <si>
    <t>A-08-04-01</t>
  </si>
  <si>
    <t>CUOTA DE FISCALIZACIÓN Y AUDITAJE</t>
  </si>
  <si>
    <t>FORTALECIMIENTO DE LOS SISTEMAS INTEGRADOS DE EMERGENCIA Y SEGURIDAD SIES A NIVEL  NACIONAL</t>
  </si>
  <si>
    <t>ADQUISICIÓN DE BIENES Y SERVICIOS</t>
  </si>
  <si>
    <t>GASTOS POR TRIBUTOS, MULTAS, SANCIONES E INTERESES DE MORA</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</si>
  <si>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</si>
  <si>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</si>
  <si>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</si>
  <si>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</si>
  <si>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</si>
  <si>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</si>
  <si>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</si>
  <si>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</si>
  <si>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</si>
  <si>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 xml:space="preserve">Meta  </t>
  </si>
  <si>
    <t>OTRAS TRANSFERENCIAS - DISTRIBUCIÓN PREVIO CONCEPTO DGPPN</t>
  </si>
  <si>
    <t>Enero</t>
  </si>
  <si>
    <t xml:space="preserve">EJECUCIÓN PRESUPUESTAL </t>
  </si>
  <si>
    <t>DIRECCIÓN DE LA AUTORIDAD NACIONAL DE CONSULTA PREVIA</t>
  </si>
  <si>
    <t>A-02-02-2-8-3</t>
  </si>
  <si>
    <t>% COMPR.</t>
  </si>
  <si>
    <t>% OBLI.</t>
  </si>
  <si>
    <t>Febrero</t>
  </si>
  <si>
    <t>Ejecutado</t>
  </si>
  <si>
    <t>Meta</t>
  </si>
  <si>
    <t>Obligaciones</t>
  </si>
  <si>
    <t>Consolidado</t>
  </si>
  <si>
    <t>EJECUCIÓN PRESUPUESTAL</t>
  </si>
  <si>
    <t>TOTAL PGN</t>
  </si>
  <si>
    <t>TOTAL REGALÍAS</t>
  </si>
  <si>
    <t>FUNCIONAMIENTO REGALÍAS</t>
  </si>
  <si>
    <t>Junio</t>
  </si>
  <si>
    <t>TOTAL SECTOR INTERIOR</t>
  </si>
  <si>
    <t>Julio</t>
  </si>
  <si>
    <t>SUBTOTAL PGN</t>
  </si>
  <si>
    <t>CONSOLIDADO MINISTERIO</t>
  </si>
  <si>
    <t>May</t>
  </si>
  <si>
    <t>Jun</t>
  </si>
  <si>
    <t>Jul</t>
  </si>
  <si>
    <t>Ago</t>
  </si>
  <si>
    <t>Sep</t>
  </si>
  <si>
    <t>Oct</t>
  </si>
  <si>
    <t>Nov</t>
  </si>
  <si>
    <t>% OBLIGACIÓN</t>
  </si>
  <si>
    <t>Subdirección de Gestión Humana</t>
  </si>
  <si>
    <t xml:space="preserve">SECRETARÍA GENERAL </t>
  </si>
  <si>
    <t>A-03-03-01-065</t>
  </si>
  <si>
    <t>APOYO A LAS DISPOSICIONES PARA GARANTIZAR EL PLENO EJERCICIO DE LOS DERECHOS DE LAS PERSONAS CON DISCAPACIDAD. LEY 1618 DE 2013</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</si>
  <si>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</si>
  <si>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</si>
  <si>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</si>
  <si>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</si>
  <si>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</si>
  <si>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</si>
  <si>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</si>
  <si>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</si>
  <si>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</si>
  <si>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</si>
  <si>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</si>
  <si>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</si>
  <si>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</si>
  <si>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</si>
  <si>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</si>
  <si>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</si>
  <si>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</si>
  <si>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</si>
  <si>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</si>
  <si>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</si>
  <si>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</si>
  <si>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</si>
  <si>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</si>
  <si>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</si>
  <si>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</si>
  <si>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</si>
  <si>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</si>
  <si>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</si>
  <si>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</si>
  <si>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</si>
  <si>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</si>
  <si>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</si>
  <si>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</si>
  <si>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</si>
  <si>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</si>
  <si>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</si>
  <si>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</si>
  <si>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</si>
  <si>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</si>
  <si>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</si>
  <si>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</si>
  <si>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</si>
  <si>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</si>
  <si>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</si>
  <si>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</si>
  <si>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</si>
  <si>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</si>
  <si>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</si>
  <si>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</si>
  <si>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</si>
  <si>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</si>
  <si>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</si>
  <si>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</si>
  <si>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</si>
  <si>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</si>
  <si>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</si>
  <si>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</si>
  <si>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</si>
  <si>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</si>
  <si>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</si>
  <si>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</si>
  <si>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</si>
  <si>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</si>
  <si>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</si>
  <si>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</si>
  <si>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</si>
  <si>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</si>
  <si>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</si>
  <si>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</si>
  <si>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</si>
  <si>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</si>
  <si>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</si>
  <si>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</si>
  <si>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</si>
  <si>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</si>
  <si>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</si>
  <si>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</si>
  <si>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</si>
  <si>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</si>
  <si>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</si>
  <si>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</si>
  <si>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</si>
  <si>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</si>
  <si>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</si>
  <si>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</si>
  <si>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</si>
  <si>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</si>
  <si>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</si>
  <si>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</si>
  <si>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</si>
  <si>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</si>
  <si>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</si>
  <si>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</si>
  <si>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</si>
  <si>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</si>
  <si>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</si>
  <si>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</si>
  <si>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</si>
  <si>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</si>
  <si>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</si>
  <si>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</si>
  <si>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</si>
  <si>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</si>
  <si>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</si>
  <si>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</si>
  <si>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</si>
  <si>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</si>
  <si>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</si>
  <si>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</si>
  <si>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</si>
  <si>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</si>
  <si>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</si>
  <si>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</si>
  <si>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</si>
  <si>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</si>
  <si>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</si>
  <si>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</si>
  <si>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</si>
  <si>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</si>
  <si>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</si>
  <si>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</si>
  <si>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</si>
  <si>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</si>
  <si>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</si>
  <si>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</si>
  <si>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</si>
  <si>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</si>
  <si>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</si>
  <si>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</si>
  <si>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</si>
  <si>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</si>
  <si>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</si>
  <si>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</si>
  <si>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</si>
  <si>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</si>
  <si>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</si>
  <si>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</si>
  <si>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</si>
  <si>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</si>
  <si>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</si>
  <si>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</si>
  <si>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</si>
  <si>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</si>
  <si>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</si>
  <si>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</si>
  <si>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</si>
  <si>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</si>
  <si>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</si>
  <si>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</si>
  <si>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</si>
  <si>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</si>
  <si>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</si>
  <si>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</si>
  <si>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</si>
  <si>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</si>
  <si>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</si>
  <si>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</si>
  <si>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</si>
  <si>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</si>
  <si>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</si>
  <si>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</si>
  <si>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</si>
  <si>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</si>
  <si>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</si>
  <si>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</si>
  <si>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</si>
  <si>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</si>
  <si>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</si>
  <si>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</si>
  <si>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</si>
  <si>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</si>
  <si>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</si>
  <si>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</si>
  <si>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</si>
  <si>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</si>
  <si>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</si>
  <si>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</si>
  <si>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</si>
  <si>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</si>
  <si>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</si>
  <si>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</si>
  <si>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</si>
  <si>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</si>
  <si>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</si>
  <si>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</si>
  <si>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</si>
  <si>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</si>
  <si>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</si>
  <si>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</si>
  <si>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</si>
  <si>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</si>
  <si>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</si>
  <si>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</si>
  <si>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</si>
  <si>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</si>
  <si>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</si>
  <si>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</si>
  <si>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</si>
  <si>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</si>
  <si>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</si>
  <si>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</si>
  <si>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</si>
  <si>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</si>
  <si>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</si>
  <si>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</si>
  <si>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</si>
  <si>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</si>
  <si>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</si>
  <si>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</si>
  <si>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</si>
  <si>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</si>
  <si>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</si>
  <si>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</si>
  <si>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</si>
  <si>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</si>
  <si>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APROPIACIÓN   VIGENTE DESPUES DE APLAZAMIENTO</t>
  </si>
  <si>
    <t>APLAZADO</t>
  </si>
  <si>
    <t>DIRECCION JURÍDICA</t>
  </si>
  <si>
    <t>Direccion Jurídica</t>
  </si>
  <si>
    <t>31 de agosto de 2024</t>
  </si>
  <si>
    <t xml:space="preserve"> Ejecución vigencia 2024. Reporte 31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</si>
</sst>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1" formatCode="0.0%"/>
    <numFmt numFmtId="172" formatCode="&quot;$&quot;#,##0"/>
    <numFmt numFmtId="173" formatCode="[$-10409]&quot;$&quot;#,##0.00;\(&quot;$&quot;#,##0.00\)"/>
    <numFmt numFmtId="174" formatCode="#,##0.000000"/>
    <numFmt numFmtId="175" formatCode="[$-580A]d&quot; de &quot;mmmm&quot; de &quot;yyyy;@"/>
    <numFmt numFmtId="176" formatCode="&quot;$&quot;\ #,##0"/>
    <numFmt numFmtId="177" formatCode="[$$-240A]\ #,##0"/>
    <numFmt numFmtId="178" formatCode="_-&quot;$&quot;* #,##0_-;\-&quot;$&quot;* #,##0_-;_-&quot;$&quot;* &quot;-&quot;??_-;_-@_-"/>
    <numFmt numFmtId="179" formatCode="00"/>
    <numFmt numFmtId="180" formatCode="000"/>
  </numFmts>
  <fonts count="16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sz val="10"/>
      <color rgb="FF000000"/>
      <name val="Arial"/>
      <family val="2"/>
    </font>
    <font>
      <sz val="10"/>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1"/>
      <name val="Arial"/>
      <family val="2"/>
    </font>
    <font>
      <b/>
      <sz val="10"/>
      <color indexed="8"/>
      <name val="Arial"/>
      <family val="2"/>
    </font>
    <font>
      <b/>
      <sz val="11"/>
      <color rgb="FF000000"/>
      <name val="Arial"/>
      <family val="2"/>
    </font>
    <font>
      <b/>
      <sz val="11"/>
      <color indexed="8"/>
      <name val="Arial"/>
      <family val="2"/>
    </font>
    <font>
      <sz val="9"/>
      <color rgb="FF000000"/>
      <name val="Arial"/>
      <family val="2"/>
    </font>
    <font>
      <sz val="11"/>
      <color indexed="8"/>
      <name val="Calibri"/>
      <family val="2"/>
    </font>
    <font>
      <b/>
      <sz val="12"/>
      <color theme="1"/>
      <name val="Arial"/>
      <family val="2"/>
    </font>
    <font>
      <sz val="11"/>
      <color theme="1"/>
      <name val="Arial"/>
      <family val="2"/>
    </font>
    <font>
      <b/>
      <sz val="14"/>
      <color rgb="FF000000"/>
      <name val="Calibri"/>
      <family val="2"/>
      <scheme val="minor"/>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sz val="8"/>
      <color rgb="FF000000"/>
      <name val="Calibri"/>
      <family val="2"/>
      <scheme val="minor"/>
    </font>
    <font>
      <b/>
      <sz val="11"/>
      <color rgb="FFFF0000"/>
      <name val="Arial"/>
      <family val="2"/>
    </font>
    <font>
      <sz val="11"/>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5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577">
    <xf numFmtId="0" fontId="0" fillId="0" borderId="0"/>
    <xf numFmtId="43" fontId="40" fillId="0" borderId="0" applyFont="0" applyFill="0" applyBorder="0" applyAlignment="0" applyProtection="0"/>
    <xf numFmtId="9" fontId="40" fillId="0" borderId="0" applyFont="0" applyFill="0" applyBorder="0" applyAlignment="0" applyProtection="0"/>
    <xf numFmtId="0" fontId="40" fillId="0" borderId="0"/>
    <xf numFmtId="0" fontId="44" fillId="0" borderId="0"/>
    <xf numFmtId="0" fontId="44" fillId="0" borderId="0"/>
    <xf numFmtId="9" fontId="3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69" fontId="40" fillId="0" borderId="0" applyFont="0" applyFill="0" applyBorder="0" applyAlignment="0" applyProtection="0"/>
    <xf numFmtId="0" fontId="38" fillId="0" borderId="0"/>
    <xf numFmtId="41" fontId="40" fillId="0" borderId="0" applyFont="0" applyFill="0" applyBorder="0" applyAlignment="0" applyProtection="0"/>
    <xf numFmtId="0" fontId="37" fillId="0" borderId="0"/>
    <xf numFmtId="9" fontId="36"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0" fontId="54"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5" fillId="0" borderId="0"/>
    <xf numFmtId="167" fontId="34" fillId="0" borderId="0" applyFont="0" applyFill="0" applyBorder="0" applyAlignment="0" applyProtection="0"/>
    <xf numFmtId="0" fontId="34" fillId="0" borderId="0"/>
    <xf numFmtId="0" fontId="44" fillId="0" borderId="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168" fontId="40" fillId="0" borderId="0" applyFont="0" applyFill="0" applyBorder="0" applyAlignment="0" applyProtection="0"/>
    <xf numFmtId="0" fontId="27"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0" fillId="0" borderId="0" applyFont="0" applyFill="0" applyBorder="0" applyAlignment="0" applyProtection="0"/>
    <xf numFmtId="9" fontId="25" fillId="0" borderId="0" applyFont="0" applyFill="0" applyBorder="0" applyAlignment="0" applyProtection="0"/>
    <xf numFmtId="0" fontId="25" fillId="0" borderId="0"/>
    <xf numFmtId="41" fontId="40" fillId="0" borderId="0" applyFont="0" applyFill="0" applyBorder="0" applyAlignment="0" applyProtection="0"/>
    <xf numFmtId="0" fontId="25" fillId="0" borderId="0"/>
    <xf numFmtId="9" fontId="25"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25" fillId="0" borderId="0"/>
    <xf numFmtId="167" fontId="25" fillId="0" borderId="0" applyFont="0" applyFill="0" applyBorder="0" applyAlignment="0" applyProtection="0"/>
    <xf numFmtId="0" fontId="25" fillId="0" borderId="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59" fillId="0" borderId="0" applyNumberFormat="0" applyFill="0" applyBorder="0" applyAlignment="0" applyProtection="0"/>
    <xf numFmtId="0" fontId="60" fillId="0" borderId="58" applyNumberFormat="0" applyFill="0" applyAlignment="0" applyProtection="0"/>
    <xf numFmtId="0" fontId="61" fillId="0" borderId="59" applyNumberFormat="0" applyFill="0" applyAlignment="0" applyProtection="0"/>
    <xf numFmtId="0" fontId="62" fillId="0" borderId="60" applyNumberFormat="0" applyFill="0" applyAlignment="0" applyProtection="0"/>
    <xf numFmtId="0" fontId="62" fillId="0" borderId="0" applyNumberFormat="0" applyFill="0" applyBorder="0" applyAlignment="0" applyProtection="0"/>
    <xf numFmtId="0" fontId="63" fillId="6" borderId="0" applyNumberFormat="0" applyBorder="0" applyAlignment="0" applyProtection="0"/>
    <xf numFmtId="0" fontId="64" fillId="7" borderId="0" applyNumberFormat="0" applyBorder="0" applyAlignment="0" applyProtection="0"/>
    <xf numFmtId="0" fontId="65" fillId="8" borderId="0" applyNumberFormat="0" applyBorder="0" applyAlignment="0" applyProtection="0"/>
    <xf numFmtId="0" fontId="66" fillId="9" borderId="61" applyNumberFormat="0" applyAlignment="0" applyProtection="0"/>
    <xf numFmtId="0" fontId="67" fillId="10" borderId="62" applyNumberFormat="0" applyAlignment="0" applyProtection="0"/>
    <xf numFmtId="0" fontId="68" fillId="10" borderId="61" applyNumberFormat="0" applyAlignment="0" applyProtection="0"/>
    <xf numFmtId="0" fontId="69" fillId="0" borderId="63" applyNumberFormat="0" applyFill="0" applyAlignment="0" applyProtection="0"/>
    <xf numFmtId="0" fontId="70" fillId="11" borderId="64"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66" applyNumberFormat="0" applyFill="0" applyAlignment="0" applyProtection="0"/>
    <xf numFmtId="0" fontId="74"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74"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74"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74"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74"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74"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0" borderId="0"/>
    <xf numFmtId="43" fontId="18" fillId="0" borderId="0" applyFont="0" applyFill="0" applyBorder="0" applyAlignment="0" applyProtection="0"/>
    <xf numFmtId="43" fontId="44" fillId="0" borderId="0" applyFont="0" applyFill="0" applyBorder="0" applyAlignment="0" applyProtection="0"/>
    <xf numFmtId="43" fontId="18" fillId="0" borderId="0" applyFont="0" applyFill="0" applyBorder="0" applyAlignment="0" applyProtection="0"/>
    <xf numFmtId="179" fontId="75" fillId="0" borderId="0" applyFill="0">
      <alignment horizontal="center" vertical="center" wrapText="1"/>
    </xf>
    <xf numFmtId="180" fontId="75" fillId="37" borderId="0" applyFill="0" applyProtection="0">
      <alignment horizontal="center" vertical="center"/>
    </xf>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40" fillId="0" borderId="0" applyFont="0" applyFill="0" applyBorder="0" applyAlignment="0" applyProtection="0"/>
    <xf numFmtId="43" fontId="44" fillId="0" borderId="0" applyFont="0" applyFill="0" applyBorder="0" applyAlignment="0" applyProtection="0"/>
    <xf numFmtId="0" fontId="18" fillId="12" borderId="65" applyNumberFormat="0" applyFon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76" fillId="0" borderId="0"/>
    <xf numFmtId="169" fontId="44" fillId="0" borderId="0" applyFont="0" applyFill="0" applyBorder="0" applyAlignment="0" applyProtection="0"/>
    <xf numFmtId="164" fontId="44"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0" fillId="0" borderId="0" applyFont="0" applyFill="0" applyBorder="0" applyAlignment="0" applyProtection="0"/>
    <xf numFmtId="9" fontId="9" fillId="0" borderId="0" applyFont="0" applyFill="0" applyBorder="0" applyAlignment="0" applyProtection="0"/>
    <xf numFmtId="0" fontId="9" fillId="0" borderId="0"/>
    <xf numFmtId="41" fontId="40" fillId="0" borderId="0" applyFont="0" applyFill="0" applyBorder="0" applyAlignment="0" applyProtection="0"/>
    <xf numFmtId="0" fontId="9" fillId="0" borderId="0"/>
    <xf numFmtId="9" fontId="9"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9" fontId="9" fillId="0" borderId="0" applyFont="0" applyFill="0" applyBorder="0" applyAlignment="0" applyProtection="0"/>
    <xf numFmtId="0" fontId="9" fillId="0" borderId="0"/>
    <xf numFmtId="41" fontId="40" fillId="0" borderId="0" applyFont="0" applyFill="0" applyBorder="0" applyAlignment="0" applyProtection="0"/>
    <xf numFmtId="0" fontId="9" fillId="0" borderId="0"/>
    <xf numFmtId="9" fontId="9"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0" borderId="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0" fontId="9" fillId="12" borderId="65"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4"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8" fillId="0" borderId="0" applyFont="0" applyFill="0" applyBorder="0" applyAlignment="0" applyProtection="0"/>
    <xf numFmtId="0" fontId="8" fillId="0" borderId="0"/>
    <xf numFmtId="41" fontId="40" fillId="0" borderId="0" applyFont="0" applyFill="0" applyBorder="0" applyAlignment="0" applyProtection="0"/>
    <xf numFmtId="0" fontId="8" fillId="0" borderId="0"/>
    <xf numFmtId="9" fontId="8"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9" fontId="8" fillId="0" borderId="0" applyFont="0" applyFill="0" applyBorder="0" applyAlignment="0" applyProtection="0"/>
    <xf numFmtId="0" fontId="8" fillId="0" borderId="0"/>
    <xf numFmtId="41" fontId="40" fillId="0" borderId="0" applyFont="0" applyFill="0" applyBorder="0" applyAlignment="0" applyProtection="0"/>
    <xf numFmtId="0" fontId="8" fillId="0" borderId="0"/>
    <xf numFmtId="9" fontId="8"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0" borderId="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0" fontId="8" fillId="12" borderId="6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92">
    <xf numFmtId="0" fontId="0" fillId="0" borderId="0" xfId="0"/>
    <xf numFmtId="3" fontId="0" fillId="0" borderId="0" xfId="0" applyNumberFormat="1"/>
    <xf numFmtId="9" fontId="0" fillId="0" borderId="0" xfId="2" applyFont="1"/>
    <xf numFmtId="0" fontId="42" fillId="0" borderId="0" xfId="0" applyFont="1"/>
    <xf numFmtId="0" fontId="42" fillId="0" borderId="2" xfId="0" applyFont="1" applyBorder="1"/>
    <xf numFmtId="0" fontId="51" fillId="0" borderId="2" xfId="0" applyFont="1" applyBorder="1" applyAlignment="1">
      <alignment horizontal="center"/>
    </xf>
    <xf numFmtId="9" fontId="42" fillId="0" borderId="2" xfId="2" applyFont="1" applyFill="1" applyBorder="1" applyAlignment="1">
      <alignment horizontal="center" vertical="center" wrapText="1" readingOrder="1"/>
    </xf>
    <xf numFmtId="9" fontId="42" fillId="0" borderId="0" xfId="0" applyNumberFormat="1" applyFont="1"/>
    <xf numFmtId="43" fontId="42" fillId="0" borderId="0" xfId="1" applyFont="1"/>
    <xf numFmtId="176" fontId="42" fillId="0" borderId="0" xfId="0" applyNumberFormat="1" applyFont="1"/>
    <xf numFmtId="172" fontId="0" fillId="0" borderId="0" xfId="0" applyNumberFormat="1"/>
    <xf numFmtId="3" fontId="99" fillId="0" borderId="0" xfId="4" applyNumberFormat="1" applyFont="1" applyAlignment="1">
      <alignment horizontal="right" vertical="center" wrapText="1"/>
    </xf>
    <xf numFmtId="3" fontId="96" fillId="0" borderId="0" xfId="4" applyNumberFormat="1" applyFont="1"/>
    <xf numFmtId="174" fontId="83" fillId="0" borderId="0" xfId="4" applyNumberFormat="1" applyFont="1"/>
    <xf numFmtId="176" fontId="83" fillId="0" borderId="0" xfId="4" applyNumberFormat="1" applyFont="1"/>
    <xf numFmtId="0" fontId="83" fillId="0" borderId="2" xfId="0" applyFont="1" applyBorder="1" applyAlignment="1">
      <alignment horizontal="left" vertical="center" wrapText="1" readingOrder="1"/>
    </xf>
    <xf numFmtId="0" fontId="83" fillId="0" borderId="6" xfId="0" applyFont="1" applyBorder="1" applyAlignment="1">
      <alignment horizontal="left" vertical="center" wrapText="1" readingOrder="1"/>
    </xf>
    <xf numFmtId="0" fontId="83" fillId="0" borderId="2" xfId="3" applyFont="1" applyBorder="1" applyAlignment="1">
      <alignment horizontal="left" vertical="center" wrapText="1" readingOrder="1"/>
    </xf>
    <xf numFmtId="9" fontId="80" fillId="0" borderId="2" xfId="2" applyFont="1" applyBorder="1" applyAlignment="1">
      <alignment horizontal="center" vertical="center" wrapText="1" readingOrder="1"/>
    </xf>
    <xf numFmtId="0" fontId="87" fillId="0" borderId="0" xfId="5" applyFont="1"/>
    <xf numFmtId="41" fontId="0" fillId="0" borderId="0" xfId="11" applyFont="1" applyBorder="1"/>
    <xf numFmtId="176" fontId="0" fillId="0" borderId="0" xfId="11" applyNumberFormat="1" applyFont="1" applyBorder="1"/>
    <xf numFmtId="176" fontId="0" fillId="0" borderId="0" xfId="0" applyNumberFormat="1"/>
    <xf numFmtId="3" fontId="95" fillId="0" borderId="0" xfId="4" applyNumberFormat="1" applyFont="1" applyAlignment="1">
      <alignment horizontal="left" vertical="center" wrapText="1" readingOrder="1"/>
    </xf>
    <xf numFmtId="176" fontId="90" fillId="0" borderId="0" xfId="4" applyNumberFormat="1" applyFont="1" applyAlignment="1">
      <alignment vertical="center" wrapText="1" readingOrder="1"/>
    </xf>
    <xf numFmtId="3" fontId="91" fillId="0" borderId="0" xfId="4" applyNumberFormat="1" applyFont="1" applyAlignment="1">
      <alignment vertical="center" wrapText="1" readingOrder="1"/>
    </xf>
    <xf numFmtId="0" fontId="88" fillId="0" borderId="0" xfId="4" applyFont="1" applyAlignment="1">
      <alignment horizontal="center" vertical="center" wrapText="1" readingOrder="1"/>
    </xf>
    <xf numFmtId="9" fontId="90" fillId="0" borderId="0" xfId="2" applyFont="1" applyFill="1" applyBorder="1" applyAlignment="1">
      <alignment horizontal="center" vertical="center" wrapText="1" readingOrder="1"/>
    </xf>
    <xf numFmtId="9" fontId="98" fillId="0" borderId="0" xfId="6" applyFont="1" applyFill="1" applyBorder="1" applyAlignment="1">
      <alignment horizontal="center" vertical="center" wrapText="1" readingOrder="1"/>
    </xf>
    <xf numFmtId="9" fontId="97" fillId="0" borderId="0" xfId="2" applyFont="1" applyFill="1" applyBorder="1" applyAlignment="1">
      <alignment horizontal="center" vertical="center" wrapText="1" readingOrder="1"/>
    </xf>
    <xf numFmtId="176" fontId="91" fillId="0" borderId="0" xfId="4" applyNumberFormat="1" applyFont="1" applyAlignment="1">
      <alignment horizontal="center" vertical="center" wrapText="1" readingOrder="1"/>
    </xf>
    <xf numFmtId="9" fontId="91" fillId="0" borderId="0" xfId="6" applyFont="1" applyFill="1" applyBorder="1" applyAlignment="1">
      <alignment horizontal="center" vertical="center" wrapText="1" readingOrder="1"/>
    </xf>
    <xf numFmtId="0" fontId="96" fillId="0" borderId="0" xfId="4" applyFont="1"/>
    <xf numFmtId="0" fontId="83" fillId="0" borderId="0" xfId="4" applyFont="1"/>
    <xf numFmtId="0" fontId="89" fillId="0" borderId="0" xfId="4" applyFont="1" applyAlignment="1">
      <alignment horizontal="left" vertical="center" wrapText="1" readingOrder="1"/>
    </xf>
    <xf numFmtId="176" fontId="92" fillId="0" borderId="0" xfId="4" applyNumberFormat="1" applyFont="1" applyAlignment="1">
      <alignment horizontal="right" vertical="center" wrapText="1" readingOrder="1"/>
    </xf>
    <xf numFmtId="3" fontId="92" fillId="0" borderId="0" xfId="4" applyNumberFormat="1" applyFont="1" applyAlignment="1">
      <alignment horizontal="center" vertical="center" wrapText="1" readingOrder="1"/>
    </xf>
    <xf numFmtId="9" fontId="92" fillId="0" borderId="0" xfId="2" applyFont="1" applyFill="1" applyBorder="1" applyAlignment="1">
      <alignment horizontal="center" vertical="center" wrapText="1" readingOrder="1"/>
    </xf>
    <xf numFmtId="176" fontId="90" fillId="0" borderId="0" xfId="4" applyNumberFormat="1" applyFont="1" applyAlignment="1">
      <alignment horizontal="right" vertical="center" wrapText="1" readingOrder="1"/>
    </xf>
    <xf numFmtId="3" fontId="90" fillId="0" borderId="0" xfId="4" applyNumberFormat="1" applyFont="1" applyAlignment="1">
      <alignment horizontal="center" vertical="center" wrapText="1" readingOrder="1"/>
    </xf>
    <xf numFmtId="176" fontId="97" fillId="0" borderId="0" xfId="4" applyNumberFormat="1" applyFont="1" applyAlignment="1">
      <alignment horizontal="right" vertical="center" wrapText="1" readingOrder="1"/>
    </xf>
    <xf numFmtId="3" fontId="97" fillId="0" borderId="0" xfId="4" applyNumberFormat="1" applyFont="1" applyAlignment="1">
      <alignment horizontal="center" vertical="center" wrapText="1" readingOrder="1"/>
    </xf>
    <xf numFmtId="0" fontId="47" fillId="0" borderId="0" xfId="0" applyFont="1" applyAlignment="1">
      <alignment vertical="center" wrapText="1" readingOrder="1"/>
    </xf>
    <xf numFmtId="178" fontId="46" fillId="0" borderId="2" xfId="51" applyNumberFormat="1" applyFont="1" applyBorder="1" applyAlignment="1">
      <alignment horizontal="right" vertical="center" wrapText="1" readingOrder="1"/>
    </xf>
    <xf numFmtId="0" fontId="43" fillId="0" borderId="32" xfId="0" applyFont="1" applyBorder="1" applyAlignment="1">
      <alignment horizontal="left" vertical="center" wrapText="1" readingOrder="1"/>
    </xf>
    <xf numFmtId="0" fontId="102" fillId="0" borderId="0" xfId="5" applyFont="1" applyAlignment="1">
      <alignment horizontal="left"/>
    </xf>
    <xf numFmtId="176" fontId="82" fillId="0" borderId="2" xfId="4" applyNumberFormat="1" applyFont="1" applyBorder="1" applyAlignment="1">
      <alignment horizontal="right" vertical="center" wrapText="1" readingOrder="1"/>
    </xf>
    <xf numFmtId="9" fontId="82" fillId="0" borderId="2" xfId="2" applyFont="1" applyFill="1" applyBorder="1" applyAlignment="1">
      <alignment horizontal="center" vertical="center" wrapText="1" readingOrder="1"/>
    </xf>
    <xf numFmtId="9" fontId="93" fillId="0" borderId="2" xfId="7" applyFont="1" applyFill="1" applyBorder="1" applyAlignment="1">
      <alignment horizontal="center" vertical="center" wrapText="1" readingOrder="1"/>
    </xf>
    <xf numFmtId="176" fontId="82" fillId="0" borderId="2" xfId="4" applyNumberFormat="1" applyFont="1" applyBorder="1" applyAlignment="1">
      <alignment horizontal="center" vertical="center" wrapText="1" readingOrder="1"/>
    </xf>
    <xf numFmtId="9" fontId="93" fillId="0" borderId="2" xfId="7" applyFont="1" applyBorder="1" applyAlignment="1">
      <alignment horizontal="center" vertical="center" wrapText="1"/>
    </xf>
    <xf numFmtId="9" fontId="82" fillId="0" borderId="2" xfId="2" applyFont="1" applyBorder="1" applyAlignment="1">
      <alignment horizontal="center" vertical="center" wrapText="1" readingOrder="1"/>
    </xf>
    <xf numFmtId="9" fontId="93" fillId="0" borderId="2" xfId="7" applyFont="1" applyBorder="1" applyAlignment="1">
      <alignment horizontal="center" vertical="center" wrapText="1" readingOrder="1"/>
    </xf>
    <xf numFmtId="9" fontId="93" fillId="4" borderId="2" xfId="7" applyFont="1" applyFill="1" applyBorder="1" applyAlignment="1">
      <alignment horizontal="center" vertical="center" wrapText="1"/>
    </xf>
    <xf numFmtId="171" fontId="95" fillId="0" borderId="0" xfId="6" applyNumberFormat="1" applyFont="1" applyFill="1" applyBorder="1" applyAlignment="1">
      <alignment horizontal="center" vertical="center" wrapText="1" readingOrder="1"/>
    </xf>
    <xf numFmtId="0" fontId="87" fillId="0" borderId="0" xfId="5" applyFont="1" applyAlignment="1">
      <alignment horizontal="left"/>
    </xf>
    <xf numFmtId="175" fontId="57" fillId="0" borderId="0" xfId="0" applyNumberFormat="1" applyFont="1" applyAlignment="1">
      <alignment horizontal="center"/>
    </xf>
    <xf numFmtId="9" fontId="45" fillId="0" borderId="2" xfId="0" applyNumberFormat="1" applyFont="1" applyBorder="1" applyAlignment="1">
      <alignment horizontal="center" vertical="center" wrapText="1" readingOrder="1"/>
    </xf>
    <xf numFmtId="0" fontId="107" fillId="0" borderId="0" xfId="0" applyFont="1" applyAlignment="1">
      <alignment horizontal="center" vertical="center"/>
    </xf>
    <xf numFmtId="9" fontId="109" fillId="0" borderId="68" xfId="0" applyNumberFormat="1" applyFont="1" applyBorder="1" applyAlignment="1">
      <alignment horizontal="center" vertical="center" wrapText="1" readingOrder="1"/>
    </xf>
    <xf numFmtId="0" fontId="111" fillId="0" borderId="0" xfId="0" applyFont="1"/>
    <xf numFmtId="0" fontId="112" fillId="0" borderId="0" xfId="0" applyFont="1"/>
    <xf numFmtId="0" fontId="113" fillId="0" borderId="0" xfId="0" applyFont="1"/>
    <xf numFmtId="0" fontId="71" fillId="0" borderId="0" xfId="0" applyFont="1"/>
    <xf numFmtId="0" fontId="115" fillId="0" borderId="0" xfId="0" applyFont="1"/>
    <xf numFmtId="9" fontId="93" fillId="0" borderId="2" xfId="2" applyFont="1" applyBorder="1" applyAlignment="1">
      <alignment horizontal="center" vertical="center" wrapText="1" readingOrder="1"/>
    </xf>
    <xf numFmtId="0" fontId="51" fillId="38" borderId="2" xfId="0" applyFont="1" applyFill="1" applyBorder="1" applyAlignment="1">
      <alignment horizontal="center"/>
    </xf>
    <xf numFmtId="0" fontId="117" fillId="0" borderId="0" xfId="0" applyFont="1"/>
    <xf numFmtId="1" fontId="0" fillId="0" borderId="0" xfId="0" applyNumberFormat="1"/>
    <xf numFmtId="9" fontId="42" fillId="0" borderId="0" xfId="2" applyFont="1" applyFill="1" applyBorder="1" applyAlignment="1">
      <alignment horizontal="center" vertical="center" wrapText="1" readingOrder="1"/>
    </xf>
    <xf numFmtId="0" fontId="53" fillId="0" borderId="32" xfId="0" applyFont="1" applyBorder="1" applyAlignment="1">
      <alignment horizontal="left" vertical="center" wrapText="1" readingOrder="1"/>
    </xf>
    <xf numFmtId="0" fontId="118" fillId="0" borderId="0" xfId="0" applyFont="1"/>
    <xf numFmtId="9" fontId="120" fillId="0" borderId="2" xfId="7" applyFont="1" applyBorder="1" applyAlignment="1">
      <alignment horizontal="right" vertical="center" wrapText="1" readingOrder="1"/>
    </xf>
    <xf numFmtId="172" fontId="120" fillId="0" borderId="2" xfId="1" applyNumberFormat="1" applyFont="1" applyBorder="1" applyAlignment="1">
      <alignment horizontal="right" vertical="center" wrapText="1" readingOrder="1"/>
    </xf>
    <xf numFmtId="9" fontId="120" fillId="0" borderId="2" xfId="4" applyNumberFormat="1" applyFont="1" applyBorder="1" applyAlignment="1">
      <alignment horizontal="right" vertical="center" wrapText="1" readingOrder="1"/>
    </xf>
    <xf numFmtId="9" fontId="120" fillId="0" borderId="33" xfId="7" applyFont="1" applyBorder="1" applyAlignment="1">
      <alignment horizontal="right" vertical="center" wrapText="1" readingOrder="1"/>
    </xf>
    <xf numFmtId="9" fontId="120" fillId="0" borderId="33" xfId="4" applyNumberFormat="1" applyFont="1" applyBorder="1" applyAlignment="1">
      <alignment horizontal="right" vertical="center" wrapText="1" readingOrder="1"/>
    </xf>
    <xf numFmtId="0" fontId="58" fillId="0" borderId="32" xfId="4" applyFont="1" applyBorder="1" applyAlignment="1" applyProtection="1">
      <alignment horizontal="center" vertical="center" wrapText="1" readingOrder="1"/>
      <protection locked="0"/>
    </xf>
    <xf numFmtId="0" fontId="58" fillId="0" borderId="36" xfId="4" applyFont="1" applyBorder="1" applyAlignment="1" applyProtection="1">
      <alignment horizontal="center" vertical="center" wrapText="1" readingOrder="1"/>
      <protection locked="0"/>
    </xf>
    <xf numFmtId="178" fontId="119" fillId="0" borderId="37" xfId="51" applyNumberFormat="1" applyFont="1" applyBorder="1" applyAlignment="1" applyProtection="1">
      <alignment horizontal="center" vertical="center" wrapText="1" readingOrder="1"/>
      <protection locked="0"/>
    </xf>
    <xf numFmtId="178" fontId="119" fillId="0" borderId="37" xfId="51" applyNumberFormat="1" applyFont="1" applyBorder="1" applyAlignment="1" applyProtection="1">
      <alignment horizontal="right" vertical="center" wrapText="1" readingOrder="1"/>
      <protection locked="0"/>
    </xf>
    <xf numFmtId="9" fontId="120" fillId="0" borderId="37" xfId="7" applyFont="1" applyBorder="1" applyAlignment="1">
      <alignment horizontal="right" vertical="center" wrapText="1" readingOrder="1"/>
    </xf>
    <xf numFmtId="172" fontId="120" fillId="0" borderId="37" xfId="1" applyNumberFormat="1" applyFont="1" applyBorder="1" applyAlignment="1">
      <alignment horizontal="right" vertical="center" wrapText="1" readingOrder="1"/>
    </xf>
    <xf numFmtId="178" fontId="120" fillId="0" borderId="37" xfId="51" applyNumberFormat="1" applyFont="1" applyBorder="1" applyAlignment="1">
      <alignment horizontal="right" vertical="center" wrapText="1" readingOrder="1"/>
    </xf>
    <xf numFmtId="9" fontId="120" fillId="0" borderId="38" xfId="7" applyFont="1" applyBorder="1" applyAlignment="1">
      <alignment horizontal="right" vertical="center" wrapText="1" readingOrder="1"/>
    </xf>
    <xf numFmtId="178" fontId="119" fillId="0" borderId="2" xfId="51" applyNumberFormat="1" applyFont="1" applyBorder="1" applyAlignment="1" applyProtection="1">
      <alignment horizontal="center" vertical="center" wrapText="1" readingOrder="1"/>
      <protection locked="0"/>
    </xf>
    <xf numFmtId="178" fontId="119" fillId="0" borderId="2" xfId="51" applyNumberFormat="1" applyFont="1" applyBorder="1" applyAlignment="1" applyProtection="1">
      <alignment horizontal="right" vertical="center" wrapText="1" readingOrder="1"/>
      <protection locked="0"/>
    </xf>
    <xf numFmtId="178" fontId="120" fillId="0" borderId="2" xfId="51" applyNumberFormat="1" applyFont="1" applyBorder="1" applyAlignment="1">
      <alignment horizontal="right" vertical="center" wrapText="1" readingOrder="1"/>
    </xf>
    <xf numFmtId="178" fontId="56" fillId="0" borderId="2" xfId="51" applyNumberFormat="1" applyFont="1" applyBorder="1" applyAlignment="1" applyProtection="1">
      <alignment horizontal="right" vertical="center" wrapText="1" readingOrder="1"/>
      <protection locked="0"/>
    </xf>
    <xf numFmtId="178" fontId="42" fillId="0" borderId="2" xfId="51" applyNumberFormat="1" applyFont="1" applyBorder="1" applyAlignment="1">
      <alignment horizontal="right" vertical="center" wrapText="1" readingOrder="1"/>
    </xf>
    <xf numFmtId="166" fontId="42" fillId="0" borderId="2" xfId="51" applyNumberFormat="1" applyFont="1" applyBorder="1" applyAlignment="1">
      <alignment horizontal="right" vertical="center" wrapText="1" readingOrder="1"/>
    </xf>
    <xf numFmtId="9" fontId="42" fillId="0" borderId="2" xfId="0" applyNumberFormat="1" applyFont="1" applyBorder="1" applyAlignment="1">
      <alignment horizontal="right" vertical="center" wrapText="1" readingOrder="1"/>
    </xf>
    <xf numFmtId="172" fontId="42" fillId="0" borderId="2" xfId="51" applyNumberFormat="1" applyFont="1" applyBorder="1" applyAlignment="1">
      <alignment horizontal="right" vertical="center" wrapText="1" readingOrder="1"/>
    </xf>
    <xf numFmtId="9" fontId="42" fillId="0" borderId="2" xfId="2" applyFont="1" applyBorder="1" applyAlignment="1">
      <alignment horizontal="right" vertical="center" wrapText="1" readingOrder="1"/>
    </xf>
    <xf numFmtId="0" fontId="53" fillId="0" borderId="30" xfId="0" applyFont="1" applyBorder="1" applyAlignment="1">
      <alignment horizontal="left" vertical="center" wrapText="1" readingOrder="1"/>
    </xf>
    <xf numFmtId="178" fontId="46" fillId="0" borderId="6" xfId="51" applyNumberFormat="1" applyFont="1" applyBorder="1" applyAlignment="1">
      <alignment horizontal="right" vertical="center" wrapText="1" readingOrder="1"/>
    </xf>
    <xf numFmtId="178" fontId="42" fillId="0" borderId="6" xfId="51" applyNumberFormat="1" applyFont="1" applyBorder="1" applyAlignment="1">
      <alignment horizontal="right" vertical="center" wrapText="1" readingOrder="1"/>
    </xf>
    <xf numFmtId="166" fontId="42" fillId="0" borderId="6" xfId="51" applyNumberFormat="1" applyFont="1" applyBorder="1" applyAlignment="1">
      <alignment horizontal="right" vertical="center" wrapText="1" readingOrder="1"/>
    </xf>
    <xf numFmtId="9" fontId="42" fillId="0" borderId="6" xfId="0" applyNumberFormat="1" applyFont="1" applyBorder="1" applyAlignment="1">
      <alignment horizontal="right" vertical="center" wrapText="1" readingOrder="1"/>
    </xf>
    <xf numFmtId="172" fontId="42" fillId="0" borderId="6" xfId="51" applyNumberFormat="1" applyFont="1" applyBorder="1" applyAlignment="1">
      <alignment horizontal="right" vertical="center" wrapText="1" readingOrder="1"/>
    </xf>
    <xf numFmtId="0" fontId="0" fillId="0" borderId="0" xfId="0" applyAlignment="1">
      <alignment horizontal="left"/>
    </xf>
    <xf numFmtId="9" fontId="124" fillId="40" borderId="72" xfId="0" applyNumberFormat="1" applyFont="1" applyFill="1" applyBorder="1" applyAlignment="1">
      <alignment horizontal="center" vertical="center" wrapText="1" readingOrder="1"/>
    </xf>
    <xf numFmtId="0" fontId="123" fillId="40" borderId="72" xfId="0" applyFont="1" applyFill="1" applyBorder="1" applyAlignment="1">
      <alignment horizontal="left" vertical="center" wrapText="1" readingOrder="1"/>
    </xf>
    <xf numFmtId="22" fontId="0" fillId="0" borderId="0" xfId="0" applyNumberFormat="1"/>
    <xf numFmtId="0" fontId="0" fillId="4" borderId="0" xfId="0" applyFill="1"/>
    <xf numFmtId="9" fontId="120" fillId="0" borderId="2" xfId="2" applyFont="1" applyFill="1" applyBorder="1" applyAlignment="1">
      <alignment horizontal="center" vertical="center" wrapText="1" readingOrder="1"/>
    </xf>
    <xf numFmtId="0" fontId="102" fillId="0" borderId="0" xfId="5" applyFont="1" applyAlignment="1">
      <alignment horizontal="center"/>
    </xf>
    <xf numFmtId="0" fontId="87" fillId="0" borderId="0" xfId="5" applyFont="1" applyAlignment="1">
      <alignment horizontal="center"/>
    </xf>
    <xf numFmtId="176" fontId="92" fillId="0" borderId="0" xfId="4" applyNumberFormat="1" applyFont="1" applyAlignment="1">
      <alignment horizontal="center" vertical="center" wrapText="1" readingOrder="1"/>
    </xf>
    <xf numFmtId="176" fontId="90" fillId="0" borderId="0" xfId="4" applyNumberFormat="1" applyFont="1" applyAlignment="1">
      <alignment horizontal="center" vertical="center" wrapText="1" readingOrder="1"/>
    </xf>
    <xf numFmtId="0" fontId="0" fillId="0" borderId="0" xfId="0" applyAlignment="1">
      <alignment horizontal="center"/>
    </xf>
    <xf numFmtId="176" fontId="97" fillId="0" borderId="0" xfId="4" applyNumberFormat="1" applyFont="1" applyAlignment="1">
      <alignment horizontal="center" vertical="center" wrapText="1" readingOrder="1"/>
    </xf>
    <xf numFmtId="178" fontId="0" fillId="0" borderId="0" xfId="0" applyNumberFormat="1"/>
    <xf numFmtId="177" fontId="0" fillId="0" borderId="0" xfId="0" applyNumberFormat="1"/>
    <xf numFmtId="178" fontId="102" fillId="0" borderId="0" xfId="5" applyNumberFormat="1" applyFont="1" applyAlignment="1">
      <alignment horizontal="left"/>
    </xf>
    <xf numFmtId="0" fontId="41" fillId="0" borderId="32" xfId="0" applyFont="1" applyBorder="1" applyAlignment="1">
      <alignment vertical="center" wrapText="1" readingOrder="1"/>
    </xf>
    <xf numFmtId="172" fontId="55" fillId="0" borderId="2" xfId="51" applyNumberFormat="1" applyFont="1" applyFill="1" applyBorder="1" applyAlignment="1">
      <alignment horizontal="right" vertical="center" wrapText="1" readingOrder="1"/>
    </xf>
    <xf numFmtId="172" fontId="121" fillId="0" borderId="2" xfId="51" applyNumberFormat="1" applyFont="1" applyFill="1" applyBorder="1" applyAlignment="1">
      <alignment horizontal="right" vertical="center" wrapText="1" readingOrder="1"/>
    </xf>
    <xf numFmtId="178" fontId="121" fillId="0" borderId="2" xfId="51" applyNumberFormat="1" applyFont="1" applyFill="1" applyBorder="1" applyAlignment="1">
      <alignment horizontal="right" vertical="center" wrapText="1" readingOrder="1"/>
    </xf>
    <xf numFmtId="9" fontId="121" fillId="0" borderId="2" xfId="2" applyFont="1" applyFill="1" applyBorder="1" applyAlignment="1">
      <alignment horizontal="right" vertical="center" wrapText="1" readingOrder="1"/>
    </xf>
    <xf numFmtId="9" fontId="51" fillId="0" borderId="2" xfId="2" applyFont="1" applyFill="1" applyBorder="1" applyAlignment="1">
      <alignment horizontal="center" vertical="center" wrapText="1" readingOrder="1"/>
    </xf>
    <xf numFmtId="165" fontId="134" fillId="4" borderId="0" xfId="0" applyNumberFormat="1" applyFont="1" applyFill="1" applyAlignment="1">
      <alignment readingOrder="1"/>
    </xf>
    <xf numFmtId="176" fontId="80" fillId="0" borderId="2" xfId="0" applyNumberFormat="1" applyFont="1" applyBorder="1" applyAlignment="1">
      <alignment vertical="center" wrapText="1" readingOrder="1"/>
    </xf>
    <xf numFmtId="176" fontId="81" fillId="0" borderId="2" xfId="0" applyNumberFormat="1" applyFont="1" applyBorder="1" applyAlignment="1">
      <alignment vertical="center" wrapText="1" readingOrder="1"/>
    </xf>
    <xf numFmtId="176" fontId="80" fillId="0" borderId="2" xfId="2" applyNumberFormat="1" applyFont="1" applyBorder="1" applyAlignment="1">
      <alignment vertical="center" wrapText="1" readingOrder="1"/>
    </xf>
    <xf numFmtId="0" fontId="132" fillId="44" borderId="24" xfId="0" applyFont="1" applyFill="1" applyBorder="1" applyAlignment="1">
      <alignment horizontal="center" vertical="center" wrapText="1" readingOrder="1"/>
    </xf>
    <xf numFmtId="9" fontId="42" fillId="0" borderId="6" xfId="2" applyFont="1" applyBorder="1" applyAlignment="1">
      <alignment horizontal="right" vertical="center" wrapText="1" readingOrder="1"/>
    </xf>
    <xf numFmtId="0" fontId="138" fillId="44" borderId="23" xfId="0" applyFont="1" applyFill="1" applyBorder="1" applyAlignment="1">
      <alignment vertical="center" wrapText="1" readingOrder="1"/>
    </xf>
    <xf numFmtId="178" fontId="131" fillId="44" borderId="24" xfId="51" applyNumberFormat="1" applyFont="1" applyFill="1" applyBorder="1" applyAlignment="1">
      <alignment horizontal="right" vertical="center" wrapText="1" readingOrder="1"/>
    </xf>
    <xf numFmtId="178" fontId="139" fillId="44" borderId="24" xfId="51" applyNumberFormat="1" applyFont="1" applyFill="1" applyBorder="1" applyAlignment="1">
      <alignment horizontal="right" vertical="center" wrapText="1" readingOrder="1"/>
    </xf>
    <xf numFmtId="172" fontId="139" fillId="44" borderId="24" xfId="51" applyNumberFormat="1" applyFont="1" applyFill="1" applyBorder="1" applyAlignment="1">
      <alignment horizontal="right" vertical="center" wrapText="1" readingOrder="1"/>
    </xf>
    <xf numFmtId="9" fontId="139" fillId="44" borderId="24" xfId="2" applyFont="1" applyFill="1" applyBorder="1" applyAlignment="1">
      <alignment horizontal="right" vertical="center" wrapText="1" readingOrder="1"/>
    </xf>
    <xf numFmtId="9" fontId="119" fillId="0" borderId="2" xfId="2" applyFont="1" applyBorder="1" applyAlignment="1" applyProtection="1">
      <alignment horizontal="right" vertical="center" wrapText="1" readingOrder="1"/>
      <protection locked="0"/>
    </xf>
    <xf numFmtId="9" fontId="119" fillId="0" borderId="37" xfId="2" applyFont="1" applyBorder="1" applyAlignment="1" applyProtection="1">
      <alignment horizontal="right" vertical="center" wrapText="1" readingOrder="1"/>
      <protection locked="0"/>
    </xf>
    <xf numFmtId="9" fontId="56" fillId="0" borderId="2" xfId="2" applyFont="1" applyBorder="1" applyAlignment="1" applyProtection="1">
      <alignment horizontal="right" vertical="center" wrapText="1" readingOrder="1"/>
      <protection locked="0"/>
    </xf>
    <xf numFmtId="9" fontId="0" fillId="0" borderId="0" xfId="2" applyFont="1" applyBorder="1" applyAlignment="1">
      <alignment horizontal="center"/>
    </xf>
    <xf numFmtId="9" fontId="0" fillId="0" borderId="0" xfId="2" applyFont="1" applyAlignment="1">
      <alignment horizontal="center"/>
    </xf>
    <xf numFmtId="9" fontId="42" fillId="45" borderId="2" xfId="2" applyFont="1" applyFill="1" applyBorder="1" applyAlignment="1">
      <alignment horizontal="center" vertical="center" wrapText="1" readingOrder="1"/>
    </xf>
    <xf numFmtId="176" fontId="42" fillId="5" borderId="2" xfId="0" applyNumberFormat="1" applyFont="1" applyFill="1" applyBorder="1" applyAlignment="1">
      <alignment horizontal="right" vertical="center" wrapText="1" readingOrder="1"/>
    </xf>
    <xf numFmtId="0" fontId="140" fillId="44" borderId="23" xfId="0" applyFont="1" applyFill="1" applyBorder="1" applyAlignment="1">
      <alignment horizontal="center" vertical="center" wrapText="1" readingOrder="1"/>
    </xf>
    <xf numFmtId="0" fontId="132" fillId="44" borderId="23" xfId="0" applyFont="1" applyFill="1" applyBorder="1" applyAlignment="1">
      <alignment horizontal="center" vertical="center" wrapText="1" readingOrder="1"/>
    </xf>
    <xf numFmtId="9" fontId="102" fillId="0" borderId="0" xfId="2" applyFont="1" applyFill="1" applyAlignment="1">
      <alignment horizontal="center" readingOrder="1"/>
    </xf>
    <xf numFmtId="7" fontId="0" fillId="0" borderId="0" xfId="0" applyNumberFormat="1"/>
    <xf numFmtId="0" fontId="125" fillId="42" borderId="72" xfId="0" applyFont="1" applyFill="1" applyBorder="1" applyAlignment="1">
      <alignment horizontal="left" vertical="center" wrapText="1" readingOrder="1"/>
    </xf>
    <xf numFmtId="9" fontId="126" fillId="42" borderId="72" xfId="0" applyNumberFormat="1" applyFont="1" applyFill="1" applyBorder="1" applyAlignment="1">
      <alignment horizontal="center" vertical="center" wrapText="1" readingOrder="1"/>
    </xf>
    <xf numFmtId="0" fontId="41" fillId="42" borderId="32" xfId="0" applyFont="1" applyFill="1" applyBorder="1" applyAlignment="1">
      <alignment horizontal="left" vertical="center" wrapText="1" readingOrder="1"/>
    </xf>
    <xf numFmtId="178" fontId="48" fillId="42" borderId="2" xfId="51" applyNumberFormat="1" applyFont="1" applyFill="1" applyBorder="1" applyAlignment="1">
      <alignment horizontal="right" vertical="center" wrapText="1" readingOrder="1"/>
    </xf>
    <xf numFmtId="9" fontId="51" fillId="42" borderId="2" xfId="2" applyFont="1" applyFill="1" applyBorder="1" applyAlignment="1">
      <alignment horizontal="right" vertical="center" wrapText="1" readingOrder="1"/>
    </xf>
    <xf numFmtId="178" fontId="51" fillId="42" borderId="2" xfId="51" applyNumberFormat="1" applyFont="1" applyFill="1" applyBorder="1" applyAlignment="1">
      <alignment horizontal="right" vertical="center" wrapText="1" readingOrder="1"/>
    </xf>
    <xf numFmtId="172" fontId="51" fillId="42" borderId="2" xfId="51" applyNumberFormat="1" applyFont="1" applyFill="1" applyBorder="1" applyAlignment="1">
      <alignment horizontal="right" vertical="center" wrapText="1" readingOrder="1"/>
    </xf>
    <xf numFmtId="0" fontId="138" fillId="44" borderId="32" xfId="0" applyFont="1" applyFill="1" applyBorder="1" applyAlignment="1">
      <alignment vertical="center" wrapText="1" readingOrder="1"/>
    </xf>
    <xf numFmtId="178" fontId="131" fillId="44" borderId="2" xfId="51" applyNumberFormat="1" applyFont="1" applyFill="1" applyBorder="1" applyAlignment="1">
      <alignment horizontal="right" vertical="center" wrapText="1" readingOrder="1"/>
    </xf>
    <xf numFmtId="178" fontId="139" fillId="44" borderId="2" xfId="51" applyNumberFormat="1" applyFont="1" applyFill="1" applyBorder="1" applyAlignment="1">
      <alignment horizontal="right" vertical="center" wrapText="1" readingOrder="1"/>
    </xf>
    <xf numFmtId="172" fontId="139" fillId="44" borderId="2" xfId="51" applyNumberFormat="1" applyFont="1" applyFill="1" applyBorder="1" applyAlignment="1">
      <alignment horizontal="right" vertical="center" wrapText="1" readingOrder="1"/>
    </xf>
    <xf numFmtId="9" fontId="139" fillId="44" borderId="2" xfId="2" applyFont="1" applyFill="1" applyBorder="1" applyAlignment="1">
      <alignment horizontal="right" vertical="center" wrapText="1" readingOrder="1"/>
    </xf>
    <xf numFmtId="0" fontId="41" fillId="42" borderId="32" xfId="0" applyFont="1" applyFill="1" applyBorder="1" applyAlignment="1">
      <alignment vertical="center" wrapText="1" readingOrder="1"/>
    </xf>
    <xf numFmtId="178" fontId="55" fillId="42" borderId="2" xfId="51" applyNumberFormat="1" applyFont="1" applyFill="1" applyBorder="1" applyAlignment="1">
      <alignment horizontal="right" vertical="center" wrapText="1" readingOrder="1"/>
    </xf>
    <xf numFmtId="178" fontId="121" fillId="42" borderId="2" xfId="51" applyNumberFormat="1" applyFont="1" applyFill="1" applyBorder="1" applyAlignment="1">
      <alignment horizontal="right" vertical="center" wrapText="1" readingOrder="1"/>
    </xf>
    <xf numFmtId="172" fontId="121" fillId="42" borderId="2" xfId="51" applyNumberFormat="1" applyFont="1" applyFill="1" applyBorder="1" applyAlignment="1">
      <alignment horizontal="right" vertical="center" wrapText="1" readingOrder="1"/>
    </xf>
    <xf numFmtId="9" fontId="121" fillId="42" borderId="2" xfId="2" applyFont="1" applyFill="1" applyBorder="1" applyAlignment="1">
      <alignment horizontal="right" vertical="center" wrapText="1" readingOrder="1"/>
    </xf>
    <xf numFmtId="9" fontId="144" fillId="43" borderId="72" xfId="0" applyNumberFormat="1" applyFont="1" applyFill="1" applyBorder="1" applyAlignment="1">
      <alignment horizontal="center" vertical="center" wrapText="1" readingOrder="1"/>
    </xf>
    <xf numFmtId="0" fontId="116" fillId="3" borderId="0" xfId="0" applyFont="1" applyFill="1"/>
    <xf numFmtId="0" fontId="117" fillId="3" borderId="0" xfId="0" applyFont="1" applyFill="1"/>
    <xf numFmtId="9" fontId="121" fillId="0" borderId="68" xfId="0" applyNumberFormat="1" applyFont="1" applyBorder="1" applyAlignment="1">
      <alignment horizontal="center" vertical="center" wrapText="1" readingOrder="1"/>
    </xf>
    <xf numFmtId="0" fontId="51" fillId="0" borderId="0" xfId="0" applyFont="1"/>
    <xf numFmtId="9" fontId="93" fillId="0" borderId="4" xfId="7" applyFont="1" applyBorder="1" applyAlignment="1">
      <alignment horizontal="center" vertical="center" wrapText="1"/>
    </xf>
    <xf numFmtId="0" fontId="77" fillId="0" borderId="0" xfId="0" applyFont="1" applyAlignment="1">
      <alignment vertical="top" wrapText="1" readingOrder="1"/>
    </xf>
    <xf numFmtId="0" fontId="83" fillId="0" borderId="0" xfId="5" applyFont="1" applyAlignment="1">
      <alignment horizontal="left"/>
    </xf>
    <xf numFmtId="177" fontId="102" fillId="0" borderId="0" xfId="5" applyNumberFormat="1" applyFont="1" applyAlignment="1">
      <alignment horizontal="left"/>
    </xf>
    <xf numFmtId="178" fontId="87" fillId="0" borderId="0" xfId="5" applyNumberFormat="1" applyFont="1" applyAlignment="1">
      <alignment horizontal="left"/>
    </xf>
    <xf numFmtId="176" fontId="82" fillId="0" borderId="2" xfId="4" applyNumberFormat="1" applyFont="1" applyBorder="1" applyAlignment="1">
      <alignment vertical="center" wrapText="1" readingOrder="1"/>
    </xf>
    <xf numFmtId="176" fontId="81" fillId="0" borderId="2" xfId="4" applyNumberFormat="1" applyFont="1" applyBorder="1" applyAlignment="1">
      <alignment vertical="center" wrapText="1" readingOrder="1"/>
    </xf>
    <xf numFmtId="176" fontId="82" fillId="0" borderId="2" xfId="0" applyNumberFormat="1" applyFont="1" applyBorder="1" applyAlignment="1">
      <alignment vertical="center" wrapText="1" readingOrder="1"/>
    </xf>
    <xf numFmtId="176" fontId="79" fillId="0" borderId="2" xfId="0" applyNumberFormat="1" applyFont="1" applyBorder="1" applyAlignment="1">
      <alignment vertical="center" wrapText="1" readingOrder="1"/>
    </xf>
    <xf numFmtId="176" fontId="80" fillId="0" borderId="37" xfId="0" applyNumberFormat="1" applyFont="1" applyBorder="1" applyAlignment="1">
      <alignment vertical="center" wrapText="1" readingOrder="1"/>
    </xf>
    <xf numFmtId="9" fontId="80" fillId="0" borderId="37" xfId="2" applyFont="1" applyBorder="1" applyAlignment="1">
      <alignment horizontal="center" vertical="center" wrapText="1" readingOrder="1"/>
    </xf>
    <xf numFmtId="176" fontId="80" fillId="0" borderId="37" xfId="2" applyNumberFormat="1" applyFont="1" applyBorder="1" applyAlignment="1">
      <alignment vertical="center" wrapText="1" readingOrder="1"/>
    </xf>
    <xf numFmtId="0" fontId="77" fillId="0" borderId="0" xfId="0" applyFont="1" applyAlignment="1">
      <alignment vertical="center" wrapText="1" readingOrder="1"/>
    </xf>
    <xf numFmtId="178" fontId="82" fillId="0" borderId="2" xfId="51" applyNumberFormat="1" applyFont="1" applyBorder="1" applyAlignment="1">
      <alignment horizontal="right" vertical="center" wrapText="1" readingOrder="1"/>
    </xf>
    <xf numFmtId="176" fontId="82" fillId="0" borderId="2" xfId="2" applyNumberFormat="1" applyFont="1" applyBorder="1" applyAlignment="1">
      <alignment horizontal="right" vertical="center" wrapText="1" readingOrder="1"/>
    </xf>
    <xf numFmtId="0" fontId="83" fillId="4" borderId="2" xfId="0" applyFont="1" applyFill="1" applyBorder="1" applyAlignment="1">
      <alignment horizontal="left" vertical="center" wrapText="1" readingOrder="1"/>
    </xf>
    <xf numFmtId="0" fontId="42" fillId="0" borderId="32" xfId="0" applyFont="1" applyBorder="1" applyAlignment="1">
      <alignment horizontal="left" vertical="center" wrapText="1" readingOrder="1"/>
    </xf>
    <xf numFmtId="9" fontId="45" fillId="0" borderId="33" xfId="0" applyNumberFormat="1" applyFont="1" applyBorder="1" applyAlignment="1">
      <alignment horizontal="center" vertical="center" wrapText="1" readingOrder="1"/>
    </xf>
    <xf numFmtId="0" fontId="83" fillId="4" borderId="6" xfId="0" applyFont="1" applyFill="1" applyBorder="1" applyAlignment="1">
      <alignment horizontal="left" vertical="center" wrapText="1" readingOrder="1"/>
    </xf>
    <xf numFmtId="0" fontId="42" fillId="0" borderId="54" xfId="0" applyFont="1" applyBorder="1" applyAlignment="1">
      <alignment horizontal="left" vertical="center" wrapText="1" readingOrder="1"/>
    </xf>
    <xf numFmtId="9" fontId="45" fillId="0" borderId="4" xfId="0" applyNumberFormat="1" applyFont="1" applyBorder="1" applyAlignment="1">
      <alignment horizontal="center" vertical="center" wrapText="1" readingOrder="1"/>
    </xf>
    <xf numFmtId="9" fontId="45" fillId="0" borderId="34" xfId="0" applyNumberFormat="1" applyFont="1" applyBorder="1" applyAlignment="1">
      <alignment horizontal="center" vertical="center" wrapText="1" readingOrder="1"/>
    </xf>
    <xf numFmtId="0" fontId="42" fillId="0" borderId="30" xfId="0" applyFont="1" applyBorder="1" applyAlignment="1">
      <alignment horizontal="left" vertical="center" wrapText="1" readingOrder="1"/>
    </xf>
    <xf numFmtId="9" fontId="45" fillId="0" borderId="6" xfId="0" applyNumberFormat="1" applyFont="1" applyBorder="1" applyAlignment="1">
      <alignment horizontal="center" vertical="center" wrapText="1" readingOrder="1"/>
    </xf>
    <xf numFmtId="9" fontId="45" fillId="0" borderId="31" xfId="0" applyNumberFormat="1" applyFont="1" applyBorder="1" applyAlignment="1">
      <alignment horizontal="center" vertical="center" wrapText="1" readingOrder="1"/>
    </xf>
    <xf numFmtId="176" fontId="45" fillId="0" borderId="6" xfId="51" applyNumberFormat="1" applyFont="1" applyBorder="1" applyAlignment="1">
      <alignment horizontal="right" vertical="center" wrapText="1" readingOrder="1"/>
    </xf>
    <xf numFmtId="176" fontId="45" fillId="0" borderId="2" xfId="51" applyNumberFormat="1" applyFont="1" applyBorder="1" applyAlignment="1">
      <alignment horizontal="right" vertical="center" wrapText="1" readingOrder="1"/>
    </xf>
    <xf numFmtId="176" fontId="45" fillId="0" borderId="2" xfId="51" applyNumberFormat="1" applyFont="1" applyBorder="1" applyAlignment="1">
      <alignment vertical="center" wrapText="1" readingOrder="1"/>
    </xf>
    <xf numFmtId="176" fontId="45" fillId="0" borderId="4" xfId="51" applyNumberFormat="1" applyFont="1" applyBorder="1" applyAlignment="1">
      <alignment horizontal="right" vertical="center" wrapText="1" readingOrder="1"/>
    </xf>
    <xf numFmtId="176" fontId="45" fillId="0" borderId="6" xfId="51" applyNumberFormat="1" applyFont="1" applyBorder="1" applyAlignment="1">
      <alignment horizontal="center" vertical="center" wrapText="1" readingOrder="1"/>
    </xf>
    <xf numFmtId="176" fontId="45" fillId="0" borderId="2" xfId="51" applyNumberFormat="1" applyFont="1" applyBorder="1" applyAlignment="1">
      <alignment horizontal="center" vertical="center" wrapText="1" readingOrder="1"/>
    </xf>
    <xf numFmtId="176" fontId="45" fillId="0" borderId="4" xfId="51" applyNumberFormat="1" applyFont="1" applyBorder="1" applyAlignment="1">
      <alignment horizontal="center" vertical="center" wrapText="1" readingOrder="1"/>
    </xf>
    <xf numFmtId="9" fontId="93" fillId="4" borderId="4" xfId="7" applyFont="1" applyFill="1" applyBorder="1" applyAlignment="1">
      <alignment horizontal="center" vertical="center" wrapText="1"/>
    </xf>
    <xf numFmtId="0" fontId="130" fillId="0" borderId="0" xfId="5" applyFont="1" applyAlignment="1">
      <alignment horizontal="left"/>
    </xf>
    <xf numFmtId="0" fontId="83" fillId="0" borderId="37" xfId="0" applyFont="1" applyBorder="1" applyAlignment="1">
      <alignment horizontal="left" vertical="center" wrapText="1" readingOrder="1"/>
    </xf>
    <xf numFmtId="0" fontId="83" fillId="4" borderId="57" xfId="0" applyFont="1" applyFill="1" applyBorder="1" applyAlignment="1">
      <alignment horizontal="left" vertical="center" wrapText="1" readingOrder="1"/>
    </xf>
    <xf numFmtId="9" fontId="121" fillId="0" borderId="0" xfId="0" applyNumberFormat="1" applyFont="1" applyAlignment="1">
      <alignment horizontal="center" vertical="center" wrapText="1" readingOrder="1"/>
    </xf>
    <xf numFmtId="9" fontId="109" fillId="0" borderId="0" xfId="0" applyNumberFormat="1" applyFont="1" applyAlignment="1">
      <alignment horizontal="center" vertical="center" wrapText="1" readingOrder="1"/>
    </xf>
    <xf numFmtId="0" fontId="46" fillId="40" borderId="72" xfId="0" applyFont="1" applyFill="1" applyBorder="1" applyAlignment="1">
      <alignment horizontal="left" vertical="center" wrapText="1" readingOrder="1"/>
    </xf>
    <xf numFmtId="9" fontId="45" fillId="0" borderId="6" xfId="2" applyFont="1" applyBorder="1" applyAlignment="1">
      <alignment horizontal="right" vertical="center" wrapText="1" readingOrder="1"/>
    </xf>
    <xf numFmtId="9" fontId="45" fillId="0" borderId="2" xfId="2" applyFont="1" applyBorder="1" applyAlignment="1">
      <alignment horizontal="right" vertical="center" wrapText="1" readingOrder="1"/>
    </xf>
    <xf numFmtId="9" fontId="45" fillId="0" borderId="4" xfId="2" applyFont="1" applyBorder="1" applyAlignment="1">
      <alignment horizontal="right" vertical="center" wrapText="1" readingOrder="1"/>
    </xf>
    <xf numFmtId="176" fontId="147" fillId="0" borderId="0" xfId="4" applyNumberFormat="1" applyFont="1" applyAlignment="1">
      <alignment horizontal="center" vertical="center" wrapText="1" readingOrder="1"/>
    </xf>
    <xf numFmtId="9" fontId="106" fillId="0" borderId="2" xfId="7" applyFont="1" applyFill="1" applyBorder="1" applyAlignment="1">
      <alignment horizontal="center" vertical="center" wrapText="1" readingOrder="1"/>
    </xf>
    <xf numFmtId="176" fontId="102" fillId="0" borderId="0" xfId="5" applyNumberFormat="1" applyFont="1" applyAlignment="1">
      <alignment horizontal="left"/>
    </xf>
    <xf numFmtId="5" fontId="82" fillId="0" borderId="2" xfId="51" applyNumberFormat="1" applyFont="1" applyBorder="1" applyAlignment="1">
      <alignment horizontal="right" vertical="center" wrapText="1" readingOrder="1"/>
    </xf>
    <xf numFmtId="0" fontId="83" fillId="4" borderId="37" xfId="0" applyFont="1" applyFill="1" applyBorder="1" applyAlignment="1">
      <alignment horizontal="left" vertical="center" wrapText="1" readingOrder="1"/>
    </xf>
    <xf numFmtId="171" fontId="42" fillId="0" borderId="2" xfId="2" applyNumberFormat="1" applyFont="1" applyFill="1" applyBorder="1" applyAlignment="1">
      <alignment horizontal="center" vertical="center" wrapText="1" readingOrder="1"/>
    </xf>
    <xf numFmtId="9" fontId="110" fillId="0" borderId="71" xfId="7" applyFont="1" applyFill="1" applyBorder="1" applyAlignment="1">
      <alignment horizontal="center" vertical="center" wrapText="1" readingOrder="1"/>
    </xf>
    <xf numFmtId="176" fontId="93" fillId="2" borderId="2" xfId="0" applyNumberFormat="1" applyFont="1" applyFill="1" applyBorder="1" applyAlignment="1">
      <alignment vertical="center" wrapText="1" readingOrder="1"/>
    </xf>
    <xf numFmtId="9" fontId="93" fillId="2" borderId="2" xfId="2" applyFont="1" applyFill="1" applyBorder="1" applyAlignment="1">
      <alignment horizontal="center" vertical="center" wrapText="1" readingOrder="1"/>
    </xf>
    <xf numFmtId="176" fontId="93" fillId="2" borderId="2" xfId="2" applyNumberFormat="1" applyFont="1" applyFill="1" applyBorder="1" applyAlignment="1">
      <alignment vertical="center" wrapText="1" readingOrder="1"/>
    </xf>
    <xf numFmtId="176" fontId="137" fillId="48" borderId="2" xfId="0" applyNumberFormat="1" applyFont="1" applyFill="1" applyBorder="1" applyAlignment="1">
      <alignment vertical="center" wrapText="1" readingOrder="1"/>
    </xf>
    <xf numFmtId="9" fontId="137" fillId="48" borderId="2" xfId="2" applyFont="1" applyFill="1" applyBorder="1" applyAlignment="1">
      <alignment horizontal="center" vertical="center" wrapText="1" readingOrder="1"/>
    </xf>
    <xf numFmtId="176" fontId="137" fillId="48" borderId="2" xfId="2" applyNumberFormat="1" applyFont="1" applyFill="1" applyBorder="1" applyAlignment="1">
      <alignment vertical="center" wrapText="1" readingOrder="1"/>
    </xf>
    <xf numFmtId="0" fontId="137" fillId="47" borderId="2" xfId="4" applyFont="1" applyFill="1" applyBorder="1" applyAlignment="1">
      <alignment horizontal="left" vertical="center" wrapText="1" readingOrder="1"/>
    </xf>
    <xf numFmtId="9" fontId="93" fillId="48" borderId="2" xfId="7" applyFont="1" applyFill="1" applyBorder="1" applyAlignment="1">
      <alignment horizontal="center" vertical="center" wrapText="1" readingOrder="1"/>
    </xf>
    <xf numFmtId="0" fontId="137" fillId="48" borderId="2" xfId="0" applyFont="1" applyFill="1" applyBorder="1" applyAlignment="1">
      <alignment horizontal="center" vertical="center" wrapText="1" readingOrder="1"/>
    </xf>
    <xf numFmtId="3" fontId="104" fillId="48" borderId="2" xfId="4" applyNumberFormat="1" applyFont="1" applyFill="1" applyBorder="1" applyAlignment="1">
      <alignment horizontal="right" vertical="center" wrapText="1" readingOrder="1"/>
    </xf>
    <xf numFmtId="178" fontId="104" fillId="48" borderId="2" xfId="51" applyNumberFormat="1" applyFont="1" applyFill="1" applyBorder="1" applyAlignment="1">
      <alignment horizontal="right" vertical="center" wrapText="1" readingOrder="1"/>
    </xf>
    <xf numFmtId="176" fontId="104" fillId="48" borderId="2" xfId="4" applyNumberFormat="1" applyFont="1" applyFill="1" applyBorder="1" applyAlignment="1">
      <alignment horizontal="right" vertical="center" wrapText="1" readingOrder="1"/>
    </xf>
    <xf numFmtId="5" fontId="104" fillId="48" borderId="2" xfId="51" applyNumberFormat="1" applyFont="1" applyFill="1" applyBorder="1" applyAlignment="1">
      <alignment horizontal="right" vertical="center" wrapText="1" readingOrder="1"/>
    </xf>
    <xf numFmtId="9" fontId="104" fillId="48" borderId="2" xfId="2" applyFont="1" applyFill="1" applyBorder="1" applyAlignment="1">
      <alignment horizontal="center" vertical="center" wrapText="1" readingOrder="1"/>
    </xf>
    <xf numFmtId="0" fontId="86" fillId="48" borderId="2" xfId="0" applyFont="1" applyFill="1" applyBorder="1" applyAlignment="1">
      <alignment horizontal="left" vertical="center" wrapText="1" readingOrder="1"/>
    </xf>
    <xf numFmtId="0" fontId="89" fillId="0" borderId="30" xfId="0" applyFont="1" applyBorder="1" applyAlignment="1">
      <alignment horizontal="left" vertical="center" wrapText="1" readingOrder="1"/>
    </xf>
    <xf numFmtId="0" fontId="89" fillId="0" borderId="54" xfId="0" applyFont="1" applyBorder="1" applyAlignment="1">
      <alignment horizontal="left" vertical="center" wrapText="1" readingOrder="1"/>
    </xf>
    <xf numFmtId="9" fontId="104" fillId="48" borderId="2" xfId="6" applyFont="1" applyFill="1" applyBorder="1" applyAlignment="1">
      <alignment horizontal="center" vertical="center" wrapText="1" readingOrder="1"/>
    </xf>
    <xf numFmtId="0" fontId="0" fillId="0" borderId="56" xfId="0" applyBorder="1"/>
    <xf numFmtId="0" fontId="0" fillId="0" borderId="11" xfId="0" applyBorder="1" applyAlignment="1">
      <alignment horizontal="center"/>
    </xf>
    <xf numFmtId="0" fontId="137" fillId="49" borderId="2" xfId="0" applyFont="1" applyFill="1" applyBorder="1" applyAlignment="1">
      <alignment horizontal="center" vertical="center" wrapText="1" readingOrder="1"/>
    </xf>
    <xf numFmtId="9" fontId="93" fillId="4" borderId="6" xfId="7" applyFont="1" applyFill="1" applyBorder="1" applyAlignment="1">
      <alignment horizontal="center" vertical="center" wrapText="1"/>
    </xf>
    <xf numFmtId="9" fontId="93" fillId="0" borderId="6" xfId="7" applyFont="1" applyBorder="1" applyAlignment="1">
      <alignment horizontal="center" vertical="center" wrapText="1"/>
    </xf>
    <xf numFmtId="0" fontId="137" fillId="47" borderId="2" xfId="0" applyFont="1" applyFill="1" applyBorder="1" applyAlignment="1">
      <alignment vertical="center" wrapText="1"/>
    </xf>
    <xf numFmtId="9" fontId="110" fillId="41" borderId="2" xfId="7" applyFont="1" applyFill="1" applyBorder="1" applyAlignment="1">
      <alignment horizontal="center" vertical="center" wrapText="1" readingOrder="1"/>
    </xf>
    <xf numFmtId="0" fontId="135" fillId="47" borderId="2" xfId="4" applyFont="1" applyFill="1" applyBorder="1" applyAlignment="1">
      <alignment horizontal="center" vertical="center" wrapText="1" readingOrder="1"/>
    </xf>
    <xf numFmtId="3" fontId="135" fillId="47" borderId="2" xfId="4" applyNumberFormat="1" applyFont="1" applyFill="1" applyBorder="1" applyAlignment="1">
      <alignment horizontal="center" vertical="center" wrapText="1" readingOrder="1"/>
    </xf>
    <xf numFmtId="171" fontId="104" fillId="48" borderId="2" xfId="6" applyNumberFormat="1" applyFont="1" applyFill="1" applyBorder="1" applyAlignment="1">
      <alignment horizontal="center" vertical="center" wrapText="1" readingOrder="1"/>
    </xf>
    <xf numFmtId="0" fontId="104" fillId="46" borderId="2" xfId="4" applyFont="1" applyFill="1" applyBorder="1" applyAlignment="1">
      <alignment horizontal="center" vertical="center" wrapText="1" readingOrder="1"/>
    </xf>
    <xf numFmtId="176" fontId="104" fillId="46" borderId="2" xfId="4" applyNumberFormat="1" applyFont="1" applyFill="1" applyBorder="1" applyAlignment="1">
      <alignment vertical="center" wrapText="1" readingOrder="1"/>
    </xf>
    <xf numFmtId="9" fontId="104" fillId="46" borderId="2" xfId="2" applyFont="1" applyFill="1" applyBorder="1" applyAlignment="1">
      <alignment horizontal="center" vertical="center" wrapText="1" readingOrder="1"/>
    </xf>
    <xf numFmtId="9" fontId="137" fillId="46" borderId="2" xfId="2" applyFont="1" applyFill="1" applyBorder="1" applyAlignment="1">
      <alignment horizontal="center" vertical="center" wrapText="1" readingOrder="1"/>
    </xf>
    <xf numFmtId="9" fontId="104" fillId="46" borderId="2" xfId="6" applyFont="1" applyFill="1" applyBorder="1" applyAlignment="1">
      <alignment horizontal="center" vertical="center" wrapText="1" readingOrder="1"/>
    </xf>
    <xf numFmtId="171" fontId="104" fillId="46" borderId="2" xfId="6" applyNumberFormat="1" applyFont="1" applyFill="1" applyBorder="1" applyAlignment="1">
      <alignment horizontal="center" vertical="center" wrapText="1" readingOrder="1"/>
    </xf>
    <xf numFmtId="176" fontId="104" fillId="46" borderId="2" xfId="4" applyNumberFormat="1" applyFont="1" applyFill="1" applyBorder="1" applyAlignment="1">
      <alignment horizontal="right" vertical="center" wrapText="1" readingOrder="1"/>
    </xf>
    <xf numFmtId="176" fontId="104" fillId="49" borderId="2" xfId="4" applyNumberFormat="1" applyFont="1" applyFill="1" applyBorder="1" applyAlignment="1">
      <alignment vertical="center" wrapText="1" readingOrder="1"/>
    </xf>
    <xf numFmtId="178" fontId="104" fillId="49" borderId="2" xfId="51" applyNumberFormat="1" applyFont="1" applyFill="1" applyBorder="1" applyAlignment="1">
      <alignment vertical="center" wrapText="1" readingOrder="1"/>
    </xf>
    <xf numFmtId="178" fontId="104" fillId="49" borderId="2" xfId="51" applyNumberFormat="1" applyFont="1" applyFill="1" applyBorder="1" applyAlignment="1">
      <alignment horizontal="right" vertical="center" wrapText="1" readingOrder="1"/>
    </xf>
    <xf numFmtId="9" fontId="104" fillId="49" borderId="2" xfId="2" applyFont="1" applyFill="1" applyBorder="1" applyAlignment="1">
      <alignment horizontal="center" vertical="center" wrapText="1" readingOrder="1"/>
    </xf>
    <xf numFmtId="9" fontId="104" fillId="49" borderId="2" xfId="6" applyFont="1" applyFill="1" applyBorder="1" applyAlignment="1">
      <alignment horizontal="center" vertical="center" wrapText="1" readingOrder="1"/>
    </xf>
    <xf numFmtId="171" fontId="104" fillId="49" borderId="2" xfId="6" applyNumberFormat="1" applyFont="1" applyFill="1" applyBorder="1" applyAlignment="1">
      <alignment horizontal="center" vertical="center" wrapText="1" readingOrder="1"/>
    </xf>
    <xf numFmtId="176" fontId="104" fillId="49" borderId="2" xfId="4" applyNumberFormat="1" applyFont="1" applyFill="1" applyBorder="1" applyAlignment="1">
      <alignment horizontal="right" vertical="center" wrapText="1" readingOrder="1"/>
    </xf>
    <xf numFmtId="9" fontId="93" fillId="4" borderId="9" xfId="7" applyFont="1" applyFill="1" applyBorder="1" applyAlignment="1">
      <alignment horizontal="center" vertical="center" wrapText="1"/>
    </xf>
    <xf numFmtId="178" fontId="104" fillId="48" borderId="2" xfId="51" applyNumberFormat="1" applyFont="1" applyFill="1" applyBorder="1" applyAlignment="1">
      <alignment horizontal="center" vertical="center" wrapText="1" readingOrder="1"/>
    </xf>
    <xf numFmtId="6" fontId="148" fillId="0" borderId="2" xfId="0" applyNumberFormat="1" applyFont="1" applyBorder="1" applyAlignment="1">
      <alignment horizontal="right" vertical="center" wrapText="1" readingOrder="1"/>
    </xf>
    <xf numFmtId="6" fontId="149" fillId="48" borderId="2" xfId="0" applyNumberFormat="1" applyFont="1" applyFill="1" applyBorder="1" applyAlignment="1">
      <alignment horizontal="right" vertical="center" wrapText="1" readingOrder="1"/>
    </xf>
    <xf numFmtId="0" fontId="86" fillId="48" borderId="5" xfId="0" applyFont="1" applyFill="1" applyBorder="1" applyAlignment="1">
      <alignment horizontal="left" vertical="center" wrapText="1" readingOrder="1"/>
    </xf>
    <xf numFmtId="0" fontId="80" fillId="0" borderId="36" xfId="0" applyFont="1" applyBorder="1" applyAlignment="1">
      <alignment horizontal="left" vertical="center" wrapText="1" readingOrder="1"/>
    </xf>
    <xf numFmtId="0" fontId="80" fillId="0" borderId="32" xfId="0" applyFont="1" applyBorder="1" applyAlignment="1">
      <alignment horizontal="left" vertical="center" wrapText="1" readingOrder="1"/>
    </xf>
    <xf numFmtId="0" fontId="93" fillId="2" borderId="32" xfId="0" applyFont="1" applyFill="1" applyBorder="1" applyAlignment="1">
      <alignment horizontal="center" vertical="center" wrapText="1" readingOrder="1"/>
    </xf>
    <xf numFmtId="0" fontId="137" fillId="48" borderId="32" xfId="0" applyFont="1" applyFill="1" applyBorder="1" applyAlignment="1">
      <alignment horizontal="center" vertical="center" wrapText="1" readingOrder="1"/>
    </xf>
    <xf numFmtId="0" fontId="137" fillId="49" borderId="39" xfId="0" applyFont="1" applyFill="1" applyBorder="1" applyAlignment="1">
      <alignment horizontal="center" vertical="center" wrapText="1" readingOrder="1"/>
    </xf>
    <xf numFmtId="176" fontId="137" fillId="49" borderId="40" xfId="0" applyNumberFormat="1" applyFont="1" applyFill="1" applyBorder="1" applyAlignment="1">
      <alignment vertical="center" wrapText="1" readingOrder="1"/>
    </xf>
    <xf numFmtId="9" fontId="137" fillId="49" borderId="40" xfId="2" applyFont="1" applyFill="1" applyBorder="1" applyAlignment="1">
      <alignment horizontal="center" vertical="center" wrapText="1" readingOrder="1"/>
    </xf>
    <xf numFmtId="176" fontId="137" fillId="49" borderId="40" xfId="2" applyNumberFormat="1" applyFont="1" applyFill="1" applyBorder="1" applyAlignment="1">
      <alignment vertical="center" wrapText="1" readingOrder="1"/>
    </xf>
    <xf numFmtId="9" fontId="80" fillId="0" borderId="3" xfId="2" applyFont="1" applyBorder="1" applyAlignment="1">
      <alignment horizontal="center" vertical="center" wrapText="1" readingOrder="1"/>
    </xf>
    <xf numFmtId="9" fontId="80" fillId="0" borderId="70" xfId="2" applyFont="1" applyBorder="1" applyAlignment="1">
      <alignment horizontal="center" vertical="center" wrapText="1" readingOrder="1"/>
    </xf>
    <xf numFmtId="176" fontId="104" fillId="48" borderId="2" xfId="6" applyNumberFormat="1" applyFont="1" applyFill="1" applyBorder="1" applyAlignment="1">
      <alignment horizontal="right" vertical="center" wrapText="1" readingOrder="1"/>
    </xf>
    <xf numFmtId="176" fontId="104" fillId="49" borderId="2" xfId="6" applyNumberFormat="1" applyFont="1" applyFill="1" applyBorder="1" applyAlignment="1">
      <alignment horizontal="right" vertical="center" wrapText="1" readingOrder="1"/>
    </xf>
    <xf numFmtId="0" fontId="139" fillId="47" borderId="68" xfId="0" applyFont="1" applyFill="1" applyBorder="1" applyAlignment="1">
      <alignment horizontal="left" vertical="center" wrapText="1" readingOrder="1"/>
    </xf>
    <xf numFmtId="0" fontId="139" fillId="47" borderId="68" xfId="0" applyFont="1" applyFill="1" applyBorder="1" applyAlignment="1">
      <alignment horizontal="center" vertical="center" wrapText="1" readingOrder="1"/>
    </xf>
    <xf numFmtId="0" fontId="121" fillId="48" borderId="68" xfId="0" applyFont="1" applyFill="1" applyBorder="1" applyAlignment="1">
      <alignment horizontal="left" vertical="center" wrapText="1" readingOrder="1"/>
    </xf>
    <xf numFmtId="0" fontId="138" fillId="47" borderId="23" xfId="4" applyFont="1" applyFill="1" applyBorder="1" applyAlignment="1" applyProtection="1">
      <alignment horizontal="center" vertical="center" wrapText="1" readingOrder="1"/>
      <protection locked="0"/>
    </xf>
    <xf numFmtId="0" fontId="50" fillId="46" borderId="32" xfId="4" applyFont="1" applyFill="1" applyBorder="1" applyAlignment="1" applyProtection="1">
      <alignment horizontal="center" vertical="center" wrapText="1" readingOrder="1"/>
      <protection locked="0"/>
    </xf>
    <xf numFmtId="0" fontId="50" fillId="46" borderId="54" xfId="4" applyFont="1" applyFill="1" applyBorder="1" applyAlignment="1" applyProtection="1">
      <alignment horizontal="center" vertical="center" wrapText="1" readingOrder="1"/>
      <protection locked="0"/>
    </xf>
    <xf numFmtId="9" fontId="139" fillId="47" borderId="24" xfId="2" applyFont="1" applyFill="1" applyBorder="1" applyAlignment="1" applyProtection="1">
      <alignment horizontal="right" vertical="center" wrapText="1" readingOrder="1"/>
      <protection locked="0"/>
    </xf>
    <xf numFmtId="9" fontId="52" fillId="46" borderId="2" xfId="2" applyFont="1" applyFill="1" applyBorder="1" applyAlignment="1" applyProtection="1">
      <alignment horizontal="right" vertical="center" wrapText="1" readingOrder="1"/>
      <protection locked="0"/>
    </xf>
    <xf numFmtId="9" fontId="52" fillId="46" borderId="4" xfId="2" applyFont="1" applyFill="1" applyBorder="1" applyAlignment="1" applyProtection="1">
      <alignment horizontal="right" vertical="center" wrapText="1" readingOrder="1"/>
      <protection locked="0"/>
    </xf>
    <xf numFmtId="0" fontId="138" fillId="47" borderId="42" xfId="4" applyFont="1" applyFill="1" applyBorder="1" applyAlignment="1" applyProtection="1">
      <alignment horizontal="center" vertical="center" wrapText="1" readingOrder="1"/>
      <protection locked="0"/>
    </xf>
    <xf numFmtId="173" fontId="138" fillId="47" borderId="43" xfId="4" applyNumberFormat="1" applyFont="1" applyFill="1" applyBorder="1" applyAlignment="1" applyProtection="1">
      <alignment horizontal="center" vertical="center" wrapText="1" readingOrder="1"/>
      <protection locked="0"/>
    </xf>
    <xf numFmtId="0" fontId="138" fillId="47" borderId="43" xfId="0" applyFont="1" applyFill="1" applyBorder="1" applyAlignment="1">
      <alignment horizontal="center" vertical="center" wrapText="1"/>
    </xf>
    <xf numFmtId="0" fontId="138" fillId="47" borderId="43" xfId="4" applyFont="1" applyFill="1" applyBorder="1" applyAlignment="1" applyProtection="1">
      <alignment horizontal="center" vertical="center" wrapText="1" readingOrder="1"/>
      <protection locked="0"/>
    </xf>
    <xf numFmtId="0" fontId="138" fillId="47" borderId="43" xfId="4" applyFont="1" applyFill="1" applyBorder="1" applyAlignment="1">
      <alignment horizontal="center" vertical="center" wrapText="1"/>
    </xf>
    <xf numFmtId="0" fontId="138" fillId="47" borderId="71" xfId="0" applyFont="1" applyFill="1" applyBorder="1" applyAlignment="1">
      <alignment horizontal="center" vertical="center" wrapText="1"/>
    </xf>
    <xf numFmtId="178" fontId="139" fillId="47" borderId="24" xfId="51" applyNumberFormat="1" applyFont="1" applyFill="1" applyBorder="1" applyAlignment="1" applyProtection="1">
      <alignment horizontal="center" vertical="center" wrapText="1" readingOrder="1"/>
      <protection locked="0"/>
    </xf>
    <xf numFmtId="178" fontId="139" fillId="47" borderId="24" xfId="51" applyNumberFormat="1" applyFont="1" applyFill="1" applyBorder="1" applyAlignment="1" applyProtection="1">
      <alignment horizontal="right" vertical="center" wrapText="1" readingOrder="1"/>
      <protection locked="0"/>
    </xf>
    <xf numFmtId="172" fontId="139" fillId="47" borderId="24" xfId="1" applyNumberFormat="1" applyFont="1" applyFill="1" applyBorder="1" applyAlignment="1">
      <alignment horizontal="right" vertical="center" wrapText="1" readingOrder="1"/>
    </xf>
    <xf numFmtId="178" fontId="139" fillId="47" borderId="24" xfId="51" applyNumberFormat="1" applyFont="1" applyFill="1" applyBorder="1" applyAlignment="1">
      <alignment horizontal="right" vertical="center" wrapText="1" readingOrder="1"/>
    </xf>
    <xf numFmtId="9" fontId="139" fillId="47" borderId="24" xfId="4" applyNumberFormat="1" applyFont="1" applyFill="1" applyBorder="1" applyAlignment="1">
      <alignment horizontal="right" vertical="center" wrapText="1" readingOrder="1"/>
    </xf>
    <xf numFmtId="9" fontId="139" fillId="47" borderId="25" xfId="2" applyFont="1" applyFill="1" applyBorder="1" applyAlignment="1" applyProtection="1">
      <alignment horizontal="right" vertical="center" wrapText="1" readingOrder="1"/>
      <protection locked="0"/>
    </xf>
    <xf numFmtId="178" fontId="52" fillId="46" borderId="2" xfId="51" applyNumberFormat="1" applyFont="1" applyFill="1" applyBorder="1" applyAlignment="1" applyProtection="1">
      <alignment horizontal="center" vertical="center" wrapText="1" readingOrder="1"/>
      <protection locked="0"/>
    </xf>
    <xf numFmtId="178" fontId="52" fillId="46" borderId="2" xfId="51" applyNumberFormat="1" applyFont="1" applyFill="1" applyBorder="1" applyAlignment="1" applyProtection="1">
      <alignment horizontal="right" vertical="center" wrapText="1" readingOrder="1"/>
      <protection locked="0"/>
    </xf>
    <xf numFmtId="172" fontId="49" fillId="46" borderId="2" xfId="1" applyNumberFormat="1" applyFont="1" applyFill="1" applyBorder="1" applyAlignment="1">
      <alignment horizontal="right" vertical="center" wrapText="1" readingOrder="1"/>
    </xf>
    <xf numFmtId="178" fontId="49" fillId="46" borderId="2" xfId="51" applyNumberFormat="1" applyFont="1" applyFill="1" applyBorder="1" applyAlignment="1">
      <alignment horizontal="right" vertical="center" wrapText="1" readingOrder="1"/>
    </xf>
    <xf numFmtId="9" fontId="49" fillId="46" borderId="2" xfId="4" applyNumberFormat="1" applyFont="1" applyFill="1" applyBorder="1" applyAlignment="1">
      <alignment horizontal="right" vertical="center" wrapText="1" readingOrder="1"/>
    </xf>
    <xf numFmtId="9" fontId="52" fillId="46" borderId="33" xfId="2" applyFont="1" applyFill="1" applyBorder="1" applyAlignment="1" applyProtection="1">
      <alignment horizontal="right" vertical="center" wrapText="1" readingOrder="1"/>
      <protection locked="0"/>
    </xf>
    <xf numFmtId="178" fontId="52" fillId="46" borderId="4" xfId="51" applyNumberFormat="1" applyFont="1" applyFill="1" applyBorder="1" applyAlignment="1" applyProtection="1">
      <alignment horizontal="center" vertical="center" wrapText="1" readingOrder="1"/>
      <protection locked="0"/>
    </xf>
    <xf numFmtId="178" fontId="52" fillId="46" borderId="4" xfId="51" applyNumberFormat="1" applyFont="1" applyFill="1" applyBorder="1" applyAlignment="1" applyProtection="1">
      <alignment horizontal="right" vertical="center" wrapText="1" readingOrder="1"/>
      <protection locked="0"/>
    </xf>
    <xf numFmtId="172" fontId="49" fillId="46" borderId="4" xfId="1" applyNumberFormat="1" applyFont="1" applyFill="1" applyBorder="1" applyAlignment="1">
      <alignment horizontal="right" vertical="center" wrapText="1" readingOrder="1"/>
    </xf>
    <xf numFmtId="178" fontId="49" fillId="46" borderId="4" xfId="51" applyNumberFormat="1" applyFont="1" applyFill="1" applyBorder="1" applyAlignment="1">
      <alignment horizontal="right" vertical="center" wrapText="1" readingOrder="1"/>
    </xf>
    <xf numFmtId="9" fontId="52" fillId="46" borderId="34" xfId="2" applyFont="1" applyFill="1" applyBorder="1" applyAlignment="1" applyProtection="1">
      <alignment horizontal="right" vertical="center" wrapText="1" readingOrder="1"/>
      <protection locked="0"/>
    </xf>
    <xf numFmtId="0" fontId="152" fillId="0" borderId="0" xfId="0" applyFont="1"/>
    <xf numFmtId="9" fontId="110" fillId="49" borderId="2" xfId="7" applyFont="1" applyFill="1" applyBorder="1" applyAlignment="1">
      <alignment horizontal="center" vertical="center" wrapText="1" readingOrder="1"/>
    </xf>
    <xf numFmtId="0" fontId="121" fillId="48" borderId="68" xfId="0" applyFont="1" applyFill="1" applyBorder="1" applyAlignment="1">
      <alignment horizontal="center" vertical="center" wrapText="1" readingOrder="1"/>
    </xf>
    <xf numFmtId="9" fontId="106" fillId="41" borderId="2" xfId="7" applyFont="1" applyFill="1" applyBorder="1" applyAlignment="1">
      <alignment horizontal="center" vertical="center" wrapText="1" readingOrder="1"/>
    </xf>
    <xf numFmtId="0" fontId="135" fillId="47" borderId="23" xfId="0" applyFont="1" applyFill="1" applyBorder="1" applyAlignment="1">
      <alignment horizontal="center" vertical="center" wrapText="1" readingOrder="1"/>
    </xf>
    <xf numFmtId="0" fontId="135" fillId="47" borderId="24" xfId="0" applyFont="1" applyFill="1" applyBorder="1" applyAlignment="1">
      <alignment horizontal="center" vertical="center" wrapText="1" readingOrder="1"/>
    </xf>
    <xf numFmtId="9" fontId="135" fillId="47" borderId="24" xfId="2" applyFont="1" applyFill="1" applyBorder="1" applyAlignment="1">
      <alignment horizontal="center" vertical="center" wrapText="1" readingOrder="1"/>
    </xf>
    <xf numFmtId="0" fontId="135" fillId="47" borderId="26" xfId="0" applyFont="1" applyFill="1" applyBorder="1" applyAlignment="1">
      <alignment horizontal="center" vertical="center" wrapText="1" readingOrder="1"/>
    </xf>
    <xf numFmtId="0" fontId="136" fillId="48" borderId="32" xfId="0" applyFont="1" applyFill="1" applyBorder="1" applyAlignment="1">
      <alignment horizontal="left" vertical="center" wrapText="1" readingOrder="1"/>
    </xf>
    <xf numFmtId="0" fontId="135" fillId="47" borderId="79" xfId="0" applyFont="1" applyFill="1" applyBorder="1" applyAlignment="1">
      <alignment horizontal="center" vertical="center" wrapText="1" readingOrder="1"/>
    </xf>
    <xf numFmtId="0" fontId="135" fillId="47" borderId="12" xfId="0" applyFont="1" applyFill="1" applyBorder="1" applyAlignment="1">
      <alignment horizontal="center" vertical="center" wrapText="1" readingOrder="1"/>
    </xf>
    <xf numFmtId="0" fontId="135" fillId="47" borderId="29" xfId="0" applyFont="1" applyFill="1" applyBorder="1" applyAlignment="1">
      <alignment horizontal="center" vertical="center" wrapText="1" readingOrder="1"/>
    </xf>
    <xf numFmtId="9" fontId="135" fillId="47" borderId="29" xfId="2" applyFont="1" applyFill="1" applyBorder="1" applyAlignment="1">
      <alignment horizontal="center" vertical="center" wrapText="1" readingOrder="1"/>
    </xf>
    <xf numFmtId="15" fontId="100" fillId="0" borderId="0" xfId="0" applyNumberFormat="1" applyFont="1" applyAlignment="1">
      <alignment vertical="center" wrapText="1" readingOrder="1"/>
    </xf>
    <xf numFmtId="0" fontId="83" fillId="0" borderId="48" xfId="0" applyFont="1" applyBorder="1" applyAlignment="1">
      <alignment horizontal="left" vertical="center" wrapText="1" readingOrder="1"/>
    </xf>
    <xf numFmtId="0" fontId="83" fillId="0" borderId="9" xfId="0" applyFont="1" applyBorder="1" applyAlignment="1">
      <alignment horizontal="left" vertical="center" wrapText="1" readingOrder="1"/>
    </xf>
    <xf numFmtId="0" fontId="83" fillId="0" borderId="47" xfId="0" applyFont="1" applyBorder="1" applyAlignment="1">
      <alignment horizontal="left" vertical="center" wrapText="1" readingOrder="1"/>
    </xf>
    <xf numFmtId="0" fontId="83" fillId="4" borderId="29" xfId="0" applyFont="1" applyFill="1" applyBorder="1" applyAlignment="1">
      <alignment horizontal="left" vertical="center" wrapText="1" readingOrder="1"/>
    </xf>
    <xf numFmtId="0" fontId="83" fillId="0" borderId="79" xfId="0" applyFont="1" applyBorder="1" applyAlignment="1">
      <alignment horizontal="left" vertical="center" wrapText="1" readingOrder="1"/>
    </xf>
    <xf numFmtId="0" fontId="83" fillId="0" borderId="4" xfId="0" applyFont="1" applyBorder="1" applyAlignment="1">
      <alignment horizontal="left" vertical="center" wrapText="1" readingOrder="1"/>
    </xf>
    <xf numFmtId="177" fontId="86" fillId="48" borderId="2" xfId="0" applyNumberFormat="1" applyFont="1" applyFill="1" applyBorder="1" applyAlignment="1">
      <alignment horizontal="left" vertical="center" wrapText="1" readingOrder="1"/>
    </xf>
    <xf numFmtId="9" fontId="93" fillId="4" borderId="48" xfId="7" applyFont="1" applyFill="1" applyBorder="1" applyAlignment="1">
      <alignment horizontal="center" vertical="center" wrapText="1"/>
    </xf>
    <xf numFmtId="9" fontId="106" fillId="41" borderId="6" xfId="7" applyFont="1" applyFill="1" applyBorder="1" applyAlignment="1">
      <alignment horizontal="center" vertical="center" wrapText="1" readingOrder="1"/>
    </xf>
    <xf numFmtId="0" fontId="135" fillId="0" borderId="0" xfId="0" applyFont="1" applyAlignment="1">
      <alignment horizontal="center" vertical="center" wrapText="1" readingOrder="1"/>
    </xf>
    <xf numFmtId="176" fontId="80" fillId="0" borderId="38" xfId="0" applyNumberFormat="1" applyFont="1" applyBorder="1" applyAlignment="1">
      <alignment vertical="center" wrapText="1" readingOrder="1"/>
    </xf>
    <xf numFmtId="176" fontId="80" fillId="0" borderId="33" xfId="0" applyNumberFormat="1" applyFont="1" applyBorder="1" applyAlignment="1">
      <alignment vertical="center" wrapText="1" readingOrder="1"/>
    </xf>
    <xf numFmtId="176" fontId="93" fillId="2" borderId="33" xfId="0" applyNumberFormat="1" applyFont="1" applyFill="1" applyBorder="1" applyAlignment="1">
      <alignment vertical="center" wrapText="1" readingOrder="1"/>
    </xf>
    <xf numFmtId="176" fontId="137" fillId="48" borderId="33" xfId="0" applyNumberFormat="1" applyFont="1" applyFill="1" applyBorder="1" applyAlignment="1">
      <alignment vertical="center" wrapText="1" readingOrder="1"/>
    </xf>
    <xf numFmtId="176" fontId="137" fillId="49" borderId="41" xfId="0" applyNumberFormat="1" applyFont="1" applyFill="1" applyBorder="1" applyAlignment="1">
      <alignment vertical="center" wrapText="1" readingOrder="1"/>
    </xf>
    <xf numFmtId="175" fontId="78" fillId="0" borderId="0" xfId="0" applyNumberFormat="1" applyFont="1" applyAlignment="1">
      <alignment horizontal="left"/>
    </xf>
    <xf numFmtId="176" fontId="124" fillId="40" borderId="72" xfId="0" applyNumberFormat="1" applyFont="1" applyFill="1" applyBorder="1" applyAlignment="1">
      <alignment horizontal="center" vertical="center" wrapText="1" readingOrder="1"/>
    </xf>
    <xf numFmtId="176" fontId="124" fillId="40" borderId="72" xfId="51" applyNumberFormat="1" applyFont="1" applyFill="1" applyBorder="1" applyAlignment="1">
      <alignment horizontal="center" vertical="center" wrapText="1" readingOrder="1"/>
    </xf>
    <xf numFmtId="176" fontId="126" fillId="42" borderId="72" xfId="0" applyNumberFormat="1" applyFont="1" applyFill="1" applyBorder="1" applyAlignment="1">
      <alignment horizontal="center" vertical="center" wrapText="1" readingOrder="1"/>
    </xf>
    <xf numFmtId="176" fontId="126" fillId="42" borderId="72" xfId="51" applyNumberFormat="1" applyFont="1" applyFill="1" applyBorder="1" applyAlignment="1">
      <alignment horizontal="center" vertical="center" wrapText="1" readingOrder="1"/>
    </xf>
    <xf numFmtId="176" fontId="129" fillId="40" borderId="72" xfId="51" applyNumberFormat="1" applyFont="1" applyFill="1" applyBorder="1" applyAlignment="1">
      <alignment horizontal="center" vertical="center" wrapText="1" readingOrder="1"/>
    </xf>
    <xf numFmtId="176" fontId="126" fillId="40" borderId="72" xfId="51" applyNumberFormat="1" applyFont="1" applyFill="1" applyBorder="1" applyAlignment="1">
      <alignment horizontal="center" vertical="center" wrapText="1" readingOrder="1"/>
    </xf>
    <xf numFmtId="176" fontId="144" fillId="43" borderId="72" xfId="51" applyNumberFormat="1" applyFont="1" applyFill="1" applyBorder="1" applyAlignment="1">
      <alignment horizontal="center" vertical="center" wrapText="1" readingOrder="1"/>
    </xf>
    <xf numFmtId="176" fontId="135" fillId="47" borderId="29" xfId="0" applyNumberFormat="1" applyFont="1" applyFill="1" applyBorder="1" applyAlignment="1">
      <alignment horizontal="center" vertical="center" wrapText="1" readingOrder="1"/>
    </xf>
    <xf numFmtId="0" fontId="135" fillId="47" borderId="37" xfId="0" applyFont="1" applyFill="1" applyBorder="1" applyAlignment="1">
      <alignment horizontal="center" vertical="center" wrapText="1" readingOrder="1"/>
    </xf>
    <xf numFmtId="0" fontId="135" fillId="47" borderId="82" xfId="0" applyFont="1" applyFill="1" applyBorder="1" applyAlignment="1">
      <alignment horizontal="center" vertical="center" wrapText="1" readingOrder="1"/>
    </xf>
    <xf numFmtId="0" fontId="122" fillId="44" borderId="78" xfId="0" applyFont="1" applyFill="1" applyBorder="1" applyAlignment="1">
      <alignment horizontal="center" vertical="center" wrapText="1" readingOrder="1"/>
    </xf>
    <xf numFmtId="0" fontId="83" fillId="50" borderId="37" xfId="0" applyFont="1" applyFill="1" applyBorder="1" applyAlignment="1">
      <alignment horizontal="left" vertical="center" wrapText="1" readingOrder="1"/>
    </xf>
    <xf numFmtId="176" fontId="124" fillId="0" borderId="72" xfId="51" applyNumberFormat="1" applyFont="1" applyFill="1" applyBorder="1" applyAlignment="1">
      <alignment horizontal="center" vertical="center" wrapText="1" readingOrder="1"/>
    </xf>
    <xf numFmtId="176" fontId="144" fillId="43" borderId="72" xfId="0" applyNumberFormat="1" applyFont="1" applyFill="1" applyBorder="1" applyAlignment="1">
      <alignment horizontal="center" vertical="center" wrapText="1" readingOrder="1"/>
    </xf>
    <xf numFmtId="0" fontId="128" fillId="44" borderId="78" xfId="0" applyFont="1" applyFill="1" applyBorder="1" applyAlignment="1">
      <alignment horizontal="center" vertical="center" wrapText="1" readingOrder="1"/>
    </xf>
    <xf numFmtId="3" fontId="155" fillId="0" borderId="0" xfId="0" applyNumberFormat="1" applyFont="1" applyAlignment="1">
      <alignment horizontal="center" readingOrder="1"/>
    </xf>
    <xf numFmtId="15" fontId="101" fillId="0" borderId="15" xfId="0" applyNumberFormat="1" applyFont="1" applyBorder="1" applyAlignment="1">
      <alignment horizontal="center" vertical="center" wrapText="1" readingOrder="1"/>
    </xf>
    <xf numFmtId="15" fontId="101" fillId="0" borderId="0" xfId="0" applyNumberFormat="1" applyFont="1" applyAlignment="1">
      <alignment vertical="center" readingOrder="1"/>
    </xf>
    <xf numFmtId="176" fontId="101" fillId="0" borderId="0" xfId="0" applyNumberFormat="1" applyFont="1" applyAlignment="1">
      <alignment vertical="center" readingOrder="1"/>
    </xf>
    <xf numFmtId="15" fontId="154" fillId="0" borderId="0" xfId="0" applyNumberFormat="1" applyFont="1" applyAlignment="1">
      <alignment vertical="center" readingOrder="1"/>
    </xf>
    <xf numFmtId="0" fontId="94" fillId="0" borderId="2" xfId="0" applyFont="1" applyBorder="1" applyAlignment="1">
      <alignment horizontal="left" vertical="center" readingOrder="1"/>
    </xf>
    <xf numFmtId="176" fontId="94" fillId="0" borderId="2" xfId="0" applyNumberFormat="1" applyFont="1" applyBorder="1" applyAlignment="1">
      <alignment horizontal="right" vertical="center" readingOrder="1"/>
    </xf>
    <xf numFmtId="177" fontId="94" fillId="0" borderId="2" xfId="0" applyNumberFormat="1" applyFont="1" applyBorder="1" applyAlignment="1">
      <alignment horizontal="right" vertical="center" readingOrder="1"/>
    </xf>
    <xf numFmtId="9" fontId="94" fillId="0" borderId="2" xfId="2" applyFont="1" applyFill="1" applyBorder="1" applyAlignment="1">
      <alignment horizontal="center" vertical="center" readingOrder="1"/>
    </xf>
    <xf numFmtId="9" fontId="94" fillId="0" borderId="2" xfId="2" applyFont="1" applyBorder="1" applyAlignment="1">
      <alignment horizontal="center" vertical="center" readingOrder="1"/>
    </xf>
    <xf numFmtId="0" fontId="94" fillId="4" borderId="2" xfId="0" applyFont="1" applyFill="1" applyBorder="1" applyAlignment="1">
      <alignment horizontal="left" vertical="center" readingOrder="1"/>
    </xf>
    <xf numFmtId="0" fontId="83" fillId="4" borderId="2" xfId="0" applyFont="1" applyFill="1" applyBorder="1" applyAlignment="1">
      <alignment horizontal="left" vertical="center" readingOrder="1"/>
    </xf>
    <xf numFmtId="176" fontId="86" fillId="46" borderId="2" xfId="0" applyNumberFormat="1" applyFont="1" applyFill="1" applyBorder="1" applyAlignment="1">
      <alignment horizontal="right" vertical="center" readingOrder="1"/>
    </xf>
    <xf numFmtId="177" fontId="86" fillId="46" borderId="2" xfId="0" applyNumberFormat="1" applyFont="1" applyFill="1" applyBorder="1" applyAlignment="1">
      <alignment horizontal="right" vertical="center" readingOrder="1"/>
    </xf>
    <xf numFmtId="9" fontId="86" fillId="46" borderId="2" xfId="2" applyFont="1" applyFill="1" applyBorder="1" applyAlignment="1">
      <alignment horizontal="center" vertical="center" readingOrder="1"/>
    </xf>
    <xf numFmtId="176" fontId="136" fillId="47" borderId="40" xfId="0" applyNumberFormat="1" applyFont="1" applyFill="1" applyBorder="1" applyAlignment="1">
      <alignment horizontal="right" vertical="center" readingOrder="1"/>
    </xf>
    <xf numFmtId="177" fontId="136" fillId="47" borderId="40" xfId="0" applyNumberFormat="1" applyFont="1" applyFill="1" applyBorder="1" applyAlignment="1">
      <alignment horizontal="right" vertical="center" readingOrder="1"/>
    </xf>
    <xf numFmtId="9" fontId="136" fillId="47" borderId="40" xfId="2" applyFont="1" applyFill="1" applyBorder="1" applyAlignment="1">
      <alignment horizontal="center" vertical="center" readingOrder="1"/>
    </xf>
    <xf numFmtId="0" fontId="94" fillId="0" borderId="6" xfId="0" applyFont="1" applyBorder="1" applyAlignment="1">
      <alignment horizontal="left" vertical="center" readingOrder="1"/>
    </xf>
    <xf numFmtId="176" fontId="94" fillId="0" borderId="6" xfId="0" applyNumberFormat="1" applyFont="1" applyBorder="1" applyAlignment="1">
      <alignment horizontal="right" vertical="center" readingOrder="1"/>
    </xf>
    <xf numFmtId="177" fontId="94" fillId="0" borderId="6" xfId="0" applyNumberFormat="1" applyFont="1" applyBorder="1" applyAlignment="1">
      <alignment horizontal="right" vertical="center" readingOrder="1"/>
    </xf>
    <xf numFmtId="9" fontId="94" fillId="0" borderId="6" xfId="2" applyFont="1" applyFill="1" applyBorder="1" applyAlignment="1">
      <alignment horizontal="center" vertical="center" readingOrder="1"/>
    </xf>
    <xf numFmtId="9" fontId="94" fillId="0" borderId="10" xfId="2" applyFont="1" applyFill="1" applyBorder="1" applyAlignment="1">
      <alignment horizontal="center" vertical="center" readingOrder="1"/>
    </xf>
    <xf numFmtId="9" fontId="94" fillId="0" borderId="3" xfId="2" applyFont="1" applyFill="1" applyBorder="1" applyAlignment="1">
      <alignment horizontal="center" vertical="center" readingOrder="1"/>
    </xf>
    <xf numFmtId="176" fontId="86" fillId="48" borderId="2" xfId="0" applyNumberFormat="1" applyFont="1" applyFill="1" applyBorder="1" applyAlignment="1">
      <alignment horizontal="right" vertical="center" readingOrder="1"/>
    </xf>
    <xf numFmtId="177" fontId="86" fillId="48" borderId="2" xfId="0" applyNumberFormat="1" applyFont="1" applyFill="1" applyBorder="1" applyAlignment="1">
      <alignment horizontal="right" vertical="center" readingOrder="1"/>
    </xf>
    <xf numFmtId="9" fontId="86" fillId="48" borderId="2" xfId="2" applyFont="1" applyFill="1" applyBorder="1" applyAlignment="1">
      <alignment horizontal="center" vertical="center" readingOrder="1"/>
    </xf>
    <xf numFmtId="9" fontId="86" fillId="48" borderId="3" xfId="2" applyFont="1" applyFill="1" applyBorder="1" applyAlignment="1">
      <alignment horizontal="center" vertical="center" readingOrder="1"/>
    </xf>
    <xf numFmtId="176" fontId="86" fillId="48" borderId="4" xfId="0" applyNumberFormat="1" applyFont="1" applyFill="1" applyBorder="1" applyAlignment="1">
      <alignment horizontal="right" vertical="center" readingOrder="1"/>
    </xf>
    <xf numFmtId="177" fontId="86" fillId="48" borderId="4" xfId="0" applyNumberFormat="1" applyFont="1" applyFill="1" applyBorder="1" applyAlignment="1">
      <alignment horizontal="right" vertical="center" readingOrder="1"/>
    </xf>
    <xf numFmtId="9" fontId="86" fillId="48" borderId="4" xfId="2" applyFont="1" applyFill="1" applyBorder="1" applyAlignment="1">
      <alignment horizontal="center" vertical="center" readingOrder="1"/>
    </xf>
    <xf numFmtId="0" fontId="136" fillId="47" borderId="24" xfId="0" applyFont="1" applyFill="1" applyBorder="1" applyAlignment="1">
      <alignment horizontal="center" vertical="center" readingOrder="1"/>
    </xf>
    <xf numFmtId="176" fontId="136" fillId="47" borderId="24" xfId="0" applyNumberFormat="1" applyFont="1" applyFill="1" applyBorder="1" applyAlignment="1">
      <alignment horizontal="right" vertical="center" readingOrder="1"/>
    </xf>
    <xf numFmtId="177" fontId="136" fillId="47" borderId="24" xfId="0" applyNumberFormat="1" applyFont="1" applyFill="1" applyBorder="1" applyAlignment="1">
      <alignment horizontal="right" vertical="center" readingOrder="1"/>
    </xf>
    <xf numFmtId="9" fontId="136" fillId="47" borderId="24" xfId="2" applyFont="1" applyFill="1" applyBorder="1" applyAlignment="1">
      <alignment horizontal="center" vertical="center" readingOrder="1"/>
    </xf>
    <xf numFmtId="9" fontId="136" fillId="47" borderId="26" xfId="2" applyFont="1" applyFill="1" applyBorder="1" applyAlignment="1">
      <alignment horizontal="center" vertical="center" readingOrder="1"/>
    </xf>
    <xf numFmtId="0" fontId="94" fillId="4" borderId="37" xfId="0" applyFont="1" applyFill="1" applyBorder="1" applyAlignment="1">
      <alignment horizontal="left" vertical="center" readingOrder="1"/>
    </xf>
    <xf numFmtId="176" fontId="94" fillId="4" borderId="37" xfId="0" applyNumberFormat="1" applyFont="1" applyFill="1" applyBorder="1" applyAlignment="1">
      <alignment horizontal="right" vertical="center" readingOrder="1"/>
    </xf>
    <xf numFmtId="177" fontId="94" fillId="4" borderId="37" xfId="0" applyNumberFormat="1" applyFont="1" applyFill="1" applyBorder="1" applyAlignment="1">
      <alignment horizontal="right" vertical="center" readingOrder="1"/>
    </xf>
    <xf numFmtId="177" fontId="94" fillId="0" borderId="37" xfId="0" applyNumberFormat="1" applyFont="1" applyBorder="1" applyAlignment="1">
      <alignment horizontal="right" vertical="center" readingOrder="1"/>
    </xf>
    <xf numFmtId="9" fontId="94" fillId="4" borderId="37" xfId="2" applyFont="1" applyFill="1" applyBorder="1" applyAlignment="1">
      <alignment horizontal="center" vertical="center" readingOrder="1"/>
    </xf>
    <xf numFmtId="0" fontId="83" fillId="4" borderId="6" xfId="0" applyFont="1" applyFill="1" applyBorder="1" applyAlignment="1">
      <alignment horizontal="left" vertical="center" readingOrder="1"/>
    </xf>
    <xf numFmtId="176" fontId="94" fillId="4" borderId="6" xfId="0" applyNumberFormat="1" applyFont="1" applyFill="1" applyBorder="1" applyAlignment="1">
      <alignment horizontal="right" vertical="center" readingOrder="1"/>
    </xf>
    <xf numFmtId="177" fontId="94" fillId="4" borderId="6" xfId="0" applyNumberFormat="1" applyFont="1" applyFill="1" applyBorder="1" applyAlignment="1">
      <alignment horizontal="right" vertical="center" readingOrder="1"/>
    </xf>
    <xf numFmtId="9" fontId="94" fillId="4" borderId="6" xfId="2" applyFont="1" applyFill="1" applyBorder="1" applyAlignment="1">
      <alignment horizontal="center" vertical="center" readingOrder="1"/>
    </xf>
    <xf numFmtId="0" fontId="94" fillId="4" borderId="6" xfId="0" applyFont="1" applyFill="1" applyBorder="1" applyAlignment="1">
      <alignment horizontal="left" vertical="center" readingOrder="1"/>
    </xf>
    <xf numFmtId="9" fontId="94" fillId="0" borderId="6" xfId="2" applyFont="1" applyBorder="1" applyAlignment="1">
      <alignment horizontal="center" vertical="center" readingOrder="1"/>
    </xf>
    <xf numFmtId="9" fontId="94" fillId="0" borderId="10" xfId="2" applyFont="1" applyBorder="1" applyAlignment="1">
      <alignment horizontal="center" vertical="center" readingOrder="1"/>
    </xf>
    <xf numFmtId="176" fontId="86" fillId="48" borderId="5" xfId="0" applyNumberFormat="1" applyFont="1" applyFill="1" applyBorder="1" applyAlignment="1">
      <alignment horizontal="right" vertical="center" readingOrder="1"/>
    </xf>
    <xf numFmtId="177" fontId="86" fillId="48" borderId="5" xfId="0" applyNumberFormat="1" applyFont="1" applyFill="1" applyBorder="1" applyAlignment="1">
      <alignment horizontal="right" vertical="center" readingOrder="1"/>
    </xf>
    <xf numFmtId="9" fontId="86" fillId="48" borderId="5" xfId="2" applyFont="1" applyFill="1" applyBorder="1" applyAlignment="1">
      <alignment horizontal="center" vertical="center" readingOrder="1"/>
    </xf>
    <xf numFmtId="0" fontId="94" fillId="0" borderId="48" xfId="0" applyFont="1" applyBorder="1" applyAlignment="1">
      <alignment horizontal="left" vertical="center" readingOrder="1"/>
    </xf>
    <xf numFmtId="0" fontId="94" fillId="0" borderId="9" xfId="0" applyFont="1" applyBorder="1" applyAlignment="1">
      <alignment horizontal="left" vertical="center" readingOrder="1"/>
    </xf>
    <xf numFmtId="0" fontId="94" fillId="0" borderId="47" xfId="0" applyFont="1" applyBorder="1" applyAlignment="1">
      <alignment horizontal="left" vertical="center" readingOrder="1"/>
    </xf>
    <xf numFmtId="0" fontId="94" fillId="4" borderId="57" xfId="0" applyFont="1" applyFill="1" applyBorder="1" applyAlignment="1">
      <alignment horizontal="left" vertical="center" readingOrder="1"/>
    </xf>
    <xf numFmtId="176" fontId="94" fillId="0" borderId="37" xfId="0" applyNumberFormat="1" applyFont="1" applyBorder="1" applyAlignment="1">
      <alignment horizontal="right" vertical="center" readingOrder="1"/>
    </xf>
    <xf numFmtId="9" fontId="94" fillId="0" borderId="37" xfId="2" applyFont="1" applyFill="1" applyBorder="1" applyAlignment="1">
      <alignment horizontal="center" vertical="center" readingOrder="1"/>
    </xf>
    <xf numFmtId="9" fontId="94" fillId="0" borderId="37" xfId="2" applyFont="1" applyBorder="1" applyAlignment="1">
      <alignment horizontal="center" vertical="center" readingOrder="1"/>
    </xf>
    <xf numFmtId="9" fontId="94" fillId="0" borderId="3" xfId="2" applyFont="1" applyBorder="1" applyAlignment="1">
      <alignment horizontal="center" vertical="center" readingOrder="1"/>
    </xf>
    <xf numFmtId="0" fontId="114" fillId="0" borderId="0" xfId="0" applyFont="1" applyAlignment="1">
      <alignment horizontal="left" vertical="top" readingOrder="1"/>
    </xf>
    <xf numFmtId="176" fontId="114" fillId="0" borderId="0" xfId="0" applyNumberFormat="1" applyFont="1" applyAlignment="1">
      <alignment horizontal="left" vertical="top" readingOrder="1"/>
    </xf>
    <xf numFmtId="0" fontId="103" fillId="0" borderId="0" xfId="0" applyFont="1" applyAlignment="1">
      <alignment horizontal="left" vertical="top" readingOrder="1"/>
    </xf>
    <xf numFmtId="177" fontId="94" fillId="0" borderId="4" xfId="0" applyNumberFormat="1" applyFont="1" applyBorder="1" applyAlignment="1">
      <alignment horizontal="right" vertical="center" readingOrder="1"/>
    </xf>
    <xf numFmtId="9" fontId="86" fillId="0" borderId="4" xfId="2" applyFont="1" applyFill="1" applyBorder="1" applyAlignment="1">
      <alignment horizontal="center" vertical="center" readingOrder="1"/>
    </xf>
    <xf numFmtId="43" fontId="0" fillId="0" borderId="0" xfId="1" applyFont="1" applyAlignment="1"/>
    <xf numFmtId="177" fontId="98" fillId="0" borderId="37" xfId="0" applyNumberFormat="1" applyFont="1" applyBorder="1" applyAlignment="1">
      <alignment horizontal="right" vertical="center" readingOrder="1"/>
    </xf>
    <xf numFmtId="0" fontId="94" fillId="0" borderId="4" xfId="0" applyFont="1" applyBorder="1" applyAlignment="1">
      <alignment horizontal="left" vertical="center" readingOrder="1"/>
    </xf>
    <xf numFmtId="9" fontId="136" fillId="47" borderId="25" xfId="2" applyFont="1" applyFill="1" applyBorder="1" applyAlignment="1">
      <alignment horizontal="center" vertical="center" readingOrder="1"/>
    </xf>
    <xf numFmtId="9" fontId="94" fillId="0" borderId="70" xfId="2" applyFont="1" applyFill="1" applyBorder="1" applyAlignment="1">
      <alignment horizontal="center" vertical="center" readingOrder="1"/>
    </xf>
    <xf numFmtId="0" fontId="94" fillId="0" borderId="2" xfId="3" applyFont="1" applyBorder="1" applyAlignment="1">
      <alignment horizontal="left" vertical="center" readingOrder="1"/>
    </xf>
    <xf numFmtId="0" fontId="83" fillId="4" borderId="6" xfId="0" applyFont="1" applyFill="1" applyBorder="1" applyAlignment="1">
      <alignment horizontal="center" vertical="center" readingOrder="1"/>
    </xf>
    <xf numFmtId="177" fontId="94" fillId="0" borderId="6" xfId="0" applyNumberFormat="1" applyFont="1" applyBorder="1" applyAlignment="1">
      <alignment horizontal="center" vertical="center" readingOrder="1"/>
    </xf>
    <xf numFmtId="9" fontId="94" fillId="0" borderId="31" xfId="2" applyFont="1" applyBorder="1" applyAlignment="1">
      <alignment horizontal="center" vertical="center" readingOrder="1"/>
    </xf>
    <xf numFmtId="177" fontId="136" fillId="47" borderId="24" xfId="0" applyNumberFormat="1" applyFont="1" applyFill="1" applyBorder="1" applyAlignment="1">
      <alignment horizontal="center" vertical="center" readingOrder="1"/>
    </xf>
    <xf numFmtId="9" fontId="94" fillId="0" borderId="2" xfId="2" applyFont="1" applyBorder="1" applyAlignment="1">
      <alignment vertical="center" readingOrder="1"/>
    </xf>
    <xf numFmtId="9" fontId="86" fillId="46" borderId="2" xfId="2" applyFont="1" applyFill="1" applyBorder="1" applyAlignment="1">
      <alignment vertical="center" readingOrder="1"/>
    </xf>
    <xf numFmtId="9" fontId="86" fillId="48" borderId="2" xfId="2" applyFont="1" applyFill="1" applyBorder="1" applyAlignment="1">
      <alignment vertical="center" readingOrder="1"/>
    </xf>
    <xf numFmtId="176" fontId="94" fillId="4" borderId="2" xfId="0" applyNumberFormat="1" applyFont="1" applyFill="1" applyBorder="1" applyAlignment="1">
      <alignment horizontal="right" vertical="center" readingOrder="1"/>
    </xf>
    <xf numFmtId="177" fontId="94" fillId="4" borderId="2" xfId="0" applyNumberFormat="1" applyFont="1" applyFill="1" applyBorder="1" applyAlignment="1">
      <alignment horizontal="right" vertical="center" readingOrder="1"/>
    </xf>
    <xf numFmtId="9" fontId="94" fillId="4" borderId="2" xfId="2" applyFont="1" applyFill="1" applyBorder="1" applyAlignment="1">
      <alignment vertical="center" readingOrder="1"/>
    </xf>
    <xf numFmtId="9" fontId="136" fillId="47" borderId="24" xfId="2" applyFont="1" applyFill="1" applyBorder="1" applyAlignment="1">
      <alignment vertical="center" readingOrder="1"/>
    </xf>
    <xf numFmtId="177" fontId="86" fillId="48" borderId="2" xfId="2" applyNumberFormat="1" applyFont="1" applyFill="1" applyBorder="1" applyAlignment="1">
      <alignment horizontal="right" vertical="center" readingOrder="1"/>
    </xf>
    <xf numFmtId="176" fontId="136" fillId="47" borderId="43" xfId="0" applyNumberFormat="1" applyFont="1" applyFill="1" applyBorder="1" applyAlignment="1">
      <alignment horizontal="right" vertical="center" readingOrder="1"/>
    </xf>
    <xf numFmtId="177" fontId="136" fillId="47" borderId="43" xfId="0" applyNumberFormat="1" applyFont="1" applyFill="1" applyBorder="1" applyAlignment="1">
      <alignment horizontal="right" vertical="center" readingOrder="1"/>
    </xf>
    <xf numFmtId="9" fontId="136" fillId="47" borderId="43" xfId="2" applyFont="1" applyFill="1" applyBorder="1" applyAlignment="1">
      <alignment horizontal="center" vertical="center" readingOrder="1"/>
    </xf>
    <xf numFmtId="9" fontId="136" fillId="47" borderId="55" xfId="2" applyFont="1" applyFill="1" applyBorder="1" applyAlignment="1">
      <alignment horizontal="center" vertical="center" readingOrder="1"/>
    </xf>
    <xf numFmtId="0" fontId="77" fillId="0" borderId="0" xfId="0" applyFont="1" applyAlignment="1">
      <alignment horizontal="left" vertical="top" readingOrder="1"/>
    </xf>
    <xf numFmtId="0" fontId="155" fillId="0" borderId="0" xfId="0" applyFont="1" applyAlignment="1">
      <alignment horizontal="left" vertical="top" readingOrder="1"/>
    </xf>
    <xf numFmtId="9" fontId="136" fillId="47" borderId="2" xfId="2" applyFont="1" applyFill="1" applyBorder="1" applyAlignment="1">
      <alignment horizontal="center" vertical="center" readingOrder="1"/>
    </xf>
    <xf numFmtId="176" fontId="136" fillId="47" borderId="2" xfId="0" applyNumberFormat="1" applyFont="1" applyFill="1" applyBorder="1" applyAlignment="1">
      <alignment horizontal="right" vertical="center" readingOrder="1"/>
    </xf>
    <xf numFmtId="177" fontId="136" fillId="47" borderId="2" xfId="0" applyNumberFormat="1" applyFont="1" applyFill="1" applyBorder="1" applyAlignment="1">
      <alignment horizontal="right" vertical="center" readingOrder="1"/>
    </xf>
    <xf numFmtId="0" fontId="94" fillId="4" borderId="29" xfId="0" applyFont="1" applyFill="1" applyBorder="1" applyAlignment="1">
      <alignment horizontal="left" vertical="center" readingOrder="1"/>
    </xf>
    <xf numFmtId="176" fontId="94" fillId="0" borderId="29" xfId="0" applyNumberFormat="1" applyFont="1" applyBorder="1" applyAlignment="1">
      <alignment horizontal="right" vertical="center" readingOrder="1"/>
    </xf>
    <xf numFmtId="177" fontId="94" fillId="0" borderId="29" xfId="0" applyNumberFormat="1" applyFont="1" applyBorder="1" applyAlignment="1">
      <alignment horizontal="right" vertical="center" readingOrder="1"/>
    </xf>
    <xf numFmtId="9" fontId="94" fillId="0" borderId="29" xfId="2" applyFont="1" applyFill="1" applyBorder="1" applyAlignment="1">
      <alignment horizontal="center" vertical="center" readingOrder="1"/>
    </xf>
    <xf numFmtId="9" fontId="94" fillId="0" borderId="29" xfId="2" applyFont="1" applyBorder="1" applyAlignment="1">
      <alignment horizontal="center" vertical="center" readingOrder="1"/>
    </xf>
    <xf numFmtId="9" fontId="94" fillId="0" borderId="13" xfId="2" applyFont="1" applyBorder="1" applyAlignment="1">
      <alignment horizontal="center" vertical="center" readingOrder="1"/>
    </xf>
    <xf numFmtId="0" fontId="94" fillId="0" borderId="28" xfId="0" applyFont="1" applyBorder="1" applyAlignment="1">
      <alignment horizontal="left" vertical="center" readingOrder="1"/>
    </xf>
    <xf numFmtId="176" fontId="94" fillId="4" borderId="29" xfId="0" applyNumberFormat="1" applyFont="1" applyFill="1" applyBorder="1" applyAlignment="1">
      <alignment horizontal="right" vertical="center" readingOrder="1"/>
    </xf>
    <xf numFmtId="177" fontId="94" fillId="4" borderId="29" xfId="0" applyNumberFormat="1" applyFont="1" applyFill="1" applyBorder="1" applyAlignment="1">
      <alignment horizontal="right" vertical="center" readingOrder="1"/>
    </xf>
    <xf numFmtId="9" fontId="94" fillId="0" borderId="82" xfId="2" applyFont="1" applyFill="1" applyBorder="1" applyAlignment="1">
      <alignment horizontal="center" vertical="center" readingOrder="1"/>
    </xf>
    <xf numFmtId="176" fontId="136" fillId="47" borderId="27" xfId="0" applyNumberFormat="1" applyFont="1" applyFill="1" applyBorder="1" applyAlignment="1">
      <alignment horizontal="right" vertical="center" readingOrder="1"/>
    </xf>
    <xf numFmtId="177" fontId="114" fillId="0" borderId="0" xfId="0" applyNumberFormat="1" applyFont="1" applyAlignment="1">
      <alignment horizontal="left" vertical="top" readingOrder="1"/>
    </xf>
    <xf numFmtId="9" fontId="114" fillId="0" borderId="0" xfId="2" applyFont="1" applyBorder="1" applyAlignment="1">
      <alignment horizontal="center" vertical="top" readingOrder="1"/>
    </xf>
    <xf numFmtId="0" fontId="114" fillId="0" borderId="0" xfId="0" applyFont="1" applyAlignment="1">
      <alignment horizontal="center" vertical="top" readingOrder="1"/>
    </xf>
    <xf numFmtId="176" fontId="89" fillId="0" borderId="6" xfId="0" applyNumberFormat="1" applyFont="1" applyBorder="1" applyAlignment="1">
      <alignment horizontal="right" vertical="center" readingOrder="1"/>
    </xf>
    <xf numFmtId="177" fontId="89" fillId="0" borderId="6" xfId="0" applyNumberFormat="1" applyFont="1" applyBorder="1" applyAlignment="1">
      <alignment horizontal="right" vertical="center" readingOrder="1"/>
    </xf>
    <xf numFmtId="9" fontId="89" fillId="0" borderId="6" xfId="2" applyFont="1" applyFill="1" applyBorder="1" applyAlignment="1">
      <alignment horizontal="center" vertical="center" readingOrder="1"/>
    </xf>
    <xf numFmtId="9" fontId="89" fillId="0" borderId="10" xfId="2" applyFont="1" applyFill="1" applyBorder="1" applyAlignment="1">
      <alignment horizontal="center" vertical="center" readingOrder="1"/>
    </xf>
    <xf numFmtId="176" fontId="89" fillId="0" borderId="4" xfId="0" applyNumberFormat="1" applyFont="1" applyBorder="1" applyAlignment="1">
      <alignment horizontal="right" vertical="center" readingOrder="1"/>
    </xf>
    <xf numFmtId="177" fontId="89" fillId="0" borderId="4" xfId="0" applyNumberFormat="1" applyFont="1" applyBorder="1" applyAlignment="1">
      <alignment horizontal="right" vertical="center" readingOrder="1"/>
    </xf>
    <xf numFmtId="9" fontId="89" fillId="0" borderId="4" xfId="2" applyFont="1" applyFill="1" applyBorder="1" applyAlignment="1">
      <alignment horizontal="center" vertical="center" readingOrder="1"/>
    </xf>
    <xf numFmtId="9" fontId="89" fillId="0" borderId="7" xfId="2" applyFont="1" applyFill="1" applyBorder="1" applyAlignment="1">
      <alignment horizontal="center" vertical="center" readingOrder="1"/>
    </xf>
    <xf numFmtId="176" fontId="77" fillId="0" borderId="0" xfId="0" applyNumberFormat="1" applyFont="1" applyAlignment="1">
      <alignment horizontal="left" vertical="top" readingOrder="1"/>
    </xf>
    <xf numFmtId="177" fontId="77" fillId="0" borderId="0" xfId="0" applyNumberFormat="1" applyFont="1" applyAlignment="1">
      <alignment horizontal="left" vertical="top" readingOrder="1"/>
    </xf>
    <xf numFmtId="177" fontId="155" fillId="0" borderId="0" xfId="0" applyNumberFormat="1" applyFont="1" applyAlignment="1">
      <alignment horizontal="left" vertical="top" readingOrder="1"/>
    </xf>
    <xf numFmtId="0" fontId="94" fillId="4" borderId="0" xfId="0" applyFont="1" applyFill="1"/>
    <xf numFmtId="177" fontId="71" fillId="0" borderId="0" xfId="0" applyNumberFormat="1" applyFont="1"/>
    <xf numFmtId="0" fontId="83" fillId="0" borderId="2" xfId="0" applyFont="1" applyBorder="1" applyAlignment="1">
      <alignment vertical="center" wrapText="1" readingOrder="1"/>
    </xf>
    <xf numFmtId="0" fontId="83" fillId="4" borderId="2" xfId="0" applyFont="1" applyFill="1" applyBorder="1" applyAlignment="1">
      <alignment vertical="center" wrapText="1" readingOrder="1"/>
    </xf>
    <xf numFmtId="0" fontId="135" fillId="47" borderId="27" xfId="0" applyFont="1" applyFill="1" applyBorder="1" applyAlignment="1">
      <alignment vertical="center" wrapText="1" readingOrder="1"/>
    </xf>
    <xf numFmtId="0" fontId="83" fillId="0" borderId="6" xfId="0" applyFont="1" applyBorder="1" applyAlignment="1">
      <alignment vertical="center" wrapText="1" readingOrder="1"/>
    </xf>
    <xf numFmtId="0" fontId="83" fillId="4" borderId="37" xfId="0" applyFont="1" applyFill="1" applyBorder="1" applyAlignment="1">
      <alignment vertical="center" wrapText="1" readingOrder="1"/>
    </xf>
    <xf numFmtId="0" fontId="83" fillId="4" borderId="6" xfId="0" applyFont="1" applyFill="1" applyBorder="1" applyAlignment="1">
      <alignment vertical="center" wrapText="1" readingOrder="1"/>
    </xf>
    <xf numFmtId="0" fontId="83" fillId="0" borderId="48" xfId="0" applyFont="1" applyBorder="1" applyAlignment="1">
      <alignment vertical="center" wrapText="1" readingOrder="1"/>
    </xf>
    <xf numFmtId="0" fontId="83" fillId="0" borderId="9" xfId="0" applyFont="1" applyBorder="1" applyAlignment="1">
      <alignment vertical="center" wrapText="1" readingOrder="1"/>
    </xf>
    <xf numFmtId="0" fontId="83" fillId="0" borderId="47" xfId="0" applyFont="1" applyBorder="1" applyAlignment="1">
      <alignment vertical="center" wrapText="1" readingOrder="1"/>
    </xf>
    <xf numFmtId="0" fontId="83" fillId="4" borderId="57" xfId="0" applyFont="1" applyFill="1" applyBorder="1" applyAlignment="1">
      <alignment vertical="center" wrapText="1" readingOrder="1"/>
    </xf>
    <xf numFmtId="0" fontId="153" fillId="0" borderId="0" xfId="0" applyFont="1" applyAlignment="1">
      <alignment vertical="center" wrapText="1" readingOrder="1"/>
    </xf>
    <xf numFmtId="0" fontId="83" fillId="0" borderId="4" xfId="0" applyFont="1" applyBorder="1" applyAlignment="1">
      <alignment vertical="center" wrapText="1" readingOrder="1"/>
    </xf>
    <xf numFmtId="0" fontId="83" fillId="0" borderId="2" xfId="3" applyFont="1" applyBorder="1" applyAlignment="1">
      <alignment vertical="center" wrapText="1" readingOrder="1"/>
    </xf>
    <xf numFmtId="0" fontId="83" fillId="4" borderId="29" xfId="0" applyFont="1" applyFill="1" applyBorder="1" applyAlignment="1">
      <alignment vertical="center" wrapText="1" readingOrder="1"/>
    </xf>
    <xf numFmtId="0" fontId="83" fillId="0" borderId="79" xfId="0" applyFont="1" applyBorder="1" applyAlignment="1">
      <alignment vertical="center" wrapText="1" readingOrder="1"/>
    </xf>
    <xf numFmtId="0" fontId="118" fillId="0" borderId="0" xfId="0" applyFont="1" applyAlignment="1">
      <alignment vertical="center" wrapText="1"/>
    </xf>
    <xf numFmtId="0" fontId="83" fillId="4" borderId="0" xfId="0" applyFont="1" applyFill="1" applyAlignment="1">
      <alignment vertical="center" wrapText="1"/>
    </xf>
    <xf numFmtId="0" fontId="114" fillId="0" borderId="0" xfId="0" applyFont="1" applyAlignment="1">
      <alignment horizontal="center" vertical="center" wrapText="1" readingOrder="1"/>
    </xf>
    <xf numFmtId="0" fontId="77" fillId="0" borderId="0" xfId="0" applyFont="1" applyAlignment="1">
      <alignment horizontal="center" vertical="center" wrapText="1" readingOrder="1"/>
    </xf>
    <xf numFmtId="0" fontId="0" fillId="0" borderId="0" xfId="0" applyAlignment="1">
      <alignment horizontal="center" vertical="center" wrapText="1"/>
    </xf>
    <xf numFmtId="15" fontId="101" fillId="0" borderId="0" xfId="0" applyNumberFormat="1" applyFont="1" applyAlignment="1">
      <alignment horizontal="left" vertical="center" wrapText="1" readingOrder="1"/>
    </xf>
    <xf numFmtId="0" fontId="136" fillId="47" borderId="24" xfId="0" applyFont="1" applyFill="1" applyBorder="1" applyAlignment="1">
      <alignment horizontal="left" vertical="center" wrapText="1" readingOrder="1"/>
    </xf>
    <xf numFmtId="0" fontId="114" fillId="0" borderId="0" xfId="0" applyFont="1" applyAlignment="1">
      <alignment horizontal="left" vertical="center" wrapText="1" readingOrder="1"/>
    </xf>
    <xf numFmtId="0" fontId="77" fillId="0" borderId="0" xfId="0" applyFont="1" applyAlignment="1">
      <alignment horizontal="left" vertical="center" wrapText="1" readingOrder="1"/>
    </xf>
    <xf numFmtId="0" fontId="136" fillId="47" borderId="23" xfId="0" applyFont="1" applyFill="1" applyBorder="1" applyAlignment="1">
      <alignment horizontal="left" vertical="center" wrapText="1" readingOrder="1"/>
    </xf>
    <xf numFmtId="0" fontId="137" fillId="47" borderId="23" xfId="0" applyFont="1" applyFill="1" applyBorder="1" applyAlignment="1">
      <alignment horizontal="left" vertical="center" wrapText="1" readingOrder="1"/>
    </xf>
    <xf numFmtId="0" fontId="0" fillId="0" borderId="0" xfId="0" applyAlignment="1">
      <alignment horizontal="left" vertical="center" wrapText="1"/>
    </xf>
    <xf numFmtId="0" fontId="94" fillId="0" borderId="0" xfId="0" applyFont="1" applyAlignment="1">
      <alignment horizontal="center" vertical="center" wrapText="1"/>
    </xf>
    <xf numFmtId="0" fontId="87" fillId="46" borderId="2" xfId="0" applyFont="1" applyFill="1" applyBorder="1" applyAlignment="1">
      <alignment horizontal="left" vertical="center" wrapText="1" readingOrder="1"/>
    </xf>
    <xf numFmtId="43" fontId="0" fillId="0" borderId="0" xfId="0" applyNumberFormat="1"/>
    <xf numFmtId="15" fontId="156" fillId="0" borderId="0" xfId="0" applyNumberFormat="1" applyFont="1" applyAlignment="1">
      <alignment vertical="center" readingOrder="1"/>
    </xf>
    <xf numFmtId="0" fontId="98" fillId="0" borderId="0" xfId="0" applyFont="1" applyAlignment="1">
      <alignment horizontal="left" vertical="top" readingOrder="1"/>
    </xf>
    <xf numFmtId="0" fontId="157" fillId="0" borderId="0" xfId="0" applyFont="1" applyAlignment="1">
      <alignment horizontal="left" vertical="top" readingOrder="1"/>
    </xf>
    <xf numFmtId="177" fontId="157" fillId="0" borderId="0" xfId="0" applyNumberFormat="1" applyFont="1" applyAlignment="1">
      <alignment horizontal="left" vertical="top" readingOrder="1"/>
    </xf>
    <xf numFmtId="177" fontId="1" fillId="0" borderId="0" xfId="0" applyNumberFormat="1" applyFont="1"/>
    <xf numFmtId="0" fontId="1" fillId="0" borderId="0" xfId="0" applyFont="1"/>
    <xf numFmtId="0" fontId="139" fillId="47" borderId="23" xfId="0" applyFont="1" applyFill="1" applyBorder="1" applyAlignment="1">
      <alignment horizontal="center" vertical="center" wrapText="1" readingOrder="1"/>
    </xf>
    <xf numFmtId="0" fontId="140" fillId="47" borderId="24" xfId="0" applyFont="1" applyFill="1" applyBorder="1" applyAlignment="1">
      <alignment horizontal="left" vertical="center" wrapText="1" readingOrder="1"/>
    </xf>
    <xf numFmtId="176" fontId="141" fillId="47" borderId="24" xfId="51" applyNumberFormat="1" applyFont="1" applyFill="1" applyBorder="1" applyAlignment="1">
      <alignment horizontal="right" vertical="center" wrapText="1" readingOrder="1"/>
    </xf>
    <xf numFmtId="9" fontId="141" fillId="47" borderId="24" xfId="2" applyFont="1" applyFill="1" applyBorder="1" applyAlignment="1">
      <alignment horizontal="right" vertical="center" wrapText="1" readingOrder="1"/>
    </xf>
    <xf numFmtId="176" fontId="141" fillId="47" borderId="24" xfId="51" applyNumberFormat="1" applyFont="1" applyFill="1" applyBorder="1" applyAlignment="1">
      <alignment horizontal="center" vertical="center" wrapText="1" readingOrder="1"/>
    </xf>
    <xf numFmtId="9" fontId="141" fillId="47" borderId="24" xfId="0" applyNumberFormat="1" applyFont="1" applyFill="1" applyBorder="1" applyAlignment="1">
      <alignment horizontal="center" vertical="center" wrapText="1" readingOrder="1"/>
    </xf>
    <xf numFmtId="9" fontId="141" fillId="47" borderId="25" xfId="0" applyNumberFormat="1" applyFont="1" applyFill="1" applyBorder="1" applyAlignment="1">
      <alignment horizontal="center" vertical="center" wrapText="1" readingOrder="1"/>
    </xf>
    <xf numFmtId="0" fontId="138" fillId="47" borderId="23" xfId="0" applyFont="1" applyFill="1" applyBorder="1" applyAlignment="1">
      <alignment horizontal="center" vertical="center" wrapText="1" readingOrder="1"/>
    </xf>
    <xf numFmtId="0" fontId="138" fillId="47" borderId="24" xfId="0" applyFont="1" applyFill="1" applyBorder="1" applyAlignment="1">
      <alignment horizontal="center" vertical="center" wrapText="1" readingOrder="1"/>
    </xf>
    <xf numFmtId="0" fontId="138" fillId="47" borderId="25" xfId="0" applyFont="1" applyFill="1" applyBorder="1" applyAlignment="1">
      <alignment horizontal="center" vertical="center" wrapText="1" readingOrder="1"/>
    </xf>
    <xf numFmtId="0" fontId="139" fillId="44" borderId="0" xfId="0" applyFont="1" applyFill="1" applyAlignment="1">
      <alignment horizontal="left" vertical="center" wrapText="1" readingOrder="1"/>
    </xf>
    <xf numFmtId="171" fontId="137" fillId="49" borderId="81" xfId="2" applyNumberFormat="1" applyFont="1" applyFill="1" applyBorder="1" applyAlignment="1">
      <alignment horizontal="center" vertical="center" wrapText="1" readingOrder="1"/>
    </xf>
    <xf numFmtId="171" fontId="80" fillId="0" borderId="37" xfId="2" applyNumberFormat="1" applyFont="1" applyBorder="1" applyAlignment="1">
      <alignment horizontal="center" vertical="center" wrapText="1" readingOrder="1"/>
    </xf>
    <xf numFmtId="171" fontId="80" fillId="0" borderId="2" xfId="2" applyNumberFormat="1" applyFont="1" applyBorder="1" applyAlignment="1">
      <alignment horizontal="center" vertical="center" wrapText="1" readingOrder="1"/>
    </xf>
    <xf numFmtId="171" fontId="93" fillId="2" borderId="3" xfId="2" applyNumberFormat="1" applyFont="1" applyFill="1" applyBorder="1" applyAlignment="1">
      <alignment horizontal="center" vertical="center" wrapText="1" readingOrder="1"/>
    </xf>
    <xf numFmtId="171" fontId="80" fillId="0" borderId="10" xfId="2" applyNumberFormat="1" applyFont="1" applyBorder="1" applyAlignment="1">
      <alignment horizontal="center" vertical="center" wrapText="1" readingOrder="1"/>
    </xf>
    <xf numFmtId="171" fontId="137" fillId="48" borderId="3" xfId="2" applyNumberFormat="1" applyFont="1" applyFill="1" applyBorder="1" applyAlignment="1">
      <alignment horizontal="center" vertical="center" wrapText="1" readingOrder="1"/>
    </xf>
    <xf numFmtId="171" fontId="80" fillId="0" borderId="3" xfId="2" applyNumberFormat="1" applyFont="1" applyBorder="1" applyAlignment="1">
      <alignment horizontal="center" vertical="center" wrapText="1" readingOrder="1"/>
    </xf>
    <xf numFmtId="171" fontId="82" fillId="0" borderId="2" xfId="2" applyNumberFormat="1" applyFont="1" applyFill="1" applyBorder="1" applyAlignment="1">
      <alignment horizontal="center" vertical="center" wrapText="1" readingOrder="1"/>
    </xf>
    <xf numFmtId="171" fontId="82" fillId="0" borderId="2" xfId="2" applyNumberFormat="1" applyFont="1" applyBorder="1" applyAlignment="1">
      <alignment horizontal="center" vertical="center" wrapText="1" readingOrder="1"/>
    </xf>
    <xf numFmtId="171" fontId="82" fillId="4" borderId="2" xfId="7" applyNumberFormat="1" applyFont="1" applyFill="1" applyBorder="1" applyAlignment="1">
      <alignment horizontal="center" vertical="center" wrapText="1"/>
    </xf>
    <xf numFmtId="0" fontId="135" fillId="47" borderId="2" xfId="0" applyFont="1" applyFill="1" applyBorder="1" applyAlignment="1">
      <alignment horizontal="center" vertical="center" wrapText="1" readingOrder="1"/>
    </xf>
    <xf numFmtId="9" fontId="94" fillId="4" borderId="2" xfId="2" applyFont="1" applyFill="1" applyBorder="1" applyAlignment="1">
      <alignment horizontal="center" vertical="center" readingOrder="1"/>
    </xf>
    <xf numFmtId="177" fontId="86" fillId="48" borderId="2" xfId="0" applyNumberFormat="1" applyFont="1" applyFill="1" applyBorder="1" applyAlignment="1">
      <alignment horizontal="center" vertical="center" readingOrder="1"/>
    </xf>
    <xf numFmtId="176" fontId="135" fillId="47" borderId="2" xfId="0" applyNumberFormat="1" applyFont="1" applyFill="1" applyBorder="1" applyAlignment="1">
      <alignment horizontal="center" vertical="center" wrapText="1" readingOrder="1"/>
    </xf>
    <xf numFmtId="9" fontId="135" fillId="47" borderId="2" xfId="2" applyFont="1" applyFill="1" applyBorder="1" applyAlignment="1">
      <alignment horizontal="center" vertical="center" wrapText="1" readingOrder="1"/>
    </xf>
    <xf numFmtId="0" fontId="135" fillId="47" borderId="23" xfId="0" applyFont="1" applyFill="1" applyBorder="1" applyAlignment="1">
      <alignment horizontal="center" vertical="center" readingOrder="1"/>
    </xf>
    <xf numFmtId="0" fontId="135" fillId="47" borderId="24" xfId="0" applyFont="1" applyFill="1" applyBorder="1" applyAlignment="1">
      <alignment horizontal="center" vertical="center" readingOrder="1"/>
    </xf>
    <xf numFmtId="9" fontId="135" fillId="47" borderId="24" xfId="2" applyFont="1" applyFill="1" applyBorder="1" applyAlignment="1">
      <alignment horizontal="center" vertical="center" readingOrder="1"/>
    </xf>
    <xf numFmtId="177" fontId="89" fillId="46" borderId="33" xfId="0" applyNumberFormat="1" applyFont="1" applyFill="1" applyBorder="1" applyAlignment="1">
      <alignment horizontal="right" vertical="center" readingOrder="1"/>
    </xf>
    <xf numFmtId="177" fontId="98" fillId="0" borderId="2" xfId="0" applyNumberFormat="1" applyFont="1" applyBorder="1" applyAlignment="1">
      <alignment horizontal="right" vertical="center" readingOrder="1"/>
    </xf>
    <xf numFmtId="177" fontId="89" fillId="46" borderId="2" xfId="0" applyNumberFormat="1" applyFont="1" applyFill="1" applyBorder="1" applyAlignment="1">
      <alignment horizontal="right" vertical="center" readingOrder="1"/>
    </xf>
    <xf numFmtId="177" fontId="89" fillId="48" borderId="2" xfId="0" applyNumberFormat="1" applyFont="1" applyFill="1" applyBorder="1" applyAlignment="1">
      <alignment horizontal="right" vertical="center" readingOrder="1"/>
    </xf>
    <xf numFmtId="177" fontId="89" fillId="48" borderId="4" xfId="0" applyNumberFormat="1" applyFont="1" applyFill="1" applyBorder="1" applyAlignment="1">
      <alignment horizontal="right" vertical="center" readingOrder="1"/>
    </xf>
    <xf numFmtId="177" fontId="136" fillId="47" borderId="25" xfId="0" applyNumberFormat="1" applyFont="1" applyFill="1" applyBorder="1" applyAlignment="1">
      <alignment horizontal="right" vertical="center" readingOrder="1"/>
    </xf>
    <xf numFmtId="0" fontId="161" fillId="0" borderId="0" xfId="0" applyFont="1"/>
    <xf numFmtId="177" fontId="94" fillId="0" borderId="33" xfId="0" applyNumberFormat="1" applyFont="1" applyBorder="1" applyAlignment="1">
      <alignment horizontal="right" vertical="center" readingOrder="1"/>
    </xf>
    <xf numFmtId="177" fontId="86" fillId="48" borderId="33" xfId="0" applyNumberFormat="1" applyFont="1" applyFill="1" applyBorder="1" applyAlignment="1">
      <alignment horizontal="right" vertical="center" readingOrder="1"/>
    </xf>
    <xf numFmtId="177" fontId="86" fillId="48" borderId="53" xfId="0" applyNumberFormat="1" applyFont="1" applyFill="1" applyBorder="1" applyAlignment="1">
      <alignment horizontal="right" vertical="center" readingOrder="1"/>
    </xf>
    <xf numFmtId="0" fontId="86" fillId="48" borderId="4" xfId="0" applyFont="1" applyFill="1" applyBorder="1" applyAlignment="1">
      <alignment horizontal="left" vertical="center" wrapText="1" readingOrder="1"/>
    </xf>
    <xf numFmtId="176" fontId="136" fillId="47" borderId="23" xfId="0" applyNumberFormat="1" applyFont="1" applyFill="1" applyBorder="1" applyAlignment="1">
      <alignment horizontal="right" vertical="center" readingOrder="1"/>
    </xf>
    <xf numFmtId="176" fontId="136" fillId="47" borderId="25" xfId="0" applyNumberFormat="1" applyFont="1" applyFill="1" applyBorder="1" applyAlignment="1">
      <alignment horizontal="right" vertical="center" readingOrder="1"/>
    </xf>
    <xf numFmtId="0" fontId="135" fillId="47" borderId="38" xfId="0" applyFont="1" applyFill="1" applyBorder="1" applyAlignment="1">
      <alignment horizontal="center" vertical="center" wrapText="1" readingOrder="1"/>
    </xf>
    <xf numFmtId="0" fontId="135" fillId="47" borderId="20" xfId="0" applyFont="1" applyFill="1" applyBorder="1" applyAlignment="1">
      <alignment horizontal="center" vertical="center" wrapText="1" readingOrder="1"/>
    </xf>
    <xf numFmtId="0" fontId="135" fillId="47" borderId="27" xfId="0" applyFont="1" applyFill="1" applyBorder="1" applyAlignment="1">
      <alignment horizontal="center" vertical="center" wrapText="1" readingOrder="1"/>
    </xf>
    <xf numFmtId="176" fontId="135" fillId="47" borderId="24" xfId="0" applyNumberFormat="1" applyFont="1" applyFill="1" applyBorder="1" applyAlignment="1">
      <alignment horizontal="center" vertical="center" wrapText="1" readingOrder="1"/>
    </xf>
    <xf numFmtId="0" fontId="135" fillId="47" borderId="25" xfId="0" applyFont="1" applyFill="1" applyBorder="1" applyAlignment="1">
      <alignment horizontal="center" vertical="center" wrapText="1" readingOrder="1"/>
    </xf>
    <xf numFmtId="177" fontId="94" fillId="0" borderId="48" xfId="0" applyNumberFormat="1" applyFont="1" applyBorder="1" applyAlignment="1">
      <alignment horizontal="right" vertical="center" readingOrder="1"/>
    </xf>
    <xf numFmtId="177" fontId="86" fillId="48" borderId="9" xfId="0" applyNumberFormat="1" applyFont="1" applyFill="1" applyBorder="1" applyAlignment="1">
      <alignment horizontal="right" vertical="center" readingOrder="1"/>
    </xf>
    <xf numFmtId="177" fontId="86" fillId="48" borderId="11" xfId="0" applyNumberFormat="1" applyFont="1" applyFill="1" applyBorder="1" applyAlignment="1">
      <alignment horizontal="right" vertical="center" readingOrder="1"/>
    </xf>
    <xf numFmtId="177" fontId="136" fillId="47" borderId="22" xfId="0" applyNumberFormat="1" applyFont="1" applyFill="1" applyBorder="1" applyAlignment="1">
      <alignment horizontal="right" vertical="center" readingOrder="1"/>
    </xf>
    <xf numFmtId="9" fontId="86" fillId="48" borderId="4" xfId="2" applyFont="1" applyFill="1" applyBorder="1" applyAlignment="1">
      <alignment vertical="center" readingOrder="1"/>
    </xf>
    <xf numFmtId="177" fontId="86" fillId="48" borderId="4" xfId="0" applyNumberFormat="1" applyFont="1" applyFill="1" applyBorder="1" applyAlignment="1">
      <alignment horizontal="left" vertical="center" wrapText="1" readingOrder="1"/>
    </xf>
    <xf numFmtId="177" fontId="86" fillId="48" borderId="4" xfId="2" applyNumberFormat="1" applyFont="1" applyFill="1" applyBorder="1" applyAlignment="1">
      <alignment horizontal="right" vertical="center" readingOrder="1"/>
    </xf>
    <xf numFmtId="9" fontId="86" fillId="48" borderId="7" xfId="2" applyFont="1" applyFill="1" applyBorder="1" applyAlignment="1">
      <alignment horizontal="center" vertical="center" readingOrder="1"/>
    </xf>
    <xf numFmtId="0" fontId="135" fillId="47" borderId="26" xfId="0" applyFont="1" applyFill="1" applyBorder="1" applyAlignment="1">
      <alignment horizontal="center" vertical="center" readingOrder="1"/>
    </xf>
    <xf numFmtId="0" fontId="102" fillId="4" borderId="29" xfId="0" applyFont="1" applyFill="1" applyBorder="1" applyAlignment="1">
      <alignment horizontal="left" vertical="center" wrapText="1" readingOrder="1"/>
    </xf>
    <xf numFmtId="9" fontId="110" fillId="51" borderId="31" xfId="7" applyFont="1" applyFill="1" applyBorder="1" applyAlignment="1">
      <alignment horizontal="center" vertical="center" wrapText="1" readingOrder="1"/>
    </xf>
    <xf numFmtId="9" fontId="106" fillId="51" borderId="2" xfId="7" applyFont="1" applyFill="1" applyBorder="1" applyAlignment="1">
      <alignment horizontal="center" vertical="center" wrapText="1" readingOrder="1"/>
    </xf>
    <xf numFmtId="9" fontId="110" fillId="0" borderId="2" xfId="7" applyFont="1" applyFill="1" applyBorder="1" applyAlignment="1">
      <alignment horizontal="center" vertical="center" wrapText="1" readingOrder="1"/>
    </xf>
    <xf numFmtId="9" fontId="106" fillId="46" borderId="2" xfId="7" applyFont="1" applyFill="1" applyBorder="1" applyAlignment="1">
      <alignment horizontal="center" vertical="center" wrapText="1" readingOrder="1"/>
    </xf>
    <xf numFmtId="9" fontId="110" fillId="51" borderId="2" xfId="7" applyFont="1" applyFill="1" applyBorder="1" applyAlignment="1">
      <alignment horizontal="center" vertical="center" wrapText="1" readingOrder="1"/>
    </xf>
    <xf numFmtId="9" fontId="110" fillId="0" borderId="2" xfId="2" applyFont="1" applyFill="1" applyBorder="1" applyAlignment="1">
      <alignment horizontal="center" vertical="center" wrapText="1" readingOrder="1"/>
    </xf>
    <xf numFmtId="9" fontId="105" fillId="0" borderId="2" xfId="2" applyFont="1" applyFill="1" applyBorder="1" applyAlignment="1">
      <alignment horizontal="center" vertical="center" wrapText="1" readingOrder="1"/>
    </xf>
    <xf numFmtId="9" fontId="105" fillId="48" borderId="2" xfId="7" applyFont="1" applyFill="1" applyBorder="1" applyAlignment="1">
      <alignment horizontal="center" vertical="center" wrapText="1" readingOrder="1"/>
    </xf>
    <xf numFmtId="9" fontId="105" fillId="41" borderId="6" xfId="7" applyFont="1" applyFill="1" applyBorder="1" applyAlignment="1">
      <alignment horizontal="center" vertical="center" wrapText="1" readingOrder="1"/>
    </xf>
    <xf numFmtId="0" fontId="94" fillId="0" borderId="2" xfId="2" applyNumberFormat="1" applyFont="1" applyFill="1" applyBorder="1" applyAlignment="1">
      <alignment horizontal="center" vertical="center" readingOrder="1"/>
    </xf>
    <xf numFmtId="177" fontId="94" fillId="3" borderId="2" xfId="0" applyNumberFormat="1" applyFont="1" applyFill="1" applyBorder="1" applyAlignment="1">
      <alignment horizontal="right" vertical="center" readingOrder="1"/>
    </xf>
    <xf numFmtId="176" fontId="87" fillId="0" borderId="0" xfId="0" applyNumberFormat="1" applyFont="1" applyAlignment="1">
      <alignment horizontal="center" readingOrder="1"/>
    </xf>
    <xf numFmtId="0" fontId="102" fillId="0" borderId="0" xfId="0" applyFont="1" applyAlignment="1">
      <alignment horizontal="center" readingOrder="1"/>
    </xf>
    <xf numFmtId="3" fontId="157" fillId="0" borderId="0" xfId="0" applyNumberFormat="1" applyFont="1" applyAlignment="1">
      <alignment horizontal="center" readingOrder="1"/>
    </xf>
    <xf numFmtId="3" fontId="102" fillId="0" borderId="0" xfId="0" applyNumberFormat="1" applyFont="1" applyAlignment="1">
      <alignment horizontal="center" readingOrder="1"/>
    </xf>
    <xf numFmtId="9" fontId="0" fillId="0" borderId="0" xfId="2" applyFont="1" applyFill="1" applyBorder="1" applyAlignment="1">
      <alignment horizontal="center"/>
    </xf>
    <xf numFmtId="43" fontId="0" fillId="0" borderId="0" xfId="1" applyFont="1" applyFill="1" applyAlignment="1"/>
    <xf numFmtId="176" fontId="0" fillId="0" borderId="0" xfId="0" applyNumberFormat="1" applyAlignment="1">
      <alignment horizontal="left"/>
    </xf>
    <xf numFmtId="0" fontId="136" fillId="47" borderId="24" xfId="2" applyNumberFormat="1" applyFont="1" applyFill="1" applyBorder="1" applyAlignment="1">
      <alignment horizontal="center" vertical="center" readingOrder="1"/>
    </xf>
    <xf numFmtId="176" fontId="94" fillId="53" borderId="2" xfId="0" applyNumberFormat="1" applyFont="1" applyFill="1" applyBorder="1" applyAlignment="1">
      <alignment horizontal="right" vertical="center" readingOrder="1"/>
    </xf>
    <xf numFmtId="177" fontId="98" fillId="53" borderId="2" xfId="0" applyNumberFormat="1" applyFont="1" applyFill="1" applyBorder="1" applyAlignment="1">
      <alignment horizontal="right" vertical="center" readingOrder="1"/>
    </xf>
    <xf numFmtId="177" fontId="94" fillId="54" borderId="2" xfId="0" applyNumberFormat="1" applyFont="1" applyFill="1" applyBorder="1" applyAlignment="1">
      <alignment horizontal="right" vertical="center" readingOrder="1"/>
    </xf>
    <xf numFmtId="177" fontId="98" fillId="54" borderId="2" xfId="0" applyNumberFormat="1" applyFont="1" applyFill="1" applyBorder="1" applyAlignment="1">
      <alignment horizontal="right" vertical="center" readingOrder="1"/>
    </xf>
    <xf numFmtId="177" fontId="98" fillId="55" borderId="2" xfId="0" applyNumberFormat="1" applyFont="1" applyFill="1" applyBorder="1" applyAlignment="1">
      <alignment horizontal="right" vertical="center" readingOrder="1"/>
    </xf>
    <xf numFmtId="177" fontId="98" fillId="55" borderId="6" xfId="0" applyNumberFormat="1" applyFont="1" applyFill="1" applyBorder="1" applyAlignment="1">
      <alignment horizontal="right" vertical="center" readingOrder="1"/>
    </xf>
    <xf numFmtId="177" fontId="94" fillId="55" borderId="37" xfId="0" applyNumberFormat="1" applyFont="1" applyFill="1" applyBorder="1" applyAlignment="1">
      <alignment horizontal="right" vertical="center" readingOrder="1"/>
    </xf>
    <xf numFmtId="177" fontId="94" fillId="54" borderId="6" xfId="0" applyNumberFormat="1" applyFont="1" applyFill="1" applyBorder="1" applyAlignment="1">
      <alignment horizontal="right" vertical="center" readingOrder="1"/>
    </xf>
    <xf numFmtId="177" fontId="94" fillId="55" borderId="33" xfId="0" applyNumberFormat="1" applyFont="1" applyFill="1" applyBorder="1" applyAlignment="1">
      <alignment horizontal="right" vertical="center" readingOrder="1"/>
    </xf>
    <xf numFmtId="177" fontId="94" fillId="56" borderId="31" xfId="0" applyNumberFormat="1" applyFont="1" applyFill="1" applyBorder="1" applyAlignment="1">
      <alignment horizontal="right" vertical="center" readingOrder="1"/>
    </xf>
    <xf numFmtId="177" fontId="94" fillId="57" borderId="33" xfId="0" applyNumberFormat="1" applyFont="1" applyFill="1" applyBorder="1" applyAlignment="1">
      <alignment horizontal="right" vertical="center" readingOrder="1"/>
    </xf>
    <xf numFmtId="177" fontId="94" fillId="57" borderId="6" xfId="0" applyNumberFormat="1" applyFont="1" applyFill="1" applyBorder="1" applyAlignment="1">
      <alignment horizontal="right" vertical="center" readingOrder="1"/>
    </xf>
    <xf numFmtId="177" fontId="94" fillId="57" borderId="37" xfId="0" applyNumberFormat="1" applyFont="1" applyFill="1" applyBorder="1" applyAlignment="1">
      <alignment horizontal="right" vertical="center" readingOrder="1"/>
    </xf>
    <xf numFmtId="177" fontId="94" fillId="57" borderId="2" xfId="0" applyNumberFormat="1" applyFont="1" applyFill="1" applyBorder="1" applyAlignment="1">
      <alignment horizontal="right" vertical="center" readingOrder="1"/>
    </xf>
    <xf numFmtId="177" fontId="94" fillId="54" borderId="37" xfId="0" applyNumberFormat="1" applyFont="1" applyFill="1" applyBorder="1" applyAlignment="1">
      <alignment horizontal="right" vertical="center" readingOrder="1"/>
    </xf>
    <xf numFmtId="9" fontId="105" fillId="51" borderId="2" xfId="7" applyFont="1" applyFill="1" applyBorder="1" applyAlignment="1">
      <alignment horizontal="center" vertical="center" wrapText="1" readingOrder="1"/>
    </xf>
    <xf numFmtId="9" fontId="105" fillId="49" borderId="2" xfId="7" applyFont="1" applyFill="1" applyBorder="1" applyAlignment="1">
      <alignment horizontal="center" vertical="center" wrapText="1" readingOrder="1"/>
    </xf>
    <xf numFmtId="9" fontId="110" fillId="3" borderId="34" xfId="7" applyFont="1" applyFill="1" applyBorder="1" applyAlignment="1">
      <alignment horizontal="center" vertical="center" wrapText="1" readingOrder="1"/>
    </xf>
    <xf numFmtId="9" fontId="110" fillId="51" borderId="25" xfId="7" applyFont="1" applyFill="1" applyBorder="1" applyAlignment="1">
      <alignment horizontal="center" vertical="center" wrapText="1" readingOrder="1"/>
    </xf>
    <xf numFmtId="9" fontId="105" fillId="0" borderId="2" xfId="7" applyFont="1" applyFill="1" applyBorder="1" applyAlignment="1">
      <alignment horizontal="center" vertical="center" wrapText="1" readingOrder="1"/>
    </xf>
    <xf numFmtId="9" fontId="110" fillId="52" borderId="2" xfId="7" applyFont="1" applyFill="1" applyBorder="1" applyAlignment="1">
      <alignment horizontal="center" vertical="center" wrapText="1" readingOrder="1"/>
    </xf>
    <xf numFmtId="9" fontId="105" fillId="3" borderId="2" xfId="7" applyFont="1" applyFill="1" applyBorder="1" applyAlignment="1">
      <alignment horizontal="center" vertical="center" wrapText="1" readingOrder="1"/>
    </xf>
    <xf numFmtId="9" fontId="105" fillId="41" borderId="2" xfId="7" applyFont="1" applyFill="1" applyBorder="1" applyAlignment="1">
      <alignment horizontal="center" vertical="center" wrapText="1" readingOrder="1"/>
    </xf>
    <xf numFmtId="9" fontId="110" fillId="41" borderId="6" xfId="7" applyFont="1" applyFill="1" applyBorder="1" applyAlignment="1">
      <alignment horizontal="center" vertical="center" wrapText="1" readingOrder="1"/>
    </xf>
    <xf numFmtId="9" fontId="80" fillId="4" borderId="2" xfId="2" applyFont="1" applyFill="1" applyBorder="1" applyAlignment="1">
      <alignment horizontal="center" vertical="center" wrapText="1" readingOrder="1"/>
    </xf>
    <xf numFmtId="9" fontId="80" fillId="4" borderId="3" xfId="2" applyFont="1" applyFill="1" applyBorder="1" applyAlignment="1">
      <alignment horizontal="center" vertical="center" wrapText="1" readingOrder="1"/>
    </xf>
    <xf numFmtId="177" fontId="98" fillId="4" borderId="2" xfId="0" applyNumberFormat="1" applyFont="1" applyFill="1" applyBorder="1" applyAlignment="1">
      <alignment horizontal="right" vertical="center" readingOrder="1"/>
    </xf>
    <xf numFmtId="0" fontId="142" fillId="44" borderId="20" xfId="0" applyFont="1" applyFill="1" applyBorder="1" applyAlignment="1">
      <alignment horizontal="center" vertical="center" wrapText="1" readingOrder="1"/>
    </xf>
    <xf numFmtId="0" fontId="142" fillId="44" borderId="21" xfId="0" applyFont="1" applyFill="1" applyBorder="1" applyAlignment="1">
      <alignment horizontal="center" vertical="center" wrapText="1" readingOrder="1"/>
    </xf>
    <xf numFmtId="175" fontId="146" fillId="0" borderId="0" xfId="0" applyNumberFormat="1" applyFont="1" applyAlignment="1">
      <alignment horizontal="center"/>
    </xf>
    <xf numFmtId="175" fontId="78" fillId="0" borderId="0" xfId="0" applyNumberFormat="1" applyFont="1" applyAlignment="1">
      <alignment horizontal="center" wrapText="1"/>
    </xf>
    <xf numFmtId="0" fontId="104" fillId="47" borderId="56" xfId="0" applyFont="1" applyFill="1" applyBorder="1" applyAlignment="1">
      <alignment horizontal="center" vertical="center" wrapText="1" readingOrder="1"/>
    </xf>
    <xf numFmtId="0" fontId="104" fillId="47" borderId="0" xfId="0" applyFont="1" applyFill="1" applyAlignment="1">
      <alignment horizontal="center" vertical="center" wrapText="1" readingOrder="1"/>
    </xf>
    <xf numFmtId="0" fontId="145" fillId="0" borderId="17" xfId="0" applyFont="1" applyBorder="1" applyAlignment="1">
      <alignment horizontal="left" vertical="center" wrapText="1" readingOrder="1"/>
    </xf>
    <xf numFmtId="0" fontId="145" fillId="0" borderId="18" xfId="0" applyFont="1" applyBorder="1" applyAlignment="1">
      <alignment horizontal="left" vertical="center" wrapText="1" readingOrder="1"/>
    </xf>
    <xf numFmtId="175" fontId="78" fillId="0" borderId="15" xfId="0" applyNumberFormat="1" applyFont="1" applyBorder="1" applyAlignment="1">
      <alignment horizontal="center" wrapText="1"/>
    </xf>
    <xf numFmtId="0" fontId="77" fillId="0" borderId="13" xfId="0" applyFont="1" applyBorder="1" applyAlignment="1">
      <alignment horizontal="left" vertical="top" readingOrder="1"/>
    </xf>
    <xf numFmtId="0" fontId="86" fillId="4" borderId="35" xfId="0" applyFont="1" applyFill="1" applyBorder="1" applyAlignment="1">
      <alignment horizontal="center" vertical="center" wrapText="1" readingOrder="1"/>
    </xf>
    <xf numFmtId="0" fontId="86" fillId="4" borderId="49" xfId="0" applyFont="1" applyFill="1" applyBorder="1" applyAlignment="1">
      <alignment horizontal="center" vertical="center" wrapText="1" readingOrder="1"/>
    </xf>
    <xf numFmtId="0" fontId="136" fillId="4" borderId="50" xfId="0" applyFont="1" applyFill="1" applyBorder="1" applyAlignment="1">
      <alignment horizontal="center" vertical="center" wrapText="1" readingOrder="1"/>
    </xf>
    <xf numFmtId="0" fontId="86" fillId="0" borderId="35" xfId="0" applyFont="1" applyBorder="1" applyAlignment="1">
      <alignment horizontal="center" vertical="center" wrapText="1" readingOrder="1"/>
    </xf>
    <xf numFmtId="0" fontId="86" fillId="0" borderId="50" xfId="0" applyFont="1" applyBorder="1" applyAlignment="1">
      <alignment horizontal="center" vertical="center" wrapText="1" readingOrder="1"/>
    </xf>
    <xf numFmtId="0" fontId="86" fillId="0" borderId="36" xfId="0" applyFont="1" applyBorder="1" applyAlignment="1">
      <alignment horizontal="center" vertical="center" wrapText="1" readingOrder="1"/>
    </xf>
    <xf numFmtId="0" fontId="86" fillId="0" borderId="45" xfId="0" applyFont="1" applyBorder="1" applyAlignment="1">
      <alignment horizontal="center" vertical="center" wrapText="1" readingOrder="1"/>
    </xf>
    <xf numFmtId="0" fontId="114" fillId="0" borderId="21" xfId="0" applyFont="1" applyBorder="1" applyAlignment="1">
      <alignment horizontal="left" vertical="top" readingOrder="1"/>
    </xf>
    <xf numFmtId="0" fontId="159" fillId="0" borderId="21" xfId="0" applyFont="1" applyBorder="1" applyAlignment="1">
      <alignment horizontal="left" vertical="top" readingOrder="1"/>
    </xf>
    <xf numFmtId="0" fontId="86" fillId="4" borderId="30" xfId="0" applyFont="1" applyFill="1" applyBorder="1" applyAlignment="1">
      <alignment horizontal="center" vertical="center" wrapText="1" readingOrder="1"/>
    </xf>
    <xf numFmtId="0" fontId="86" fillId="4" borderId="32" xfId="0" applyFont="1" applyFill="1" applyBorder="1" applyAlignment="1">
      <alignment horizontal="center" vertical="center" wrapText="1" readingOrder="1"/>
    </xf>
    <xf numFmtId="0" fontId="86" fillId="4" borderId="45" xfId="0" applyFont="1" applyFill="1" applyBorder="1" applyAlignment="1">
      <alignment horizontal="center" vertical="center" wrapText="1" readingOrder="1"/>
    </xf>
    <xf numFmtId="0" fontId="114" fillId="0" borderId="0" xfId="0" applyFont="1" applyAlignment="1">
      <alignment horizontal="left" vertical="top" readingOrder="1"/>
    </xf>
    <xf numFmtId="0" fontId="159" fillId="0" borderId="0" xfId="0" applyFont="1" applyAlignment="1">
      <alignment horizontal="left" vertical="top" readingOrder="1"/>
    </xf>
    <xf numFmtId="0" fontId="114" fillId="0" borderId="13" xfId="0" applyFont="1" applyBorder="1" applyAlignment="1">
      <alignment horizontal="left" vertical="top" readingOrder="1"/>
    </xf>
    <xf numFmtId="0" fontId="159" fillId="0" borderId="13" xfId="0" applyFont="1" applyBorder="1" applyAlignment="1">
      <alignment horizontal="left" vertical="top" readingOrder="1"/>
    </xf>
    <xf numFmtId="0" fontId="86" fillId="0" borderId="32" xfId="0" applyFont="1" applyBorder="1" applyAlignment="1">
      <alignment horizontal="center" vertical="center" wrapText="1" readingOrder="1"/>
    </xf>
    <xf numFmtId="0" fontId="86" fillId="0" borderId="49" xfId="0" applyFont="1" applyBorder="1" applyAlignment="1">
      <alignment horizontal="center" vertical="center" wrapText="1" readingOrder="1"/>
    </xf>
    <xf numFmtId="0" fontId="136" fillId="47" borderId="20" xfId="0" applyFont="1" applyFill="1" applyBorder="1" applyAlignment="1">
      <alignment horizontal="center" vertical="center" readingOrder="1"/>
    </xf>
    <xf numFmtId="0" fontId="136" fillId="47" borderId="27" xfId="0" applyFont="1" applyFill="1" applyBorder="1" applyAlignment="1">
      <alignment horizontal="center" vertical="center" readingOrder="1"/>
    </xf>
    <xf numFmtId="0" fontId="143" fillId="0" borderId="12" xfId="0" applyFont="1" applyBorder="1" applyAlignment="1">
      <alignment horizontal="center" vertical="center" readingOrder="1"/>
    </xf>
    <xf numFmtId="0" fontId="143" fillId="0" borderId="13" xfId="0" applyFont="1" applyBorder="1" applyAlignment="1">
      <alignment horizontal="center" vertical="center" readingOrder="1"/>
    </xf>
    <xf numFmtId="0" fontId="143" fillId="0" borderId="14" xfId="0" applyFont="1" applyBorder="1" applyAlignment="1">
      <alignment horizontal="center" vertical="center" readingOrder="1"/>
    </xf>
    <xf numFmtId="0" fontId="143" fillId="0" borderId="15" xfId="0" applyFont="1" applyBorder="1" applyAlignment="1">
      <alignment horizontal="center" vertical="center" readingOrder="1"/>
    </xf>
    <xf numFmtId="0" fontId="143" fillId="0" borderId="0" xfId="0" applyFont="1" applyAlignment="1">
      <alignment horizontal="center" vertical="center" readingOrder="1"/>
    </xf>
    <xf numFmtId="0" fontId="143" fillId="0" borderId="16" xfId="0" applyFont="1" applyBorder="1" applyAlignment="1">
      <alignment horizontal="center" vertical="center" readingOrder="1"/>
    </xf>
    <xf numFmtId="0" fontId="143" fillId="0" borderId="17" xfId="0" applyFont="1" applyBorder="1" applyAlignment="1">
      <alignment horizontal="center" vertical="center" readingOrder="1"/>
    </xf>
    <xf numFmtId="0" fontId="143" fillId="0" borderId="18" xfId="0" applyFont="1" applyBorder="1" applyAlignment="1">
      <alignment horizontal="center" vertical="center" readingOrder="1"/>
    </xf>
    <xf numFmtId="0" fontId="143" fillId="0" borderId="19" xfId="0" applyFont="1" applyBorder="1" applyAlignment="1">
      <alignment horizontal="center" vertical="center" readingOrder="1"/>
    </xf>
    <xf numFmtId="0" fontId="87" fillId="0" borderId="30" xfId="0" applyFont="1" applyBorder="1" applyAlignment="1">
      <alignment horizontal="center" vertical="center" wrapText="1" readingOrder="1"/>
    </xf>
    <xf numFmtId="0" fontId="87" fillId="0" borderId="45" xfId="0" applyFont="1" applyBorder="1" applyAlignment="1">
      <alignment horizontal="center" vertical="center" wrapText="1" readingOrder="1"/>
    </xf>
    <xf numFmtId="177" fontId="86" fillId="48" borderId="7" xfId="0" applyNumberFormat="1" applyFont="1" applyFill="1" applyBorder="1" applyAlignment="1">
      <alignment horizontal="center" vertical="center" readingOrder="1"/>
    </xf>
    <xf numFmtId="177" fontId="86" fillId="48" borderId="47" xfId="0" applyNumberFormat="1" applyFont="1" applyFill="1" applyBorder="1" applyAlignment="1">
      <alignment horizontal="center" vertical="center" readingOrder="1"/>
    </xf>
    <xf numFmtId="177" fontId="86" fillId="48" borderId="3" xfId="0" applyNumberFormat="1" applyFont="1" applyFill="1" applyBorder="1" applyAlignment="1">
      <alignment horizontal="center" vertical="center" readingOrder="1"/>
    </xf>
    <xf numFmtId="177" fontId="86" fillId="48" borderId="9" xfId="0" applyNumberFormat="1" applyFont="1" applyFill="1" applyBorder="1" applyAlignment="1">
      <alignment horizontal="center" vertical="center" readingOrder="1"/>
    </xf>
    <xf numFmtId="0" fontId="136" fillId="47" borderId="21" xfId="0" applyFont="1" applyFill="1" applyBorder="1" applyAlignment="1">
      <alignment horizontal="center" vertical="center" readingOrder="1"/>
    </xf>
    <xf numFmtId="15" fontId="101" fillId="0" borderId="15" xfId="0" applyNumberFormat="1" applyFont="1" applyBorder="1" applyAlignment="1">
      <alignment horizontal="center" vertical="center" readingOrder="1"/>
    </xf>
    <xf numFmtId="15" fontId="101" fillId="0" borderId="0" xfId="0" applyNumberFormat="1" applyFont="1" applyAlignment="1">
      <alignment horizontal="center" vertical="center" readingOrder="1"/>
    </xf>
    <xf numFmtId="15" fontId="158" fillId="0" borderId="0" xfId="0" applyNumberFormat="1" applyFont="1" applyAlignment="1">
      <alignment horizontal="center" vertical="center" readingOrder="1"/>
    </xf>
    <xf numFmtId="175" fontId="101" fillId="0" borderId="15" xfId="0" applyNumberFormat="1" applyFont="1" applyBorder="1" applyAlignment="1">
      <alignment horizontal="center" vertical="center" readingOrder="1"/>
    </xf>
    <xf numFmtId="175" fontId="101" fillId="0" borderId="0" xfId="0" applyNumberFormat="1" applyFont="1" applyAlignment="1">
      <alignment horizontal="center" vertical="center" readingOrder="1"/>
    </xf>
    <xf numFmtId="175" fontId="158" fillId="0" borderId="0" xfId="0" applyNumberFormat="1" applyFont="1" applyAlignment="1">
      <alignment horizontal="center" vertical="center" readingOrder="1"/>
    </xf>
    <xf numFmtId="175" fontId="100" fillId="0" borderId="15" xfId="0" applyNumberFormat="1" applyFont="1" applyBorder="1" applyAlignment="1">
      <alignment horizontal="center" vertical="center" readingOrder="1"/>
    </xf>
    <xf numFmtId="175" fontId="100" fillId="0" borderId="0" xfId="0" applyNumberFormat="1" applyFont="1" applyAlignment="1">
      <alignment horizontal="center" vertical="center" readingOrder="1"/>
    </xf>
    <xf numFmtId="175" fontId="135" fillId="0" borderId="0" xfId="0" applyNumberFormat="1" applyFont="1" applyAlignment="1">
      <alignment horizontal="center" vertical="center" readingOrder="1"/>
    </xf>
    <xf numFmtId="0" fontId="114" fillId="0" borderId="18" xfId="0" applyFont="1" applyBorder="1" applyAlignment="1">
      <alignment horizontal="left" vertical="top" readingOrder="1"/>
    </xf>
    <xf numFmtId="0" fontId="159" fillId="0" borderId="18" xfId="0" applyFont="1" applyBorder="1" applyAlignment="1">
      <alignment horizontal="left" vertical="top" readingOrder="1"/>
    </xf>
    <xf numFmtId="0" fontId="86" fillId="0" borderId="30" xfId="0" applyFont="1" applyBorder="1" applyAlignment="1">
      <alignment horizontal="center" vertical="center" wrapText="1" readingOrder="1"/>
    </xf>
    <xf numFmtId="0" fontId="86" fillId="0" borderId="80" xfId="0" applyFont="1" applyBorder="1" applyAlignment="1">
      <alignment horizontal="center" vertical="center" wrapText="1" readingOrder="1"/>
    </xf>
    <xf numFmtId="0" fontId="86" fillId="0" borderId="44" xfId="0" applyFont="1" applyBorder="1" applyAlignment="1">
      <alignment horizontal="center" vertical="center" wrapText="1" readingOrder="1"/>
    </xf>
    <xf numFmtId="0" fontId="136" fillId="0" borderId="45" xfId="0" applyFont="1" applyBorder="1" applyAlignment="1">
      <alignment horizontal="center" vertical="center" wrapText="1" readingOrder="1"/>
    </xf>
    <xf numFmtId="0" fontId="86" fillId="0" borderId="0" xfId="0" applyFont="1" applyAlignment="1">
      <alignment horizontal="center" vertical="center" wrapText="1" readingOrder="1"/>
    </xf>
    <xf numFmtId="0" fontId="86" fillId="0" borderId="15" xfId="0" applyFont="1" applyBorder="1" applyAlignment="1">
      <alignment horizontal="center" vertical="center" wrapText="1" readingOrder="1"/>
    </xf>
    <xf numFmtId="0" fontId="86" fillId="0" borderId="46" xfId="0" applyFont="1" applyBorder="1" applyAlignment="1">
      <alignment horizontal="center" vertical="center" wrapText="1" readingOrder="1"/>
    </xf>
    <xf numFmtId="0" fontId="86" fillId="4" borderId="36" xfId="0" applyFont="1" applyFill="1" applyBorder="1" applyAlignment="1">
      <alignment horizontal="center" vertical="center" wrapText="1" readingOrder="1"/>
    </xf>
    <xf numFmtId="0" fontId="136" fillId="4" borderId="45" xfId="0" applyFont="1" applyFill="1" applyBorder="1" applyAlignment="1">
      <alignment horizontal="center" vertical="center" wrapText="1" readingOrder="1"/>
    </xf>
    <xf numFmtId="0" fontId="136" fillId="0" borderId="50" xfId="0" applyFont="1" applyBorder="1" applyAlignment="1">
      <alignment horizontal="center" vertical="center" wrapText="1" readingOrder="1"/>
    </xf>
    <xf numFmtId="0" fontId="86" fillId="4" borderId="50" xfId="0" applyFont="1" applyFill="1" applyBorder="1" applyAlignment="1">
      <alignment horizontal="center" vertical="center" wrapText="1" readingOrder="1"/>
    </xf>
    <xf numFmtId="0" fontId="153" fillId="0" borderId="0" xfId="0" applyFont="1" applyAlignment="1">
      <alignment horizontal="left" vertical="top" readingOrder="1"/>
    </xf>
    <xf numFmtId="177" fontId="86" fillId="48" borderId="67" xfId="0" applyNumberFormat="1" applyFont="1" applyFill="1" applyBorder="1" applyAlignment="1">
      <alignment horizontal="center" vertical="center" readingOrder="1"/>
    </xf>
    <xf numFmtId="177" fontId="86" fillId="48" borderId="44" xfId="0" applyNumberFormat="1" applyFont="1" applyFill="1" applyBorder="1" applyAlignment="1">
      <alignment horizontal="center" vertical="center" readingOrder="1"/>
    </xf>
    <xf numFmtId="176" fontId="86" fillId="48" borderId="45" xfId="0" applyNumberFormat="1" applyFont="1" applyFill="1" applyBorder="1" applyAlignment="1">
      <alignment horizontal="center" vertical="center" readingOrder="1"/>
    </xf>
    <xf numFmtId="176" fontId="86" fillId="48" borderId="52" xfId="0" applyNumberFormat="1" applyFont="1" applyFill="1" applyBorder="1" applyAlignment="1">
      <alignment horizontal="center" vertical="center" readingOrder="1"/>
    </xf>
    <xf numFmtId="0" fontId="86" fillId="0" borderId="12" xfId="0" applyFont="1" applyBorder="1" applyAlignment="1">
      <alignment horizontal="center" vertical="center" wrapText="1" readingOrder="1"/>
    </xf>
    <xf numFmtId="0" fontId="136" fillId="0" borderId="17" xfId="0" applyFont="1" applyBorder="1" applyAlignment="1">
      <alignment horizontal="center" vertical="center" wrapText="1" readingOrder="1"/>
    </xf>
    <xf numFmtId="0" fontId="136" fillId="47" borderId="81" xfId="0" applyFont="1" applyFill="1" applyBorder="1" applyAlignment="1">
      <alignment horizontal="center" vertical="center" readingOrder="1"/>
    </xf>
    <xf numFmtId="0" fontId="136" fillId="47" borderId="83" xfId="0" applyFont="1" applyFill="1" applyBorder="1" applyAlignment="1">
      <alignment horizontal="center" vertical="center" readingOrder="1"/>
    </xf>
    <xf numFmtId="0" fontId="136" fillId="47" borderId="52" xfId="0" applyFont="1" applyFill="1" applyBorder="1" applyAlignment="1">
      <alignment horizontal="center" vertical="center" readingOrder="1"/>
    </xf>
    <xf numFmtId="177" fontId="86" fillId="48" borderId="4" xfId="0" applyNumberFormat="1" applyFont="1" applyFill="1" applyBorder="1" applyAlignment="1">
      <alignment horizontal="center" vertical="center" readingOrder="1"/>
    </xf>
    <xf numFmtId="0" fontId="86" fillId="48" borderId="3" xfId="0" applyFont="1" applyFill="1" applyBorder="1" applyAlignment="1">
      <alignment horizontal="center" vertical="center" wrapText="1" readingOrder="1"/>
    </xf>
    <xf numFmtId="0" fontId="86" fillId="48" borderId="8" xfId="0" applyFont="1" applyFill="1" applyBorder="1" applyAlignment="1">
      <alignment horizontal="center" vertical="center" wrapText="1" readingOrder="1"/>
    </xf>
    <xf numFmtId="0" fontId="86" fillId="48" borderId="9" xfId="0" applyFont="1" applyFill="1" applyBorder="1" applyAlignment="1">
      <alignment horizontal="center" vertical="center" wrapText="1" readingOrder="1"/>
    </xf>
    <xf numFmtId="0" fontId="86" fillId="48" borderId="7" xfId="0" applyFont="1" applyFill="1" applyBorder="1" applyAlignment="1">
      <alignment horizontal="center" vertical="center" wrapText="1" readingOrder="1"/>
    </xf>
    <xf numFmtId="0" fontId="86" fillId="48" borderId="51" xfId="0" applyFont="1" applyFill="1" applyBorder="1" applyAlignment="1">
      <alignment horizontal="center" vertical="center" wrapText="1" readingOrder="1"/>
    </xf>
    <xf numFmtId="0" fontId="86" fillId="48" borderId="47" xfId="0" applyFont="1" applyFill="1" applyBorder="1" applyAlignment="1">
      <alignment horizontal="center" vertical="center" wrapText="1" readingOrder="1"/>
    </xf>
    <xf numFmtId="177" fontId="86" fillId="48" borderId="2" xfId="0" applyNumberFormat="1" applyFont="1" applyFill="1" applyBorder="1" applyAlignment="1">
      <alignment horizontal="center" vertical="center" readingOrder="1"/>
    </xf>
    <xf numFmtId="0" fontId="86" fillId="46" borderId="3" xfId="0" applyFont="1" applyFill="1" applyBorder="1" applyAlignment="1">
      <alignment horizontal="center" vertical="center" wrapText="1" readingOrder="1"/>
    </xf>
    <xf numFmtId="0" fontId="86" fillId="46" borderId="8" xfId="0" applyFont="1" applyFill="1" applyBorder="1" applyAlignment="1">
      <alignment horizontal="center" vertical="center" wrapText="1" readingOrder="1"/>
    </xf>
    <xf numFmtId="0" fontId="86" fillId="46" borderId="9" xfId="0" applyFont="1" applyFill="1" applyBorder="1" applyAlignment="1">
      <alignment horizontal="center" vertical="center" wrapText="1" readingOrder="1"/>
    </xf>
    <xf numFmtId="0" fontId="86" fillId="46" borderId="56" xfId="0" applyFont="1" applyFill="1" applyBorder="1" applyAlignment="1">
      <alignment horizontal="center" vertical="center" wrapText="1" readingOrder="1"/>
    </xf>
    <xf numFmtId="0" fontId="86" fillId="46" borderId="0" xfId="0" applyFont="1" applyFill="1" applyAlignment="1">
      <alignment horizontal="center" vertical="center" wrapText="1" readingOrder="1"/>
    </xf>
    <xf numFmtId="0" fontId="86" fillId="46" borderId="11" xfId="0" applyFont="1" applyFill="1" applyBorder="1" applyAlignment="1">
      <alignment horizontal="center" vertical="center" wrapText="1" readingOrder="1"/>
    </xf>
    <xf numFmtId="0" fontId="86" fillId="46" borderId="7" xfId="0" applyFont="1" applyFill="1" applyBorder="1" applyAlignment="1">
      <alignment horizontal="center" vertical="center" wrapText="1" readingOrder="1"/>
    </xf>
    <xf numFmtId="0" fontId="86" fillId="46" borderId="51" xfId="0" applyFont="1" applyFill="1" applyBorder="1" applyAlignment="1">
      <alignment horizontal="center" vertical="center" wrapText="1" readingOrder="1"/>
    </xf>
    <xf numFmtId="0" fontId="86" fillId="46" borderId="47" xfId="0" applyFont="1" applyFill="1" applyBorder="1" applyAlignment="1">
      <alignment horizontal="center" vertical="center" wrapText="1" readingOrder="1"/>
    </xf>
    <xf numFmtId="0" fontId="86" fillId="46" borderId="10" xfId="0" applyFont="1" applyFill="1" applyBorder="1" applyAlignment="1">
      <alignment horizontal="center" vertical="center" wrapText="1" readingOrder="1"/>
    </xf>
    <xf numFmtId="0" fontId="86" fillId="46" borderId="1" xfId="0" applyFont="1" applyFill="1" applyBorder="1" applyAlignment="1">
      <alignment horizontal="center" vertical="center" wrapText="1" readingOrder="1"/>
    </xf>
    <xf numFmtId="0" fontId="86" fillId="46" borderId="48" xfId="0" applyFont="1" applyFill="1" applyBorder="1" applyAlignment="1">
      <alignment horizontal="center" vertical="center" wrapText="1" readingOrder="1"/>
    </xf>
    <xf numFmtId="0" fontId="86" fillId="0" borderId="17" xfId="0" applyFont="1" applyBorder="1" applyAlignment="1">
      <alignment horizontal="center" vertical="center" wrapText="1" readingOrder="1"/>
    </xf>
    <xf numFmtId="0" fontId="77" fillId="0" borderId="0" xfId="0" applyFont="1" applyAlignment="1">
      <alignment horizontal="left" vertical="top" readingOrder="1"/>
    </xf>
    <xf numFmtId="0" fontId="114" fillId="0" borderId="20" xfId="0" applyFont="1" applyBorder="1" applyAlignment="1">
      <alignment horizontal="left" vertical="top" readingOrder="1"/>
    </xf>
    <xf numFmtId="0" fontId="114" fillId="0" borderId="19" xfId="0" applyFont="1" applyBorder="1" applyAlignment="1">
      <alignment horizontal="left" vertical="top" readingOrder="1"/>
    </xf>
    <xf numFmtId="177" fontId="86" fillId="48" borderId="81" xfId="0" applyNumberFormat="1" applyFont="1" applyFill="1" applyBorder="1" applyAlignment="1">
      <alignment horizontal="center" vertical="center" readingOrder="1"/>
    </xf>
    <xf numFmtId="177" fontId="86" fillId="48" borderId="52" xfId="0" applyNumberFormat="1" applyFont="1" applyFill="1" applyBorder="1" applyAlignment="1">
      <alignment horizontal="center" vertical="center" readingOrder="1"/>
    </xf>
    <xf numFmtId="177" fontId="86" fillId="46" borderId="3" xfId="0" applyNumberFormat="1" applyFont="1" applyFill="1" applyBorder="1" applyAlignment="1">
      <alignment horizontal="center" vertical="center" readingOrder="1"/>
    </xf>
    <xf numFmtId="177" fontId="86" fillId="46" borderId="9" xfId="0" applyNumberFormat="1" applyFont="1" applyFill="1" applyBorder="1" applyAlignment="1">
      <alignment horizontal="center" vertical="center" readingOrder="1"/>
    </xf>
    <xf numFmtId="0" fontId="160" fillId="0" borderId="13" xfId="0" applyFont="1" applyBorder="1" applyAlignment="1">
      <alignment horizontal="left" vertical="top" readingOrder="1"/>
    </xf>
    <xf numFmtId="0" fontId="87" fillId="0" borderId="32" xfId="0" applyFont="1" applyBorder="1" applyAlignment="1">
      <alignment horizontal="center" vertical="center" wrapText="1" readingOrder="1"/>
    </xf>
    <xf numFmtId="0" fontId="77" fillId="0" borderId="21" xfId="0" applyFont="1" applyBorder="1" applyAlignment="1">
      <alignment horizontal="left" vertical="top" readingOrder="1"/>
    </xf>
    <xf numFmtId="0" fontId="160" fillId="0" borderId="21" xfId="0" applyFont="1" applyBorder="1" applyAlignment="1">
      <alignment horizontal="left" vertical="top" readingOrder="1"/>
    </xf>
    <xf numFmtId="0" fontId="136" fillId="47" borderId="3" xfId="0" applyFont="1" applyFill="1" applyBorder="1" applyAlignment="1">
      <alignment horizontal="center" vertical="center" readingOrder="1"/>
    </xf>
    <xf numFmtId="0" fontId="136" fillId="47" borderId="8" xfId="0" applyFont="1" applyFill="1" applyBorder="1" applyAlignment="1">
      <alignment horizontal="center" vertical="center" readingOrder="1"/>
    </xf>
    <xf numFmtId="0" fontId="136" fillId="47" borderId="9" xfId="0" applyFont="1" applyFill="1" applyBorder="1" applyAlignment="1">
      <alignment horizontal="center" vertical="center" readingOrder="1"/>
    </xf>
    <xf numFmtId="0" fontId="136" fillId="47" borderId="17" xfId="0" applyFont="1" applyFill="1" applyBorder="1" applyAlignment="1">
      <alignment horizontal="center" vertical="center" readingOrder="1"/>
    </xf>
    <xf numFmtId="0" fontId="136" fillId="47" borderId="18" xfId="0" applyFont="1" applyFill="1" applyBorder="1" applyAlignment="1">
      <alignment horizontal="center" vertical="center" readingOrder="1"/>
    </xf>
    <xf numFmtId="0" fontId="136" fillId="47" borderId="69" xfId="0" applyFont="1" applyFill="1" applyBorder="1" applyAlignment="1">
      <alignment horizontal="center" vertical="center" readingOrder="1"/>
    </xf>
    <xf numFmtId="0" fontId="136" fillId="47" borderId="22" xfId="0" applyFont="1" applyFill="1" applyBorder="1" applyAlignment="1">
      <alignment horizontal="center" vertical="center" readingOrder="1"/>
    </xf>
    <xf numFmtId="0" fontId="94" fillId="0" borderId="67" xfId="0" applyFont="1" applyBorder="1" applyAlignment="1">
      <alignment horizontal="center" vertical="center" wrapText="1"/>
    </xf>
    <xf numFmtId="0" fontId="94" fillId="0" borderId="47" xfId="0" applyFont="1" applyBorder="1" applyAlignment="1">
      <alignment horizontal="center" vertical="center" wrapText="1"/>
    </xf>
    <xf numFmtId="176" fontId="86" fillId="48" borderId="7" xfId="0" applyNumberFormat="1" applyFont="1" applyFill="1" applyBorder="1" applyAlignment="1">
      <alignment horizontal="center" vertical="center" readingOrder="1"/>
    </xf>
    <xf numFmtId="176" fontId="86" fillId="48" borderId="47" xfId="0" applyNumberFormat="1" applyFont="1" applyFill="1" applyBorder="1" applyAlignment="1">
      <alignment horizontal="center" vertical="center" readingOrder="1"/>
    </xf>
    <xf numFmtId="0" fontId="108" fillId="0" borderId="0" xfId="0" applyFont="1" applyAlignment="1">
      <alignment horizontal="center" vertical="center"/>
    </xf>
    <xf numFmtId="0" fontId="78" fillId="0" borderId="56" xfId="0" applyFont="1" applyBorder="1" applyAlignment="1">
      <alignment horizontal="justify" vertical="justify" wrapText="1"/>
    </xf>
    <xf numFmtId="0" fontId="78" fillId="0" borderId="0" xfId="0" applyFont="1" applyAlignment="1">
      <alignment horizontal="justify" vertical="justify" wrapText="1"/>
    </xf>
    <xf numFmtId="0" fontId="78" fillId="0" borderId="11" xfId="0" applyFont="1" applyBorder="1" applyAlignment="1">
      <alignment horizontal="justify" vertical="justify" wrapText="1"/>
    </xf>
    <xf numFmtId="0" fontId="78" fillId="0" borderId="10" xfId="0" applyFont="1" applyBorder="1" applyAlignment="1">
      <alignment horizontal="justify" vertical="justify" wrapText="1"/>
    </xf>
    <xf numFmtId="0" fontId="78" fillId="0" borderId="1" xfId="0" applyFont="1" applyBorder="1" applyAlignment="1">
      <alignment horizontal="justify" vertical="justify" wrapText="1"/>
    </xf>
    <xf numFmtId="0" fontId="78" fillId="0" borderId="48" xfId="0" applyFont="1" applyBorder="1" applyAlignment="1">
      <alignment horizontal="justify" vertical="justify" wrapText="1"/>
    </xf>
    <xf numFmtId="0" fontId="150" fillId="47" borderId="7" xfId="0" applyFont="1" applyFill="1" applyBorder="1" applyAlignment="1">
      <alignment horizontal="center" vertical="center"/>
    </xf>
    <xf numFmtId="0" fontId="150" fillId="47" borderId="51" xfId="0" applyFont="1" applyFill="1" applyBorder="1" applyAlignment="1">
      <alignment horizontal="center" vertical="center"/>
    </xf>
    <xf numFmtId="0" fontId="150" fillId="47" borderId="47" xfId="0" applyFont="1" applyFill="1" applyBorder="1" applyAlignment="1">
      <alignment horizontal="center" vertical="center"/>
    </xf>
    <xf numFmtId="0" fontId="133" fillId="0" borderId="7" xfId="0" applyFont="1" applyBorder="1" applyAlignment="1">
      <alignment horizontal="center"/>
    </xf>
    <xf numFmtId="0" fontId="133" fillId="0" borderId="51" xfId="0" applyFont="1" applyBorder="1" applyAlignment="1">
      <alignment horizontal="center"/>
    </xf>
    <xf numFmtId="0" fontId="133" fillId="0" borderId="47" xfId="0" applyFont="1" applyBorder="1" applyAlignment="1">
      <alignment horizontal="center"/>
    </xf>
    <xf numFmtId="0" fontId="133" fillId="0" borderId="56" xfId="0" applyFont="1" applyBorder="1" applyAlignment="1">
      <alignment horizontal="center"/>
    </xf>
    <xf numFmtId="0" fontId="133" fillId="0" borderId="0" xfId="0" applyFont="1" applyAlignment="1">
      <alignment horizontal="center"/>
    </xf>
    <xf numFmtId="0" fontId="133" fillId="0" borderId="11" xfId="0" applyFont="1" applyBorder="1" applyAlignment="1">
      <alignment horizontal="center"/>
    </xf>
    <xf numFmtId="0" fontId="140" fillId="44" borderId="2" xfId="0" applyFont="1" applyFill="1" applyBorder="1" applyAlignment="1">
      <alignment horizontal="center" vertical="center" wrapText="1" readingOrder="1"/>
    </xf>
    <xf numFmtId="0" fontId="116" fillId="3" borderId="56" xfId="0" applyFont="1" applyFill="1" applyBorder="1" applyAlignment="1">
      <alignment horizontal="center"/>
    </xf>
    <xf numFmtId="0" fontId="116" fillId="3" borderId="0" xfId="0" applyFont="1" applyFill="1" applyAlignment="1">
      <alignment horizontal="center"/>
    </xf>
    <xf numFmtId="14" fontId="122" fillId="39" borderId="20" xfId="0" applyNumberFormat="1" applyFont="1" applyFill="1" applyBorder="1" applyAlignment="1">
      <alignment horizontal="center" vertical="center" wrapText="1" readingOrder="1"/>
    </xf>
    <xf numFmtId="14" fontId="122" fillId="39" borderId="21" xfId="0" applyNumberFormat="1" applyFont="1" applyFill="1" applyBorder="1" applyAlignment="1">
      <alignment horizontal="center" vertical="center" wrapText="1" readingOrder="1"/>
    </xf>
    <xf numFmtId="14" fontId="122" fillId="39" borderId="22" xfId="0" applyNumberFormat="1" applyFont="1" applyFill="1" applyBorder="1" applyAlignment="1">
      <alignment horizontal="center" vertical="center" wrapText="1" readingOrder="1"/>
    </xf>
    <xf numFmtId="0" fontId="43" fillId="40" borderId="73" xfId="0" applyFont="1" applyFill="1" applyBorder="1" applyAlignment="1">
      <alignment horizontal="left" wrapText="1" readingOrder="1"/>
    </xf>
    <xf numFmtId="0" fontId="127" fillId="40" borderId="73" xfId="0" applyFont="1" applyFill="1" applyBorder="1" applyAlignment="1">
      <alignment horizontal="left" wrapText="1" readingOrder="1"/>
    </xf>
    <xf numFmtId="0" fontId="122" fillId="44" borderId="76" xfId="0" applyFont="1" applyFill="1" applyBorder="1" applyAlignment="1">
      <alignment horizontal="center" vertical="center" wrapText="1" readingOrder="1"/>
    </xf>
    <xf numFmtId="0" fontId="122" fillId="44" borderId="77" xfId="0" applyFont="1" applyFill="1" applyBorder="1" applyAlignment="1">
      <alignment horizontal="center" vertical="center" wrapText="1" readingOrder="1"/>
    </xf>
    <xf numFmtId="0" fontId="122" fillId="44" borderId="78" xfId="0" applyFont="1" applyFill="1" applyBorder="1" applyAlignment="1">
      <alignment horizontal="center" vertical="center" wrapText="1" readingOrder="1"/>
    </xf>
    <xf numFmtId="0" fontId="131" fillId="43" borderId="74" xfId="0" applyFont="1" applyFill="1" applyBorder="1" applyAlignment="1">
      <alignment horizontal="center" wrapText="1" readingOrder="1"/>
    </xf>
    <xf numFmtId="0" fontId="131" fillId="43" borderId="75" xfId="0" applyFont="1" applyFill="1" applyBorder="1" applyAlignment="1">
      <alignment horizontal="center" wrapText="1" readingOrder="1"/>
    </xf>
    <xf numFmtId="0" fontId="84" fillId="0" borderId="15" xfId="4" applyFont="1" applyBorder="1" applyAlignment="1">
      <alignment horizontal="center" vertical="center"/>
    </xf>
    <xf numFmtId="0" fontId="84" fillId="0" borderId="0" xfId="4" applyFont="1" applyAlignment="1">
      <alignment horizontal="center" vertical="center"/>
    </xf>
    <xf numFmtId="0" fontId="0" fillId="0" borderId="0" xfId="0" applyAlignment="1">
      <alignment horizontal="center"/>
    </xf>
    <xf numFmtId="0" fontId="83" fillId="0" borderId="46" xfId="5" applyFont="1" applyBorder="1" applyAlignment="1">
      <alignment horizontal="left"/>
    </xf>
    <xf numFmtId="0" fontId="83" fillId="0" borderId="1" xfId="5" applyFont="1" applyBorder="1" applyAlignment="1">
      <alignment horizontal="left"/>
    </xf>
    <xf numFmtId="0" fontId="135" fillId="47" borderId="2" xfId="4" applyFont="1" applyFill="1" applyBorder="1" applyAlignment="1">
      <alignment horizontal="center" vertical="center" wrapText="1" readingOrder="1"/>
    </xf>
    <xf numFmtId="9" fontId="93" fillId="0" borderId="2" xfId="2" applyFont="1" applyBorder="1" applyAlignment="1">
      <alignment horizontal="center" vertical="center" wrapText="1" readingOrder="1"/>
    </xf>
    <xf numFmtId="9" fontId="104" fillId="48" borderId="2" xfId="6" applyFont="1" applyFill="1" applyBorder="1" applyAlignment="1">
      <alignment horizontal="center" vertical="center" wrapText="1" readingOrder="1"/>
    </xf>
    <xf numFmtId="9" fontId="85" fillId="0" borderId="2" xfId="7" applyFont="1" applyBorder="1" applyAlignment="1">
      <alignment horizontal="center" vertical="center" wrapText="1"/>
    </xf>
    <xf numFmtId="9" fontId="85" fillId="0" borderId="3" xfId="7" applyFont="1" applyBorder="1" applyAlignment="1">
      <alignment horizontal="center" vertical="center" wrapText="1"/>
    </xf>
    <xf numFmtId="9" fontId="85" fillId="0" borderId="8" xfId="7" applyFont="1" applyBorder="1" applyAlignment="1">
      <alignment horizontal="center" vertical="center" wrapText="1"/>
    </xf>
    <xf numFmtId="9" fontId="85" fillId="0" borderId="9" xfId="7" applyFont="1" applyBorder="1" applyAlignment="1">
      <alignment horizontal="center" vertical="center" wrapText="1"/>
    </xf>
    <xf numFmtId="3" fontId="91" fillId="46" borderId="3" xfId="4" applyNumberFormat="1" applyFont="1" applyFill="1" applyBorder="1" applyAlignment="1">
      <alignment horizontal="center" vertical="center" wrapText="1" readingOrder="1"/>
    </xf>
    <xf numFmtId="3" fontId="91" fillId="46" borderId="8" xfId="4" applyNumberFormat="1" applyFont="1" applyFill="1" applyBorder="1" applyAlignment="1">
      <alignment horizontal="center" vertical="center" wrapText="1" readingOrder="1"/>
    </xf>
    <xf numFmtId="3" fontId="91" fillId="46" borderId="9" xfId="4" applyNumberFormat="1" applyFont="1" applyFill="1" applyBorder="1" applyAlignment="1">
      <alignment horizontal="center" vertical="center" wrapText="1" readingOrder="1"/>
    </xf>
    <xf numFmtId="0" fontId="77" fillId="0" borderId="0" xfId="0" applyFont="1" applyAlignment="1">
      <alignment horizontal="left" vertical="top" wrapText="1" readingOrder="1"/>
    </xf>
    <xf numFmtId="3" fontId="135" fillId="47" borderId="3" xfId="4" applyNumberFormat="1" applyFont="1" applyFill="1" applyBorder="1" applyAlignment="1">
      <alignment horizontal="center" vertical="center" wrapText="1" readingOrder="1"/>
    </xf>
    <xf numFmtId="3" fontId="135" fillId="47" borderId="9" xfId="4" applyNumberFormat="1" applyFont="1" applyFill="1" applyBorder="1" applyAlignment="1">
      <alignment horizontal="center" vertical="center" wrapText="1" readingOrder="1"/>
    </xf>
    <xf numFmtId="3" fontId="91" fillId="46" borderId="2" xfId="4" applyNumberFormat="1" applyFont="1" applyFill="1" applyBorder="1" applyAlignment="1">
      <alignment horizontal="center" vertical="center" wrapText="1" readingOrder="1"/>
    </xf>
    <xf numFmtId="3" fontId="91" fillId="46" borderId="10" xfId="4" applyNumberFormat="1" applyFont="1" applyFill="1" applyBorder="1" applyAlignment="1">
      <alignment horizontal="center" vertical="center" wrapText="1" readingOrder="1"/>
    </xf>
    <xf numFmtId="3" fontId="91" fillId="46" borderId="1" xfId="4" applyNumberFormat="1" applyFont="1" applyFill="1" applyBorder="1" applyAlignment="1">
      <alignment horizontal="center" vertical="center" wrapText="1" readingOrder="1"/>
    </xf>
    <xf numFmtId="0" fontId="135" fillId="47" borderId="3" xfId="4" applyFont="1" applyFill="1" applyBorder="1" applyAlignment="1">
      <alignment horizontal="center" vertical="center" wrapText="1" readingOrder="1"/>
    </xf>
    <xf numFmtId="0" fontId="135" fillId="47" borderId="9" xfId="4" applyFont="1" applyFill="1" applyBorder="1" applyAlignment="1">
      <alignment horizontal="center" vertical="center" wrapText="1" readingOrder="1"/>
    </xf>
    <xf numFmtId="9" fontId="93" fillId="4" borderId="47" xfId="7" applyFont="1" applyFill="1" applyBorder="1" applyAlignment="1">
      <alignment horizontal="center" vertical="center" wrapText="1"/>
    </xf>
    <xf numFmtId="9" fontId="93" fillId="4" borderId="4" xfId="7" applyFont="1" applyFill="1" applyBorder="1" applyAlignment="1">
      <alignment horizontal="center" vertical="center" wrapText="1"/>
    </xf>
    <xf numFmtId="9" fontId="93" fillId="0" borderId="2" xfId="7" applyFont="1" applyFill="1" applyBorder="1" applyAlignment="1">
      <alignment horizontal="center" vertical="center" wrapText="1" readingOrder="1"/>
    </xf>
    <xf numFmtId="0" fontId="142" fillId="47" borderId="20" xfId="0" applyFont="1" applyFill="1" applyBorder="1" applyAlignment="1">
      <alignment horizontal="center" vertical="center" wrapText="1" readingOrder="1"/>
    </xf>
    <xf numFmtId="0" fontId="142" fillId="47" borderId="21" xfId="0" applyFont="1" applyFill="1" applyBorder="1" applyAlignment="1">
      <alignment horizontal="center" vertical="center" wrapText="1" readingOrder="1"/>
    </xf>
    <xf numFmtId="0" fontId="51" fillId="0" borderId="6" xfId="0" applyFont="1" applyBorder="1" applyAlignment="1">
      <alignment horizontal="center" vertical="center" wrapText="1" readingOrder="1"/>
    </xf>
    <xf numFmtId="0" fontId="51" fillId="0" borderId="2" xfId="0" applyFont="1" applyBorder="1" applyAlignment="1">
      <alignment horizontal="center" vertical="center" wrapText="1" readingOrder="1"/>
    </xf>
    <xf numFmtId="0" fontId="51" fillId="0" borderId="4" xfId="0" applyFont="1" applyBorder="1" applyAlignment="1">
      <alignment horizontal="center" vertical="center" wrapText="1" readingOrder="1"/>
    </xf>
    <xf numFmtId="0" fontId="53" fillId="0" borderId="13" xfId="0" applyFont="1" applyBorder="1" applyAlignment="1">
      <alignment horizontal="left" vertical="center" wrapText="1" readingOrder="1"/>
    </xf>
    <xf numFmtId="0" fontId="141" fillId="47" borderId="20" xfId="4" applyFont="1" applyFill="1" applyBorder="1" applyAlignment="1">
      <alignment horizontal="center" vertical="center"/>
    </xf>
    <xf numFmtId="0" fontId="141" fillId="47" borderId="21" xfId="4" applyFont="1" applyFill="1" applyBorder="1" applyAlignment="1">
      <alignment horizontal="center" vertical="center"/>
    </xf>
    <xf numFmtId="0" fontId="141" fillId="47" borderId="22" xfId="4" applyFont="1" applyFill="1" applyBorder="1" applyAlignment="1">
      <alignment horizontal="center" vertical="center"/>
    </xf>
  </cellXfs>
  <cellStyles count="577">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30">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7"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607" t="s">
        <v>22</v>
      </c>
      <c r="C3" s="608"/>
      <c r="D3" s="608"/>
      <c r="E3" s="608"/>
      <c r="F3" s="608"/>
      <c r="G3" s="608"/>
      <c r="H3" s="608"/>
      <c r="I3" s="608"/>
      <c r="J3" s="608"/>
      <c r="K3" s="608"/>
      <c r="L3" s="608"/>
      <c r="M3" s="608"/>
    </row>
    <row r="4" spans="2:13" ht="42" customHeight="1" thickBot="1" x14ac:dyDescent="0.3">
      <c r="B4" s="140" t="s">
        <v>27</v>
      </c>
      <c r="C4" s="125" t="s">
        <v>53</v>
      </c>
      <c r="D4" s="125" t="s">
        <v>13</v>
      </c>
      <c r="E4" s="125" t="s">
        <v>55</v>
      </c>
      <c r="F4" s="125" t="s">
        <v>56</v>
      </c>
      <c r="G4" s="125" t="s">
        <v>3</v>
      </c>
      <c r="H4" s="125" t="s">
        <v>203</v>
      </c>
      <c r="I4" s="125" t="s">
        <v>14</v>
      </c>
      <c r="J4" s="125" t="s">
        <v>4</v>
      </c>
      <c r="K4" s="125" t="s">
        <v>29</v>
      </c>
      <c r="L4" s="125" t="s">
        <v>42</v>
      </c>
      <c r="M4" s="125" t="s">
        <v>16</v>
      </c>
    </row>
    <row r="5" spans="2:13" ht="23.25" customHeight="1" x14ac:dyDescent="0.25">
      <c r="B5" s="94" t="s">
        <v>18</v>
      </c>
      <c r="C5" s="95" t="e">
        <f>+#REF!</f>
        <v>#REF!</v>
      </c>
      <c r="D5" s="96" t="e">
        <f>+#REF!</f>
        <v>#REF!</v>
      </c>
      <c r="E5" s="97" t="e">
        <f>+#REF!</f>
        <v>#REF!</v>
      </c>
      <c r="F5" s="96" t="e">
        <f>+#REF!</f>
        <v>#REF!</v>
      </c>
      <c r="G5" s="99" t="e">
        <f>+#REF!</f>
        <v>#REF!</v>
      </c>
      <c r="H5" s="126" t="e">
        <f>+G5/F5</f>
        <v>#REF!</v>
      </c>
      <c r="I5" s="96" t="e">
        <f>+F5-G5</f>
        <v>#REF!</v>
      </c>
      <c r="J5" s="96" t="e">
        <f>+#REF!</f>
        <v>#REF!</v>
      </c>
      <c r="K5" s="98" t="e">
        <f t="shared" ref="K5:K14" si="0">+J5/F5</f>
        <v>#REF!</v>
      </c>
      <c r="L5" s="99" t="e">
        <f>+#REF!</f>
        <v>#REF!</v>
      </c>
      <c r="M5" s="98">
        <f>+IF(ISERROR(L5/F5),0,L5/F5)</f>
        <v>0</v>
      </c>
    </row>
    <row r="6" spans="2:13" ht="25.5" customHeight="1" x14ac:dyDescent="0.25">
      <c r="B6" s="70" t="s">
        <v>98</v>
      </c>
      <c r="C6" s="43" t="e">
        <f>+#REF!</f>
        <v>#REF!</v>
      </c>
      <c r="D6" s="89" t="e">
        <f>+#REF!</f>
        <v>#REF!</v>
      </c>
      <c r="E6" s="90" t="e">
        <f>+#REF!</f>
        <v>#REF!</v>
      </c>
      <c r="F6" s="89" t="e">
        <f>+#REF!</f>
        <v>#REF!</v>
      </c>
      <c r="G6" s="92" t="e">
        <f>+#REF!</f>
        <v>#REF!</v>
      </c>
      <c r="H6" s="93" t="e">
        <f t="shared" ref="H6:H18" si="1">+G6/F6</f>
        <v>#REF!</v>
      </c>
      <c r="I6" s="89" t="e">
        <f t="shared" ref="I6:I18" si="2">+F6-G6</f>
        <v>#REF!</v>
      </c>
      <c r="J6" s="89" t="e">
        <f>+#REF!</f>
        <v>#REF!</v>
      </c>
      <c r="K6" s="91" t="e">
        <f t="shared" si="0"/>
        <v>#REF!</v>
      </c>
      <c r="L6" s="92" t="e">
        <f>+#REF!</f>
        <v>#REF!</v>
      </c>
      <c r="M6" s="91">
        <f t="shared" ref="M6:M17" si="3">+IF(ISERROR(L6/F6),0,L6/F6)</f>
        <v>0</v>
      </c>
    </row>
    <row r="7" spans="2:13" ht="27" customHeight="1" x14ac:dyDescent="0.25">
      <c r="B7" s="70" t="s">
        <v>31</v>
      </c>
      <c r="C7" s="43" t="e">
        <f>+#REF!</f>
        <v>#REF!</v>
      </c>
      <c r="D7" s="89" t="e">
        <f>+#REF!</f>
        <v>#REF!</v>
      </c>
      <c r="E7" s="90" t="e">
        <f>+#REF!</f>
        <v>#REF!</v>
      </c>
      <c r="F7" s="89" t="e">
        <f>+#REF!</f>
        <v>#REF!</v>
      </c>
      <c r="G7" s="92" t="e">
        <f>+#REF!</f>
        <v>#REF!</v>
      </c>
      <c r="H7" s="93" t="e">
        <f t="shared" si="1"/>
        <v>#REF!</v>
      </c>
      <c r="I7" s="89" t="e">
        <f t="shared" si="2"/>
        <v>#REF!</v>
      </c>
      <c r="J7" s="89" t="e">
        <f>+#REF!</f>
        <v>#REF!</v>
      </c>
      <c r="K7" s="91" t="e">
        <f t="shared" si="0"/>
        <v>#REF!</v>
      </c>
      <c r="L7" s="92" t="e">
        <f>+#REF!</f>
        <v>#REF!</v>
      </c>
      <c r="M7" s="91">
        <f t="shared" si="3"/>
        <v>0</v>
      </c>
    </row>
    <row r="8" spans="2:13" ht="40.5" customHeight="1" x14ac:dyDescent="0.25">
      <c r="B8" s="70" t="e">
        <f>+#REF!</f>
        <v>#REF!</v>
      </c>
      <c r="C8" s="43" t="e">
        <f>+#REF!</f>
        <v>#REF!</v>
      </c>
      <c r="D8" s="89" t="e">
        <f>+#REF!</f>
        <v>#REF!</v>
      </c>
      <c r="E8" s="90" t="e">
        <f>+#REF!</f>
        <v>#REF!</v>
      </c>
      <c r="F8" s="89" t="e">
        <f>+#REF!</f>
        <v>#REF!</v>
      </c>
      <c r="G8" s="92" t="e">
        <f>+#REF!</f>
        <v>#REF!</v>
      </c>
      <c r="H8" s="93" t="e">
        <f t="shared" si="1"/>
        <v>#REF!</v>
      </c>
      <c r="I8" s="89" t="e">
        <f t="shared" si="2"/>
        <v>#REF!</v>
      </c>
      <c r="J8" s="89" t="e">
        <f>+#REF!</f>
        <v>#REF!</v>
      </c>
      <c r="K8" s="91" t="e">
        <f t="shared" si="0"/>
        <v>#REF!</v>
      </c>
      <c r="L8" s="92" t="e">
        <f>+#REF!</f>
        <v>#REF!</v>
      </c>
      <c r="M8" s="91">
        <f t="shared" si="3"/>
        <v>0</v>
      </c>
    </row>
    <row r="9" spans="2:13" ht="42.75" customHeight="1" x14ac:dyDescent="0.25">
      <c r="B9" s="70" t="s">
        <v>99</v>
      </c>
      <c r="C9" s="43" t="e">
        <f>+#REF!</f>
        <v>#REF!</v>
      </c>
      <c r="D9" s="89" t="e">
        <f>+#REF!</f>
        <v>#REF!</v>
      </c>
      <c r="E9" s="90" t="e">
        <f>+#REF!</f>
        <v>#REF!</v>
      </c>
      <c r="F9" s="89" t="e">
        <f>+#REF!</f>
        <v>#REF!</v>
      </c>
      <c r="G9" s="92" t="e">
        <f>+#REF!</f>
        <v>#REF!</v>
      </c>
      <c r="H9" s="93" t="e">
        <f t="shared" si="1"/>
        <v>#REF!</v>
      </c>
      <c r="I9" s="89" t="e">
        <f t="shared" si="2"/>
        <v>#REF!</v>
      </c>
      <c r="J9" s="89" t="e">
        <f>+#REF!</f>
        <v>#REF!</v>
      </c>
      <c r="K9" s="91" t="e">
        <f t="shared" si="0"/>
        <v>#REF!</v>
      </c>
      <c r="L9" s="92" t="e">
        <f>+#REF!</f>
        <v>#REF!</v>
      </c>
      <c r="M9" s="91">
        <f t="shared" si="3"/>
        <v>0</v>
      </c>
    </row>
    <row r="10" spans="2:13" ht="42.75" customHeight="1" x14ac:dyDescent="0.25">
      <c r="B10" s="70" t="s">
        <v>219</v>
      </c>
      <c r="C10" s="43" t="e">
        <f>+#REF!</f>
        <v>#REF!</v>
      </c>
      <c r="D10" s="89" t="e">
        <f>+#REF!</f>
        <v>#REF!</v>
      </c>
      <c r="E10" s="90" t="e">
        <f>+#REF!</f>
        <v>#REF!</v>
      </c>
      <c r="F10" s="89" t="e">
        <f>+#REF!</f>
        <v>#REF!</v>
      </c>
      <c r="G10" s="92" t="e">
        <f>+#REF!</f>
        <v>#REF!</v>
      </c>
      <c r="H10" s="93" t="e">
        <f t="shared" si="1"/>
        <v>#REF!</v>
      </c>
      <c r="I10" s="89" t="e">
        <f>+F10-G10</f>
        <v>#REF!</v>
      </c>
      <c r="J10" s="89" t="e">
        <f>+#REF!</f>
        <v>#REF!</v>
      </c>
      <c r="K10" s="91" t="e">
        <f t="shared" si="0"/>
        <v>#REF!</v>
      </c>
      <c r="L10" s="92" t="e">
        <f>+#REF!</f>
        <v>#REF!</v>
      </c>
      <c r="M10" s="91">
        <f t="shared" si="3"/>
        <v>0</v>
      </c>
    </row>
    <row r="11" spans="2:13" ht="42.75" customHeight="1" x14ac:dyDescent="0.25">
      <c r="B11" s="70" t="s">
        <v>249</v>
      </c>
      <c r="C11" s="43" t="e">
        <f>+'CONSOLIDADO '!#REF!</f>
        <v>#REF!</v>
      </c>
      <c r="D11" s="89" t="e">
        <f>+'CONSOLIDADO '!#REF!</f>
        <v>#REF!</v>
      </c>
      <c r="E11" s="90" t="e">
        <f>+'CONSOLIDADO '!#REF!</f>
        <v>#REF!</v>
      </c>
      <c r="F11" s="89" t="e">
        <f>+D11-E11</f>
        <v>#REF!</v>
      </c>
      <c r="G11" s="92" t="e">
        <f>+'CONSOLIDADO '!#REF!</f>
        <v>#REF!</v>
      </c>
      <c r="H11" s="93" t="e">
        <f t="shared" si="1"/>
        <v>#REF!</v>
      </c>
      <c r="I11" s="89" t="e">
        <f>+F11-G11</f>
        <v>#REF!</v>
      </c>
      <c r="J11" s="89" t="e">
        <f>+'CONSOLIDADO '!#REF!</f>
        <v>#REF!</v>
      </c>
      <c r="K11" s="91" t="e">
        <f t="shared" si="0"/>
        <v>#REF!</v>
      </c>
      <c r="L11" s="92" t="e">
        <f>+'CONSOLIDADO '!#REF!</f>
        <v>#REF!</v>
      </c>
      <c r="M11" s="91">
        <f t="shared" si="3"/>
        <v>0</v>
      </c>
    </row>
    <row r="12" spans="2:13" ht="28.5" customHeight="1" x14ac:dyDescent="0.25">
      <c r="B12" s="145" t="s">
        <v>45</v>
      </c>
      <c r="C12" s="146" t="e">
        <f>SUM(C5:C11)</f>
        <v>#REF!</v>
      </c>
      <c r="D12" s="146" t="e">
        <f>SUM(D5:D11)</f>
        <v>#REF!</v>
      </c>
      <c r="E12" s="146" t="e">
        <f>SUM(E5:E11)</f>
        <v>#REF!</v>
      </c>
      <c r="F12" s="146" t="e">
        <f>SUM(F5:F11)</f>
        <v>#REF!</v>
      </c>
      <c r="G12" s="146" t="e">
        <f>SUM(G5:G11)</f>
        <v>#REF!</v>
      </c>
      <c r="H12" s="147" t="e">
        <f t="shared" si="1"/>
        <v>#REF!</v>
      </c>
      <c r="I12" s="148" t="e">
        <f>SUM(I5:I11)</f>
        <v>#REF!</v>
      </c>
      <c r="J12" s="148" t="e">
        <f>SUM(J5:J11)</f>
        <v>#REF!</v>
      </c>
      <c r="K12" s="147" t="e">
        <f t="shared" si="0"/>
        <v>#REF!</v>
      </c>
      <c r="L12" s="149" t="e">
        <f>SUM(L5:L11)</f>
        <v>#REF!</v>
      </c>
      <c r="M12" s="147">
        <f>+IF(ISERROR(L12/F12),0,L12/F12)</f>
        <v>0</v>
      </c>
    </row>
    <row r="13" spans="2:13" ht="21.75" customHeight="1" x14ac:dyDescent="0.25">
      <c r="B13" s="44" t="s">
        <v>20</v>
      </c>
      <c r="C13" s="43" t="e">
        <f>+#REF!</f>
        <v>#REF!</v>
      </c>
      <c r="D13" s="89" t="e">
        <f>+#REF!</f>
        <v>#REF!</v>
      </c>
      <c r="E13" s="89" t="e">
        <f>+#REF!</f>
        <v>#REF!</v>
      </c>
      <c r="F13" s="89" t="e">
        <f>+#REF!</f>
        <v>#REF!</v>
      </c>
      <c r="G13" s="92" t="e">
        <f>+#REF!</f>
        <v>#REF!</v>
      </c>
      <c r="H13" s="93" t="e">
        <f t="shared" si="1"/>
        <v>#REF!</v>
      </c>
      <c r="I13" s="89" t="e">
        <f t="shared" si="2"/>
        <v>#REF!</v>
      </c>
      <c r="J13" s="89" t="e">
        <f>+#REF!</f>
        <v>#REF!</v>
      </c>
      <c r="K13" s="93" t="e">
        <f t="shared" si="0"/>
        <v>#REF!</v>
      </c>
      <c r="L13" s="92" t="e">
        <f>+#REF!</f>
        <v>#REF!</v>
      </c>
      <c r="M13" s="93">
        <f t="shared" si="3"/>
        <v>0</v>
      </c>
    </row>
    <row r="14" spans="2:13" ht="24" customHeight="1" x14ac:dyDescent="0.25">
      <c r="B14" s="155" t="s">
        <v>43</v>
      </c>
      <c r="C14" s="156" t="e">
        <f>+C13</f>
        <v>#REF!</v>
      </c>
      <c r="D14" s="157" t="e">
        <f>+D13</f>
        <v>#REF!</v>
      </c>
      <c r="E14" s="157" t="e">
        <f>+E13</f>
        <v>#REF!</v>
      </c>
      <c r="F14" s="157" t="e">
        <f>+F13</f>
        <v>#REF!</v>
      </c>
      <c r="G14" s="158" t="e">
        <f>+G13</f>
        <v>#REF!</v>
      </c>
      <c r="H14" s="159" t="e">
        <f t="shared" si="1"/>
        <v>#REF!</v>
      </c>
      <c r="I14" s="157" t="e">
        <f t="shared" si="2"/>
        <v>#REF!</v>
      </c>
      <c r="J14" s="157" t="e">
        <f>+J13</f>
        <v>#REF!</v>
      </c>
      <c r="K14" s="159" t="e">
        <f t="shared" si="0"/>
        <v>#REF!</v>
      </c>
      <c r="L14" s="158" t="e">
        <f>+L13</f>
        <v>#REF!</v>
      </c>
      <c r="M14" s="159">
        <f t="shared" si="3"/>
        <v>0</v>
      </c>
    </row>
    <row r="15" spans="2:13" ht="33" customHeight="1" x14ac:dyDescent="0.25">
      <c r="B15" s="150" t="s">
        <v>123</v>
      </c>
      <c r="C15" s="151" t="e">
        <f>+C12+C14</f>
        <v>#REF!</v>
      </c>
      <c r="D15" s="152" t="e">
        <f>+D12+D14</f>
        <v>#REF!</v>
      </c>
      <c r="E15" s="152" t="e">
        <f>+E12+E14</f>
        <v>#REF!</v>
      </c>
      <c r="F15" s="152" t="e">
        <f>+F12+F14</f>
        <v>#REF!</v>
      </c>
      <c r="G15" s="153" t="e">
        <f>+G12+G14</f>
        <v>#REF!</v>
      </c>
      <c r="H15" s="154" t="e">
        <f t="shared" si="1"/>
        <v>#REF!</v>
      </c>
      <c r="I15" s="152" t="e">
        <f t="shared" si="2"/>
        <v>#REF!</v>
      </c>
      <c r="J15" s="152" t="e">
        <f>+J12+J14</f>
        <v>#REF!</v>
      </c>
      <c r="K15" s="154" t="e">
        <f>+J15/F15</f>
        <v>#REF!</v>
      </c>
      <c r="L15" s="153" t="e">
        <f>+L12+L14</f>
        <v>#REF!</v>
      </c>
      <c r="M15" s="154">
        <f t="shared" si="3"/>
        <v>0</v>
      </c>
    </row>
    <row r="16" spans="2:13" ht="35.25" customHeight="1" x14ac:dyDescent="0.25">
      <c r="B16" s="115" t="s">
        <v>125</v>
      </c>
      <c r="C16" s="116">
        <f>+'CONSOLIDADO '!B17</f>
        <v>1461.8549679100001</v>
      </c>
      <c r="D16" s="117">
        <f>+'CONSOLIDADO '!E18</f>
        <v>1461.8549679100001</v>
      </c>
      <c r="E16" s="117">
        <v>0</v>
      </c>
      <c r="F16" s="118">
        <f>+D16-E16</f>
        <v>1461.8549679100001</v>
      </c>
      <c r="G16" s="117">
        <f>+'CONSOLIDADO '!F17</f>
        <v>1381.5016629100001</v>
      </c>
      <c r="H16" s="119">
        <f>+IF(ISERROR(G16/F16),0,G16/F16)</f>
        <v>0.94503332631219883</v>
      </c>
      <c r="I16" s="118">
        <f t="shared" si="2"/>
        <v>80.353305000000091</v>
      </c>
      <c r="J16" s="118">
        <f>+'CONSOLIDADO '!I18</f>
        <v>1356.0015979100001</v>
      </c>
      <c r="K16" s="119">
        <f>+IF(ISERROR(J16/D16),0,J16/D16)</f>
        <v>0.92758969095864718</v>
      </c>
      <c r="L16" s="117">
        <f>+'CONSOLIDADO '!L18</f>
        <v>85.083331999999999</v>
      </c>
      <c r="M16" s="119">
        <f t="shared" si="3"/>
        <v>5.8202307251890253E-2</v>
      </c>
    </row>
    <row r="17" spans="2:13" ht="20.25" customHeight="1" thickBot="1" x14ac:dyDescent="0.3">
      <c r="B17" s="155" t="s">
        <v>124</v>
      </c>
      <c r="C17" s="156">
        <f>+C16</f>
        <v>1461.8549679100001</v>
      </c>
      <c r="D17" s="157">
        <f t="shared" ref="D17:J17" si="4">+D16</f>
        <v>1461.8549679100001</v>
      </c>
      <c r="E17" s="157">
        <f t="shared" si="4"/>
        <v>0</v>
      </c>
      <c r="F17" s="157">
        <f t="shared" si="4"/>
        <v>1461.8549679100001</v>
      </c>
      <c r="G17" s="158">
        <f>+G16</f>
        <v>1381.5016629100001</v>
      </c>
      <c r="H17" s="159">
        <f>+IF(ISERROR(G17/F17),0,G17/F17)</f>
        <v>0.94503332631219883</v>
      </c>
      <c r="I17" s="157">
        <f t="shared" si="2"/>
        <v>80.353305000000091</v>
      </c>
      <c r="J17" s="157">
        <f t="shared" si="4"/>
        <v>1356.0015979100001</v>
      </c>
      <c r="K17" s="159">
        <f>+IF(ISERROR(J17/D17),0,J17/D17)</f>
        <v>0.92758969095864718</v>
      </c>
      <c r="L17" s="158">
        <f>+L16</f>
        <v>85.083331999999999</v>
      </c>
      <c r="M17" s="159">
        <f t="shared" si="3"/>
        <v>5.8202307251890253E-2</v>
      </c>
    </row>
    <row r="18" spans="2:13" ht="24.75" customHeight="1" thickBot="1" x14ac:dyDescent="0.3">
      <c r="B18" s="127" t="s">
        <v>127</v>
      </c>
      <c r="C18" s="128" t="e">
        <f>+C15+C17</f>
        <v>#REF!</v>
      </c>
      <c r="D18" s="129" t="e">
        <f t="shared" ref="D18:J18" si="5">+D15+D17</f>
        <v>#REF!</v>
      </c>
      <c r="E18" s="129" t="e">
        <f t="shared" si="5"/>
        <v>#REF!</v>
      </c>
      <c r="F18" s="129" t="e">
        <f t="shared" si="5"/>
        <v>#REF!</v>
      </c>
      <c r="G18" s="130" t="e">
        <f>+G15+G17</f>
        <v>#REF!</v>
      </c>
      <c r="H18" s="131" t="e">
        <f t="shared" si="1"/>
        <v>#REF!</v>
      </c>
      <c r="I18" s="129" t="e">
        <f t="shared" si="2"/>
        <v>#REF!</v>
      </c>
      <c r="J18" s="129" t="e">
        <f t="shared" si="5"/>
        <v>#REF!</v>
      </c>
      <c r="K18" s="131" t="e">
        <f>+J18/F18</f>
        <v>#REF!</v>
      </c>
      <c r="L18" s="130" t="e">
        <f>+L15+L17</f>
        <v>#REF!</v>
      </c>
      <c r="M18" s="131">
        <f>+IF(ISERROR(L18/F18),0,L18/F18)</f>
        <v>0</v>
      </c>
    </row>
    <row r="21" spans="2:13" x14ac:dyDescent="0.25">
      <c r="C21" s="121"/>
      <c r="E21" s="112"/>
    </row>
    <row r="22" spans="2:13" x14ac:dyDescent="0.25">
      <c r="C22" s="142"/>
      <c r="L22" s="10"/>
    </row>
    <row r="23" spans="2:13" x14ac:dyDescent="0.25">
      <c r="E23" s="112"/>
      <c r="L23" s="2"/>
    </row>
    <row r="25" spans="2:13" x14ac:dyDescent="0.25">
      <c r="E25" s="112"/>
    </row>
  </sheetData>
  <mergeCells count="1">
    <mergeCell ref="B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34"/>
  <sheetViews>
    <sheetView tabSelected="1" zoomScale="80" zoomScaleNormal="80" workbookViewId="0">
      <selection activeCell="B17" sqref="B17"/>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4.8554687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8.5703125" customWidth="1"/>
    <col min="18" max="18" width="16.140625" customWidth="1"/>
    <col min="19" max="23" width="9.140625" customWidth="1"/>
  </cols>
  <sheetData>
    <row r="3" spans="1:19" ht="40.5" customHeight="1" x14ac:dyDescent="0.55000000000000004">
      <c r="A3" s="609" t="s">
        <v>122</v>
      </c>
      <c r="B3" s="609"/>
      <c r="C3" s="609"/>
      <c r="D3" s="609"/>
      <c r="E3" s="609"/>
      <c r="F3" s="609"/>
      <c r="G3" s="609"/>
      <c r="H3" s="609"/>
      <c r="I3" s="609"/>
      <c r="J3" s="609"/>
      <c r="K3" s="609"/>
      <c r="L3" s="609"/>
      <c r="M3" s="609"/>
      <c r="N3" s="609"/>
      <c r="O3" s="334"/>
    </row>
    <row r="4" spans="1:19" ht="30.75" customHeight="1" x14ac:dyDescent="0.5">
      <c r="A4" s="610" t="s">
        <v>362</v>
      </c>
      <c r="B4" s="610"/>
      <c r="C4" s="610"/>
      <c r="D4" s="610"/>
      <c r="E4" s="610"/>
      <c r="F4" s="610"/>
      <c r="G4" s="610"/>
      <c r="H4" s="610"/>
      <c r="I4" s="610"/>
      <c r="J4" s="610"/>
      <c r="K4" s="610"/>
      <c r="L4" s="610"/>
      <c r="M4" s="610"/>
      <c r="N4" s="610"/>
    </row>
    <row r="5" spans="1:19" ht="30.75" customHeight="1" x14ac:dyDescent="0.5">
      <c r="A5" s="615"/>
      <c r="B5" s="610"/>
      <c r="C5" s="610"/>
      <c r="D5" s="610"/>
      <c r="E5" s="610"/>
      <c r="F5" s="610"/>
      <c r="G5" s="610"/>
      <c r="H5" s="610"/>
      <c r="I5" s="610"/>
      <c r="J5" s="610"/>
      <c r="K5" s="610"/>
      <c r="L5" s="610"/>
      <c r="M5" s="610"/>
      <c r="N5" s="610"/>
      <c r="O5" s="610"/>
    </row>
    <row r="6" spans="1:19" ht="24.75" customHeight="1" x14ac:dyDescent="0.25">
      <c r="A6" s="611" t="s">
        <v>28</v>
      </c>
      <c r="B6" s="612"/>
      <c r="C6" s="612"/>
      <c r="D6" s="612"/>
      <c r="E6" s="612"/>
      <c r="F6" s="612"/>
      <c r="G6" s="612"/>
      <c r="H6" s="612"/>
      <c r="I6" s="612"/>
      <c r="J6" s="612"/>
      <c r="K6" s="612"/>
      <c r="L6" s="612"/>
      <c r="M6" s="612"/>
      <c r="N6" s="612"/>
      <c r="O6" s="612"/>
    </row>
    <row r="7" spans="1:19" ht="22.5" customHeight="1" thickBot="1" x14ac:dyDescent="0.3">
      <c r="A7" s="613" t="s">
        <v>23</v>
      </c>
      <c r="B7" s="614"/>
      <c r="C7" s="614"/>
      <c r="D7" s="614"/>
      <c r="E7" s="614"/>
      <c r="F7" s="614"/>
      <c r="G7" s="614"/>
      <c r="H7" s="614"/>
      <c r="I7" s="614"/>
      <c r="J7" s="614"/>
      <c r="K7" s="614"/>
      <c r="L7" s="614"/>
      <c r="M7" s="614"/>
      <c r="N7" s="614"/>
      <c r="O7" s="614"/>
    </row>
    <row r="8" spans="1:19" s="71" customFormat="1" ht="80.25" customHeight="1" thickBot="1" x14ac:dyDescent="0.25">
      <c r="A8" s="309" t="s">
        <v>101</v>
      </c>
      <c r="B8" s="310" t="s">
        <v>54</v>
      </c>
      <c r="C8" s="310" t="s">
        <v>100</v>
      </c>
      <c r="D8" s="239" t="s">
        <v>359</v>
      </c>
      <c r="E8" s="239" t="s">
        <v>358</v>
      </c>
      <c r="F8" s="310" t="s">
        <v>3</v>
      </c>
      <c r="G8" s="310" t="s">
        <v>203</v>
      </c>
      <c r="H8" s="310" t="s">
        <v>102</v>
      </c>
      <c r="I8" s="310" t="s">
        <v>4</v>
      </c>
      <c r="J8" s="311" t="s">
        <v>115</v>
      </c>
      <c r="K8" s="311" t="s">
        <v>224</v>
      </c>
      <c r="L8" s="310" t="s">
        <v>42</v>
      </c>
      <c r="M8" s="310" t="s">
        <v>225</v>
      </c>
      <c r="N8" s="312" t="s">
        <v>232</v>
      </c>
      <c r="O8" s="310" t="s">
        <v>6</v>
      </c>
    </row>
    <row r="9" spans="1:19" ht="30" customHeight="1" x14ac:dyDescent="0.25">
      <c r="A9" s="261" t="s">
        <v>18</v>
      </c>
      <c r="B9" s="174">
        <v>54301.5</v>
      </c>
      <c r="C9" s="174">
        <v>54301.5</v>
      </c>
      <c r="D9" s="174">
        <v>0</v>
      </c>
      <c r="E9" s="122">
        <v>54301.5</v>
      </c>
      <c r="F9" s="174">
        <v>53477.039666420002</v>
      </c>
      <c r="G9" s="175">
        <v>0.98481698786258209</v>
      </c>
      <c r="H9" s="176">
        <v>824.46033357999841</v>
      </c>
      <c r="I9" s="174">
        <v>31040.920559000006</v>
      </c>
      <c r="J9" s="175">
        <v>0.57164020439582708</v>
      </c>
      <c r="K9" s="175" t="s">
        <v>30</v>
      </c>
      <c r="L9" s="174">
        <v>30808.770451999997</v>
      </c>
      <c r="M9" s="270" t="s">
        <v>30</v>
      </c>
      <c r="N9" s="516">
        <v>0.56736499824130082</v>
      </c>
      <c r="O9" s="329">
        <v>30808.770451999997</v>
      </c>
      <c r="Q9" s="22"/>
    </row>
    <row r="10" spans="1:19" ht="42" customHeight="1" x14ac:dyDescent="0.25">
      <c r="A10" s="262" t="s">
        <v>98</v>
      </c>
      <c r="B10" s="122">
        <v>13507.3</v>
      </c>
      <c r="C10" s="122">
        <v>13507.3</v>
      </c>
      <c r="D10" s="122">
        <v>0</v>
      </c>
      <c r="E10" s="122">
        <v>13507.3</v>
      </c>
      <c r="F10" s="123">
        <v>12747.134032400001</v>
      </c>
      <c r="G10" s="18">
        <v>0.94372184170041395</v>
      </c>
      <c r="H10" s="124">
        <v>760.16596759999811</v>
      </c>
      <c r="I10" s="122">
        <v>11177.149988290001</v>
      </c>
      <c r="J10" s="18">
        <v>0.82748957884181151</v>
      </c>
      <c r="K10" s="18" t="s">
        <v>30</v>
      </c>
      <c r="L10" s="122">
        <v>6742.4834146800004</v>
      </c>
      <c r="M10" s="269" t="s">
        <v>30</v>
      </c>
      <c r="N10" s="517">
        <v>0.49917329256624199</v>
      </c>
      <c r="O10" s="330">
        <v>6635.4137988799994</v>
      </c>
      <c r="Q10" s="22"/>
    </row>
    <row r="11" spans="1:19" ht="42" customHeight="1" x14ac:dyDescent="0.25">
      <c r="A11" s="262" t="s">
        <v>31</v>
      </c>
      <c r="B11" s="122">
        <v>787691.30000000016</v>
      </c>
      <c r="C11" s="122">
        <v>811664.26059000008</v>
      </c>
      <c r="D11" s="122">
        <v>35325.399128000005</v>
      </c>
      <c r="E11" s="122">
        <v>776338.86146200006</v>
      </c>
      <c r="F11" s="123">
        <v>658716.09815353027</v>
      </c>
      <c r="G11" s="18">
        <v>0.84849043485088094</v>
      </c>
      <c r="H11" s="124">
        <v>117622.76330846979</v>
      </c>
      <c r="I11" s="122">
        <v>527322.57806026004</v>
      </c>
      <c r="J11" s="18">
        <v>0.67924279491459061</v>
      </c>
      <c r="K11" s="604">
        <v>0.86</v>
      </c>
      <c r="L11" s="122">
        <v>180896.24864825001</v>
      </c>
      <c r="M11" s="605">
        <v>0.4</v>
      </c>
      <c r="N11" s="517">
        <v>0.23301197148315683</v>
      </c>
      <c r="O11" s="330">
        <v>180180.83479325008</v>
      </c>
      <c r="Q11" s="22"/>
      <c r="R11" s="22"/>
      <c r="S11" s="22"/>
    </row>
    <row r="12" spans="1:19" ht="71.25" customHeight="1" x14ac:dyDescent="0.25">
      <c r="A12" s="262" t="s">
        <v>99</v>
      </c>
      <c r="B12" s="122">
        <v>3042.6</v>
      </c>
      <c r="C12" s="122">
        <v>3069.6394100000002</v>
      </c>
      <c r="D12" s="122">
        <v>0</v>
      </c>
      <c r="E12" s="122">
        <v>3069.6394100000002</v>
      </c>
      <c r="F12" s="122">
        <v>197.73940999999999</v>
      </c>
      <c r="G12" s="18">
        <v>6.4417797528863494E-2</v>
      </c>
      <c r="H12" s="124">
        <v>2871.9</v>
      </c>
      <c r="I12" s="122">
        <v>196.85124999999999</v>
      </c>
      <c r="J12" s="18">
        <v>6.412846061290306E-2</v>
      </c>
      <c r="K12" s="18" t="s">
        <v>30</v>
      </c>
      <c r="L12" s="122">
        <v>196.85124999999999</v>
      </c>
      <c r="M12" s="269" t="s">
        <v>30</v>
      </c>
      <c r="N12" s="517">
        <v>6.412846061290306E-2</v>
      </c>
      <c r="O12" s="330">
        <v>196.78516014087671</v>
      </c>
      <c r="P12" s="22"/>
      <c r="Q12" s="22"/>
    </row>
    <row r="13" spans="1:19" ht="30" customHeight="1" x14ac:dyDescent="0.25">
      <c r="A13" s="263" t="s">
        <v>21</v>
      </c>
      <c r="B13" s="214">
        <v>858542.70000000019</v>
      </c>
      <c r="C13" s="214">
        <v>882542.70000000007</v>
      </c>
      <c r="D13" s="214">
        <v>35325.399128000005</v>
      </c>
      <c r="E13" s="214">
        <v>847217.30087200005</v>
      </c>
      <c r="F13" s="214">
        <v>725138.01126235037</v>
      </c>
      <c r="G13" s="215">
        <v>0.8559055752473429</v>
      </c>
      <c r="H13" s="216">
        <v>122079.28960964968</v>
      </c>
      <c r="I13" s="214">
        <v>569737.49985755002</v>
      </c>
      <c r="J13" s="215">
        <v>0.67248095532414953</v>
      </c>
      <c r="K13" s="215">
        <v>0.86</v>
      </c>
      <c r="L13" s="214">
        <v>218644.35376493001</v>
      </c>
      <c r="M13" s="215">
        <v>0.4</v>
      </c>
      <c r="N13" s="518">
        <v>0.25807352321522459</v>
      </c>
      <c r="O13" s="331">
        <v>217821.80420427097</v>
      </c>
      <c r="P13" s="22"/>
      <c r="Q13" s="22"/>
    </row>
    <row r="14" spans="1:19" ht="48" customHeight="1" x14ac:dyDescent="0.25">
      <c r="A14" s="262" t="s">
        <v>43</v>
      </c>
      <c r="B14" s="122">
        <v>593383.75031399983</v>
      </c>
      <c r="C14" s="122">
        <v>613383.75031399983</v>
      </c>
      <c r="D14" s="122">
        <v>55829.246228999989</v>
      </c>
      <c r="E14" s="172">
        <v>557554.50408499979</v>
      </c>
      <c r="F14" s="122">
        <v>386484.72863375995</v>
      </c>
      <c r="G14" s="18">
        <v>0.69317838131003595</v>
      </c>
      <c r="H14" s="124">
        <v>171069.77545123984</v>
      </c>
      <c r="I14" s="122">
        <v>298243.32737050991</v>
      </c>
      <c r="J14" s="18">
        <v>0.53491331373953421</v>
      </c>
      <c r="K14" s="604">
        <v>0.86</v>
      </c>
      <c r="L14" s="122">
        <v>61093.282010710005</v>
      </c>
      <c r="M14" s="604">
        <v>0.4</v>
      </c>
      <c r="N14" s="519">
        <v>0.10957364986400732</v>
      </c>
      <c r="O14" s="330">
        <v>60561.049714709996</v>
      </c>
      <c r="Q14" s="22"/>
    </row>
    <row r="15" spans="1:19" ht="29.25" customHeight="1" x14ac:dyDescent="0.25">
      <c r="A15" s="263" t="s">
        <v>32</v>
      </c>
      <c r="B15" s="214">
        <v>593383.75031399983</v>
      </c>
      <c r="C15" s="214">
        <v>613383.75031399983</v>
      </c>
      <c r="D15" s="214">
        <v>55829.246228999989</v>
      </c>
      <c r="E15" s="214">
        <v>557554.50408499979</v>
      </c>
      <c r="F15" s="214">
        <v>386484.72863375995</v>
      </c>
      <c r="G15" s="215">
        <v>0.69317838131003595</v>
      </c>
      <c r="H15" s="216">
        <v>171069.77545123984</v>
      </c>
      <c r="I15" s="214">
        <v>298243.32737050991</v>
      </c>
      <c r="J15" s="215">
        <v>0.53491331373953421</v>
      </c>
      <c r="K15" s="215">
        <v>0.86</v>
      </c>
      <c r="L15" s="214">
        <v>61093.282010710005</v>
      </c>
      <c r="M15" s="215">
        <v>0.4</v>
      </c>
      <c r="N15" s="518">
        <v>0.10957364986400732</v>
      </c>
      <c r="O15" s="331">
        <v>60561.049714709996</v>
      </c>
      <c r="P15" s="22"/>
      <c r="Q15" s="22"/>
    </row>
    <row r="16" spans="1:19" ht="29.25" customHeight="1" x14ac:dyDescent="0.25">
      <c r="A16" s="264" t="s">
        <v>123</v>
      </c>
      <c r="B16" s="217">
        <v>1451926.450314</v>
      </c>
      <c r="C16" s="217">
        <v>1495926.4503139998</v>
      </c>
      <c r="D16" s="217">
        <v>91154.645357000001</v>
      </c>
      <c r="E16" s="217">
        <v>1404771.8049569998</v>
      </c>
      <c r="F16" s="217">
        <v>1111622.7398961103</v>
      </c>
      <c r="G16" s="218">
        <v>0.79131908540130269</v>
      </c>
      <c r="H16" s="219">
        <v>293149.06506088952</v>
      </c>
      <c r="I16" s="217">
        <v>867980.82722805999</v>
      </c>
      <c r="J16" s="218">
        <v>0.61788030209976275</v>
      </c>
      <c r="K16" s="218">
        <v>0.86</v>
      </c>
      <c r="L16" s="217">
        <v>279737.63577564002</v>
      </c>
      <c r="M16" s="218">
        <v>0.4</v>
      </c>
      <c r="N16" s="520">
        <v>0.19913386273025518</v>
      </c>
      <c r="O16" s="332">
        <v>278382.85391898098</v>
      </c>
      <c r="Q16" s="22"/>
    </row>
    <row r="17" spans="1:18" ht="38.25" customHeight="1" x14ac:dyDescent="0.25">
      <c r="A17" s="262" t="s">
        <v>125</v>
      </c>
      <c r="B17" s="172">
        <v>1461.8549679100001</v>
      </c>
      <c r="C17" s="172">
        <v>1461.8549679100001</v>
      </c>
      <c r="D17" s="173">
        <v>0</v>
      </c>
      <c r="E17" s="172">
        <v>1461.8549679100001</v>
      </c>
      <c r="F17" s="123">
        <v>1381.5016629100001</v>
      </c>
      <c r="G17" s="18">
        <v>0.94503332631219883</v>
      </c>
      <c r="H17" s="124">
        <v>80.353305000000091</v>
      </c>
      <c r="I17" s="122">
        <v>1356.0015979100001</v>
      </c>
      <c r="J17" s="18">
        <v>0.92758969095864718</v>
      </c>
      <c r="K17" s="18" t="s">
        <v>30</v>
      </c>
      <c r="L17" s="122">
        <v>85.083331999999999</v>
      </c>
      <c r="M17" s="51" t="s">
        <v>30</v>
      </c>
      <c r="N17" s="521">
        <v>5.8202307251890253E-2</v>
      </c>
      <c r="O17" s="330">
        <v>0</v>
      </c>
      <c r="Q17" s="22"/>
    </row>
    <row r="18" spans="1:18" ht="44.25" customHeight="1" x14ac:dyDescent="0.25">
      <c r="A18" s="313" t="s">
        <v>150</v>
      </c>
      <c r="B18" s="217">
        <v>1461.8549679100001</v>
      </c>
      <c r="C18" s="217">
        <v>1461.8549679100001</v>
      </c>
      <c r="D18" s="217">
        <v>0</v>
      </c>
      <c r="E18" s="217">
        <v>1461.8549679100001</v>
      </c>
      <c r="F18" s="217">
        <v>1381.5016629100001</v>
      </c>
      <c r="G18" s="218">
        <v>0.94503332631219883</v>
      </c>
      <c r="H18" s="219">
        <v>80.353305000000091</v>
      </c>
      <c r="I18" s="217">
        <v>1356.0015979100001</v>
      </c>
      <c r="J18" s="218">
        <v>0.92758969095864718</v>
      </c>
      <c r="K18" s="218" t="s">
        <v>30</v>
      </c>
      <c r="L18" s="217">
        <v>85.083331999999999</v>
      </c>
      <c r="M18" s="218" t="s">
        <v>30</v>
      </c>
      <c r="N18" s="520">
        <v>5.8202307251890253E-2</v>
      </c>
      <c r="O18" s="332">
        <v>0</v>
      </c>
      <c r="Q18" s="22"/>
    </row>
    <row r="19" spans="1:18" ht="29.25" customHeight="1" thickBot="1" x14ac:dyDescent="0.3">
      <c r="A19" s="265" t="s">
        <v>143</v>
      </c>
      <c r="B19" s="266">
        <v>1453388.3052819101</v>
      </c>
      <c r="C19" s="266">
        <v>1497388.3052819099</v>
      </c>
      <c r="D19" s="266">
        <v>91154.645357000001</v>
      </c>
      <c r="E19" s="266">
        <v>1406233.6599249099</v>
      </c>
      <c r="F19" s="266">
        <v>1113004.2415590202</v>
      </c>
      <c r="G19" s="267">
        <v>0.79147887956148943</v>
      </c>
      <c r="H19" s="268">
        <v>293229.41836588969</v>
      </c>
      <c r="I19" s="266">
        <v>869336.82882596995</v>
      </c>
      <c r="J19" s="267">
        <v>0.61820226154477831</v>
      </c>
      <c r="K19" s="267">
        <v>0.86</v>
      </c>
      <c r="L19" s="266">
        <v>279822.71910764003</v>
      </c>
      <c r="M19" s="267">
        <v>0.4</v>
      </c>
      <c r="N19" s="515">
        <v>0.19898735685403945</v>
      </c>
      <c r="O19" s="333">
        <v>278382.85391898098</v>
      </c>
      <c r="R19" s="22"/>
    </row>
    <row r="20" spans="1:18" x14ac:dyDescent="0.25">
      <c r="A20" s="100" t="s">
        <v>363</v>
      </c>
      <c r="B20" s="100"/>
      <c r="C20" s="100"/>
      <c r="D20" s="578"/>
      <c r="E20" s="100"/>
      <c r="F20" s="100"/>
      <c r="G20" s="100"/>
      <c r="H20" s="100"/>
      <c r="I20" s="578"/>
      <c r="J20" s="100"/>
      <c r="K20" s="100"/>
      <c r="L20" s="100"/>
      <c r="M20" s="100"/>
      <c r="N20" s="100"/>
      <c r="O20" s="328"/>
    </row>
    <row r="21" spans="1:18" x14ac:dyDescent="0.25">
      <c r="B21" s="21">
        <v>860004.55496791017</v>
      </c>
      <c r="C21" s="21"/>
      <c r="D21" s="21"/>
      <c r="E21" s="21"/>
      <c r="F21" s="21"/>
      <c r="G21" s="20"/>
      <c r="H21" s="20"/>
      <c r="I21" s="20"/>
      <c r="J21" s="20"/>
      <c r="K21" s="20"/>
      <c r="L21" s="20"/>
      <c r="M21" s="20"/>
      <c r="N21" s="20"/>
    </row>
    <row r="32" spans="1:18" ht="21.75" customHeight="1" x14ac:dyDescent="0.25"/>
    <row r="33" spans="2:9" ht="29.25" customHeight="1" x14ac:dyDescent="0.25"/>
    <row r="34" spans="2:9" ht="23.25" customHeight="1" x14ac:dyDescent="0.25">
      <c r="B34" s="22"/>
      <c r="E34" s="113"/>
      <c r="F34" s="113"/>
      <c r="G34" s="113"/>
      <c r="H34" s="113"/>
      <c r="I34" s="113"/>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R286"/>
  <sheetViews>
    <sheetView topLeftCell="A184" zoomScale="60" zoomScaleNormal="60" workbookViewId="0">
      <selection activeCell="H198" sqref="H198"/>
    </sheetView>
  </sheetViews>
  <sheetFormatPr baseColWidth="10" defaultColWidth="9.140625" defaultRowHeight="15" x14ac:dyDescent="0.25"/>
  <cols>
    <col min="1" max="1" width="33.42578125" style="487" customWidth="1"/>
    <col min="2" max="2" width="32.140625" customWidth="1"/>
    <col min="3" max="3" width="44.28515625" style="483" customWidth="1"/>
    <col min="4" max="4" width="33.42578125" style="494" customWidth="1"/>
    <col min="5" max="5" width="17.42578125" style="22" customWidth="1"/>
    <col min="6" max="6" width="18" customWidth="1"/>
    <col min="7" max="7" width="15.5703125" customWidth="1"/>
    <col min="8" max="8" width="22.5703125" customWidth="1"/>
    <col min="9" max="9" width="19.42578125" hidden="1" customWidth="1"/>
    <col min="10" max="10" width="12.140625" style="136" hidden="1" customWidth="1"/>
    <col min="11" max="11" width="19.7109375" hidden="1" customWidth="1"/>
    <col min="12" max="12" width="18.42578125" hidden="1" customWidth="1"/>
    <col min="13" max="13" width="17.7109375" style="503" customWidth="1"/>
    <col min="14" max="14" width="20.5703125" style="110" bestFit="1" customWidth="1"/>
    <col min="15" max="15" width="15.85546875" style="63" customWidth="1"/>
    <col min="16" max="16" width="14.42578125" style="110" customWidth="1"/>
    <col min="17" max="17" width="15.28515625" style="63" hidden="1" customWidth="1"/>
    <col min="18" max="18" width="18.28515625" bestFit="1" customWidth="1"/>
  </cols>
  <sheetData>
    <row r="2" spans="1:18" ht="26.25" customHeight="1" x14ac:dyDescent="0.25">
      <c r="A2" s="653" t="s">
        <v>112</v>
      </c>
      <c r="B2" s="654"/>
      <c r="C2" s="654"/>
      <c r="D2" s="654"/>
      <c r="E2" s="654"/>
      <c r="F2" s="654"/>
      <c r="G2" s="654"/>
      <c r="H2" s="654"/>
      <c r="I2" s="654"/>
      <c r="J2" s="654"/>
      <c r="K2" s="654"/>
      <c r="L2" s="654"/>
      <c r="M2" s="655"/>
      <c r="N2" s="654"/>
      <c r="O2" s="654"/>
      <c r="P2" s="654"/>
      <c r="Q2" s="654"/>
    </row>
    <row r="3" spans="1:18" ht="21.75" customHeight="1" x14ac:dyDescent="0.25">
      <c r="A3" s="351"/>
      <c r="B3" s="352"/>
      <c r="C3" s="318"/>
      <c r="D3" s="488"/>
      <c r="E3" s="353"/>
      <c r="F3" s="352"/>
      <c r="G3" s="352"/>
      <c r="H3" s="352"/>
      <c r="I3" s="352"/>
      <c r="J3" s="352"/>
      <c r="K3" s="352"/>
      <c r="L3" s="352"/>
      <c r="M3" s="498"/>
      <c r="N3" s="352"/>
      <c r="O3" s="354"/>
      <c r="P3" s="352"/>
      <c r="Q3" s="354"/>
    </row>
    <row r="4" spans="1:18" ht="29.25" customHeight="1" x14ac:dyDescent="0.25">
      <c r="A4" s="656" t="s">
        <v>362</v>
      </c>
      <c r="B4" s="657"/>
      <c r="C4" s="657"/>
      <c r="D4" s="657"/>
      <c r="E4" s="657"/>
      <c r="F4" s="657"/>
      <c r="G4" s="657"/>
      <c r="H4" s="657"/>
      <c r="I4" s="657"/>
      <c r="J4" s="657"/>
      <c r="K4" s="657"/>
      <c r="L4" s="657"/>
      <c r="M4" s="658"/>
      <c r="N4" s="657"/>
      <c r="O4" s="657"/>
      <c r="P4" s="657"/>
      <c r="Q4" s="657"/>
    </row>
    <row r="5" spans="1:18" ht="14.25" customHeight="1" thickBot="1" x14ac:dyDescent="0.3">
      <c r="A5" s="659"/>
      <c r="B5" s="660"/>
      <c r="C5" s="660"/>
      <c r="D5" s="660"/>
      <c r="E5" s="660"/>
      <c r="F5" s="660"/>
      <c r="G5" s="660"/>
      <c r="H5" s="660"/>
      <c r="I5" s="660"/>
      <c r="J5" s="660"/>
      <c r="K5" s="660"/>
      <c r="L5" s="660"/>
      <c r="M5" s="661"/>
      <c r="N5" s="660"/>
      <c r="O5" s="660"/>
      <c r="P5" s="660"/>
      <c r="Q5" s="660"/>
    </row>
    <row r="6" spans="1:18" s="110" customFormat="1" ht="68.25" customHeight="1" thickBot="1" x14ac:dyDescent="0.3">
      <c r="A6" s="315" t="s">
        <v>0</v>
      </c>
      <c r="B6" s="343" t="s">
        <v>1</v>
      </c>
      <c r="C6" s="314" t="s">
        <v>319</v>
      </c>
      <c r="D6" s="316" t="s">
        <v>101</v>
      </c>
      <c r="E6" s="342" t="s">
        <v>54</v>
      </c>
      <c r="F6" s="316" t="s">
        <v>100</v>
      </c>
      <c r="G6" s="316" t="s">
        <v>359</v>
      </c>
      <c r="H6" s="316" t="s">
        <v>223</v>
      </c>
      <c r="I6" s="316" t="s">
        <v>3</v>
      </c>
      <c r="J6" s="317" t="s">
        <v>203</v>
      </c>
      <c r="K6" s="316" t="s">
        <v>105</v>
      </c>
      <c r="L6" s="316" t="s">
        <v>102</v>
      </c>
      <c r="M6" s="316" t="s">
        <v>4</v>
      </c>
      <c r="N6" s="316" t="s">
        <v>15</v>
      </c>
      <c r="O6" s="316" t="s">
        <v>42</v>
      </c>
      <c r="P6" s="344" t="s">
        <v>138</v>
      </c>
      <c r="Q6" s="316" t="s">
        <v>6</v>
      </c>
    </row>
    <row r="7" spans="1:18" ht="69.75" customHeight="1" x14ac:dyDescent="0.25">
      <c r="A7" s="665" t="s">
        <v>167</v>
      </c>
      <c r="B7" s="355" t="s">
        <v>89</v>
      </c>
      <c r="C7" s="468" t="s">
        <v>156</v>
      </c>
      <c r="D7" s="15" t="s">
        <v>156</v>
      </c>
      <c r="E7" s="356">
        <v>28659</v>
      </c>
      <c r="F7" s="357">
        <v>28659</v>
      </c>
      <c r="G7" s="357">
        <v>0</v>
      </c>
      <c r="H7" s="357">
        <v>28659</v>
      </c>
      <c r="I7" s="357">
        <v>24415.042632470002</v>
      </c>
      <c r="J7" s="358">
        <v>0.85191537152273289</v>
      </c>
      <c r="K7" s="357">
        <v>12050.868176700002</v>
      </c>
      <c r="L7" s="356">
        <v>4243.957367529998</v>
      </c>
      <c r="M7" s="356">
        <v>12364.17445577</v>
      </c>
      <c r="N7" s="358">
        <v>0.43142379202937997</v>
      </c>
      <c r="O7" s="357">
        <v>4088.63229</v>
      </c>
      <c r="P7" s="358">
        <v>0.14266486234690673</v>
      </c>
      <c r="Q7" s="580">
        <v>4000.4134600000002</v>
      </c>
    </row>
    <row r="8" spans="1:18" ht="74.25" customHeight="1" x14ac:dyDescent="0.25">
      <c r="A8" s="666"/>
      <c r="B8" s="355" t="s">
        <v>86</v>
      </c>
      <c r="C8" s="468" t="s">
        <v>155</v>
      </c>
      <c r="D8" s="15" t="s">
        <v>155</v>
      </c>
      <c r="E8" s="356">
        <v>7094.796609</v>
      </c>
      <c r="F8" s="356">
        <v>7095</v>
      </c>
      <c r="G8" s="357">
        <v>50</v>
      </c>
      <c r="H8" s="357">
        <v>7045</v>
      </c>
      <c r="I8" s="357">
        <v>6868.046609</v>
      </c>
      <c r="J8" s="359">
        <v>0.97488241433640876</v>
      </c>
      <c r="K8" s="357">
        <v>6230.9215809999996</v>
      </c>
      <c r="L8" s="357">
        <v>176.95339100000001</v>
      </c>
      <c r="M8" s="357">
        <v>637.12502800000004</v>
      </c>
      <c r="N8" s="358">
        <v>9.043648374733855E-2</v>
      </c>
      <c r="O8" s="356">
        <v>81.199549000000005</v>
      </c>
      <c r="P8" s="358">
        <v>1.1525840880056778E-2</v>
      </c>
      <c r="Q8" s="582">
        <v>81.199549000000005</v>
      </c>
      <c r="R8" s="113"/>
    </row>
    <row r="9" spans="1:18" ht="24.75" customHeight="1" x14ac:dyDescent="0.25">
      <c r="A9" s="666"/>
      <c r="B9" s="693" t="s">
        <v>19</v>
      </c>
      <c r="C9" s="694"/>
      <c r="D9" s="695"/>
      <c r="E9" s="362">
        <v>35753.796608999997</v>
      </c>
      <c r="F9" s="363">
        <v>35754</v>
      </c>
      <c r="G9" s="363">
        <v>50</v>
      </c>
      <c r="H9" s="363">
        <v>35704</v>
      </c>
      <c r="I9" s="363">
        <v>31283.089241470003</v>
      </c>
      <c r="J9" s="364">
        <v>0.87617883826658083</v>
      </c>
      <c r="K9" s="363">
        <v>18281.7897577</v>
      </c>
      <c r="L9" s="362">
        <v>4420.9107585299971</v>
      </c>
      <c r="M9" s="362">
        <v>13001.299483770001</v>
      </c>
      <c r="N9" s="364">
        <v>0.36414125822792964</v>
      </c>
      <c r="O9" s="363">
        <v>4169.8318390000004</v>
      </c>
      <c r="P9" s="364">
        <v>0.11678892670289044</v>
      </c>
      <c r="Q9" s="363">
        <v>4081.6130090000001</v>
      </c>
    </row>
    <row r="10" spans="1:18" ht="95.25" customHeight="1" x14ac:dyDescent="0.25">
      <c r="A10" s="666"/>
      <c r="B10" s="360" t="s">
        <v>262</v>
      </c>
      <c r="C10" s="468" t="s">
        <v>326</v>
      </c>
      <c r="D10" s="15" t="s">
        <v>261</v>
      </c>
      <c r="E10" s="356">
        <v>44000</v>
      </c>
      <c r="F10" s="357">
        <v>44000</v>
      </c>
      <c r="G10" s="357">
        <v>5500</v>
      </c>
      <c r="H10" s="357">
        <v>38500</v>
      </c>
      <c r="I10" s="357">
        <v>35118.404897</v>
      </c>
      <c r="J10" s="358">
        <v>0.91216636096103898</v>
      </c>
      <c r="K10" s="357">
        <v>31835</v>
      </c>
      <c r="L10" s="356">
        <v>3381.5951029999997</v>
      </c>
      <c r="M10" s="356">
        <v>3283.4048969999999</v>
      </c>
      <c r="N10" s="359">
        <v>8.528324407792208E-2</v>
      </c>
      <c r="O10" s="357">
        <v>133.76714000000001</v>
      </c>
      <c r="P10" s="359">
        <v>3.4744711688311693E-3</v>
      </c>
      <c r="Q10" s="357">
        <v>133.76714000000001</v>
      </c>
    </row>
    <row r="11" spans="1:18" ht="19.5" x14ac:dyDescent="0.25">
      <c r="A11" s="666"/>
      <c r="B11" s="699" t="s">
        <v>43</v>
      </c>
      <c r="C11" s="700"/>
      <c r="D11" s="701"/>
      <c r="E11" s="362">
        <v>44000</v>
      </c>
      <c r="F11" s="363">
        <v>44000</v>
      </c>
      <c r="G11" s="363">
        <v>5500</v>
      </c>
      <c r="H11" s="363">
        <v>38500</v>
      </c>
      <c r="I11" s="363">
        <v>35118.404897</v>
      </c>
      <c r="J11" s="364">
        <v>0.91216636096103898</v>
      </c>
      <c r="K11" s="363">
        <v>31835</v>
      </c>
      <c r="L11" s="362">
        <v>3381.5951029999997</v>
      </c>
      <c r="M11" s="362">
        <v>3283.4048969999999</v>
      </c>
      <c r="N11" s="364">
        <v>8.528324407792208E-2</v>
      </c>
      <c r="O11" s="363">
        <v>133.76714000000001</v>
      </c>
      <c r="P11" s="364">
        <v>3.4744711688311693E-3</v>
      </c>
      <c r="Q11" s="533">
        <v>133.76714000000001</v>
      </c>
    </row>
    <row r="12" spans="1:18" ht="24" customHeight="1" x14ac:dyDescent="0.25">
      <c r="A12" s="666"/>
      <c r="B12" s="696" t="s">
        <v>129</v>
      </c>
      <c r="C12" s="697"/>
      <c r="D12" s="698"/>
      <c r="E12" s="362">
        <v>79753.796608999997</v>
      </c>
      <c r="F12" s="363">
        <v>79754</v>
      </c>
      <c r="G12" s="363">
        <v>5550</v>
      </c>
      <c r="H12" s="363">
        <v>74204</v>
      </c>
      <c r="I12" s="363">
        <v>66401.494138470007</v>
      </c>
      <c r="J12" s="364">
        <v>0.89485060291183771</v>
      </c>
      <c r="K12" s="363">
        <v>50116.789757699997</v>
      </c>
      <c r="L12" s="362">
        <v>7802.5058615299931</v>
      </c>
      <c r="M12" s="362">
        <v>16284.704380770001</v>
      </c>
      <c r="N12" s="364">
        <v>0.21945857879319175</v>
      </c>
      <c r="O12" s="363">
        <v>4303.5989790000003</v>
      </c>
      <c r="P12" s="364">
        <v>5.7996859724543152E-2</v>
      </c>
      <c r="Q12" s="533">
        <v>4215.3801490000005</v>
      </c>
    </row>
    <row r="13" spans="1:18" ht="30.75" customHeight="1" x14ac:dyDescent="0.25">
      <c r="A13" s="666"/>
      <c r="B13" s="702" t="s">
        <v>125</v>
      </c>
      <c r="C13" s="703"/>
      <c r="D13" s="704"/>
      <c r="E13" s="362">
        <v>25.854268019999999</v>
      </c>
      <c r="F13" s="363">
        <v>25.854268019999999</v>
      </c>
      <c r="G13" s="363">
        <v>0</v>
      </c>
      <c r="H13" s="363">
        <v>25.854268019999999</v>
      </c>
      <c r="I13" s="363">
        <v>25.854268019999999</v>
      </c>
      <c r="J13" s="364">
        <v>1</v>
      </c>
      <c r="K13" s="363">
        <v>0</v>
      </c>
      <c r="L13" s="362">
        <v>0</v>
      </c>
      <c r="M13" s="362">
        <v>25.854268019999999</v>
      </c>
      <c r="N13" s="364">
        <v>1</v>
      </c>
      <c r="O13" s="363">
        <v>0</v>
      </c>
      <c r="P13" s="364">
        <v>0</v>
      </c>
      <c r="Q13" s="533">
        <v>0</v>
      </c>
    </row>
    <row r="14" spans="1:18" ht="40.5" customHeight="1" thickBot="1" x14ac:dyDescent="0.3">
      <c r="A14" s="667"/>
      <c r="B14" s="682" t="s">
        <v>33</v>
      </c>
      <c r="C14" s="683"/>
      <c r="D14" s="684"/>
      <c r="E14" s="365">
        <v>79779.650877020002</v>
      </c>
      <c r="F14" s="366">
        <v>79779.854268020004</v>
      </c>
      <c r="G14" s="366">
        <v>5550</v>
      </c>
      <c r="H14" s="366">
        <v>74229.854268020004</v>
      </c>
      <c r="I14" s="366">
        <v>66427.348406490011</v>
      </c>
      <c r="J14" s="367">
        <v>0.89488722646069507</v>
      </c>
      <c r="K14" s="366">
        <v>50116.789757699997</v>
      </c>
      <c r="L14" s="365">
        <v>7802.5058615299931</v>
      </c>
      <c r="M14" s="365">
        <v>16310.558648790002</v>
      </c>
      <c r="N14" s="367">
        <v>0.21973044147302037</v>
      </c>
      <c r="O14" s="366">
        <v>4303.5989790000003</v>
      </c>
      <c r="P14" s="367">
        <v>5.7976659410661054E-2</v>
      </c>
      <c r="Q14" s="365">
        <v>4215.3801490000005</v>
      </c>
      <c r="R14" s="104"/>
    </row>
    <row r="15" spans="1:18" ht="21" customHeight="1" thickBot="1" x14ac:dyDescent="0.3">
      <c r="A15" s="629" t="s">
        <v>363</v>
      </c>
      <c r="B15" s="629"/>
      <c r="C15" s="629"/>
      <c r="D15" s="629"/>
      <c r="E15" s="629"/>
      <c r="F15" s="629"/>
      <c r="G15" s="629"/>
      <c r="H15" s="629"/>
      <c r="I15" s="629"/>
      <c r="J15" s="629"/>
      <c r="K15" s="629"/>
      <c r="L15" s="629"/>
      <c r="M15" s="629"/>
      <c r="N15" s="629"/>
      <c r="O15" s="629"/>
      <c r="P15" s="629"/>
    </row>
    <row r="16" spans="1:18" s="110" customFormat="1" ht="68.25" customHeight="1" x14ac:dyDescent="0.25">
      <c r="A16" s="315" t="s">
        <v>0</v>
      </c>
      <c r="B16" s="343" t="s">
        <v>1</v>
      </c>
      <c r="C16" s="314" t="s">
        <v>319</v>
      </c>
      <c r="D16" s="316" t="s">
        <v>101</v>
      </c>
      <c r="E16" s="342" t="s">
        <v>54</v>
      </c>
      <c r="F16" s="316" t="s">
        <v>100</v>
      </c>
      <c r="G16" s="316" t="s">
        <v>359</v>
      </c>
      <c r="H16" s="316" t="s">
        <v>223</v>
      </c>
      <c r="I16" s="316" t="s">
        <v>3</v>
      </c>
      <c r="J16" s="317" t="s">
        <v>203</v>
      </c>
      <c r="K16" s="316" t="s">
        <v>105</v>
      </c>
      <c r="L16" s="316" t="s">
        <v>102</v>
      </c>
      <c r="M16" s="342" t="s">
        <v>4</v>
      </c>
      <c r="N16" s="316" t="s">
        <v>15</v>
      </c>
      <c r="O16" s="342" t="s">
        <v>42</v>
      </c>
      <c r="P16" s="525" t="s">
        <v>138</v>
      </c>
      <c r="Q16" s="342" t="s">
        <v>6</v>
      </c>
    </row>
    <row r="17" spans="1:18" ht="30" x14ac:dyDescent="0.25">
      <c r="A17" s="664" t="s">
        <v>168</v>
      </c>
      <c r="B17" s="368" t="s">
        <v>73</v>
      </c>
      <c r="C17" s="471" t="s">
        <v>74</v>
      </c>
      <c r="D17" s="16" t="s">
        <v>74</v>
      </c>
      <c r="E17" s="369">
        <v>7011.1</v>
      </c>
      <c r="F17" s="370">
        <v>7011.1</v>
      </c>
      <c r="G17" s="370">
        <v>7011.1</v>
      </c>
      <c r="H17" s="370">
        <v>0</v>
      </c>
      <c r="I17" s="357">
        <v>0</v>
      </c>
      <c r="J17" s="371" t="e">
        <v>#DIV/0!</v>
      </c>
      <c r="K17" s="370">
        <v>0</v>
      </c>
      <c r="L17" s="369">
        <v>0</v>
      </c>
      <c r="M17" s="369">
        <v>0</v>
      </c>
      <c r="N17" s="358">
        <v>0</v>
      </c>
      <c r="O17" s="369">
        <v>0</v>
      </c>
      <c r="P17" s="358" t="e">
        <v>#DIV/0!</v>
      </c>
      <c r="Q17" s="585">
        <v>0</v>
      </c>
    </row>
    <row r="18" spans="1:18" ht="72.75" customHeight="1" x14ac:dyDescent="0.25">
      <c r="A18" s="633"/>
      <c r="B18" s="355" t="s">
        <v>90</v>
      </c>
      <c r="C18" s="468" t="s">
        <v>157</v>
      </c>
      <c r="D18" s="15" t="s">
        <v>157</v>
      </c>
      <c r="E18" s="356">
        <v>102041</v>
      </c>
      <c r="F18" s="357">
        <v>102041</v>
      </c>
      <c r="G18" s="357">
        <v>0</v>
      </c>
      <c r="H18" s="357">
        <v>102041</v>
      </c>
      <c r="I18" s="357">
        <v>54176.162510000002</v>
      </c>
      <c r="J18" s="358">
        <v>0.5309254369322135</v>
      </c>
      <c r="K18" s="357">
        <v>4243.0931689000063</v>
      </c>
      <c r="L18" s="356">
        <v>47864.837489999998</v>
      </c>
      <c r="M18" s="356">
        <v>49933.069341099996</v>
      </c>
      <c r="N18" s="358">
        <v>0.48934319872502224</v>
      </c>
      <c r="O18" s="356">
        <v>23000.12651767</v>
      </c>
      <c r="P18" s="358">
        <v>0.22540083415166454</v>
      </c>
      <c r="Q18" s="581">
        <v>22970.970357669998</v>
      </c>
    </row>
    <row r="19" spans="1:18" ht="72.75" customHeight="1" x14ac:dyDescent="0.25">
      <c r="A19" s="633"/>
      <c r="B19" s="355" t="s">
        <v>91</v>
      </c>
      <c r="C19" s="468" t="s">
        <v>158</v>
      </c>
      <c r="D19" s="15" t="s">
        <v>158</v>
      </c>
      <c r="E19" s="356">
        <v>8562.2999999999993</v>
      </c>
      <c r="F19" s="357">
        <v>8562.2999999999993</v>
      </c>
      <c r="G19" s="357">
        <v>0</v>
      </c>
      <c r="H19" s="357">
        <v>8562.2999999999993</v>
      </c>
      <c r="I19" s="357">
        <v>0</v>
      </c>
      <c r="J19" s="358">
        <v>0</v>
      </c>
      <c r="K19" s="357">
        <v>0</v>
      </c>
      <c r="L19" s="356">
        <v>8562.2999999999993</v>
      </c>
      <c r="M19" s="356">
        <v>0</v>
      </c>
      <c r="N19" s="358">
        <v>0</v>
      </c>
      <c r="O19" s="356">
        <v>0</v>
      </c>
      <c r="P19" s="358">
        <v>0</v>
      </c>
      <c r="Q19" s="584">
        <v>0</v>
      </c>
    </row>
    <row r="20" spans="1:18" ht="69.75" customHeight="1" x14ac:dyDescent="0.25">
      <c r="A20" s="633"/>
      <c r="B20" s="355" t="s">
        <v>86</v>
      </c>
      <c r="C20" s="468" t="s">
        <v>155</v>
      </c>
      <c r="D20" s="15" t="s">
        <v>155</v>
      </c>
      <c r="E20" s="356">
        <v>10263.157662</v>
      </c>
      <c r="F20" s="357">
        <v>10263.157662</v>
      </c>
      <c r="G20" s="357">
        <v>50</v>
      </c>
      <c r="H20" s="357">
        <v>10213.157662</v>
      </c>
      <c r="I20" s="357">
        <v>7000</v>
      </c>
      <c r="J20" s="358">
        <v>0.68539037892706134</v>
      </c>
      <c r="K20" s="357">
        <v>5200.00000568</v>
      </c>
      <c r="L20" s="356">
        <v>3213.1576619999996</v>
      </c>
      <c r="M20" s="356">
        <v>1799.99999432</v>
      </c>
      <c r="N20" s="358">
        <v>0.17624323973938474</v>
      </c>
      <c r="O20" s="356">
        <v>799.994327</v>
      </c>
      <c r="P20" s="358">
        <v>7.8329773560289917E-2</v>
      </c>
      <c r="Q20" s="583">
        <v>799.994327</v>
      </c>
      <c r="R20" s="22"/>
    </row>
    <row r="21" spans="1:18" ht="37.5" customHeight="1" x14ac:dyDescent="0.25">
      <c r="A21" s="633"/>
      <c r="B21" s="693" t="s">
        <v>19</v>
      </c>
      <c r="C21" s="694"/>
      <c r="D21" s="695"/>
      <c r="E21" s="362">
        <v>127877.55766200001</v>
      </c>
      <c r="F21" s="363">
        <v>127877.55766200001</v>
      </c>
      <c r="G21" s="363">
        <v>7061.1</v>
      </c>
      <c r="H21" s="363">
        <v>120816.457662</v>
      </c>
      <c r="I21" s="363">
        <v>61176.162510000002</v>
      </c>
      <c r="J21" s="364">
        <v>0.50635620091716638</v>
      </c>
      <c r="K21" s="363">
        <v>9443.0931745800062</v>
      </c>
      <c r="L21" s="362">
        <v>59640.295151999992</v>
      </c>
      <c r="M21" s="362">
        <v>51733.069335419998</v>
      </c>
      <c r="N21" s="364">
        <v>0.4281955483262892</v>
      </c>
      <c r="O21" s="362">
        <v>23800.12084467</v>
      </c>
      <c r="P21" s="364">
        <v>0.196994029664849</v>
      </c>
      <c r="Q21" s="535">
        <v>23770.964684669998</v>
      </c>
    </row>
    <row r="22" spans="1:18" ht="60" x14ac:dyDescent="0.25">
      <c r="A22" s="633"/>
      <c r="B22" s="355" t="s">
        <v>260</v>
      </c>
      <c r="C22" s="468" t="s">
        <v>327</v>
      </c>
      <c r="D22" s="15" t="s">
        <v>261</v>
      </c>
      <c r="E22" s="356">
        <v>40500</v>
      </c>
      <c r="F22" s="357">
        <v>40500</v>
      </c>
      <c r="G22" s="357">
        <v>0</v>
      </c>
      <c r="H22" s="357">
        <v>40500</v>
      </c>
      <c r="I22" s="357">
        <v>2000</v>
      </c>
      <c r="J22" s="358">
        <v>4.9382716049382713E-2</v>
      </c>
      <c r="K22" s="357">
        <v>0</v>
      </c>
      <c r="L22" s="356">
        <v>38500</v>
      </c>
      <c r="M22" s="356">
        <v>2000</v>
      </c>
      <c r="N22" s="358">
        <v>4.9382716049382713E-2</v>
      </c>
      <c r="O22" s="356">
        <v>1600</v>
      </c>
      <c r="P22" s="358">
        <v>3.9506172839506172E-2</v>
      </c>
      <c r="Q22" s="534">
        <v>1600</v>
      </c>
    </row>
    <row r="23" spans="1:18" ht="79.5" customHeight="1" x14ac:dyDescent="0.25">
      <c r="A23" s="633"/>
      <c r="B23" s="355" t="s">
        <v>263</v>
      </c>
      <c r="C23" s="468" t="s">
        <v>328</v>
      </c>
      <c r="D23" s="15" t="s">
        <v>261</v>
      </c>
      <c r="E23" s="356">
        <v>45700</v>
      </c>
      <c r="F23" s="357">
        <v>45700</v>
      </c>
      <c r="G23" s="357">
        <v>18988.900000000001</v>
      </c>
      <c r="H23" s="357">
        <v>26711.1</v>
      </c>
      <c r="I23" s="357">
        <v>17150</v>
      </c>
      <c r="J23" s="358">
        <v>0.64205517556371694</v>
      </c>
      <c r="K23" s="357">
        <v>0</v>
      </c>
      <c r="L23" s="356">
        <v>9561.0999999999985</v>
      </c>
      <c r="M23" s="356">
        <v>17150</v>
      </c>
      <c r="N23" s="358">
        <v>0.64205517556371694</v>
      </c>
      <c r="O23" s="356">
        <v>2144.5585639999999</v>
      </c>
      <c r="P23" s="358">
        <v>8.02871676568917E-2</v>
      </c>
      <c r="Q23" s="534">
        <v>2144.5585639999999</v>
      </c>
    </row>
    <row r="24" spans="1:18" ht="75" customHeight="1" x14ac:dyDescent="0.25">
      <c r="A24" s="633"/>
      <c r="B24" s="355" t="s">
        <v>264</v>
      </c>
      <c r="C24" s="468" t="s">
        <v>329</v>
      </c>
      <c r="D24" s="15" t="s">
        <v>261</v>
      </c>
      <c r="E24" s="356">
        <v>800</v>
      </c>
      <c r="F24" s="357">
        <v>800</v>
      </c>
      <c r="G24" s="357">
        <v>0</v>
      </c>
      <c r="H24" s="357">
        <v>800</v>
      </c>
      <c r="I24" s="357">
        <v>800</v>
      </c>
      <c r="J24" s="358">
        <v>1</v>
      </c>
      <c r="K24" s="357">
        <v>0</v>
      </c>
      <c r="L24" s="356">
        <v>0</v>
      </c>
      <c r="M24" s="356">
        <v>800</v>
      </c>
      <c r="N24" s="358">
        <v>1</v>
      </c>
      <c r="O24" s="356">
        <v>0</v>
      </c>
      <c r="P24" s="358">
        <v>0</v>
      </c>
      <c r="Q24" s="534">
        <v>0</v>
      </c>
    </row>
    <row r="25" spans="1:18" s="104" customFormat="1" ht="59.25" customHeight="1" x14ac:dyDescent="0.25">
      <c r="A25" s="633"/>
      <c r="B25" s="360" t="s">
        <v>265</v>
      </c>
      <c r="C25" s="469" t="s">
        <v>330</v>
      </c>
      <c r="D25" s="180" t="s">
        <v>261</v>
      </c>
      <c r="E25" s="427">
        <v>20000</v>
      </c>
      <c r="F25" s="428">
        <v>20000</v>
      </c>
      <c r="G25" s="428">
        <v>0</v>
      </c>
      <c r="H25" s="428">
        <v>20000</v>
      </c>
      <c r="I25" s="428">
        <v>0</v>
      </c>
      <c r="J25" s="526">
        <v>0</v>
      </c>
      <c r="K25" s="428">
        <v>0</v>
      </c>
      <c r="L25" s="427">
        <v>20000</v>
      </c>
      <c r="M25" s="427">
        <v>0</v>
      </c>
      <c r="N25" s="526">
        <v>0</v>
      </c>
      <c r="O25" s="427">
        <v>0</v>
      </c>
      <c r="P25" s="526">
        <v>0</v>
      </c>
      <c r="Q25" s="606">
        <v>0</v>
      </c>
    </row>
    <row r="26" spans="1:18" s="104" customFormat="1" ht="59.25" customHeight="1" x14ac:dyDescent="0.25">
      <c r="A26" s="633"/>
      <c r="B26" s="360" t="s">
        <v>265</v>
      </c>
      <c r="C26" s="469" t="s">
        <v>330</v>
      </c>
      <c r="D26" s="180" t="s">
        <v>261</v>
      </c>
      <c r="E26" s="427">
        <v>0</v>
      </c>
      <c r="F26" s="428">
        <v>20000</v>
      </c>
      <c r="G26" s="428">
        <v>0</v>
      </c>
      <c r="H26" s="428">
        <v>20000</v>
      </c>
      <c r="I26" s="428">
        <v>0</v>
      </c>
      <c r="J26" s="526">
        <v>0</v>
      </c>
      <c r="K26" s="428">
        <v>0</v>
      </c>
      <c r="L26" s="427">
        <v>20000</v>
      </c>
      <c r="M26" s="427">
        <v>0</v>
      </c>
      <c r="N26" s="526">
        <v>1</v>
      </c>
      <c r="O26" s="427">
        <v>0</v>
      </c>
      <c r="P26" s="526">
        <v>0</v>
      </c>
      <c r="Q26" s="606"/>
    </row>
    <row r="27" spans="1:18" ht="24.75" customHeight="1" x14ac:dyDescent="0.25">
      <c r="A27" s="633"/>
      <c r="B27" s="686" t="s">
        <v>43</v>
      </c>
      <c r="C27" s="687"/>
      <c r="D27" s="688"/>
      <c r="E27" s="374">
        <v>107000</v>
      </c>
      <c r="F27" s="375">
        <v>127000</v>
      </c>
      <c r="G27" s="375">
        <v>18988.900000000001</v>
      </c>
      <c r="H27" s="375">
        <v>108011.1</v>
      </c>
      <c r="I27" s="375">
        <v>19950</v>
      </c>
      <c r="J27" s="376">
        <v>0.1847032388337865</v>
      </c>
      <c r="K27" s="375">
        <v>0</v>
      </c>
      <c r="L27" s="375">
        <v>88061.1</v>
      </c>
      <c r="M27" s="374">
        <v>19950</v>
      </c>
      <c r="N27" s="376">
        <v>0.1847032388337865</v>
      </c>
      <c r="O27" s="374">
        <v>3744.5585639999999</v>
      </c>
      <c r="P27" s="376">
        <v>3.4668275427247749E-2</v>
      </c>
      <c r="Q27" s="536">
        <v>3744.5585639999999</v>
      </c>
    </row>
    <row r="28" spans="1:18" ht="24.75" customHeight="1" x14ac:dyDescent="0.25">
      <c r="A28" s="633"/>
      <c r="B28" s="686" t="s">
        <v>129</v>
      </c>
      <c r="C28" s="687"/>
      <c r="D28" s="688"/>
      <c r="E28" s="374">
        <v>234877.55766200001</v>
      </c>
      <c r="F28" s="375">
        <v>254877.55766200001</v>
      </c>
      <c r="G28" s="375">
        <v>26050</v>
      </c>
      <c r="H28" s="375">
        <v>228827.55766200001</v>
      </c>
      <c r="I28" s="375">
        <v>81126.162509999995</v>
      </c>
      <c r="J28" s="376">
        <v>0.35452968750307173</v>
      </c>
      <c r="K28" s="375">
        <v>9443.0931745799899</v>
      </c>
      <c r="L28" s="374">
        <v>147701.39515200001</v>
      </c>
      <c r="M28" s="374">
        <v>71683.069335420005</v>
      </c>
      <c r="N28" s="376">
        <v>0.31326239753562679</v>
      </c>
      <c r="O28" s="374">
        <v>27544.679408669999</v>
      </c>
      <c r="P28" s="376">
        <v>0.12037308657271123</v>
      </c>
      <c r="Q28" s="536">
        <v>27515.523248669997</v>
      </c>
    </row>
    <row r="29" spans="1:18" ht="24" customHeight="1" thickBot="1" x14ac:dyDescent="0.3">
      <c r="A29" s="633"/>
      <c r="B29" s="689" t="s">
        <v>125</v>
      </c>
      <c r="C29" s="690"/>
      <c r="D29" s="691"/>
      <c r="E29" s="378">
        <v>1283.0473948900001</v>
      </c>
      <c r="F29" s="379">
        <v>1283.0473948900001</v>
      </c>
      <c r="G29" s="379">
        <v>0</v>
      </c>
      <c r="H29" s="379">
        <v>1283.0473948900001</v>
      </c>
      <c r="I29" s="379">
        <v>1203.0473948900001</v>
      </c>
      <c r="J29" s="380">
        <v>0.93764844516374346</v>
      </c>
      <c r="K29" s="379">
        <v>25.50006499999995</v>
      </c>
      <c r="L29" s="378">
        <v>80</v>
      </c>
      <c r="M29" s="378">
        <v>1177.5473298900001</v>
      </c>
      <c r="N29" s="380">
        <v>0.91777383639904841</v>
      </c>
      <c r="O29" s="378">
        <v>20.683333000000001</v>
      </c>
      <c r="P29" s="380">
        <v>1.6120474646825693E-2</v>
      </c>
      <c r="Q29" s="537">
        <v>0</v>
      </c>
    </row>
    <row r="30" spans="1:18" ht="25.5" customHeight="1" thickBot="1" x14ac:dyDescent="0.3">
      <c r="A30" s="667"/>
      <c r="B30" s="635" t="s">
        <v>33</v>
      </c>
      <c r="C30" s="652"/>
      <c r="D30" s="636"/>
      <c r="E30" s="382">
        <v>236160.60505689</v>
      </c>
      <c r="F30" s="382">
        <v>256160.60505689</v>
      </c>
      <c r="G30" s="382">
        <v>26050</v>
      </c>
      <c r="H30" s="382">
        <v>230110.60505689</v>
      </c>
      <c r="I30" s="383">
        <v>82329.209904889998</v>
      </c>
      <c r="J30" s="384">
        <v>0.35778103266703348</v>
      </c>
      <c r="K30" s="383">
        <v>9468.59323957999</v>
      </c>
      <c r="L30" s="382">
        <v>147781.39515200001</v>
      </c>
      <c r="M30" s="382">
        <v>72860.616665310008</v>
      </c>
      <c r="N30" s="384">
        <v>0.31663302370308727</v>
      </c>
      <c r="O30" s="383">
        <v>27565.36274167</v>
      </c>
      <c r="P30" s="384">
        <v>0.11979179636181933</v>
      </c>
      <c r="Q30" s="538">
        <v>27515.523248669997</v>
      </c>
      <c r="R30" s="104"/>
    </row>
    <row r="31" spans="1:18" ht="20.25" customHeight="1" thickBot="1" x14ac:dyDescent="0.3">
      <c r="A31" s="629" t="s">
        <v>363</v>
      </c>
      <c r="B31" s="629"/>
      <c r="C31" s="629"/>
      <c r="D31" s="629"/>
      <c r="E31" s="629"/>
      <c r="F31" s="629"/>
      <c r="G31" s="629"/>
      <c r="H31" s="629"/>
      <c r="I31" s="629"/>
      <c r="J31" s="629"/>
      <c r="K31" s="629"/>
      <c r="L31" s="629"/>
      <c r="M31" s="629"/>
      <c r="N31" s="629"/>
      <c r="O31" s="629"/>
      <c r="P31" s="629"/>
    </row>
    <row r="32" spans="1:18" s="110" customFormat="1" ht="68.25" customHeight="1" thickBot="1" x14ac:dyDescent="0.3">
      <c r="A32" s="315" t="s">
        <v>0</v>
      </c>
      <c r="B32" s="343" t="s">
        <v>1</v>
      </c>
      <c r="C32" s="314" t="s">
        <v>319</v>
      </c>
      <c r="D32" s="316" t="s">
        <v>101</v>
      </c>
      <c r="E32" s="342" t="s">
        <v>54</v>
      </c>
      <c r="F32" s="316" t="s">
        <v>100</v>
      </c>
      <c r="G32" s="316" t="s">
        <v>55</v>
      </c>
      <c r="H32" s="316" t="s">
        <v>223</v>
      </c>
      <c r="I32" s="316" t="s">
        <v>3</v>
      </c>
      <c r="J32" s="317" t="s">
        <v>203</v>
      </c>
      <c r="K32" s="316" t="s">
        <v>105</v>
      </c>
      <c r="L32" s="316" t="s">
        <v>102</v>
      </c>
      <c r="M32" s="342" t="s">
        <v>4</v>
      </c>
      <c r="N32" s="316" t="s">
        <v>15</v>
      </c>
      <c r="O32" s="342" t="s">
        <v>42</v>
      </c>
      <c r="P32" s="525" t="s">
        <v>138</v>
      </c>
      <c r="Q32" s="342" t="s">
        <v>6</v>
      </c>
    </row>
    <row r="33" spans="1:18" s="104" customFormat="1" ht="94.5" customHeight="1" x14ac:dyDescent="0.25">
      <c r="A33" s="668" t="s">
        <v>169</v>
      </c>
      <c r="B33" s="386" t="s">
        <v>65</v>
      </c>
      <c r="C33" s="472" t="s">
        <v>151</v>
      </c>
      <c r="D33" s="211" t="s">
        <v>151</v>
      </c>
      <c r="E33" s="387">
        <v>7142.5</v>
      </c>
      <c r="F33" s="388">
        <v>7142.5</v>
      </c>
      <c r="G33" s="388">
        <v>0</v>
      </c>
      <c r="H33" s="388">
        <v>7142.5</v>
      </c>
      <c r="I33" s="389">
        <v>7049.876953</v>
      </c>
      <c r="J33" s="390">
        <v>0.98703212502625126</v>
      </c>
      <c r="K33" s="388">
        <v>4915.997351</v>
      </c>
      <c r="L33" s="387">
        <v>92.623047000000042</v>
      </c>
      <c r="M33" s="387">
        <v>2133.879602</v>
      </c>
      <c r="N33" s="390">
        <v>0.29875808218410921</v>
      </c>
      <c r="O33" s="387">
        <v>1421.6975379999999</v>
      </c>
      <c r="P33" s="526">
        <v>0.19904760770038502</v>
      </c>
      <c r="Q33" s="586">
        <v>1392.4541859999999</v>
      </c>
      <c r="R33"/>
    </row>
    <row r="34" spans="1:18" ht="62.25" customHeight="1" x14ac:dyDescent="0.25">
      <c r="A34" s="668"/>
      <c r="B34" s="355" t="s">
        <v>86</v>
      </c>
      <c r="C34" s="468" t="s">
        <v>155</v>
      </c>
      <c r="D34" s="183" t="s">
        <v>155</v>
      </c>
      <c r="E34" s="392">
        <v>6544.5463980000004</v>
      </c>
      <c r="F34" s="369">
        <v>6544.5463980000004</v>
      </c>
      <c r="G34" s="393">
        <v>50</v>
      </c>
      <c r="H34" s="393">
        <v>6494.5463980000004</v>
      </c>
      <c r="I34" s="370">
        <v>5980.1881960000001</v>
      </c>
      <c r="J34" s="394">
        <v>0.92080152015568062</v>
      </c>
      <c r="K34" s="393">
        <v>3370.1698264000001</v>
      </c>
      <c r="L34" s="393">
        <v>514.35820200000035</v>
      </c>
      <c r="M34" s="392">
        <v>2610.0183695999999</v>
      </c>
      <c r="N34" s="394">
        <v>0.40187846997347754</v>
      </c>
      <c r="O34" s="392">
        <v>1054.0093019999999</v>
      </c>
      <c r="P34" s="526">
        <v>0.16229144229758413</v>
      </c>
      <c r="Q34" s="587">
        <v>1051.880838</v>
      </c>
      <c r="R34" s="22"/>
    </row>
    <row r="35" spans="1:18" ht="19.5" x14ac:dyDescent="0.25">
      <c r="A35" s="669"/>
      <c r="B35" s="686" t="s">
        <v>19</v>
      </c>
      <c r="C35" s="687"/>
      <c r="D35" s="688"/>
      <c r="E35" s="374">
        <v>13687.046398</v>
      </c>
      <c r="F35" s="375">
        <v>13687.046398</v>
      </c>
      <c r="G35" s="375">
        <v>50</v>
      </c>
      <c r="H35" s="375">
        <v>13637.046398</v>
      </c>
      <c r="I35" s="375">
        <v>13030.065149</v>
      </c>
      <c r="J35" s="376">
        <v>0.95549027030596445</v>
      </c>
      <c r="K35" s="375">
        <v>8286.1671774000006</v>
      </c>
      <c r="L35" s="375">
        <v>606.98124900000039</v>
      </c>
      <c r="M35" s="374">
        <v>4743.8979715999994</v>
      </c>
      <c r="N35" s="376">
        <v>0.3478684337611212</v>
      </c>
      <c r="O35" s="374">
        <v>2475.7068399999998</v>
      </c>
      <c r="P35" s="376">
        <v>0.18087955341203191</v>
      </c>
      <c r="Q35" s="375">
        <v>2444.335024</v>
      </c>
    </row>
    <row r="36" spans="1:18" ht="87" customHeight="1" x14ac:dyDescent="0.25">
      <c r="A36" s="668"/>
      <c r="B36" s="355" t="s">
        <v>258</v>
      </c>
      <c r="C36" s="468" t="s">
        <v>331</v>
      </c>
      <c r="D36" s="15" t="s">
        <v>259</v>
      </c>
      <c r="E36" s="356">
        <v>40034.612917999999</v>
      </c>
      <c r="F36" s="357">
        <v>40034.612917999999</v>
      </c>
      <c r="G36" s="357">
        <v>4074.5568239999998</v>
      </c>
      <c r="H36" s="357">
        <v>35960.056094</v>
      </c>
      <c r="I36" s="357">
        <v>35235.695254999999</v>
      </c>
      <c r="J36" s="358">
        <v>0.97985651532059592</v>
      </c>
      <c r="K36" s="357">
        <v>23674.106976999999</v>
      </c>
      <c r="L36" s="356">
        <v>724.36083900000085</v>
      </c>
      <c r="M36" s="356">
        <v>11561.588277999999</v>
      </c>
      <c r="N36" s="358">
        <v>0.32151196449131991</v>
      </c>
      <c r="O36" s="356">
        <v>2433.6386109999999</v>
      </c>
      <c r="P36" s="526">
        <v>6.7676162813496185E-2</v>
      </c>
      <c r="Q36" s="357">
        <v>2401.5310399999998</v>
      </c>
    </row>
    <row r="37" spans="1:18" ht="55.5" customHeight="1" x14ac:dyDescent="0.25">
      <c r="A37" s="668"/>
      <c r="B37" s="355" t="s">
        <v>266</v>
      </c>
      <c r="C37" s="468" t="s">
        <v>332</v>
      </c>
      <c r="D37" s="15" t="s">
        <v>267</v>
      </c>
      <c r="E37" s="356">
        <v>6685.1378999999997</v>
      </c>
      <c r="F37" s="357">
        <v>6685.1378999999997</v>
      </c>
      <c r="G37" s="357">
        <v>744.54414699999995</v>
      </c>
      <c r="H37" s="357">
        <v>5940.5937530000001</v>
      </c>
      <c r="I37" s="357">
        <v>5410.2291960000002</v>
      </c>
      <c r="J37" s="358">
        <v>0.91072196163352093</v>
      </c>
      <c r="K37" s="357">
        <v>2936.1231310000003</v>
      </c>
      <c r="L37" s="356">
        <v>530.36455699999988</v>
      </c>
      <c r="M37" s="356">
        <v>2474.1060649999999</v>
      </c>
      <c r="N37" s="358">
        <v>0.41647454242272941</v>
      </c>
      <c r="O37" s="356">
        <v>583.13111300000003</v>
      </c>
      <c r="P37" s="526">
        <v>9.816040908461697E-2</v>
      </c>
      <c r="Q37" s="357">
        <v>576.20518600000003</v>
      </c>
    </row>
    <row r="38" spans="1:18" ht="55.5" customHeight="1" x14ac:dyDescent="0.25">
      <c r="A38" s="668"/>
      <c r="B38" s="355" t="s">
        <v>268</v>
      </c>
      <c r="C38" s="468" t="s">
        <v>333</v>
      </c>
      <c r="D38" s="15" t="s">
        <v>267</v>
      </c>
      <c r="E38" s="356">
        <v>12120.337176000001</v>
      </c>
      <c r="F38" s="357">
        <v>12120.337176000001</v>
      </c>
      <c r="G38" s="357">
        <v>673.53971200000001</v>
      </c>
      <c r="H38" s="357">
        <v>11446.797464000001</v>
      </c>
      <c r="I38" s="357">
        <v>9183.2939600000009</v>
      </c>
      <c r="J38" s="358">
        <v>0.80225879674042599</v>
      </c>
      <c r="K38" s="357">
        <v>2951.5338940000011</v>
      </c>
      <c r="L38" s="356">
        <v>2263.5035040000002</v>
      </c>
      <c r="M38" s="356">
        <v>6231.7600659999998</v>
      </c>
      <c r="N38" s="358">
        <v>0.54441079136752335</v>
      </c>
      <c r="O38" s="356">
        <v>1996.6405239999999</v>
      </c>
      <c r="P38" s="526">
        <v>0.17442787209954602</v>
      </c>
      <c r="Q38" s="357">
        <v>1979.7616760000001</v>
      </c>
    </row>
    <row r="39" spans="1:18" ht="79.5" customHeight="1" x14ac:dyDescent="0.25">
      <c r="A39" s="668"/>
      <c r="B39" s="355" t="s">
        <v>270</v>
      </c>
      <c r="C39" s="468" t="s">
        <v>334</v>
      </c>
      <c r="D39" s="15" t="s">
        <v>271</v>
      </c>
      <c r="E39" s="356">
        <v>7000</v>
      </c>
      <c r="F39" s="357">
        <v>7000</v>
      </c>
      <c r="G39" s="357">
        <v>1745.0162869999999</v>
      </c>
      <c r="H39" s="357">
        <v>5254.9837129999996</v>
      </c>
      <c r="I39" s="357">
        <v>4972.6662410099998</v>
      </c>
      <c r="J39" s="358">
        <v>0.94627624224760376</v>
      </c>
      <c r="K39" s="357">
        <v>512.49813200999961</v>
      </c>
      <c r="L39" s="356">
        <v>282.31747198999983</v>
      </c>
      <c r="M39" s="356">
        <v>4460.1681090000002</v>
      </c>
      <c r="N39" s="358">
        <v>0.84875012989407539</v>
      </c>
      <c r="O39" s="356">
        <v>542.91317627000001</v>
      </c>
      <c r="P39" s="526">
        <v>0.1033139598371958</v>
      </c>
      <c r="Q39" s="357">
        <v>534.71024326999998</v>
      </c>
    </row>
    <row r="40" spans="1:18" ht="63.75" customHeight="1" x14ac:dyDescent="0.25">
      <c r="A40" s="668"/>
      <c r="B40" s="355" t="s">
        <v>272</v>
      </c>
      <c r="C40" s="468" t="s">
        <v>335</v>
      </c>
      <c r="D40" s="15" t="s">
        <v>273</v>
      </c>
      <c r="E40" s="356">
        <v>4610.9585459999998</v>
      </c>
      <c r="F40" s="357">
        <v>4610.9585459999998</v>
      </c>
      <c r="G40" s="357">
        <v>206.5</v>
      </c>
      <c r="H40" s="357">
        <v>4404.4585459999998</v>
      </c>
      <c r="I40" s="357">
        <v>3923.6815820000002</v>
      </c>
      <c r="J40" s="358">
        <v>0.89084311749587763</v>
      </c>
      <c r="K40" s="357">
        <v>2437.2590230000001</v>
      </c>
      <c r="L40" s="356">
        <v>480.77696399999968</v>
      </c>
      <c r="M40" s="356">
        <v>1486.4225590000001</v>
      </c>
      <c r="N40" s="358">
        <v>0.33748133703061539</v>
      </c>
      <c r="O40" s="356">
        <v>497.84344199999998</v>
      </c>
      <c r="P40" s="526">
        <v>0.11303170112751471</v>
      </c>
      <c r="Q40" s="357">
        <v>496.13771700000001</v>
      </c>
    </row>
    <row r="41" spans="1:18" ht="88.5" customHeight="1" x14ac:dyDescent="0.25">
      <c r="A41" s="668"/>
      <c r="B41" s="355" t="s">
        <v>277</v>
      </c>
      <c r="C41" s="468" t="s">
        <v>336</v>
      </c>
      <c r="D41" s="15" t="s">
        <v>278</v>
      </c>
      <c r="E41" s="356">
        <v>8270.5671020000009</v>
      </c>
      <c r="F41" s="357">
        <v>8270.5671020000009</v>
      </c>
      <c r="G41" s="357">
        <v>1238.84303</v>
      </c>
      <c r="H41" s="357">
        <v>7031.7240720000009</v>
      </c>
      <c r="I41" s="357">
        <v>6626.00740133</v>
      </c>
      <c r="J41" s="358">
        <v>0.94230196371249186</v>
      </c>
      <c r="K41" s="357">
        <v>564.14758900000015</v>
      </c>
      <c r="L41" s="356">
        <v>405.71667067000089</v>
      </c>
      <c r="M41" s="356">
        <v>6061.8598123299998</v>
      </c>
      <c r="N41" s="358">
        <v>0.86207304926369965</v>
      </c>
      <c r="O41" s="356">
        <v>1833.807935</v>
      </c>
      <c r="P41" s="526">
        <v>0.26079065620651104</v>
      </c>
      <c r="Q41" s="357">
        <v>1821.7247540000001</v>
      </c>
    </row>
    <row r="42" spans="1:18" ht="20.25" thickBot="1" x14ac:dyDescent="0.3">
      <c r="A42" s="670"/>
      <c r="B42" s="689" t="s">
        <v>43</v>
      </c>
      <c r="C42" s="690"/>
      <c r="D42" s="691"/>
      <c r="E42" s="378">
        <v>78721.613641999997</v>
      </c>
      <c r="F42" s="379">
        <v>78721.613641999997</v>
      </c>
      <c r="G42" s="379">
        <v>8683</v>
      </c>
      <c r="H42" s="379">
        <v>70038.613642000011</v>
      </c>
      <c r="I42" s="379">
        <v>65351.573635339999</v>
      </c>
      <c r="J42" s="380">
        <v>0.93307920070180628</v>
      </c>
      <c r="K42" s="379">
        <v>33075.66874601</v>
      </c>
      <c r="L42" s="378">
        <v>4687.0400066600014</v>
      </c>
      <c r="M42" s="378">
        <v>32275.904889329995</v>
      </c>
      <c r="N42" s="380">
        <v>0.46083015084089446</v>
      </c>
      <c r="O42" s="378">
        <v>7887.9748012700002</v>
      </c>
      <c r="P42" s="380">
        <v>0.11262322868909305</v>
      </c>
      <c r="Q42" s="379">
        <v>7810.0706162699998</v>
      </c>
    </row>
    <row r="43" spans="1:18" ht="26.25" customHeight="1" thickBot="1" x14ac:dyDescent="0.3">
      <c r="A43" s="667"/>
      <c r="B43" s="635" t="s">
        <v>33</v>
      </c>
      <c r="C43" s="652"/>
      <c r="D43" s="636"/>
      <c r="E43" s="382">
        <v>92408.660040000002</v>
      </c>
      <c r="F43" s="383">
        <v>92408.660040000002</v>
      </c>
      <c r="G43" s="383">
        <v>8733</v>
      </c>
      <c r="H43" s="383">
        <v>83675.660040000017</v>
      </c>
      <c r="I43" s="383">
        <v>78381.638784340001</v>
      </c>
      <c r="J43" s="384">
        <v>0.93673164629798822</v>
      </c>
      <c r="K43" s="383">
        <v>41361.835923409999</v>
      </c>
      <c r="L43" s="382">
        <v>5294.0212556600163</v>
      </c>
      <c r="M43" s="382">
        <v>37019.802860929994</v>
      </c>
      <c r="N43" s="384">
        <v>0.44242020730082293</v>
      </c>
      <c r="O43" s="382">
        <v>10363.681641269999</v>
      </c>
      <c r="P43" s="384">
        <v>0.1238553915955462</v>
      </c>
      <c r="Q43" s="538">
        <v>10254.405640270001</v>
      </c>
    </row>
    <row r="44" spans="1:18" ht="20.25" customHeight="1" thickBot="1" x14ac:dyDescent="0.3">
      <c r="A44" s="629" t="s">
        <v>363</v>
      </c>
      <c r="B44" s="629"/>
      <c r="C44" s="629"/>
      <c r="D44" s="629"/>
      <c r="E44" s="629"/>
      <c r="F44" s="629"/>
      <c r="G44" s="629"/>
      <c r="H44" s="629"/>
      <c r="I44" s="629"/>
      <c r="J44" s="629"/>
      <c r="K44" s="629"/>
      <c r="L44" s="629"/>
      <c r="M44" s="629"/>
      <c r="N44" s="629"/>
      <c r="O44" s="629"/>
      <c r="P44" s="629"/>
      <c r="Q44" s="539"/>
    </row>
    <row r="45" spans="1:18" s="110" customFormat="1" ht="48.75" customHeight="1" thickBot="1" x14ac:dyDescent="0.3">
      <c r="A45" s="315" t="s">
        <v>0</v>
      </c>
      <c r="B45" s="525" t="s">
        <v>1</v>
      </c>
      <c r="C45" s="525" t="s">
        <v>319</v>
      </c>
      <c r="D45" s="525" t="s">
        <v>101</v>
      </c>
      <c r="E45" s="528" t="s">
        <v>54</v>
      </c>
      <c r="F45" s="525" t="s">
        <v>100</v>
      </c>
      <c r="G45" s="525" t="s">
        <v>55</v>
      </c>
      <c r="H45" s="525" t="s">
        <v>223</v>
      </c>
      <c r="I45" s="525" t="s">
        <v>3</v>
      </c>
      <c r="J45" s="529" t="s">
        <v>203</v>
      </c>
      <c r="K45" s="525" t="s">
        <v>105</v>
      </c>
      <c r="L45" s="525" t="s">
        <v>102</v>
      </c>
      <c r="M45" s="528" t="s">
        <v>4</v>
      </c>
      <c r="N45" s="525" t="s">
        <v>15</v>
      </c>
      <c r="O45" s="528" t="s">
        <v>42</v>
      </c>
      <c r="P45" s="525" t="s">
        <v>138</v>
      </c>
      <c r="Q45" s="525" t="s">
        <v>6</v>
      </c>
    </row>
    <row r="46" spans="1:18" ht="27" customHeight="1" x14ac:dyDescent="0.25">
      <c r="A46" s="680" t="s">
        <v>113</v>
      </c>
      <c r="B46" s="360" t="s">
        <v>58</v>
      </c>
      <c r="C46" s="469" t="s">
        <v>59</v>
      </c>
      <c r="D46" s="180" t="s">
        <v>59</v>
      </c>
      <c r="E46" s="356">
        <v>6525</v>
      </c>
      <c r="F46" s="357">
        <v>5875</v>
      </c>
      <c r="G46" s="357">
        <v>0</v>
      </c>
      <c r="H46" s="357">
        <v>5875</v>
      </c>
      <c r="I46" s="357">
        <v>5874.9741445500003</v>
      </c>
      <c r="J46" s="358">
        <v>0.99999559907234048</v>
      </c>
      <c r="K46" s="357">
        <v>2312.7712495500004</v>
      </c>
      <c r="L46" s="356">
        <v>2.5855449999653501E-2</v>
      </c>
      <c r="M46" s="356">
        <v>3562.2028949999999</v>
      </c>
      <c r="N46" s="359">
        <v>0.60633240765957441</v>
      </c>
      <c r="O46" s="356">
        <v>3560.4792000000002</v>
      </c>
      <c r="P46" s="359">
        <v>0.60603901276595751</v>
      </c>
      <c r="Q46" s="588">
        <v>3560.4792000000002</v>
      </c>
    </row>
    <row r="47" spans="1:18" ht="42" customHeight="1" x14ac:dyDescent="0.25">
      <c r="A47" s="669"/>
      <c r="B47" s="360" t="s">
        <v>60</v>
      </c>
      <c r="C47" s="469" t="s">
        <v>61</v>
      </c>
      <c r="D47" s="180" t="s">
        <v>61</v>
      </c>
      <c r="E47" s="356">
        <v>2246</v>
      </c>
      <c r="F47" s="357">
        <v>2246</v>
      </c>
      <c r="G47" s="357">
        <v>0</v>
      </c>
      <c r="H47" s="357">
        <v>2246</v>
      </c>
      <c r="I47" s="357">
        <v>2133.6999999999998</v>
      </c>
      <c r="J47" s="358">
        <v>0.95</v>
      </c>
      <c r="K47" s="357">
        <v>955.81273299999975</v>
      </c>
      <c r="L47" s="356">
        <v>112.30000000000018</v>
      </c>
      <c r="M47" s="356">
        <v>1177.8872670000001</v>
      </c>
      <c r="N47" s="359">
        <v>0.52443778584149603</v>
      </c>
      <c r="O47" s="356">
        <v>1177.8872670000001</v>
      </c>
      <c r="P47" s="359">
        <v>0.52443778584149603</v>
      </c>
      <c r="Q47" s="588">
        <v>1177.8872670000001</v>
      </c>
    </row>
    <row r="48" spans="1:18" ht="38.25" customHeight="1" x14ac:dyDescent="0.25">
      <c r="A48" s="669"/>
      <c r="B48" s="360" t="s">
        <v>62</v>
      </c>
      <c r="C48" s="469" t="s">
        <v>63</v>
      </c>
      <c r="D48" s="180" t="s">
        <v>63</v>
      </c>
      <c r="E48" s="356">
        <v>320</v>
      </c>
      <c r="F48" s="357">
        <v>970</v>
      </c>
      <c r="G48" s="357">
        <v>0</v>
      </c>
      <c r="H48" s="357">
        <v>970</v>
      </c>
      <c r="I48" s="357">
        <v>970</v>
      </c>
      <c r="J48" s="358">
        <v>1</v>
      </c>
      <c r="K48" s="357">
        <v>546.75188700000001</v>
      </c>
      <c r="L48" s="356">
        <v>0</v>
      </c>
      <c r="M48" s="356">
        <v>423.24811299999999</v>
      </c>
      <c r="N48" s="359">
        <v>0.43633826082474225</v>
      </c>
      <c r="O48" s="356">
        <v>423.24811299999999</v>
      </c>
      <c r="P48" s="359">
        <v>0.43633826082474225</v>
      </c>
      <c r="Q48" s="588">
        <v>423.24811299999999</v>
      </c>
    </row>
    <row r="49" spans="1:17" ht="24" customHeight="1" x14ac:dyDescent="0.25">
      <c r="A49" s="669"/>
      <c r="B49" s="692" t="s">
        <v>18</v>
      </c>
      <c r="C49" s="692"/>
      <c r="D49" s="228" t="s">
        <v>148</v>
      </c>
      <c r="E49" s="374">
        <v>9091</v>
      </c>
      <c r="F49" s="375">
        <v>9091</v>
      </c>
      <c r="G49" s="375">
        <v>0</v>
      </c>
      <c r="H49" s="375">
        <v>9091</v>
      </c>
      <c r="I49" s="375">
        <v>8978.6741445500011</v>
      </c>
      <c r="J49" s="376">
        <v>0.9876442794577055</v>
      </c>
      <c r="K49" s="375">
        <v>3815.3358695500001</v>
      </c>
      <c r="L49" s="374">
        <v>112.32585544999893</v>
      </c>
      <c r="M49" s="374">
        <v>5163.3382750000001</v>
      </c>
      <c r="N49" s="376">
        <v>0.56796153063469368</v>
      </c>
      <c r="O49" s="374">
        <v>5161.6145799999995</v>
      </c>
      <c r="P49" s="376">
        <v>0.56777192608073912</v>
      </c>
      <c r="Q49" s="541">
        <v>5161.6145799999995</v>
      </c>
    </row>
    <row r="50" spans="1:17" ht="36.75" customHeight="1" x14ac:dyDescent="0.25">
      <c r="A50" s="669"/>
      <c r="B50" s="360" t="s">
        <v>181</v>
      </c>
      <c r="C50" s="469" t="s">
        <v>182</v>
      </c>
      <c r="D50" s="180" t="s">
        <v>182</v>
      </c>
      <c r="E50" s="356">
        <v>4729.2</v>
      </c>
      <c r="F50" s="357">
        <v>4729.2</v>
      </c>
      <c r="G50" s="357">
        <v>0</v>
      </c>
      <c r="H50" s="357">
        <v>4729.2</v>
      </c>
      <c r="I50" s="357">
        <v>4486.4134293100005</v>
      </c>
      <c r="J50" s="358">
        <v>0.94866223236699665</v>
      </c>
      <c r="K50" s="357">
        <v>95.514149499999803</v>
      </c>
      <c r="L50" s="356">
        <v>242.78657068999928</v>
      </c>
      <c r="M50" s="356">
        <v>4390.8992798100007</v>
      </c>
      <c r="N50" s="359">
        <v>0.92846555015858934</v>
      </c>
      <c r="O50" s="356">
        <v>2328.7253894999999</v>
      </c>
      <c r="P50" s="359">
        <v>0.49241423274549606</v>
      </c>
      <c r="Q50" s="589">
        <v>2294.6564494999998</v>
      </c>
    </row>
    <row r="51" spans="1:17" ht="24" customHeight="1" x14ac:dyDescent="0.25">
      <c r="A51" s="669"/>
      <c r="B51" s="692" t="s">
        <v>98</v>
      </c>
      <c r="C51" s="692"/>
      <c r="D51" s="228" t="s">
        <v>98</v>
      </c>
      <c r="E51" s="374">
        <v>4729.2</v>
      </c>
      <c r="F51" s="375">
        <v>4729.2</v>
      </c>
      <c r="G51" s="375">
        <v>0</v>
      </c>
      <c r="H51" s="375">
        <v>4729.2</v>
      </c>
      <c r="I51" s="375">
        <v>4486.4134293100005</v>
      </c>
      <c r="J51" s="376">
        <v>0.94866223236699665</v>
      </c>
      <c r="K51" s="375">
        <v>95.514149499999803</v>
      </c>
      <c r="L51" s="374">
        <v>242.78657068999928</v>
      </c>
      <c r="M51" s="374">
        <v>4390.8992798100007</v>
      </c>
      <c r="N51" s="376">
        <v>0.92846555015858934</v>
      </c>
      <c r="O51" s="374">
        <v>2328.7253894999999</v>
      </c>
      <c r="P51" s="376">
        <v>0.49241423274549606</v>
      </c>
      <c r="Q51" s="541">
        <v>2294.6564494999998</v>
      </c>
    </row>
    <row r="52" spans="1:17" ht="45" x14ac:dyDescent="0.25">
      <c r="A52" s="669"/>
      <c r="B52" s="355" t="s">
        <v>68</v>
      </c>
      <c r="C52" s="468" t="s">
        <v>9</v>
      </c>
      <c r="D52" s="15" t="s">
        <v>9</v>
      </c>
      <c r="E52" s="356">
        <v>54540.5</v>
      </c>
      <c r="F52" s="357">
        <v>71540.5</v>
      </c>
      <c r="G52" s="357">
        <v>13417.479388</v>
      </c>
      <c r="H52" s="357">
        <v>58123.020612</v>
      </c>
      <c r="I52" s="357">
        <v>35798.135760999998</v>
      </c>
      <c r="J52" s="358">
        <v>0.61590287951430323</v>
      </c>
      <c r="K52" s="357">
        <v>2752.1702651999949</v>
      </c>
      <c r="L52" s="356">
        <v>22324.884851000003</v>
      </c>
      <c r="M52" s="356">
        <v>33045.965495800003</v>
      </c>
      <c r="N52" s="358">
        <v>0.56855210117860555</v>
      </c>
      <c r="O52" s="356">
        <v>11420.021556</v>
      </c>
      <c r="P52" s="358">
        <v>0.1964801800690007</v>
      </c>
      <c r="Q52" s="590">
        <v>11357.135998</v>
      </c>
    </row>
    <row r="53" spans="1:17" ht="19.5" x14ac:dyDescent="0.25">
      <c r="A53" s="669"/>
      <c r="B53" s="692" t="s">
        <v>19</v>
      </c>
      <c r="C53" s="692"/>
      <c r="D53" s="228" t="s">
        <v>19</v>
      </c>
      <c r="E53" s="374">
        <v>54540.5</v>
      </c>
      <c r="F53" s="375">
        <v>71540.5</v>
      </c>
      <c r="G53" s="375">
        <v>13417.479388</v>
      </c>
      <c r="H53" s="375">
        <v>58123.020612</v>
      </c>
      <c r="I53" s="375">
        <v>35798.135760999998</v>
      </c>
      <c r="J53" s="376">
        <v>0.61590287951430323</v>
      </c>
      <c r="K53" s="375">
        <v>2752.1702651999949</v>
      </c>
      <c r="L53" s="374">
        <v>22324.884851000003</v>
      </c>
      <c r="M53" s="374">
        <v>33045.965495800003</v>
      </c>
      <c r="N53" s="376">
        <v>0.56855210117860555</v>
      </c>
      <c r="O53" s="374">
        <v>11420.021556</v>
      </c>
      <c r="P53" s="376">
        <v>0.1964801800690007</v>
      </c>
      <c r="Q53" s="541">
        <v>11357.135998</v>
      </c>
    </row>
    <row r="54" spans="1:17" ht="27" customHeight="1" x14ac:dyDescent="0.25">
      <c r="A54" s="669"/>
      <c r="B54" s="355" t="s">
        <v>95</v>
      </c>
      <c r="C54" s="468" t="s">
        <v>96</v>
      </c>
      <c r="D54" s="15" t="s">
        <v>96</v>
      </c>
      <c r="E54" s="356">
        <v>91.1</v>
      </c>
      <c r="F54" s="357">
        <v>91.1</v>
      </c>
      <c r="G54" s="357">
        <v>0</v>
      </c>
      <c r="H54" s="357">
        <v>91.1</v>
      </c>
      <c r="I54" s="357">
        <v>0</v>
      </c>
      <c r="J54" s="358">
        <v>0</v>
      </c>
      <c r="K54" s="357">
        <v>0</v>
      </c>
      <c r="L54" s="356">
        <v>91.1</v>
      </c>
      <c r="M54" s="356">
        <v>0</v>
      </c>
      <c r="N54" s="358">
        <v>0</v>
      </c>
      <c r="O54" s="356">
        <v>0</v>
      </c>
      <c r="P54" s="358">
        <v>0</v>
      </c>
      <c r="Q54" s="540">
        <v>0</v>
      </c>
    </row>
    <row r="55" spans="1:17" ht="19.5" x14ac:dyDescent="0.25">
      <c r="A55" s="669"/>
      <c r="B55" s="692" t="s">
        <v>355</v>
      </c>
      <c r="C55" s="692"/>
      <c r="D55" s="527"/>
      <c r="E55" s="374">
        <v>91.1</v>
      </c>
      <c r="F55" s="375">
        <v>91.1</v>
      </c>
      <c r="G55" s="375">
        <v>0</v>
      </c>
      <c r="H55" s="375">
        <v>91.1</v>
      </c>
      <c r="I55" s="375">
        <v>0</v>
      </c>
      <c r="J55" s="376">
        <v>0</v>
      </c>
      <c r="K55" s="375">
        <v>0</v>
      </c>
      <c r="L55" s="374">
        <v>91.1</v>
      </c>
      <c r="M55" s="374">
        <v>0</v>
      </c>
      <c r="N55" s="376">
        <v>0</v>
      </c>
      <c r="O55" s="374">
        <v>0</v>
      </c>
      <c r="P55" s="376">
        <v>0</v>
      </c>
      <c r="Q55" s="541">
        <v>0</v>
      </c>
    </row>
    <row r="56" spans="1:17" ht="90" x14ac:dyDescent="0.25">
      <c r="A56" s="669"/>
      <c r="B56" s="355" t="s">
        <v>317</v>
      </c>
      <c r="C56" s="468" t="s">
        <v>337</v>
      </c>
      <c r="D56" s="15" t="s">
        <v>299</v>
      </c>
      <c r="E56" s="356">
        <v>4000</v>
      </c>
      <c r="F56" s="357">
        <v>4000</v>
      </c>
      <c r="G56" s="357">
        <v>0</v>
      </c>
      <c r="H56" s="357">
        <v>4000</v>
      </c>
      <c r="I56" s="357">
        <v>3963.7076670000001</v>
      </c>
      <c r="J56" s="358">
        <v>0.99092691675</v>
      </c>
      <c r="K56" s="357">
        <v>277.34049000000005</v>
      </c>
      <c r="L56" s="356">
        <v>36.292332999999871</v>
      </c>
      <c r="M56" s="356">
        <v>3686.3671770000001</v>
      </c>
      <c r="N56" s="358">
        <v>0.92159179425000004</v>
      </c>
      <c r="O56" s="356">
        <v>284.84684299999998</v>
      </c>
      <c r="P56" s="358">
        <v>7.121171074999999E-2</v>
      </c>
      <c r="Q56" s="540">
        <v>284.84684299999998</v>
      </c>
    </row>
    <row r="57" spans="1:17" ht="20.25" thickBot="1" x14ac:dyDescent="0.3">
      <c r="A57" s="669"/>
      <c r="B57" s="685" t="s">
        <v>43</v>
      </c>
      <c r="C57" s="685"/>
      <c r="D57" s="543" t="s">
        <v>43</v>
      </c>
      <c r="E57" s="378">
        <v>4000</v>
      </c>
      <c r="F57" s="379">
        <v>4000</v>
      </c>
      <c r="G57" s="379">
        <v>0</v>
      </c>
      <c r="H57" s="379">
        <v>4000</v>
      </c>
      <c r="I57" s="379">
        <v>3963.7076670000001</v>
      </c>
      <c r="J57" s="380">
        <v>0.99092691675</v>
      </c>
      <c r="K57" s="379">
        <v>277.34049000000005</v>
      </c>
      <c r="L57" s="379">
        <v>36.292332999999871</v>
      </c>
      <c r="M57" s="378">
        <v>3686.3671770000001</v>
      </c>
      <c r="N57" s="380">
        <v>0.92159179425000004</v>
      </c>
      <c r="O57" s="378">
        <v>284.84684299999998</v>
      </c>
      <c r="P57" s="380">
        <v>7.121171074999999E-2</v>
      </c>
      <c r="Q57" s="542">
        <v>284.84684299999998</v>
      </c>
    </row>
    <row r="58" spans="1:17" ht="27" customHeight="1" thickBot="1" x14ac:dyDescent="0.3">
      <c r="A58" s="681"/>
      <c r="B58" s="635" t="s">
        <v>33</v>
      </c>
      <c r="C58" s="652"/>
      <c r="D58" s="636"/>
      <c r="E58" s="382">
        <v>72451.799999999988</v>
      </c>
      <c r="F58" s="383">
        <v>89451.8</v>
      </c>
      <c r="G58" s="383">
        <v>13417.479388</v>
      </c>
      <c r="H58" s="383">
        <v>76034.320611999996</v>
      </c>
      <c r="I58" s="383">
        <v>53226.931001860001</v>
      </c>
      <c r="J58" s="384">
        <v>0.70003822712475905</v>
      </c>
      <c r="K58" s="383">
        <v>6940.3607742499953</v>
      </c>
      <c r="L58" s="382">
        <v>22807.389610139999</v>
      </c>
      <c r="M58" s="382">
        <v>46286.570227610006</v>
      </c>
      <c r="N58" s="384">
        <v>0.60875891117392189</v>
      </c>
      <c r="O58" s="382">
        <v>19195.208368499996</v>
      </c>
      <c r="P58" s="384">
        <v>0.25245452598244883</v>
      </c>
      <c r="Q58" s="538">
        <v>19098.253870499997</v>
      </c>
    </row>
    <row r="59" spans="1:17" ht="21.75" customHeight="1" thickBot="1" x14ac:dyDescent="0.3">
      <c r="A59" s="629" t="s">
        <v>363</v>
      </c>
      <c r="B59" s="629"/>
      <c r="C59" s="629"/>
      <c r="D59" s="629"/>
      <c r="E59" s="629"/>
      <c r="F59" s="629"/>
      <c r="G59" s="629"/>
      <c r="H59" s="629"/>
      <c r="I59" s="629"/>
      <c r="J59" s="629"/>
      <c r="K59" s="629"/>
      <c r="L59" s="629"/>
      <c r="M59" s="629"/>
      <c r="N59" s="629"/>
      <c r="O59" s="629"/>
      <c r="P59" s="629"/>
    </row>
    <row r="60" spans="1:17" s="110" customFormat="1" ht="47.25" customHeight="1" thickBot="1" x14ac:dyDescent="0.3">
      <c r="A60" s="315" t="s">
        <v>0</v>
      </c>
      <c r="B60" s="343" t="s">
        <v>1</v>
      </c>
      <c r="C60" s="314" t="s">
        <v>319</v>
      </c>
      <c r="D60" s="316" t="s">
        <v>101</v>
      </c>
      <c r="E60" s="342" t="s">
        <v>54</v>
      </c>
      <c r="F60" s="316" t="s">
        <v>100</v>
      </c>
      <c r="G60" s="316" t="s">
        <v>55</v>
      </c>
      <c r="H60" s="316" t="s">
        <v>223</v>
      </c>
      <c r="I60" s="316" t="s">
        <v>3</v>
      </c>
      <c r="J60" s="317" t="s">
        <v>203</v>
      </c>
      <c r="K60" s="316" t="s">
        <v>105</v>
      </c>
      <c r="L60" s="316" t="s">
        <v>102</v>
      </c>
      <c r="M60" s="342" t="s">
        <v>4</v>
      </c>
      <c r="N60" s="316" t="s">
        <v>15</v>
      </c>
      <c r="O60" s="342" t="s">
        <v>42</v>
      </c>
      <c r="P60" s="316" t="s">
        <v>138</v>
      </c>
      <c r="Q60" s="342" t="s">
        <v>6</v>
      </c>
    </row>
    <row r="61" spans="1:17" ht="102" customHeight="1" x14ac:dyDescent="0.25">
      <c r="A61" s="620" t="s">
        <v>166</v>
      </c>
      <c r="B61" s="401" t="s">
        <v>92</v>
      </c>
      <c r="C61" s="474" t="s">
        <v>44</v>
      </c>
      <c r="D61" s="319" t="s">
        <v>44</v>
      </c>
      <c r="E61" s="369">
        <v>1534.8</v>
      </c>
      <c r="F61" s="370">
        <v>1534.8</v>
      </c>
      <c r="G61" s="370">
        <v>200</v>
      </c>
      <c r="H61" s="370">
        <v>1334.8</v>
      </c>
      <c r="I61" s="370">
        <v>1318.799</v>
      </c>
      <c r="J61" s="358">
        <v>0.98801243632004798</v>
      </c>
      <c r="K61" s="357">
        <v>424.04077199999995</v>
      </c>
      <c r="L61" s="369">
        <v>16.000999999999976</v>
      </c>
      <c r="M61" s="369">
        <v>894.75822800000003</v>
      </c>
      <c r="N61" s="358">
        <v>0.67033130656278095</v>
      </c>
      <c r="O61" s="369">
        <v>595.94563900000003</v>
      </c>
      <c r="P61" s="358">
        <v>0.44646811432424338</v>
      </c>
      <c r="Q61" s="591">
        <v>584.31600600000002</v>
      </c>
    </row>
    <row r="62" spans="1:17" ht="23.25" customHeight="1" x14ac:dyDescent="0.25">
      <c r="A62" s="634"/>
      <c r="B62" s="677" t="s">
        <v>19</v>
      </c>
      <c r="C62" s="651"/>
      <c r="D62" s="228" t="s">
        <v>19</v>
      </c>
      <c r="E62" s="374">
        <v>1534.8</v>
      </c>
      <c r="F62" s="375">
        <v>1534.8</v>
      </c>
      <c r="G62" s="375">
        <v>200</v>
      </c>
      <c r="H62" s="375">
        <v>1334.8</v>
      </c>
      <c r="I62" s="375">
        <v>1318.799</v>
      </c>
      <c r="J62" s="376">
        <v>0.98801243632004798</v>
      </c>
      <c r="K62" s="375">
        <v>424.04077199999995</v>
      </c>
      <c r="L62" s="374">
        <v>16.000999999999976</v>
      </c>
      <c r="M62" s="374">
        <v>894.75822800000003</v>
      </c>
      <c r="N62" s="376">
        <v>0.67033130656278095</v>
      </c>
      <c r="O62" s="374">
        <v>595.94563900000003</v>
      </c>
      <c r="P62" s="376">
        <v>0.44646811432424338</v>
      </c>
      <c r="Q62" s="375">
        <v>584.31600600000002</v>
      </c>
    </row>
    <row r="63" spans="1:17" ht="103.5" customHeight="1" x14ac:dyDescent="0.25">
      <c r="A63" s="634"/>
      <c r="B63" s="402" t="s">
        <v>301</v>
      </c>
      <c r="C63" s="475" t="s">
        <v>338</v>
      </c>
      <c r="D63" s="320" t="s">
        <v>299</v>
      </c>
      <c r="E63" s="356">
        <v>2997.2460000000001</v>
      </c>
      <c r="F63" s="357">
        <v>2997.2460000000001</v>
      </c>
      <c r="G63" s="357">
        <v>0</v>
      </c>
      <c r="H63" s="357">
        <v>2997.2460000000001</v>
      </c>
      <c r="I63" s="357">
        <v>2895.380443</v>
      </c>
      <c r="J63" s="358">
        <v>0.96601361483174886</v>
      </c>
      <c r="K63" s="357">
        <v>1931.4096960000002</v>
      </c>
      <c r="L63" s="356">
        <v>101.86555700000008</v>
      </c>
      <c r="M63" s="356">
        <v>963.97074699999996</v>
      </c>
      <c r="N63" s="358">
        <v>0.32161882841782086</v>
      </c>
      <c r="O63" s="356">
        <v>804.40314000000001</v>
      </c>
      <c r="P63" s="358">
        <v>0.26838075353174212</v>
      </c>
      <c r="Q63" s="357">
        <v>804.40314000000001</v>
      </c>
    </row>
    <row r="64" spans="1:17" ht="27.75" customHeight="1" thickBot="1" x14ac:dyDescent="0.3">
      <c r="A64" s="634"/>
      <c r="B64" s="676" t="s">
        <v>43</v>
      </c>
      <c r="C64" s="649"/>
      <c r="D64" s="543" t="s">
        <v>43</v>
      </c>
      <c r="E64" s="378">
        <v>2997.2460000000001</v>
      </c>
      <c r="F64" s="379">
        <v>2997.2460000000001</v>
      </c>
      <c r="G64" s="379">
        <v>0</v>
      </c>
      <c r="H64" s="379">
        <v>2997.2460000000001</v>
      </c>
      <c r="I64" s="379">
        <v>2895.380443</v>
      </c>
      <c r="J64" s="380">
        <v>0.96601361483174886</v>
      </c>
      <c r="K64" s="379">
        <v>1931.4096960000002</v>
      </c>
      <c r="L64" s="378">
        <v>101.86555700000008</v>
      </c>
      <c r="M64" s="378">
        <v>963.97074699999996</v>
      </c>
      <c r="N64" s="380">
        <v>0.32161882841782086</v>
      </c>
      <c r="O64" s="378">
        <v>804.40314000000001</v>
      </c>
      <c r="P64" s="380">
        <v>0.26838075353174212</v>
      </c>
      <c r="Q64" s="379">
        <v>804.40314000000001</v>
      </c>
    </row>
    <row r="65" spans="1:17" ht="35.25" customHeight="1" thickBot="1" x14ac:dyDescent="0.3">
      <c r="A65" s="673"/>
      <c r="B65" s="635" t="s">
        <v>33</v>
      </c>
      <c r="C65" s="652"/>
      <c r="D65" s="636"/>
      <c r="E65" s="382">
        <v>4532.0460000000003</v>
      </c>
      <c r="F65" s="383">
        <v>4532.0460000000003</v>
      </c>
      <c r="G65" s="383">
        <v>200</v>
      </c>
      <c r="H65" s="383">
        <v>4332.0460000000003</v>
      </c>
      <c r="I65" s="383">
        <v>4214.179443</v>
      </c>
      <c r="J65" s="384">
        <v>0.972791942421664</v>
      </c>
      <c r="K65" s="383">
        <v>2355.450468</v>
      </c>
      <c r="L65" s="382">
        <v>117.86655700000028</v>
      </c>
      <c r="M65" s="382">
        <v>1858.728975</v>
      </c>
      <c r="N65" s="384">
        <v>0.42906492105577826</v>
      </c>
      <c r="O65" s="382">
        <v>1400.3487789999999</v>
      </c>
      <c r="P65" s="384">
        <v>0.32325344167628872</v>
      </c>
      <c r="Q65" s="538">
        <v>1388.7191459999999</v>
      </c>
    </row>
    <row r="66" spans="1:17" ht="21.75" customHeight="1" thickBot="1" x14ac:dyDescent="0.3">
      <c r="A66" s="675" t="s">
        <v>363</v>
      </c>
      <c r="B66" s="675"/>
      <c r="C66" s="675"/>
      <c r="D66" s="675"/>
      <c r="E66" s="675"/>
      <c r="F66" s="675"/>
      <c r="G66" s="675"/>
      <c r="H66" s="675"/>
      <c r="I66" s="675"/>
      <c r="J66" s="675"/>
      <c r="K66" s="675"/>
      <c r="L66" s="675"/>
      <c r="M66" s="675"/>
      <c r="N66" s="675"/>
      <c r="O66" s="675"/>
      <c r="P66" s="675"/>
    </row>
    <row r="67" spans="1:17" ht="68.25" customHeight="1" thickBot="1" x14ac:dyDescent="0.3">
      <c r="A67" s="309" t="s">
        <v>0</v>
      </c>
      <c r="B67" s="530" t="s">
        <v>1</v>
      </c>
      <c r="C67" s="470" t="s">
        <v>319</v>
      </c>
      <c r="D67" s="310" t="s">
        <v>101</v>
      </c>
      <c r="E67" s="342" t="s">
        <v>54</v>
      </c>
      <c r="F67" s="316" t="s">
        <v>100</v>
      </c>
      <c r="G67" s="342" t="s">
        <v>55</v>
      </c>
      <c r="H67" s="316" t="s">
        <v>223</v>
      </c>
      <c r="I67" s="531" t="s">
        <v>3</v>
      </c>
      <c r="J67" s="532" t="s">
        <v>203</v>
      </c>
      <c r="K67" s="531" t="s">
        <v>105</v>
      </c>
      <c r="L67" s="531" t="s">
        <v>102</v>
      </c>
      <c r="M67" s="342" t="s">
        <v>4</v>
      </c>
      <c r="N67" s="531" t="s">
        <v>15</v>
      </c>
      <c r="O67" s="342" t="s">
        <v>42</v>
      </c>
      <c r="P67" s="342" t="s">
        <v>138</v>
      </c>
      <c r="Q67" s="342" t="s">
        <v>6</v>
      </c>
    </row>
    <row r="68" spans="1:17" ht="42.75" customHeight="1" x14ac:dyDescent="0.25">
      <c r="A68" s="617" t="s">
        <v>242</v>
      </c>
      <c r="B68" s="404" t="s">
        <v>208</v>
      </c>
      <c r="C68" s="477" t="s">
        <v>8</v>
      </c>
      <c r="D68" s="200" t="s">
        <v>8</v>
      </c>
      <c r="E68" s="405">
        <v>2800</v>
      </c>
      <c r="F68" s="389">
        <v>2800</v>
      </c>
      <c r="G68" s="389">
        <v>0</v>
      </c>
      <c r="H68" s="389">
        <v>2800</v>
      </c>
      <c r="I68" s="389">
        <v>2357.1601900000001</v>
      </c>
      <c r="J68" s="406">
        <v>0.84184292500000002</v>
      </c>
      <c r="K68" s="389">
        <v>93.59705299999996</v>
      </c>
      <c r="L68" s="405">
        <v>442.83980999999994</v>
      </c>
      <c r="M68" s="405">
        <v>2263.5631370000001</v>
      </c>
      <c r="N68" s="407">
        <v>0.80841540607142859</v>
      </c>
      <c r="O68" s="405">
        <v>1217.5842359999999</v>
      </c>
      <c r="P68" s="359">
        <v>0.43485151285714285</v>
      </c>
      <c r="Q68" s="592">
        <v>1184.944236</v>
      </c>
    </row>
    <row r="69" spans="1:17" ht="24.75" customHeight="1" x14ac:dyDescent="0.25">
      <c r="A69" s="618"/>
      <c r="B69" s="677" t="s">
        <v>19</v>
      </c>
      <c r="C69" s="651"/>
      <c r="D69" s="228" t="s">
        <v>19</v>
      </c>
      <c r="E69" s="374">
        <v>2800</v>
      </c>
      <c r="F69" s="375">
        <v>2800</v>
      </c>
      <c r="G69" s="375">
        <v>0</v>
      </c>
      <c r="H69" s="375">
        <v>2800</v>
      </c>
      <c r="I69" s="375">
        <v>2357.1601900000001</v>
      </c>
      <c r="J69" s="376">
        <v>0.84184292500000002</v>
      </c>
      <c r="K69" s="375">
        <v>93.59705299999996</v>
      </c>
      <c r="L69" s="374">
        <v>442.83980999999994</v>
      </c>
      <c r="M69" s="374">
        <v>2263.5631370000001</v>
      </c>
      <c r="N69" s="376">
        <v>0.80841540607142859</v>
      </c>
      <c r="O69" s="374">
        <v>1217.5842359999999</v>
      </c>
      <c r="P69" s="376">
        <v>0.43485151285714285</v>
      </c>
      <c r="Q69" s="375">
        <v>1184.944236</v>
      </c>
    </row>
    <row r="70" spans="1:17" ht="108.75" customHeight="1" x14ac:dyDescent="0.25">
      <c r="A70" s="618"/>
      <c r="B70" s="402" t="s">
        <v>287</v>
      </c>
      <c r="C70" s="475" t="s">
        <v>339</v>
      </c>
      <c r="D70" s="320" t="s">
        <v>275</v>
      </c>
      <c r="E70" s="356">
        <v>11036.096919</v>
      </c>
      <c r="F70" s="356">
        <v>11036.096919</v>
      </c>
      <c r="G70" s="356">
        <v>0</v>
      </c>
      <c r="H70" s="357">
        <v>11036.096919</v>
      </c>
      <c r="I70" s="357">
        <v>11036.096919</v>
      </c>
      <c r="J70" s="358">
        <v>1</v>
      </c>
      <c r="K70" s="357">
        <v>0</v>
      </c>
      <c r="L70" s="357">
        <v>0</v>
      </c>
      <c r="M70" s="356">
        <v>11036.096919</v>
      </c>
      <c r="N70" s="358">
        <v>1</v>
      </c>
      <c r="O70" s="356">
        <v>0</v>
      </c>
      <c r="P70" s="358">
        <v>0</v>
      </c>
      <c r="Q70" s="357">
        <v>0</v>
      </c>
    </row>
    <row r="71" spans="1:17" ht="105.75" customHeight="1" x14ac:dyDescent="0.25">
      <c r="A71" s="618"/>
      <c r="B71" s="402" t="s">
        <v>287</v>
      </c>
      <c r="C71" s="475" t="s">
        <v>339</v>
      </c>
      <c r="D71" s="320" t="s">
        <v>275</v>
      </c>
      <c r="E71" s="356">
        <v>963.90308100000004</v>
      </c>
      <c r="F71" s="356">
        <v>963.90308100000004</v>
      </c>
      <c r="G71" s="356">
        <v>0</v>
      </c>
      <c r="H71" s="357">
        <v>963.90308100000004</v>
      </c>
      <c r="I71" s="357">
        <v>963.90308100000004</v>
      </c>
      <c r="J71" s="358">
        <v>1</v>
      </c>
      <c r="K71" s="357">
        <v>0</v>
      </c>
      <c r="L71" s="357">
        <v>0</v>
      </c>
      <c r="M71" s="356">
        <v>963.90308100000004</v>
      </c>
      <c r="N71" s="358">
        <v>1</v>
      </c>
      <c r="O71" s="356">
        <v>0</v>
      </c>
      <c r="P71" s="358">
        <v>0</v>
      </c>
      <c r="Q71" s="357">
        <v>0</v>
      </c>
    </row>
    <row r="72" spans="1:17" ht="102" customHeight="1" x14ac:dyDescent="0.25">
      <c r="A72" s="618"/>
      <c r="B72" s="402" t="s">
        <v>288</v>
      </c>
      <c r="C72" s="475" t="s">
        <v>339</v>
      </c>
      <c r="D72" s="320" t="s">
        <v>289</v>
      </c>
      <c r="E72" s="356">
        <v>11036.096919</v>
      </c>
      <c r="F72" s="356">
        <v>11036.096919</v>
      </c>
      <c r="G72" s="356">
        <v>0</v>
      </c>
      <c r="H72" s="357">
        <v>11036.096919</v>
      </c>
      <c r="I72" s="357">
        <v>11005.37991</v>
      </c>
      <c r="J72" s="358">
        <v>0.99721667821282756</v>
      </c>
      <c r="K72" s="357">
        <v>19.010000000000218</v>
      </c>
      <c r="L72" s="357">
        <v>30.717008999999962</v>
      </c>
      <c r="M72" s="356">
        <v>10986.369909999999</v>
      </c>
      <c r="N72" s="358">
        <v>0.99549414894006694</v>
      </c>
      <c r="O72" s="356">
        <v>99.432321999999999</v>
      </c>
      <c r="P72" s="358">
        <v>9.0097362074462225E-3</v>
      </c>
      <c r="Q72" s="357">
        <v>99.432321999999999</v>
      </c>
    </row>
    <row r="73" spans="1:17" ht="106.5" customHeight="1" x14ac:dyDescent="0.25">
      <c r="A73" s="618"/>
      <c r="B73" s="402" t="s">
        <v>288</v>
      </c>
      <c r="C73" s="475" t="s">
        <v>339</v>
      </c>
      <c r="D73" s="320" t="s">
        <v>289</v>
      </c>
      <c r="E73" s="356">
        <v>16963.903081</v>
      </c>
      <c r="F73" s="356">
        <v>16963.903081</v>
      </c>
      <c r="G73" s="356">
        <v>0</v>
      </c>
      <c r="H73" s="357">
        <v>16963.903081</v>
      </c>
      <c r="I73" s="357">
        <v>14799.563951</v>
      </c>
      <c r="J73" s="358">
        <v>0.87241502620796541</v>
      </c>
      <c r="K73" s="357">
        <v>1329.5384969999996</v>
      </c>
      <c r="L73" s="357">
        <v>2164.3391300000003</v>
      </c>
      <c r="M73" s="356">
        <v>13470.025454000001</v>
      </c>
      <c r="N73" s="358">
        <v>0.79404046283940211</v>
      </c>
      <c r="O73" s="356">
        <v>3268.9833699999999</v>
      </c>
      <c r="P73" s="358">
        <v>0.19270231351777434</v>
      </c>
      <c r="Q73" s="357">
        <v>3190.6097989999998</v>
      </c>
    </row>
    <row r="74" spans="1:17" ht="27" customHeight="1" thickBot="1" x14ac:dyDescent="0.3">
      <c r="A74" s="618"/>
      <c r="B74" s="678" t="s">
        <v>43</v>
      </c>
      <c r="C74" s="679"/>
      <c r="D74" s="228" t="s">
        <v>43</v>
      </c>
      <c r="E74" s="378">
        <v>40000</v>
      </c>
      <c r="F74" s="378">
        <v>40000</v>
      </c>
      <c r="G74" s="378">
        <v>0</v>
      </c>
      <c r="H74" s="378">
        <v>40000</v>
      </c>
      <c r="I74" s="378">
        <v>37804.943861</v>
      </c>
      <c r="J74" s="380">
        <v>0.945123596525</v>
      </c>
      <c r="K74" s="379">
        <v>1348.5484969999998</v>
      </c>
      <c r="L74" s="378">
        <v>2195.0561390000003</v>
      </c>
      <c r="M74" s="378">
        <v>36456.395364000004</v>
      </c>
      <c r="N74" s="380">
        <v>0.91140988410000012</v>
      </c>
      <c r="O74" s="378">
        <v>3368.415692</v>
      </c>
      <c r="P74" s="380">
        <v>8.4210392300000006E-2</v>
      </c>
      <c r="Q74" s="379">
        <v>3290.042121</v>
      </c>
    </row>
    <row r="75" spans="1:17" ht="37.5" customHeight="1" thickBot="1" x14ac:dyDescent="0.3">
      <c r="A75" s="619"/>
      <c r="B75" s="635" t="s">
        <v>33</v>
      </c>
      <c r="C75" s="652"/>
      <c r="D75" s="723"/>
      <c r="E75" s="544">
        <v>42800</v>
      </c>
      <c r="F75" s="383">
        <v>42800</v>
      </c>
      <c r="G75" s="383">
        <v>0</v>
      </c>
      <c r="H75" s="383">
        <v>42800</v>
      </c>
      <c r="I75" s="383">
        <v>40162.104051000002</v>
      </c>
      <c r="J75" s="384">
        <v>0.93836691707943931</v>
      </c>
      <c r="K75" s="383">
        <v>1442.1455499999997</v>
      </c>
      <c r="L75" s="382">
        <v>2637.8959489999979</v>
      </c>
      <c r="M75" s="382">
        <v>38719.958501000001</v>
      </c>
      <c r="N75" s="384">
        <v>0.90467192759345794</v>
      </c>
      <c r="O75" s="382">
        <v>4585.9999280000002</v>
      </c>
      <c r="P75" s="384">
        <v>0.10714953102803738</v>
      </c>
      <c r="Q75" s="538">
        <v>4474.9863569999998</v>
      </c>
    </row>
    <row r="76" spans="1:17" ht="18" customHeight="1" thickBot="1" x14ac:dyDescent="0.3">
      <c r="A76" s="629" t="s">
        <v>363</v>
      </c>
      <c r="B76" s="629"/>
      <c r="C76" s="629"/>
      <c r="D76" s="629"/>
      <c r="E76" s="629"/>
      <c r="F76" s="629"/>
      <c r="G76" s="629"/>
      <c r="H76" s="629"/>
      <c r="I76" s="629"/>
      <c r="J76" s="629"/>
      <c r="K76" s="629"/>
      <c r="L76" s="629"/>
      <c r="M76" s="629"/>
      <c r="N76" s="629"/>
      <c r="O76" s="629"/>
      <c r="P76" s="629"/>
    </row>
    <row r="77" spans="1:17" s="110" customFormat="1" ht="68.25" customHeight="1" thickBot="1" x14ac:dyDescent="0.3">
      <c r="A77" s="315" t="s">
        <v>0</v>
      </c>
      <c r="B77" s="343" t="s">
        <v>1</v>
      </c>
      <c r="C77" s="314" t="s">
        <v>319</v>
      </c>
      <c r="D77" s="316" t="s">
        <v>101</v>
      </c>
      <c r="E77" s="342" t="s">
        <v>54</v>
      </c>
      <c r="F77" s="316" t="s">
        <v>100</v>
      </c>
      <c r="G77" s="239" t="s">
        <v>359</v>
      </c>
      <c r="H77" s="316" t="s">
        <v>223</v>
      </c>
      <c r="I77" s="316" t="s">
        <v>3</v>
      </c>
      <c r="J77" s="317" t="s">
        <v>203</v>
      </c>
      <c r="K77" s="316" t="s">
        <v>105</v>
      </c>
      <c r="L77" s="316" t="s">
        <v>102</v>
      </c>
      <c r="M77" s="342" t="s">
        <v>4</v>
      </c>
      <c r="N77" s="316" t="s">
        <v>15</v>
      </c>
      <c r="O77" s="342" t="s">
        <v>42</v>
      </c>
      <c r="P77" s="342" t="s">
        <v>138</v>
      </c>
      <c r="Q77" s="342" t="s">
        <v>6</v>
      </c>
    </row>
    <row r="78" spans="1:17" ht="60" x14ac:dyDescent="0.25">
      <c r="A78" s="671" t="s">
        <v>243</v>
      </c>
      <c r="B78" s="360" t="s">
        <v>67</v>
      </c>
      <c r="C78" s="469" t="s">
        <v>11</v>
      </c>
      <c r="D78" s="180" t="s">
        <v>11</v>
      </c>
      <c r="E78" s="356">
        <v>145.19999999999999</v>
      </c>
      <c r="F78" s="356">
        <v>7145.2</v>
      </c>
      <c r="G78" s="356">
        <v>2000</v>
      </c>
      <c r="H78" s="357">
        <v>5145.2</v>
      </c>
      <c r="I78" s="357">
        <v>495.2</v>
      </c>
      <c r="J78" s="358">
        <v>9.624504392443442E-2</v>
      </c>
      <c r="K78" s="357">
        <v>495.2</v>
      </c>
      <c r="L78" s="356">
        <v>4650</v>
      </c>
      <c r="M78" s="356">
        <v>0</v>
      </c>
      <c r="N78" s="570">
        <v>0</v>
      </c>
      <c r="O78" s="356">
        <v>0</v>
      </c>
      <c r="P78" s="570">
        <v>0</v>
      </c>
      <c r="Q78" s="593">
        <v>0</v>
      </c>
    </row>
    <row r="79" spans="1:17" ht="45" x14ac:dyDescent="0.25">
      <c r="A79" s="626"/>
      <c r="B79" s="360" t="s">
        <v>69</v>
      </c>
      <c r="C79" s="469" t="s">
        <v>185</v>
      </c>
      <c r="D79" s="180" t="s">
        <v>185</v>
      </c>
      <c r="E79" s="356">
        <v>14892.5</v>
      </c>
      <c r="F79" s="356">
        <v>14892.5</v>
      </c>
      <c r="G79" s="356">
        <v>878.30537900000002</v>
      </c>
      <c r="H79" s="357">
        <v>14014.194621000001</v>
      </c>
      <c r="I79" s="357">
        <v>8941.8846080000003</v>
      </c>
      <c r="J79" s="358">
        <v>0.63805911433545803</v>
      </c>
      <c r="K79" s="357">
        <v>2461.9713369999999</v>
      </c>
      <c r="L79" s="356">
        <v>5072.3100130000003</v>
      </c>
      <c r="M79" s="356">
        <v>6479.9132710000003</v>
      </c>
      <c r="N79" s="358">
        <v>0.46238213798529493</v>
      </c>
      <c r="O79" s="356">
        <v>3583.266466</v>
      </c>
      <c r="P79" s="358">
        <v>0.25568836190062211</v>
      </c>
      <c r="Q79" s="593">
        <v>3533.8640049999999</v>
      </c>
    </row>
    <row r="80" spans="1:17" ht="30" x14ac:dyDescent="0.25">
      <c r="A80" s="627"/>
      <c r="B80" s="360" t="s">
        <v>70</v>
      </c>
      <c r="C80" s="469" t="s">
        <v>152</v>
      </c>
      <c r="D80" s="180" t="s">
        <v>152</v>
      </c>
      <c r="E80" s="356">
        <v>2748.1</v>
      </c>
      <c r="F80" s="356">
        <v>2748.1</v>
      </c>
      <c r="G80" s="356">
        <v>241.9</v>
      </c>
      <c r="H80" s="357">
        <v>2506.1999999999998</v>
      </c>
      <c r="I80" s="357">
        <v>2331.2493330000002</v>
      </c>
      <c r="J80" s="358">
        <v>0.93019285491979908</v>
      </c>
      <c r="K80" s="357">
        <v>793.20072300000015</v>
      </c>
      <c r="L80" s="356">
        <v>174.95066699999961</v>
      </c>
      <c r="M80" s="356">
        <v>1538.0486100000001</v>
      </c>
      <c r="N80" s="358">
        <v>0.61369747426382582</v>
      </c>
      <c r="O80" s="356">
        <v>786.27455699999996</v>
      </c>
      <c r="P80" s="358">
        <v>0.31373176801532199</v>
      </c>
      <c r="Q80" s="593">
        <v>741.19755699999996</v>
      </c>
    </row>
    <row r="81" spans="1:17" ht="19.5" x14ac:dyDescent="0.25">
      <c r="A81" s="627"/>
      <c r="B81" s="650" t="s">
        <v>19</v>
      </c>
      <c r="C81" s="651"/>
      <c r="D81" s="228" t="s">
        <v>19</v>
      </c>
      <c r="E81" s="374">
        <v>17785.8</v>
      </c>
      <c r="F81" s="375">
        <v>24785.8</v>
      </c>
      <c r="G81" s="375">
        <v>3120.205379</v>
      </c>
      <c r="H81" s="375">
        <v>21665.594621</v>
      </c>
      <c r="I81" s="375">
        <v>11768.333941000001</v>
      </c>
      <c r="J81" s="376">
        <v>0.54318075025705526</v>
      </c>
      <c r="K81" s="375">
        <v>3750.3720599999997</v>
      </c>
      <c r="L81" s="374">
        <v>9897.2606799999994</v>
      </c>
      <c r="M81" s="374">
        <v>8017.9618810000002</v>
      </c>
      <c r="N81" s="376">
        <v>0.37007809022829036</v>
      </c>
      <c r="O81" s="374">
        <v>4369.5410229999998</v>
      </c>
      <c r="P81" s="376">
        <v>0.20168110312396856</v>
      </c>
      <c r="Q81" s="375">
        <v>4275.0615619999999</v>
      </c>
    </row>
    <row r="82" spans="1:17" ht="54.75" customHeight="1" x14ac:dyDescent="0.25">
      <c r="A82" s="627"/>
      <c r="B82" s="360" t="s">
        <v>290</v>
      </c>
      <c r="C82" s="469" t="s">
        <v>340</v>
      </c>
      <c r="D82" s="180" t="s">
        <v>291</v>
      </c>
      <c r="E82" s="356">
        <v>1000</v>
      </c>
      <c r="F82" s="357">
        <v>1000</v>
      </c>
      <c r="G82" s="357">
        <v>0</v>
      </c>
      <c r="H82" s="357">
        <v>1000</v>
      </c>
      <c r="I82" s="357">
        <v>380.6</v>
      </c>
      <c r="J82" s="358">
        <v>0.38060000000000005</v>
      </c>
      <c r="K82" s="357">
        <v>327.8</v>
      </c>
      <c r="L82" s="356">
        <v>619.4</v>
      </c>
      <c r="M82" s="356">
        <v>52.8</v>
      </c>
      <c r="N82" s="359">
        <v>5.28E-2</v>
      </c>
      <c r="O82" s="356">
        <v>0</v>
      </c>
      <c r="P82" s="359">
        <v>0</v>
      </c>
      <c r="Q82" s="357">
        <v>0</v>
      </c>
    </row>
    <row r="83" spans="1:17" ht="104.25" customHeight="1" x14ac:dyDescent="0.25">
      <c r="A83" s="627"/>
      <c r="B83" s="403" t="s">
        <v>292</v>
      </c>
      <c r="C83" s="476" t="s">
        <v>341</v>
      </c>
      <c r="D83" s="321" t="s">
        <v>293</v>
      </c>
      <c r="E83" s="356">
        <v>10000</v>
      </c>
      <c r="F83" s="357">
        <v>10000</v>
      </c>
      <c r="G83" s="357">
        <v>958.1</v>
      </c>
      <c r="H83" s="357">
        <v>9041.9</v>
      </c>
      <c r="I83" s="357">
        <v>3646.4771660000001</v>
      </c>
      <c r="J83" s="358">
        <v>0.40328660635485908</v>
      </c>
      <c r="K83" s="357">
        <v>1076.6129550000001</v>
      </c>
      <c r="L83" s="356">
        <v>5395.4228339999991</v>
      </c>
      <c r="M83" s="356">
        <v>2569.8642110000001</v>
      </c>
      <c r="N83" s="358">
        <v>0.28421727855871004</v>
      </c>
      <c r="O83" s="356">
        <v>1551.0550020000001</v>
      </c>
      <c r="P83" s="358">
        <v>0.17154082681737245</v>
      </c>
      <c r="Q83" s="357">
        <v>1476.4173350000001</v>
      </c>
    </row>
    <row r="84" spans="1:17" ht="106.5" customHeight="1" x14ac:dyDescent="0.25">
      <c r="A84" s="627"/>
      <c r="B84" s="403" t="s">
        <v>294</v>
      </c>
      <c r="C84" s="476" t="s">
        <v>341</v>
      </c>
      <c r="D84" s="321" t="s">
        <v>295</v>
      </c>
      <c r="E84" s="356">
        <v>10000</v>
      </c>
      <c r="F84" s="357">
        <v>10000</v>
      </c>
      <c r="G84" s="357">
        <v>0</v>
      </c>
      <c r="H84" s="357">
        <v>10000</v>
      </c>
      <c r="I84" s="357">
        <v>3562.937167</v>
      </c>
      <c r="J84" s="358">
        <v>0.35629371669999998</v>
      </c>
      <c r="K84" s="357">
        <v>1090.1739040000002</v>
      </c>
      <c r="L84" s="356">
        <v>6437.062833</v>
      </c>
      <c r="M84" s="356">
        <v>2472.7632629999998</v>
      </c>
      <c r="N84" s="358">
        <v>0.24727632629999999</v>
      </c>
      <c r="O84" s="356">
        <v>579.44433200000003</v>
      </c>
      <c r="P84" s="358">
        <v>5.7944433200000006E-2</v>
      </c>
      <c r="Q84" s="357">
        <v>507.44433199999997</v>
      </c>
    </row>
    <row r="85" spans="1:17" ht="26.25" customHeight="1" thickBot="1" x14ac:dyDescent="0.3">
      <c r="A85" s="627"/>
      <c r="B85" s="726" t="s">
        <v>43</v>
      </c>
      <c r="C85" s="727"/>
      <c r="D85" s="543" t="s">
        <v>43</v>
      </c>
      <c r="E85" s="378">
        <v>21000</v>
      </c>
      <c r="F85" s="378">
        <v>21000</v>
      </c>
      <c r="G85" s="378">
        <v>958.1</v>
      </c>
      <c r="H85" s="378">
        <v>20041.900000000001</v>
      </c>
      <c r="I85" s="378">
        <v>7590.0143330000001</v>
      </c>
      <c r="J85" s="380">
        <v>0.37870732480453445</v>
      </c>
      <c r="K85" s="379">
        <v>2494.586859</v>
      </c>
      <c r="L85" s="378">
        <v>12451.885666999999</v>
      </c>
      <c r="M85" s="378">
        <v>5095.4274740000001</v>
      </c>
      <c r="N85" s="380">
        <v>0.2542387435322998</v>
      </c>
      <c r="O85" s="378">
        <v>2130.4993340000001</v>
      </c>
      <c r="P85" s="380">
        <v>0.10630226345805537</v>
      </c>
      <c r="Q85" s="379">
        <v>1983.8616670000001</v>
      </c>
    </row>
    <row r="86" spans="1:17" ht="30" customHeight="1" thickBot="1" x14ac:dyDescent="0.3">
      <c r="A86" s="672"/>
      <c r="B86" s="635" t="s">
        <v>33</v>
      </c>
      <c r="C86" s="652"/>
      <c r="D86" s="636"/>
      <c r="E86" s="382">
        <v>38785.800000000003</v>
      </c>
      <c r="F86" s="383">
        <v>45785.8</v>
      </c>
      <c r="G86" s="383">
        <v>4078.3053789999999</v>
      </c>
      <c r="H86" s="383">
        <v>41707.494621000005</v>
      </c>
      <c r="I86" s="383">
        <v>19358.348274</v>
      </c>
      <c r="J86" s="384">
        <v>0.46414555585060102</v>
      </c>
      <c r="K86" s="383">
        <v>6244.9589189999997</v>
      </c>
      <c r="L86" s="382">
        <v>22349.146347000005</v>
      </c>
      <c r="M86" s="382">
        <v>13113.389354999999</v>
      </c>
      <c r="N86" s="384">
        <v>0.31441326011458187</v>
      </c>
      <c r="O86" s="382">
        <v>6500.0403569999999</v>
      </c>
      <c r="P86" s="384">
        <v>0.15584825739513938</v>
      </c>
      <c r="Q86" s="545">
        <v>6258.923229</v>
      </c>
    </row>
    <row r="87" spans="1:17" ht="20.25" customHeight="1" x14ac:dyDescent="0.25">
      <c r="A87" s="629" t="s">
        <v>363</v>
      </c>
      <c r="B87" s="629"/>
      <c r="C87" s="629"/>
      <c r="D87" s="629"/>
      <c r="E87" s="629"/>
      <c r="F87" s="629"/>
      <c r="G87" s="629"/>
      <c r="H87" s="629"/>
      <c r="I87" s="629"/>
      <c r="J87" s="629"/>
      <c r="K87" s="629"/>
      <c r="L87" s="629"/>
      <c r="M87" s="629"/>
      <c r="N87" s="629"/>
      <c r="O87" s="629"/>
      <c r="P87" s="629"/>
    </row>
    <row r="88" spans="1:17" ht="20.25" customHeight="1" thickBot="1" x14ac:dyDescent="0.3">
      <c r="A88" s="485"/>
      <c r="B88" s="409"/>
      <c r="C88" s="478"/>
      <c r="D88" s="490"/>
      <c r="E88" s="410"/>
      <c r="F88" s="409"/>
      <c r="G88" s="409"/>
      <c r="H88" s="409"/>
      <c r="I88" s="409"/>
      <c r="J88" s="409"/>
      <c r="K88" s="409"/>
      <c r="L88" s="409"/>
      <c r="M88" s="499"/>
      <c r="N88" s="409"/>
      <c r="O88" s="411"/>
      <c r="P88" s="409"/>
      <c r="Q88" s="411"/>
    </row>
    <row r="89" spans="1:17" s="110" customFormat="1" ht="51.75" customHeight="1" thickBot="1" x14ac:dyDescent="0.3">
      <c r="A89" s="315" t="s">
        <v>0</v>
      </c>
      <c r="B89" s="343" t="s">
        <v>1</v>
      </c>
      <c r="C89" s="314" t="s">
        <v>319</v>
      </c>
      <c r="D89" s="316" t="s">
        <v>101</v>
      </c>
      <c r="E89" s="342" t="s">
        <v>54</v>
      </c>
      <c r="F89" s="316" t="s">
        <v>100</v>
      </c>
      <c r="G89" s="239" t="s">
        <v>359</v>
      </c>
      <c r="H89" s="316" t="s">
        <v>223</v>
      </c>
      <c r="I89" s="316" t="s">
        <v>3</v>
      </c>
      <c r="J89" s="317" t="s">
        <v>203</v>
      </c>
      <c r="K89" s="316" t="s">
        <v>105</v>
      </c>
      <c r="L89" s="316" t="s">
        <v>102</v>
      </c>
      <c r="M89" s="342" t="s">
        <v>4</v>
      </c>
      <c r="N89" s="316" t="s">
        <v>15</v>
      </c>
      <c r="O89" s="342" t="s">
        <v>42</v>
      </c>
      <c r="P89" s="316" t="s">
        <v>138</v>
      </c>
      <c r="Q89" s="546" t="s">
        <v>6</v>
      </c>
    </row>
    <row r="90" spans="1:17" ht="45" customHeight="1" x14ac:dyDescent="0.25">
      <c r="A90" s="617" t="s">
        <v>241</v>
      </c>
      <c r="B90" s="401" t="s">
        <v>66</v>
      </c>
      <c r="C90" s="474" t="s">
        <v>10</v>
      </c>
      <c r="D90" s="16" t="s">
        <v>10</v>
      </c>
      <c r="E90" s="369">
        <v>400000</v>
      </c>
      <c r="F90" s="370">
        <v>400000</v>
      </c>
      <c r="G90" s="370">
        <v>0</v>
      </c>
      <c r="H90" s="370">
        <v>400000</v>
      </c>
      <c r="I90" s="370">
        <v>393754.06186440005</v>
      </c>
      <c r="J90" s="358">
        <v>0.98438515466100007</v>
      </c>
      <c r="K90" s="357">
        <v>81765.901247990085</v>
      </c>
      <c r="L90" s="369">
        <v>6245.9381355999503</v>
      </c>
      <c r="M90" s="369">
        <v>311988.16061640996</v>
      </c>
      <c r="N90" s="371">
        <v>0.77997040154102493</v>
      </c>
      <c r="O90" s="369">
        <v>53879.715617480004</v>
      </c>
      <c r="P90" s="358">
        <v>0.13469928904370002</v>
      </c>
      <c r="Q90" s="591">
        <v>53862.264281480006</v>
      </c>
    </row>
    <row r="91" spans="1:17" ht="27.75" customHeight="1" x14ac:dyDescent="0.25">
      <c r="A91" s="618"/>
      <c r="B91" s="677" t="s">
        <v>19</v>
      </c>
      <c r="C91" s="651"/>
      <c r="D91" s="228" t="s">
        <v>19</v>
      </c>
      <c r="E91" s="374">
        <v>400000</v>
      </c>
      <c r="F91" s="375">
        <v>400000</v>
      </c>
      <c r="G91" s="375">
        <v>0</v>
      </c>
      <c r="H91" s="375">
        <v>400000</v>
      </c>
      <c r="I91" s="375">
        <v>393754.06186440005</v>
      </c>
      <c r="J91" s="376">
        <v>0.98438515466100007</v>
      </c>
      <c r="K91" s="375">
        <v>81765.901247990085</v>
      </c>
      <c r="L91" s="374">
        <v>6245.9381355999503</v>
      </c>
      <c r="M91" s="374">
        <v>311988.16061640996</v>
      </c>
      <c r="N91" s="376">
        <v>0.77997040154102493</v>
      </c>
      <c r="O91" s="374">
        <v>53879.715617480004</v>
      </c>
      <c r="P91" s="376">
        <v>0.13469928904370002</v>
      </c>
      <c r="Q91" s="375">
        <v>53862.264281480006</v>
      </c>
    </row>
    <row r="92" spans="1:17" ht="42.75" customHeight="1" x14ac:dyDescent="0.25">
      <c r="A92" s="618"/>
      <c r="B92" s="402" t="s">
        <v>274</v>
      </c>
      <c r="C92" s="475" t="s">
        <v>97</v>
      </c>
      <c r="D92" s="320" t="s">
        <v>275</v>
      </c>
      <c r="E92" s="356">
        <v>50000</v>
      </c>
      <c r="F92" s="357">
        <v>50000</v>
      </c>
      <c r="G92" s="357">
        <v>0</v>
      </c>
      <c r="H92" s="357">
        <v>50000</v>
      </c>
      <c r="I92" s="357">
        <v>49999.999999669999</v>
      </c>
      <c r="J92" s="358">
        <v>0.99999999999339995</v>
      </c>
      <c r="K92" s="357">
        <v>9341.1707349999997</v>
      </c>
      <c r="L92" s="356">
        <v>3.3000105759128928E-7</v>
      </c>
      <c r="M92" s="356">
        <v>40658.829264669999</v>
      </c>
      <c r="N92" s="358">
        <v>0.81317658529339998</v>
      </c>
      <c r="O92" s="356">
        <v>1650.0341410000001</v>
      </c>
      <c r="P92" s="358">
        <v>3.3000682820000002E-2</v>
      </c>
      <c r="Q92" s="357">
        <v>1650.0341410000001</v>
      </c>
    </row>
    <row r="93" spans="1:17" ht="75" x14ac:dyDescent="0.25">
      <c r="A93" s="618"/>
      <c r="B93" s="403" t="s">
        <v>276</v>
      </c>
      <c r="C93" s="475" t="s">
        <v>342</v>
      </c>
      <c r="D93" s="320" t="s">
        <v>275</v>
      </c>
      <c r="E93" s="356">
        <v>77031.226735999997</v>
      </c>
      <c r="F93" s="357">
        <v>77031.226735999997</v>
      </c>
      <c r="G93" s="357">
        <v>0</v>
      </c>
      <c r="H93" s="357">
        <v>77031.226735999997</v>
      </c>
      <c r="I93" s="357">
        <v>77011.236736050007</v>
      </c>
      <c r="J93" s="358">
        <v>0.9997404948512828</v>
      </c>
      <c r="K93" s="412">
        <v>0</v>
      </c>
      <c r="L93" s="356">
        <v>19.989999949990306</v>
      </c>
      <c r="M93" s="356">
        <v>77011.236736050007</v>
      </c>
      <c r="N93" s="413">
        <v>0.9997404948512828</v>
      </c>
      <c r="O93" s="356">
        <v>0</v>
      </c>
      <c r="P93" s="358">
        <v>0</v>
      </c>
      <c r="Q93" s="357">
        <v>0</v>
      </c>
    </row>
    <row r="94" spans="1:17" ht="23.25" customHeight="1" thickBot="1" x14ac:dyDescent="0.3">
      <c r="A94" s="618"/>
      <c r="B94" s="676" t="s">
        <v>43</v>
      </c>
      <c r="C94" s="649"/>
      <c r="D94" s="543" t="s">
        <v>43</v>
      </c>
      <c r="E94" s="378">
        <v>127031.226736</v>
      </c>
      <c r="F94" s="379">
        <v>127031.226736</v>
      </c>
      <c r="G94" s="379">
        <v>0</v>
      </c>
      <c r="H94" s="379">
        <v>127031.226736</v>
      </c>
      <c r="I94" s="379">
        <v>127011.23673572001</v>
      </c>
      <c r="J94" s="380">
        <v>0.9998426371153486</v>
      </c>
      <c r="K94" s="379">
        <v>9341.1707349999997</v>
      </c>
      <c r="L94" s="378">
        <v>19.990000279984088</v>
      </c>
      <c r="M94" s="378">
        <v>117670.06600072001</v>
      </c>
      <c r="N94" s="380">
        <v>0.92630819227830785</v>
      </c>
      <c r="O94" s="378">
        <v>1650.0341410000001</v>
      </c>
      <c r="P94" s="380">
        <v>1.2989201028729332E-2</v>
      </c>
      <c r="Q94" s="379">
        <v>1650.0341410000001</v>
      </c>
    </row>
    <row r="95" spans="1:17" ht="40.5" customHeight="1" thickBot="1" x14ac:dyDescent="0.3">
      <c r="A95" s="674"/>
      <c r="B95" s="635" t="s">
        <v>33</v>
      </c>
      <c r="C95" s="652"/>
      <c r="D95" s="636"/>
      <c r="E95" s="382">
        <v>527031.22673600004</v>
      </c>
      <c r="F95" s="383">
        <v>527031.22673600004</v>
      </c>
      <c r="G95" s="383">
        <v>0</v>
      </c>
      <c r="H95" s="383">
        <v>527031.22673600004</v>
      </c>
      <c r="I95" s="383">
        <v>520765.29860012006</v>
      </c>
      <c r="J95" s="384">
        <v>0.98811089776466188</v>
      </c>
      <c r="K95" s="383">
        <v>91107.071982990077</v>
      </c>
      <c r="L95" s="382">
        <v>6265.9281358799781</v>
      </c>
      <c r="M95" s="382">
        <v>429658.22661712999</v>
      </c>
      <c r="N95" s="384">
        <v>0.81524244640698296</v>
      </c>
      <c r="O95" s="382">
        <v>55529.74975848</v>
      </c>
      <c r="P95" s="384">
        <v>0.10536330096109449</v>
      </c>
      <c r="Q95" s="538">
        <v>55512.298422480002</v>
      </c>
    </row>
    <row r="96" spans="1:17" ht="22.5" customHeight="1" thickBot="1" x14ac:dyDescent="0.3">
      <c r="A96" s="629" t="s">
        <v>363</v>
      </c>
      <c r="B96" s="629"/>
      <c r="C96" s="629"/>
      <c r="D96" s="629"/>
      <c r="E96" s="629"/>
      <c r="F96" s="629"/>
      <c r="G96" s="629"/>
      <c r="H96" s="629"/>
      <c r="I96" s="629"/>
      <c r="J96" s="629"/>
      <c r="K96" s="629"/>
      <c r="L96" s="629"/>
      <c r="M96" s="630"/>
      <c r="N96" s="629"/>
      <c r="O96" s="629"/>
      <c r="P96" s="629"/>
      <c r="Q96" s="539"/>
    </row>
    <row r="97" spans="1:17" s="110" customFormat="1" ht="68.25" customHeight="1" x14ac:dyDescent="0.25">
      <c r="A97" s="315" t="s">
        <v>50</v>
      </c>
      <c r="B97" s="343" t="s">
        <v>1</v>
      </c>
      <c r="C97" s="314" t="s">
        <v>319</v>
      </c>
      <c r="D97" s="316" t="s">
        <v>101</v>
      </c>
      <c r="E97" s="342" t="s">
        <v>54</v>
      </c>
      <c r="F97" s="316" t="s">
        <v>100</v>
      </c>
      <c r="G97" s="239" t="s">
        <v>359</v>
      </c>
      <c r="H97" s="316" t="s">
        <v>223</v>
      </c>
      <c r="I97" s="316" t="s">
        <v>3</v>
      </c>
      <c r="J97" s="317" t="s">
        <v>203</v>
      </c>
      <c r="K97" s="316" t="s">
        <v>105</v>
      </c>
      <c r="L97" s="316" t="s">
        <v>102</v>
      </c>
      <c r="M97" s="342" t="s">
        <v>4</v>
      </c>
      <c r="N97" s="316" t="s">
        <v>15</v>
      </c>
      <c r="O97" s="342" t="s">
        <v>42</v>
      </c>
      <c r="P97" s="342" t="s">
        <v>138</v>
      </c>
      <c r="Q97" s="342" t="s">
        <v>6</v>
      </c>
    </row>
    <row r="98" spans="1:17" ht="69.75" customHeight="1" x14ac:dyDescent="0.25">
      <c r="A98" s="626" t="s">
        <v>209</v>
      </c>
      <c r="B98" s="395" t="s">
        <v>314</v>
      </c>
      <c r="C98" s="473" t="s">
        <v>343</v>
      </c>
      <c r="D98" s="183" t="s">
        <v>295</v>
      </c>
      <c r="E98" s="369">
        <v>4500</v>
      </c>
      <c r="F98" s="370">
        <v>4500</v>
      </c>
      <c r="G98" s="370">
        <v>100</v>
      </c>
      <c r="H98" s="370">
        <v>4400</v>
      </c>
      <c r="I98" s="370">
        <v>3292.4484001000001</v>
      </c>
      <c r="J98" s="371">
        <v>0.74828372729545456</v>
      </c>
      <c r="K98" s="370">
        <v>642.10004100000015</v>
      </c>
      <c r="L98" s="369">
        <v>1107.5515998999999</v>
      </c>
      <c r="M98" s="369">
        <v>2650.3483590999999</v>
      </c>
      <c r="N98" s="396">
        <v>0.60235189979545456</v>
      </c>
      <c r="O98" s="369">
        <v>1628.3939390799999</v>
      </c>
      <c r="P98" s="359">
        <v>0.37008953160909086</v>
      </c>
      <c r="Q98" s="370">
        <v>1628.3939390799999</v>
      </c>
    </row>
    <row r="99" spans="1:17" ht="31.5" customHeight="1" thickBot="1" x14ac:dyDescent="0.3">
      <c r="A99" s="627"/>
      <c r="B99" s="648" t="s">
        <v>43</v>
      </c>
      <c r="C99" s="649"/>
      <c r="D99" s="543" t="s">
        <v>43</v>
      </c>
      <c r="E99" s="378">
        <v>4500</v>
      </c>
      <c r="F99" s="379">
        <v>4500</v>
      </c>
      <c r="G99" s="379">
        <v>100</v>
      </c>
      <c r="H99" s="379">
        <v>4400</v>
      </c>
      <c r="I99" s="379">
        <v>3292.4484001000001</v>
      </c>
      <c r="J99" s="380">
        <v>0.74828372729545456</v>
      </c>
      <c r="K99" s="379">
        <v>642.10004100000015</v>
      </c>
      <c r="L99" s="378">
        <v>1107.5515998999999</v>
      </c>
      <c r="M99" s="378">
        <v>2650.3483590999999</v>
      </c>
      <c r="N99" s="380">
        <v>0.60235189979545456</v>
      </c>
      <c r="O99" s="378">
        <v>1628.3939390799999</v>
      </c>
      <c r="P99" s="380">
        <v>0.37008953160909086</v>
      </c>
      <c r="Q99" s="379">
        <v>1628.3939390799999</v>
      </c>
    </row>
    <row r="100" spans="1:17" ht="40.5" customHeight="1" thickBot="1" x14ac:dyDescent="0.3">
      <c r="A100" s="628"/>
      <c r="B100" s="635" t="s">
        <v>33</v>
      </c>
      <c r="C100" s="652"/>
      <c r="D100" s="636"/>
      <c r="E100" s="382">
        <v>4500</v>
      </c>
      <c r="F100" s="383">
        <v>4500</v>
      </c>
      <c r="G100" s="383">
        <v>100</v>
      </c>
      <c r="H100" s="383">
        <v>4400</v>
      </c>
      <c r="I100" s="383">
        <v>3292.4484001000001</v>
      </c>
      <c r="J100" s="384">
        <v>0.74828372729545456</v>
      </c>
      <c r="K100" s="383">
        <v>642.10004100000015</v>
      </c>
      <c r="L100" s="382">
        <v>1107.5515998999999</v>
      </c>
      <c r="M100" s="382">
        <v>2650.3483590999999</v>
      </c>
      <c r="N100" s="384">
        <v>0.60235189979545456</v>
      </c>
      <c r="O100" s="382">
        <v>1628.3939390799999</v>
      </c>
      <c r="P100" s="384">
        <v>0.37008953160909086</v>
      </c>
      <c r="Q100" s="538">
        <v>1628.3939390799999</v>
      </c>
    </row>
    <row r="101" spans="1:17" ht="22.5" customHeight="1" thickBot="1" x14ac:dyDescent="0.3">
      <c r="A101" s="629" t="s">
        <v>363</v>
      </c>
      <c r="B101" s="629"/>
      <c r="C101" s="629"/>
      <c r="D101" s="629"/>
      <c r="E101" s="629"/>
      <c r="F101" s="629"/>
      <c r="G101" s="629"/>
      <c r="H101" s="629"/>
      <c r="I101" s="629"/>
      <c r="J101" s="629"/>
      <c r="K101" s="629"/>
      <c r="L101" s="629"/>
      <c r="M101" s="630"/>
      <c r="N101" s="629"/>
      <c r="O101" s="629"/>
      <c r="P101" s="629"/>
    </row>
    <row r="102" spans="1:17" s="110" customFormat="1" ht="68.25" customHeight="1" thickBot="1" x14ac:dyDescent="0.3">
      <c r="A102" s="547" t="s">
        <v>0</v>
      </c>
      <c r="B102" s="310" t="s">
        <v>1</v>
      </c>
      <c r="C102" s="548" t="s">
        <v>319</v>
      </c>
      <c r="D102" s="310" t="s">
        <v>101</v>
      </c>
      <c r="E102" s="549" t="s">
        <v>54</v>
      </c>
      <c r="F102" s="310" t="s">
        <v>100</v>
      </c>
      <c r="G102" s="239" t="s">
        <v>359</v>
      </c>
      <c r="H102" s="310" t="s">
        <v>227</v>
      </c>
      <c r="I102" s="310" t="s">
        <v>3</v>
      </c>
      <c r="J102" s="311" t="s">
        <v>203</v>
      </c>
      <c r="K102" s="310" t="s">
        <v>105</v>
      </c>
      <c r="L102" s="310" t="s">
        <v>102</v>
      </c>
      <c r="M102" s="549" t="s">
        <v>4</v>
      </c>
      <c r="N102" s="310" t="s">
        <v>15</v>
      </c>
      <c r="O102" s="549" t="s">
        <v>42</v>
      </c>
      <c r="P102" s="310" t="s">
        <v>138</v>
      </c>
      <c r="Q102" s="550" t="s">
        <v>6</v>
      </c>
    </row>
    <row r="103" spans="1:17" ht="45.75" customHeight="1" x14ac:dyDescent="0.25">
      <c r="A103" s="664" t="s">
        <v>178</v>
      </c>
      <c r="B103" s="368" t="s">
        <v>87</v>
      </c>
      <c r="C103" s="471" t="s">
        <v>88</v>
      </c>
      <c r="D103" s="16" t="s">
        <v>88</v>
      </c>
      <c r="E103" s="369">
        <v>1079.5</v>
      </c>
      <c r="F103" s="370">
        <v>1079.5</v>
      </c>
      <c r="G103" s="370">
        <v>0</v>
      </c>
      <c r="H103" s="370">
        <v>1079.5</v>
      </c>
      <c r="I103" s="370">
        <v>1079.5</v>
      </c>
      <c r="J103" s="371">
        <v>1</v>
      </c>
      <c r="K103" s="370">
        <v>0</v>
      </c>
      <c r="L103" s="369">
        <v>0</v>
      </c>
      <c r="M103" s="369">
        <v>1079.5</v>
      </c>
      <c r="N103" s="371">
        <v>1</v>
      </c>
      <c r="O103" s="369">
        <v>107.95</v>
      </c>
      <c r="P103" s="371">
        <v>0.1</v>
      </c>
      <c r="Q103" s="591">
        <v>107.95</v>
      </c>
    </row>
    <row r="104" spans="1:17" ht="63.75" customHeight="1" x14ac:dyDescent="0.25">
      <c r="A104" s="633"/>
      <c r="B104" s="355" t="s">
        <v>85</v>
      </c>
      <c r="C104" s="468" t="s">
        <v>154</v>
      </c>
      <c r="D104" s="15" t="s">
        <v>154</v>
      </c>
      <c r="E104" s="356">
        <v>79100</v>
      </c>
      <c r="F104" s="357">
        <v>79100</v>
      </c>
      <c r="G104" s="357">
        <v>2678.3053789999999</v>
      </c>
      <c r="H104" s="357">
        <v>76421.694621000002</v>
      </c>
      <c r="I104" s="357">
        <v>65048.574172000001</v>
      </c>
      <c r="J104" s="358">
        <v>0.85117942613804887</v>
      </c>
      <c r="K104" s="357">
        <v>2826.123648740002</v>
      </c>
      <c r="L104" s="356">
        <v>11373.120449000002</v>
      </c>
      <c r="M104" s="356">
        <v>62222.450523259999</v>
      </c>
      <c r="N104" s="358">
        <v>0.81419877996479051</v>
      </c>
      <c r="O104" s="356">
        <v>51274.204424260002</v>
      </c>
      <c r="P104" s="358">
        <v>0.67093780998374131</v>
      </c>
      <c r="Q104" s="593">
        <v>51150.742901260004</v>
      </c>
    </row>
    <row r="105" spans="1:17" ht="75" x14ac:dyDescent="0.25">
      <c r="A105" s="633"/>
      <c r="B105" s="355" t="s">
        <v>141</v>
      </c>
      <c r="C105" s="468" t="s">
        <v>142</v>
      </c>
      <c r="D105" s="15" t="s">
        <v>142</v>
      </c>
      <c r="E105" s="356">
        <v>2095.4</v>
      </c>
      <c r="F105" s="357">
        <v>2095.4</v>
      </c>
      <c r="G105" s="357">
        <v>422.44839200000001</v>
      </c>
      <c r="H105" s="357">
        <v>1672.9516080000001</v>
      </c>
      <c r="I105" s="357">
        <v>1182.4492829999999</v>
      </c>
      <c r="J105" s="358">
        <v>0.7068042359059078</v>
      </c>
      <c r="K105" s="357">
        <v>76.808770999999979</v>
      </c>
      <c r="L105" s="356">
        <v>490.50232500000016</v>
      </c>
      <c r="M105" s="356">
        <v>1105.6405119999999</v>
      </c>
      <c r="N105" s="358">
        <v>0.66089210633043005</v>
      </c>
      <c r="O105" s="356">
        <v>265.34576299999998</v>
      </c>
      <c r="P105" s="358">
        <v>0.15860934753350017</v>
      </c>
      <c r="Q105" s="593">
        <v>263.46027600000002</v>
      </c>
    </row>
    <row r="106" spans="1:17" ht="26.25" customHeight="1" x14ac:dyDescent="0.25">
      <c r="A106" s="633"/>
      <c r="B106" s="650" t="s">
        <v>19</v>
      </c>
      <c r="C106" s="651"/>
      <c r="D106" s="228" t="s">
        <v>19</v>
      </c>
      <c r="E106" s="374">
        <v>82274.899999999994</v>
      </c>
      <c r="F106" s="375">
        <v>82274.899999999994</v>
      </c>
      <c r="G106" s="375">
        <v>3100.7537709999997</v>
      </c>
      <c r="H106" s="375">
        <v>79174.146229000005</v>
      </c>
      <c r="I106" s="375">
        <v>67310.523454999988</v>
      </c>
      <c r="J106" s="376">
        <v>0.85015786921546121</v>
      </c>
      <c r="K106" s="375">
        <v>2902.9324197400019</v>
      </c>
      <c r="L106" s="374">
        <v>11863.622774000018</v>
      </c>
      <c r="M106" s="374">
        <v>64407.591035259997</v>
      </c>
      <c r="N106" s="376">
        <v>0.81349271325225481</v>
      </c>
      <c r="O106" s="374">
        <v>51647.500187259997</v>
      </c>
      <c r="P106" s="376">
        <v>0.65232784497450613</v>
      </c>
      <c r="Q106" s="375">
        <v>51522.153177259999</v>
      </c>
    </row>
    <row r="107" spans="1:17" ht="88.5" customHeight="1" x14ac:dyDescent="0.25">
      <c r="A107" s="633"/>
      <c r="B107" s="355" t="s">
        <v>298</v>
      </c>
      <c r="C107" s="468" t="s">
        <v>344</v>
      </c>
      <c r="D107" s="15" t="s">
        <v>299</v>
      </c>
      <c r="E107" s="356">
        <v>50000</v>
      </c>
      <c r="F107" s="357">
        <v>50000</v>
      </c>
      <c r="G107" s="357">
        <v>2399.2462289999999</v>
      </c>
      <c r="H107" s="357">
        <v>47600.753771000003</v>
      </c>
      <c r="I107" s="357">
        <v>36070</v>
      </c>
      <c r="J107" s="358">
        <v>0.7577611096985416</v>
      </c>
      <c r="K107" s="357">
        <v>61.508920000000217</v>
      </c>
      <c r="L107" s="356">
        <v>11530.753771000003</v>
      </c>
      <c r="M107" s="356">
        <v>36008.49108</v>
      </c>
      <c r="N107" s="358">
        <v>0.75646892595926907</v>
      </c>
      <c r="O107" s="356">
        <v>25151.116715</v>
      </c>
      <c r="P107" s="358">
        <v>0.52837643781857324</v>
      </c>
      <c r="Q107" s="357">
        <v>25151.116715</v>
      </c>
    </row>
    <row r="108" spans="1:17" ht="78" customHeight="1" x14ac:dyDescent="0.25">
      <c r="A108" s="633"/>
      <c r="B108" s="355" t="s">
        <v>300</v>
      </c>
      <c r="C108" s="468" t="s">
        <v>345</v>
      </c>
      <c r="D108" s="15" t="s">
        <v>299</v>
      </c>
      <c r="E108" s="356">
        <v>2000</v>
      </c>
      <c r="F108" s="357">
        <v>2000</v>
      </c>
      <c r="G108" s="357">
        <v>0</v>
      </c>
      <c r="H108" s="357">
        <v>2000</v>
      </c>
      <c r="I108" s="357">
        <v>610</v>
      </c>
      <c r="J108" s="358">
        <v>0.30499999999999999</v>
      </c>
      <c r="K108" s="357">
        <v>610</v>
      </c>
      <c r="L108" s="356">
        <v>1390</v>
      </c>
      <c r="M108" s="356">
        <v>0</v>
      </c>
      <c r="N108" s="358">
        <v>0</v>
      </c>
      <c r="O108" s="356">
        <v>0</v>
      </c>
      <c r="P108" s="358">
        <v>0</v>
      </c>
      <c r="Q108" s="357">
        <v>0</v>
      </c>
    </row>
    <row r="109" spans="1:17" ht="23.25" customHeight="1" thickBot="1" x14ac:dyDescent="0.3">
      <c r="A109" s="633"/>
      <c r="B109" s="648" t="s">
        <v>43</v>
      </c>
      <c r="C109" s="649"/>
      <c r="D109" s="543" t="s">
        <v>43</v>
      </c>
      <c r="E109" s="378">
        <v>52000</v>
      </c>
      <c r="F109" s="379">
        <v>52000</v>
      </c>
      <c r="G109" s="379">
        <v>2399.2462289999999</v>
      </c>
      <c r="H109" s="379">
        <v>49600.753771000003</v>
      </c>
      <c r="I109" s="379">
        <v>36680</v>
      </c>
      <c r="J109" s="380">
        <v>0.73950489077941473</v>
      </c>
      <c r="K109" s="379">
        <v>671.50892000000022</v>
      </c>
      <c r="L109" s="378">
        <v>12920.753771000003</v>
      </c>
      <c r="M109" s="378">
        <v>36008.49108</v>
      </c>
      <c r="N109" s="380">
        <v>0.72596661023028708</v>
      </c>
      <c r="O109" s="378">
        <v>25151.116715</v>
      </c>
      <c r="P109" s="380">
        <v>0.50707126006833114</v>
      </c>
      <c r="Q109" s="379">
        <v>25151.116715</v>
      </c>
    </row>
    <row r="110" spans="1:17" ht="42" customHeight="1" thickBot="1" x14ac:dyDescent="0.3">
      <c r="A110" s="623"/>
      <c r="B110" s="635" t="s">
        <v>33</v>
      </c>
      <c r="C110" s="652"/>
      <c r="D110" s="636"/>
      <c r="E110" s="382">
        <v>134274.9</v>
      </c>
      <c r="F110" s="383">
        <v>134274.9</v>
      </c>
      <c r="G110" s="383">
        <v>5500</v>
      </c>
      <c r="H110" s="383">
        <v>128774.90000000001</v>
      </c>
      <c r="I110" s="383">
        <v>103990.52345499999</v>
      </c>
      <c r="J110" s="384">
        <v>0.8075372099298852</v>
      </c>
      <c r="K110" s="383">
        <v>3574.4413397400021</v>
      </c>
      <c r="L110" s="382">
        <v>24784.376545000021</v>
      </c>
      <c r="M110" s="382">
        <v>100416.08211526</v>
      </c>
      <c r="N110" s="384">
        <v>0.77977992695206899</v>
      </c>
      <c r="O110" s="382">
        <v>76798.616902259993</v>
      </c>
      <c r="P110" s="384">
        <v>0.59637877336546163</v>
      </c>
      <c r="Q110" s="538">
        <v>76673.269892259996</v>
      </c>
    </row>
    <row r="111" spans="1:17" ht="18" customHeight="1" x14ac:dyDescent="0.25">
      <c r="A111" s="629" t="s">
        <v>363</v>
      </c>
      <c r="B111" s="629"/>
      <c r="C111" s="629"/>
      <c r="D111" s="629"/>
      <c r="E111" s="629"/>
      <c r="F111" s="629"/>
      <c r="G111" s="629"/>
      <c r="H111" s="629"/>
      <c r="I111" s="629"/>
      <c r="J111" s="629"/>
      <c r="K111" s="629"/>
      <c r="L111" s="629"/>
      <c r="M111" s="630"/>
      <c r="N111" s="629"/>
      <c r="O111" s="629"/>
      <c r="P111" s="629"/>
    </row>
    <row r="112" spans="1:17" ht="18" customHeight="1" thickBot="1" x14ac:dyDescent="0.3">
      <c r="A112" s="485"/>
      <c r="B112" s="409"/>
      <c r="C112" s="478"/>
      <c r="D112" s="490"/>
      <c r="E112" s="410"/>
      <c r="F112" s="409"/>
      <c r="G112" s="409"/>
      <c r="H112" s="409"/>
      <c r="I112" s="409"/>
      <c r="J112" s="409"/>
      <c r="K112" s="409"/>
      <c r="L112" s="409"/>
      <c r="M112" s="499"/>
      <c r="N112" s="409"/>
      <c r="O112" s="411"/>
      <c r="P112" s="409"/>
      <c r="Q112" s="411"/>
    </row>
    <row r="113" spans="1:17" s="110" customFormat="1" ht="68.25" customHeight="1" thickBot="1" x14ac:dyDescent="0.3">
      <c r="A113" s="315" t="s">
        <v>0</v>
      </c>
      <c r="B113" s="343" t="s">
        <v>1</v>
      </c>
      <c r="C113" s="314" t="s">
        <v>319</v>
      </c>
      <c r="D113" s="316" t="s">
        <v>101</v>
      </c>
      <c r="E113" s="342" t="s">
        <v>144</v>
      </c>
      <c r="F113" s="316" t="s">
        <v>145</v>
      </c>
      <c r="G113" s="239" t="s">
        <v>359</v>
      </c>
      <c r="H113" s="316" t="s">
        <v>223</v>
      </c>
      <c r="I113" s="316" t="s">
        <v>3</v>
      </c>
      <c r="J113" s="317" t="s">
        <v>203</v>
      </c>
      <c r="K113" s="316" t="s">
        <v>105</v>
      </c>
      <c r="L113" s="316" t="s">
        <v>102</v>
      </c>
      <c r="M113" s="342" t="s">
        <v>4</v>
      </c>
      <c r="N113" s="316" t="s">
        <v>15</v>
      </c>
      <c r="O113" s="342" t="s">
        <v>42</v>
      </c>
      <c r="P113" s="342" t="s">
        <v>138</v>
      </c>
      <c r="Q113" s="546" t="s">
        <v>6</v>
      </c>
    </row>
    <row r="114" spans="1:17" ht="35.25" customHeight="1" x14ac:dyDescent="0.25">
      <c r="A114" s="622" t="s">
        <v>170</v>
      </c>
      <c r="B114" s="386" t="s">
        <v>64</v>
      </c>
      <c r="C114" s="472" t="s">
        <v>182</v>
      </c>
      <c r="D114" s="199" t="s">
        <v>98</v>
      </c>
      <c r="E114" s="405">
        <v>697.60088500000006</v>
      </c>
      <c r="F114" s="389">
        <v>697.60088500000006</v>
      </c>
      <c r="G114" s="389">
        <v>0</v>
      </c>
      <c r="H114" s="415">
        <v>697.60088500000006</v>
      </c>
      <c r="I114" s="389">
        <v>604.43515449999995</v>
      </c>
      <c r="J114" s="406">
        <v>0.86644837685376486</v>
      </c>
      <c r="K114" s="389">
        <v>114.38254316999996</v>
      </c>
      <c r="L114" s="405">
        <v>93.165730500000109</v>
      </c>
      <c r="M114" s="405">
        <v>490.05261132999999</v>
      </c>
      <c r="N114" s="407">
        <v>0.70248278330380842</v>
      </c>
      <c r="O114" s="405">
        <v>164.6502725</v>
      </c>
      <c r="P114" s="359">
        <v>0.23602360037143585</v>
      </c>
      <c r="Q114" s="571"/>
    </row>
    <row r="115" spans="1:17" ht="31.5" customHeight="1" x14ac:dyDescent="0.25">
      <c r="A115" s="633"/>
      <c r="B115" s="650" t="s">
        <v>356</v>
      </c>
      <c r="C115" s="651"/>
      <c r="D115" s="228" t="s">
        <v>98</v>
      </c>
      <c r="E115" s="374">
        <v>697.60088500000006</v>
      </c>
      <c r="F115" s="375">
        <v>697.60088500000006</v>
      </c>
      <c r="G115" s="375">
        <v>0</v>
      </c>
      <c r="H115" s="375">
        <v>697.60088500000006</v>
      </c>
      <c r="I115" s="375">
        <v>604.43515449999995</v>
      </c>
      <c r="J115" s="376">
        <v>0.86644837685376486</v>
      </c>
      <c r="K115" s="375">
        <v>114.38254316999996</v>
      </c>
      <c r="L115" s="374">
        <v>93.165730500000109</v>
      </c>
      <c r="M115" s="374">
        <v>490.05261132999999</v>
      </c>
      <c r="N115" s="376">
        <v>0.70248278330380842</v>
      </c>
      <c r="O115" s="374">
        <v>164.6502725</v>
      </c>
      <c r="P115" s="376">
        <v>0.23602360037143585</v>
      </c>
      <c r="Q115" s="375">
        <v>0</v>
      </c>
    </row>
    <row r="116" spans="1:17" ht="77.25" customHeight="1" x14ac:dyDescent="0.25">
      <c r="A116" s="633"/>
      <c r="B116" s="355" t="s">
        <v>303</v>
      </c>
      <c r="C116" s="468" t="s">
        <v>346</v>
      </c>
      <c r="D116" s="15" t="s">
        <v>295</v>
      </c>
      <c r="E116" s="356">
        <v>539.83462299999997</v>
      </c>
      <c r="F116" s="357">
        <v>539.83462299999997</v>
      </c>
      <c r="G116" s="357">
        <v>0</v>
      </c>
      <c r="H116" s="357">
        <v>539.83462299999997</v>
      </c>
      <c r="I116" s="357">
        <v>496.37737700000002</v>
      </c>
      <c r="J116" s="358">
        <v>0.91949896477833004</v>
      </c>
      <c r="K116" s="357">
        <v>47.991470000000049</v>
      </c>
      <c r="L116" s="356">
        <v>43.457245999999941</v>
      </c>
      <c r="M116" s="356">
        <v>448.38590699999997</v>
      </c>
      <c r="N116" s="358">
        <v>0.830598646133892</v>
      </c>
      <c r="O116" s="356">
        <v>246.595821</v>
      </c>
      <c r="P116" s="358">
        <v>0.45679882410950884</v>
      </c>
      <c r="Q116" s="357">
        <v>244.48254600000001</v>
      </c>
    </row>
    <row r="117" spans="1:17" ht="73.5" customHeight="1" x14ac:dyDescent="0.25">
      <c r="A117" s="633"/>
      <c r="B117" s="355" t="s">
        <v>304</v>
      </c>
      <c r="C117" s="468" t="s">
        <v>346</v>
      </c>
      <c r="D117" s="15" t="s">
        <v>305</v>
      </c>
      <c r="E117" s="356">
        <v>539.83462199999997</v>
      </c>
      <c r="F117" s="357">
        <v>539.83462199999997</v>
      </c>
      <c r="G117" s="357">
        <v>0</v>
      </c>
      <c r="H117" s="357">
        <v>539.83462199999997</v>
      </c>
      <c r="I117" s="357">
        <v>392.72</v>
      </c>
      <c r="J117" s="358">
        <v>0.7274820546800721</v>
      </c>
      <c r="K117" s="357">
        <v>0</v>
      </c>
      <c r="L117" s="356">
        <v>147.11462199999994</v>
      </c>
      <c r="M117" s="356">
        <v>392.72</v>
      </c>
      <c r="N117" s="358">
        <v>0.7274820546800721</v>
      </c>
      <c r="O117" s="356">
        <v>196.316667</v>
      </c>
      <c r="P117" s="358">
        <v>0.36366075646033685</v>
      </c>
      <c r="Q117" s="357">
        <v>196.316667</v>
      </c>
    </row>
    <row r="118" spans="1:17" ht="90" x14ac:dyDescent="0.25">
      <c r="A118" s="633"/>
      <c r="B118" s="416" t="s">
        <v>307</v>
      </c>
      <c r="C118" s="479" t="s">
        <v>347</v>
      </c>
      <c r="D118" s="324" t="s">
        <v>308</v>
      </c>
      <c r="E118" s="356">
        <v>2517.0559669999998</v>
      </c>
      <c r="F118" s="357">
        <v>2517.0559669999998</v>
      </c>
      <c r="G118" s="357">
        <v>627.45680000000004</v>
      </c>
      <c r="H118" s="357">
        <v>1889.5991669999999</v>
      </c>
      <c r="I118" s="357">
        <v>1668.2658329999999</v>
      </c>
      <c r="J118" s="358">
        <v>0.88286757431662233</v>
      </c>
      <c r="K118" s="357">
        <v>928.27916599999992</v>
      </c>
      <c r="L118" s="356">
        <v>221.33333399999992</v>
      </c>
      <c r="M118" s="356">
        <v>739.98666700000001</v>
      </c>
      <c r="N118" s="358">
        <v>0.39161039014154059</v>
      </c>
      <c r="O118" s="356">
        <v>391.14666633999997</v>
      </c>
      <c r="P118" s="358">
        <v>0.20699980883300209</v>
      </c>
      <c r="Q118" s="357">
        <v>391.14666633999997</v>
      </c>
    </row>
    <row r="119" spans="1:17" ht="90" x14ac:dyDescent="0.25">
      <c r="A119" s="633"/>
      <c r="B119" s="416" t="s">
        <v>309</v>
      </c>
      <c r="C119" s="479" t="s">
        <v>347</v>
      </c>
      <c r="D119" s="324" t="s">
        <v>310</v>
      </c>
      <c r="E119" s="356">
        <v>2517.0559669999998</v>
      </c>
      <c r="F119" s="357">
        <v>2517.0559669999998</v>
      </c>
      <c r="G119" s="357">
        <v>0</v>
      </c>
      <c r="H119" s="357">
        <v>2517.0559669999998</v>
      </c>
      <c r="I119" s="357">
        <v>2512.9556339999999</v>
      </c>
      <c r="J119" s="358">
        <v>0.99837098060044849</v>
      </c>
      <c r="K119" s="357">
        <v>1188.5791669999999</v>
      </c>
      <c r="L119" s="356">
        <v>4.1003329999998641</v>
      </c>
      <c r="M119" s="356">
        <v>1324.376467</v>
      </c>
      <c r="N119" s="358">
        <v>0.52616091352886485</v>
      </c>
      <c r="O119" s="356">
        <v>1247.0931330000001</v>
      </c>
      <c r="P119" s="358">
        <v>0.4954570535379757</v>
      </c>
      <c r="Q119" s="357">
        <v>1247.0931330000001</v>
      </c>
    </row>
    <row r="120" spans="1:17" ht="139.5" customHeight="1" x14ac:dyDescent="0.25">
      <c r="A120" s="633"/>
      <c r="B120" s="416" t="s">
        <v>311</v>
      </c>
      <c r="C120" s="479" t="s">
        <v>347</v>
      </c>
      <c r="D120" s="324" t="s">
        <v>312</v>
      </c>
      <c r="E120" s="356">
        <v>2517.0559669999998</v>
      </c>
      <c r="F120" s="357">
        <v>2517.0559669999998</v>
      </c>
      <c r="G120" s="357">
        <v>4.0663999999999998</v>
      </c>
      <c r="H120" s="357">
        <v>2512.9895669999996</v>
      </c>
      <c r="I120" s="357">
        <v>2062.2292384000002</v>
      </c>
      <c r="J120" s="358">
        <v>0.82062785515734715</v>
      </c>
      <c r="K120" s="357">
        <v>1183.1394620000001</v>
      </c>
      <c r="L120" s="356">
        <v>450.76032859999941</v>
      </c>
      <c r="M120" s="356">
        <v>879.08977640000001</v>
      </c>
      <c r="N120" s="358">
        <v>0.34981831518284218</v>
      </c>
      <c r="O120" s="356">
        <v>269.57590439999996</v>
      </c>
      <c r="P120" s="358">
        <v>0.10727298988424332</v>
      </c>
      <c r="Q120" s="357">
        <v>269.57590439999996</v>
      </c>
    </row>
    <row r="121" spans="1:17" ht="90" x14ac:dyDescent="0.25">
      <c r="A121" s="633"/>
      <c r="B121" s="416" t="s">
        <v>313</v>
      </c>
      <c r="C121" s="479" t="s">
        <v>347</v>
      </c>
      <c r="D121" s="324" t="s">
        <v>305</v>
      </c>
      <c r="E121" s="356">
        <v>2517.0559669999998</v>
      </c>
      <c r="F121" s="357">
        <v>2517.0559669999998</v>
      </c>
      <c r="G121" s="357">
        <v>568.47680000000003</v>
      </c>
      <c r="H121" s="357">
        <v>1948.5791669999999</v>
      </c>
      <c r="I121" s="357">
        <v>1858.996394</v>
      </c>
      <c r="J121" s="358">
        <v>0.95402661871936156</v>
      </c>
      <c r="K121" s="357">
        <v>1429.365303</v>
      </c>
      <c r="L121" s="356">
        <v>89.582772999999861</v>
      </c>
      <c r="M121" s="356">
        <v>429.63109100000003</v>
      </c>
      <c r="N121" s="358">
        <v>0.22048428838611311</v>
      </c>
      <c r="O121" s="356">
        <v>225.33891</v>
      </c>
      <c r="P121" s="358">
        <v>0.11564267637477005</v>
      </c>
      <c r="Q121" s="357">
        <v>225.33891</v>
      </c>
    </row>
    <row r="122" spans="1:17" ht="71.25" customHeight="1" x14ac:dyDescent="0.25">
      <c r="A122" s="633"/>
      <c r="B122" s="416" t="s">
        <v>316</v>
      </c>
      <c r="C122" s="479" t="s">
        <v>348</v>
      </c>
      <c r="D122" s="324" t="s">
        <v>295</v>
      </c>
      <c r="E122" s="356">
        <v>2000</v>
      </c>
      <c r="F122" s="357">
        <v>2000</v>
      </c>
      <c r="G122" s="357">
        <v>0</v>
      </c>
      <c r="H122" s="357">
        <v>2000</v>
      </c>
      <c r="I122" s="357">
        <v>1723.3369700000001</v>
      </c>
      <c r="J122" s="358">
        <v>0.86166848500000004</v>
      </c>
      <c r="K122" s="357">
        <v>0</v>
      </c>
      <c r="L122" s="356">
        <v>276.66302999999994</v>
      </c>
      <c r="M122" s="356">
        <v>1723.3369700000001</v>
      </c>
      <c r="N122" s="358">
        <v>0.86166848500000004</v>
      </c>
      <c r="O122" s="356">
        <v>904.18843040000002</v>
      </c>
      <c r="P122" s="358">
        <v>0.45209421519999998</v>
      </c>
      <c r="Q122" s="357">
        <v>904.18843040000002</v>
      </c>
    </row>
    <row r="123" spans="1:17" ht="20.25" thickBot="1" x14ac:dyDescent="0.3">
      <c r="A123" s="633"/>
      <c r="B123" s="648" t="s">
        <v>43</v>
      </c>
      <c r="C123" s="649"/>
      <c r="D123" s="543" t="s">
        <v>43</v>
      </c>
      <c r="E123" s="378">
        <v>13147.893113</v>
      </c>
      <c r="F123" s="379">
        <v>13147.893113</v>
      </c>
      <c r="G123" s="379">
        <v>1200</v>
      </c>
      <c r="H123" s="379">
        <v>11947.893112999998</v>
      </c>
      <c r="I123" s="379">
        <v>10714.881446400001</v>
      </c>
      <c r="J123" s="380">
        <v>0.89680091251750405</v>
      </c>
      <c r="K123" s="379">
        <v>4777.3545680000007</v>
      </c>
      <c r="L123" s="378">
        <v>1233.011666599999</v>
      </c>
      <c r="M123" s="378">
        <v>5937.5268784000009</v>
      </c>
      <c r="N123" s="380">
        <v>0.49695179076716284</v>
      </c>
      <c r="O123" s="378">
        <v>3480.25553214</v>
      </c>
      <c r="P123" s="380">
        <v>0.29128612879481497</v>
      </c>
      <c r="Q123" s="379">
        <v>3478.1422571400003</v>
      </c>
    </row>
    <row r="124" spans="1:17" ht="33.75" customHeight="1" thickBot="1" x14ac:dyDescent="0.3">
      <c r="A124" s="623"/>
      <c r="B124" s="635" t="s">
        <v>33</v>
      </c>
      <c r="C124" s="652"/>
      <c r="D124" s="636"/>
      <c r="E124" s="382">
        <v>13845.493998</v>
      </c>
      <c r="F124" s="383">
        <v>13845.493998</v>
      </c>
      <c r="G124" s="383">
        <v>1200</v>
      </c>
      <c r="H124" s="383">
        <v>12645.493997999998</v>
      </c>
      <c r="I124" s="383">
        <v>11319.316600900002</v>
      </c>
      <c r="J124" s="384">
        <v>0.89512648558373886</v>
      </c>
      <c r="K124" s="383">
        <v>4891.7371111700004</v>
      </c>
      <c r="L124" s="382">
        <v>1326.1773970999966</v>
      </c>
      <c r="M124" s="382">
        <v>6427.5794897300011</v>
      </c>
      <c r="N124" s="384">
        <v>0.50829010640047612</v>
      </c>
      <c r="O124" s="382">
        <v>3644.90580464</v>
      </c>
      <c r="P124" s="384">
        <v>0.28823751806109554</v>
      </c>
      <c r="Q124" s="538">
        <v>3478.1422571400003</v>
      </c>
    </row>
    <row r="125" spans="1:17" ht="33.75" customHeight="1" thickBot="1" x14ac:dyDescent="0.3">
      <c r="A125" s="624" t="s">
        <v>363</v>
      </c>
      <c r="B125" s="662"/>
      <c r="C125" s="662"/>
      <c r="D125" s="662"/>
      <c r="E125" s="662"/>
      <c r="F125" s="662"/>
      <c r="G125" s="662"/>
      <c r="H125" s="662"/>
      <c r="I125" s="662"/>
      <c r="J125" s="662"/>
      <c r="K125" s="662"/>
      <c r="L125" s="662"/>
      <c r="M125" s="663"/>
      <c r="N125" s="662"/>
      <c r="O125" s="662"/>
      <c r="P125" s="629"/>
    </row>
    <row r="126" spans="1:17" s="110" customFormat="1" ht="52.5" customHeight="1" thickBot="1" x14ac:dyDescent="0.3">
      <c r="A126" s="315" t="s">
        <v>0</v>
      </c>
      <c r="B126" s="343" t="s">
        <v>1</v>
      </c>
      <c r="C126" s="314" t="s">
        <v>319</v>
      </c>
      <c r="D126" s="316" t="s">
        <v>101</v>
      </c>
      <c r="E126" s="342" t="s">
        <v>54</v>
      </c>
      <c r="F126" s="316" t="s">
        <v>100</v>
      </c>
      <c r="G126" s="239" t="s">
        <v>359</v>
      </c>
      <c r="H126" s="316" t="s">
        <v>223</v>
      </c>
      <c r="I126" s="316" t="s">
        <v>3</v>
      </c>
      <c r="J126" s="317" t="s">
        <v>203</v>
      </c>
      <c r="K126" s="316" t="s">
        <v>105</v>
      </c>
      <c r="L126" s="316" t="s">
        <v>102</v>
      </c>
      <c r="M126" s="342" t="s">
        <v>4</v>
      </c>
      <c r="N126" s="316" t="s">
        <v>15</v>
      </c>
      <c r="O126" s="342" t="s">
        <v>42</v>
      </c>
      <c r="P126" s="525" t="s">
        <v>138</v>
      </c>
      <c r="Q126" s="342" t="s">
        <v>6</v>
      </c>
    </row>
    <row r="127" spans="1:17" ht="53.25" customHeight="1" x14ac:dyDescent="0.25">
      <c r="A127" s="620" t="s">
        <v>171</v>
      </c>
      <c r="B127" s="401" t="s">
        <v>306</v>
      </c>
      <c r="C127" s="474" t="s">
        <v>349</v>
      </c>
      <c r="D127" s="319" t="s">
        <v>295</v>
      </c>
      <c r="E127" s="369">
        <v>2500</v>
      </c>
      <c r="F127" s="370">
        <v>2500</v>
      </c>
      <c r="G127" s="370">
        <v>100</v>
      </c>
      <c r="H127" s="370">
        <v>2400</v>
      </c>
      <c r="I127" s="370">
        <v>1828.1822122000001</v>
      </c>
      <c r="J127" s="358">
        <v>0.76174258841666675</v>
      </c>
      <c r="K127" s="357">
        <v>78.585815000000139</v>
      </c>
      <c r="L127" s="369">
        <v>571.81778779999991</v>
      </c>
      <c r="M127" s="369">
        <v>1749.5963972</v>
      </c>
      <c r="N127" s="371">
        <v>0.72899849883333334</v>
      </c>
      <c r="O127" s="369">
        <v>1047.4844450000001</v>
      </c>
      <c r="P127" s="358">
        <v>0.43645185208333337</v>
      </c>
      <c r="Q127" s="551">
        <v>942.87068199999999</v>
      </c>
    </row>
    <row r="128" spans="1:17" ht="107.25" customHeight="1" x14ac:dyDescent="0.25">
      <c r="A128" s="634"/>
      <c r="B128" s="402" t="s">
        <v>315</v>
      </c>
      <c r="C128" s="475" t="s">
        <v>350</v>
      </c>
      <c r="D128" s="320" t="s">
        <v>295</v>
      </c>
      <c r="E128" s="369">
        <v>3500</v>
      </c>
      <c r="F128" s="370">
        <v>3500</v>
      </c>
      <c r="G128" s="370">
        <v>0</v>
      </c>
      <c r="H128" s="357">
        <v>3500</v>
      </c>
      <c r="I128" s="370">
        <v>3184.3051590100004</v>
      </c>
      <c r="J128" s="358">
        <v>0.90980147400285727</v>
      </c>
      <c r="K128" s="357">
        <v>15.000000010000349</v>
      </c>
      <c r="L128" s="356">
        <v>315.69484098999965</v>
      </c>
      <c r="M128" s="369">
        <v>3169.305159</v>
      </c>
      <c r="N128" s="358">
        <v>0.90551575971428566</v>
      </c>
      <c r="O128" s="369">
        <v>1805.5598323299998</v>
      </c>
      <c r="P128" s="358">
        <v>0.51587423780857133</v>
      </c>
      <c r="Q128" s="551">
        <v>1731.5598323299998</v>
      </c>
    </row>
    <row r="129" spans="1:18" ht="19.5" x14ac:dyDescent="0.25">
      <c r="A129" s="634"/>
      <c r="B129" s="677" t="s">
        <v>20</v>
      </c>
      <c r="C129" s="651"/>
      <c r="D129" s="228" t="s">
        <v>43</v>
      </c>
      <c r="E129" s="374">
        <v>6000</v>
      </c>
      <c r="F129" s="375">
        <v>6000</v>
      </c>
      <c r="G129" s="375">
        <v>100</v>
      </c>
      <c r="H129" s="375">
        <v>5900</v>
      </c>
      <c r="I129" s="375">
        <v>5012.4873712100007</v>
      </c>
      <c r="J129" s="376">
        <v>0.84957413071355947</v>
      </c>
      <c r="K129" s="375">
        <v>93.585815010000488</v>
      </c>
      <c r="L129" s="374">
        <v>887.51262878999933</v>
      </c>
      <c r="M129" s="374">
        <v>4918.9015562000004</v>
      </c>
      <c r="N129" s="376">
        <v>0.83371212816949158</v>
      </c>
      <c r="O129" s="374">
        <v>2853.0442773300001</v>
      </c>
      <c r="P129" s="376">
        <v>0.48356682666610173</v>
      </c>
      <c r="Q129" s="552">
        <v>2674.4305143299998</v>
      </c>
    </row>
    <row r="130" spans="1:18" ht="39.75" thickBot="1" x14ac:dyDescent="0.3">
      <c r="A130" s="634"/>
      <c r="B130" s="724" t="s">
        <v>357</v>
      </c>
      <c r="C130" s="725"/>
      <c r="D130" s="260" t="s">
        <v>125</v>
      </c>
      <c r="E130" s="398">
        <v>152.953305</v>
      </c>
      <c r="F130" s="399">
        <v>152.953305</v>
      </c>
      <c r="G130" s="399">
        <v>0</v>
      </c>
      <c r="H130" s="399">
        <v>152.953305</v>
      </c>
      <c r="I130" s="399">
        <v>152.6</v>
      </c>
      <c r="J130" s="380">
        <v>0.99769011202471236</v>
      </c>
      <c r="K130" s="399">
        <v>0</v>
      </c>
      <c r="L130" s="398">
        <v>0.35330500000000598</v>
      </c>
      <c r="M130" s="398">
        <v>152.6</v>
      </c>
      <c r="N130" s="400">
        <v>0.99769011202471236</v>
      </c>
      <c r="O130" s="398">
        <v>64.399998999999994</v>
      </c>
      <c r="P130" s="380">
        <v>0.42104352697707315</v>
      </c>
      <c r="Q130" s="553">
        <v>0</v>
      </c>
    </row>
    <row r="131" spans="1:18" ht="34.5" customHeight="1" thickBot="1" x14ac:dyDescent="0.3">
      <c r="A131" s="621"/>
      <c r="B131" s="635" t="s">
        <v>33</v>
      </c>
      <c r="C131" s="652"/>
      <c r="D131" s="636"/>
      <c r="E131" s="382">
        <v>6152.953305</v>
      </c>
      <c r="F131" s="383">
        <v>6152.953305</v>
      </c>
      <c r="G131" s="383">
        <v>100</v>
      </c>
      <c r="H131" s="383">
        <v>6052.953305</v>
      </c>
      <c r="I131" s="383">
        <v>5165.087371210001</v>
      </c>
      <c r="J131" s="384">
        <v>0.8533169034929472</v>
      </c>
      <c r="K131" s="383">
        <v>93.585815010000488</v>
      </c>
      <c r="L131" s="382">
        <v>887.8659337899993</v>
      </c>
      <c r="M131" s="382">
        <v>5071.5015562000008</v>
      </c>
      <c r="N131" s="384">
        <v>0.83785572110901996</v>
      </c>
      <c r="O131" s="382">
        <v>2917.4442763300003</v>
      </c>
      <c r="P131" s="384">
        <v>0.48198691272243349</v>
      </c>
      <c r="Q131" s="554">
        <v>2674.4305143299998</v>
      </c>
    </row>
    <row r="132" spans="1:18" ht="18" customHeight="1" thickBot="1" x14ac:dyDescent="0.3">
      <c r="A132" s="707" t="s">
        <v>363</v>
      </c>
      <c r="B132" s="662"/>
      <c r="C132" s="662"/>
      <c r="D132" s="662"/>
      <c r="E132" s="662"/>
      <c r="F132" s="662"/>
      <c r="G132" s="662"/>
      <c r="H132" s="662"/>
      <c r="I132" s="662"/>
      <c r="J132" s="662"/>
      <c r="K132" s="662"/>
      <c r="L132" s="662"/>
      <c r="M132" s="663"/>
      <c r="N132" s="662"/>
      <c r="O132" s="662"/>
      <c r="P132" s="708"/>
    </row>
    <row r="133" spans="1:18" s="110" customFormat="1" ht="68.25" customHeight="1" thickBot="1" x14ac:dyDescent="0.3">
      <c r="A133" s="315" t="s">
        <v>0</v>
      </c>
      <c r="B133" s="343" t="s">
        <v>1</v>
      </c>
      <c r="C133" s="314" t="s">
        <v>319</v>
      </c>
      <c r="D133" s="316" t="s">
        <v>101</v>
      </c>
      <c r="E133" s="342" t="s">
        <v>54</v>
      </c>
      <c r="F133" s="316" t="s">
        <v>100</v>
      </c>
      <c r="G133" s="239" t="s">
        <v>359</v>
      </c>
      <c r="H133" s="316" t="s">
        <v>223</v>
      </c>
      <c r="I133" s="316" t="s">
        <v>3</v>
      </c>
      <c r="J133" s="317" t="s">
        <v>203</v>
      </c>
      <c r="K133" s="316" t="s">
        <v>105</v>
      </c>
      <c r="L133" s="316" t="s">
        <v>102</v>
      </c>
      <c r="M133" s="342" t="s">
        <v>4</v>
      </c>
      <c r="N133" s="316" t="s">
        <v>15</v>
      </c>
      <c r="O133" s="342" t="s">
        <v>42</v>
      </c>
      <c r="P133" s="344" t="s">
        <v>138</v>
      </c>
      <c r="Q133" s="546" t="s">
        <v>6</v>
      </c>
    </row>
    <row r="134" spans="1:18" ht="67.5" customHeight="1" x14ac:dyDescent="0.25">
      <c r="A134" s="622" t="s">
        <v>240</v>
      </c>
      <c r="B134" s="419" t="s">
        <v>86</v>
      </c>
      <c r="C134" s="480" t="s">
        <v>155</v>
      </c>
      <c r="D134" s="346" t="s">
        <v>155</v>
      </c>
      <c r="E134" s="405">
        <v>8061.6993309999998</v>
      </c>
      <c r="F134" s="388">
        <v>8061.6993309999998</v>
      </c>
      <c r="G134" s="389">
        <v>50</v>
      </c>
      <c r="H134" s="389">
        <v>8011.6993309999998</v>
      </c>
      <c r="I134" s="389">
        <v>8003.4530619999996</v>
      </c>
      <c r="J134" s="406">
        <v>0.99897072160857403</v>
      </c>
      <c r="K134" s="389">
        <v>459.13490899999942</v>
      </c>
      <c r="L134" s="405">
        <v>8.2462690000002112</v>
      </c>
      <c r="M134" s="405">
        <v>7544.3181530000002</v>
      </c>
      <c r="N134" s="406">
        <v>0.94166266622219053</v>
      </c>
      <c r="O134" s="405">
        <v>4338.21328584</v>
      </c>
      <c r="P134" s="418">
        <v>0.54148478451431292</v>
      </c>
      <c r="Q134" s="594">
        <v>4337.32923484</v>
      </c>
      <c r="R134" s="22"/>
    </row>
    <row r="135" spans="1:18" ht="26.25" customHeight="1" x14ac:dyDescent="0.25">
      <c r="A135" s="633"/>
      <c r="B135" s="650" t="s">
        <v>19</v>
      </c>
      <c r="C135" s="651"/>
      <c r="D135" s="228" t="s">
        <v>19</v>
      </c>
      <c r="E135" s="374">
        <v>8061.6993309999998</v>
      </c>
      <c r="F135" s="375">
        <v>8061.6993309999998</v>
      </c>
      <c r="G135" s="375">
        <v>50</v>
      </c>
      <c r="H135" s="375">
        <v>8011.6993309999998</v>
      </c>
      <c r="I135" s="375">
        <v>8003.4530619999996</v>
      </c>
      <c r="J135" s="376">
        <v>0.99897072160857403</v>
      </c>
      <c r="K135" s="375">
        <v>459.13490899999942</v>
      </c>
      <c r="L135" s="374">
        <v>8.2462690000002112</v>
      </c>
      <c r="M135" s="374">
        <v>7544.3181530000002</v>
      </c>
      <c r="N135" s="376">
        <v>0.94166266622219053</v>
      </c>
      <c r="O135" s="374">
        <v>4338.21328584</v>
      </c>
      <c r="P135" s="377">
        <v>0.54148478451431292</v>
      </c>
      <c r="Q135" s="375">
        <v>4337.32923484</v>
      </c>
    </row>
    <row r="136" spans="1:18" ht="45" customHeight="1" x14ac:dyDescent="0.25">
      <c r="A136" s="633"/>
      <c r="B136" s="419" t="s">
        <v>296</v>
      </c>
      <c r="C136" s="480" t="s">
        <v>351</v>
      </c>
      <c r="D136" s="17" t="s">
        <v>297</v>
      </c>
      <c r="E136" s="356">
        <v>2612.773306</v>
      </c>
      <c r="F136" s="357">
        <v>2612.773306</v>
      </c>
      <c r="G136" s="357">
        <v>0</v>
      </c>
      <c r="H136" s="357">
        <v>2612.773306</v>
      </c>
      <c r="I136" s="357">
        <v>2612.773306</v>
      </c>
      <c r="J136" s="358">
        <v>1</v>
      </c>
      <c r="K136" s="357">
        <v>0</v>
      </c>
      <c r="L136" s="356">
        <v>0</v>
      </c>
      <c r="M136" s="356">
        <v>2612.773306</v>
      </c>
      <c r="N136" s="358">
        <v>1</v>
      </c>
      <c r="O136" s="356">
        <v>0</v>
      </c>
      <c r="P136" s="373">
        <v>0</v>
      </c>
      <c r="Q136" s="357">
        <v>0</v>
      </c>
      <c r="R136" s="22"/>
    </row>
    <row r="137" spans="1:18" ht="20.25" thickBot="1" x14ac:dyDescent="0.3">
      <c r="A137" s="633"/>
      <c r="B137" s="709" t="s">
        <v>20</v>
      </c>
      <c r="C137" s="710"/>
      <c r="D137" s="228" t="s">
        <v>43</v>
      </c>
      <c r="E137" s="374">
        <v>2612.773306</v>
      </c>
      <c r="F137" s="375">
        <v>2612.773306</v>
      </c>
      <c r="G137" s="375">
        <v>0</v>
      </c>
      <c r="H137" s="375">
        <v>2612.773306</v>
      </c>
      <c r="I137" s="375">
        <v>2612.773306</v>
      </c>
      <c r="J137" s="376">
        <v>1</v>
      </c>
      <c r="K137" s="375">
        <v>0</v>
      </c>
      <c r="L137" s="374">
        <v>0</v>
      </c>
      <c r="M137" s="374">
        <v>2612.773306</v>
      </c>
      <c r="N137" s="376">
        <v>1</v>
      </c>
      <c r="O137" s="374">
        <v>0</v>
      </c>
      <c r="P137" s="377">
        <v>0</v>
      </c>
      <c r="Q137" s="375">
        <v>0</v>
      </c>
    </row>
    <row r="138" spans="1:18" ht="26.25" customHeight="1" thickBot="1" x14ac:dyDescent="0.3">
      <c r="A138" s="623"/>
      <c r="B138" s="635" t="s">
        <v>33</v>
      </c>
      <c r="C138" s="652"/>
      <c r="D138" s="636"/>
      <c r="E138" s="382">
        <v>10674.472636999999</v>
      </c>
      <c r="F138" s="383">
        <v>10674.472636999999</v>
      </c>
      <c r="G138" s="383">
        <v>50</v>
      </c>
      <c r="H138" s="383">
        <v>10624.472636999999</v>
      </c>
      <c r="I138" s="383">
        <v>10616.226368</v>
      </c>
      <c r="J138" s="384">
        <v>0.99922384204075398</v>
      </c>
      <c r="K138" s="383">
        <v>459.13490899999942</v>
      </c>
      <c r="L138" s="382">
        <v>8.2462689999993017</v>
      </c>
      <c r="M138" s="382">
        <v>10157.091458999999</v>
      </c>
      <c r="N138" s="384">
        <v>0.95600899979050891</v>
      </c>
      <c r="O138" s="382">
        <v>4338.21328584</v>
      </c>
      <c r="P138" s="385">
        <v>0.40832269365841845</v>
      </c>
      <c r="Q138" s="383">
        <v>4337.32923484</v>
      </c>
      <c r="R138" s="22"/>
    </row>
    <row r="139" spans="1:18" ht="18" customHeight="1" thickBot="1" x14ac:dyDescent="0.3">
      <c r="A139" s="624" t="s">
        <v>363</v>
      </c>
      <c r="B139" s="624"/>
      <c r="C139" s="624"/>
      <c r="D139" s="624"/>
      <c r="E139" s="624"/>
      <c r="F139" s="624"/>
      <c r="G139" s="624"/>
      <c r="H139" s="624"/>
      <c r="I139" s="624"/>
      <c r="J139" s="624"/>
      <c r="K139" s="624"/>
      <c r="L139" s="624"/>
      <c r="M139" s="625"/>
      <c r="N139" s="624"/>
      <c r="O139" s="624"/>
      <c r="P139" s="624"/>
    </row>
    <row r="140" spans="1:18" s="110" customFormat="1" ht="68.25" customHeight="1" x14ac:dyDescent="0.25">
      <c r="A140" s="315" t="s">
        <v>0</v>
      </c>
      <c r="B140" s="343" t="s">
        <v>1</v>
      </c>
      <c r="C140" s="314" t="s">
        <v>319</v>
      </c>
      <c r="D140" s="316" t="s">
        <v>101</v>
      </c>
      <c r="E140" s="342" t="s">
        <v>54</v>
      </c>
      <c r="F140" s="316" t="s">
        <v>100</v>
      </c>
      <c r="G140" s="316" t="s">
        <v>55</v>
      </c>
      <c r="H140" s="316" t="s">
        <v>223</v>
      </c>
      <c r="I140" s="316" t="s">
        <v>3</v>
      </c>
      <c r="J140" s="317" t="s">
        <v>203</v>
      </c>
      <c r="K140" s="316" t="s">
        <v>105</v>
      </c>
      <c r="L140" s="316" t="s">
        <v>102</v>
      </c>
      <c r="M140" s="342" t="s">
        <v>4</v>
      </c>
      <c r="N140" s="316" t="s">
        <v>15</v>
      </c>
      <c r="O140" s="342" t="s">
        <v>42</v>
      </c>
      <c r="P140" s="344" t="s">
        <v>138</v>
      </c>
      <c r="Q140" s="342" t="s">
        <v>6</v>
      </c>
    </row>
    <row r="141" spans="1:18" ht="26.25" customHeight="1" x14ac:dyDescent="0.25">
      <c r="A141" s="633" t="s">
        <v>360</v>
      </c>
      <c r="B141" s="368" t="s">
        <v>211</v>
      </c>
      <c r="C141" s="471" t="s">
        <v>212</v>
      </c>
      <c r="D141" s="16" t="s">
        <v>212</v>
      </c>
      <c r="E141" s="369">
        <v>4500</v>
      </c>
      <c r="F141" s="370">
        <v>4500</v>
      </c>
      <c r="G141" s="370">
        <v>2500</v>
      </c>
      <c r="H141" s="370">
        <v>2000</v>
      </c>
      <c r="I141" s="370">
        <v>1099.8628886600002</v>
      </c>
      <c r="J141" s="371">
        <v>0.54993144433000007</v>
      </c>
      <c r="K141" s="370">
        <v>234.32125666000013</v>
      </c>
      <c r="L141" s="369">
        <v>900.13711133999982</v>
      </c>
      <c r="M141" s="369">
        <v>865.54163200000005</v>
      </c>
      <c r="N141" s="371">
        <v>0.432770816</v>
      </c>
      <c r="O141" s="369">
        <v>865.54163200000005</v>
      </c>
      <c r="P141" s="372">
        <v>0.432770816</v>
      </c>
      <c r="Q141" s="369">
        <v>865.54163200000005</v>
      </c>
    </row>
    <row r="142" spans="1:18" ht="32.25" customHeight="1" thickBot="1" x14ac:dyDescent="0.3">
      <c r="A142" s="633"/>
      <c r="B142" s="709" t="s">
        <v>212</v>
      </c>
      <c r="C142" s="710"/>
      <c r="D142" s="228" t="s">
        <v>19</v>
      </c>
      <c r="E142" s="374">
        <v>4500</v>
      </c>
      <c r="F142" s="375">
        <v>4500</v>
      </c>
      <c r="G142" s="375">
        <v>2500</v>
      </c>
      <c r="H142" s="375">
        <v>2000</v>
      </c>
      <c r="I142" s="375">
        <v>1099.8628886600002</v>
      </c>
      <c r="J142" s="376">
        <v>0.54993144433000007</v>
      </c>
      <c r="K142" s="375">
        <v>234.32125666000013</v>
      </c>
      <c r="L142" s="374">
        <v>900.13711133999982</v>
      </c>
      <c r="M142" s="374">
        <v>865.54163200000005</v>
      </c>
      <c r="N142" s="376">
        <v>0.432770816</v>
      </c>
      <c r="O142" s="374">
        <v>865.54163200000005</v>
      </c>
      <c r="P142" s="377">
        <v>0.432770816</v>
      </c>
      <c r="Q142" s="374">
        <v>865.54163200000005</v>
      </c>
    </row>
    <row r="143" spans="1:18" ht="27.75" customHeight="1" thickBot="1" x14ac:dyDescent="0.3">
      <c r="A143" s="623"/>
      <c r="B143" s="635" t="s">
        <v>33</v>
      </c>
      <c r="C143" s="636"/>
      <c r="D143" s="489" t="s">
        <v>146</v>
      </c>
      <c r="E143" s="382">
        <v>4500</v>
      </c>
      <c r="F143" s="383">
        <v>4500</v>
      </c>
      <c r="G143" s="383">
        <v>2500</v>
      </c>
      <c r="H143" s="383">
        <v>2000</v>
      </c>
      <c r="I143" s="383">
        <v>1099.8628886600002</v>
      </c>
      <c r="J143" s="384">
        <v>0.54993144433000007</v>
      </c>
      <c r="K143" s="383">
        <v>234.32125666000013</v>
      </c>
      <c r="L143" s="382">
        <v>900.13711133999982</v>
      </c>
      <c r="M143" s="382">
        <v>865.54163200000005</v>
      </c>
      <c r="N143" s="384">
        <v>0.432770816</v>
      </c>
      <c r="O143" s="382">
        <v>865.54163200000005</v>
      </c>
      <c r="P143" s="385">
        <v>0.432770816</v>
      </c>
      <c r="Q143" s="383">
        <v>865.54163200000005</v>
      </c>
    </row>
    <row r="144" spans="1:18" ht="18" customHeight="1" thickBot="1" x14ac:dyDescent="0.3">
      <c r="A144" s="624" t="s">
        <v>363</v>
      </c>
      <c r="B144" s="624"/>
      <c r="C144" s="624"/>
      <c r="D144" s="624"/>
      <c r="E144" s="624"/>
      <c r="F144" s="624"/>
      <c r="G144" s="624"/>
      <c r="H144" s="624"/>
      <c r="I144" s="624"/>
      <c r="J144" s="624"/>
      <c r="K144" s="624"/>
      <c r="L144" s="624"/>
      <c r="M144" s="625"/>
      <c r="N144" s="624"/>
      <c r="O144" s="624"/>
      <c r="P144" s="624"/>
    </row>
    <row r="145" spans="1:17" s="110" customFormat="1" ht="68.25" customHeight="1" x14ac:dyDescent="0.25">
      <c r="A145" s="315" t="s">
        <v>0</v>
      </c>
      <c r="B145" s="343" t="s">
        <v>1</v>
      </c>
      <c r="C145" s="314" t="s">
        <v>319</v>
      </c>
      <c r="D145" s="316" t="s">
        <v>101</v>
      </c>
      <c r="E145" s="342" t="s">
        <v>54</v>
      </c>
      <c r="F145" s="316" t="s">
        <v>100</v>
      </c>
      <c r="G145" s="239" t="s">
        <v>359</v>
      </c>
      <c r="H145" s="316" t="s">
        <v>227</v>
      </c>
      <c r="I145" s="316" t="s">
        <v>3</v>
      </c>
      <c r="J145" s="317" t="s">
        <v>203</v>
      </c>
      <c r="K145" s="316" t="s">
        <v>105</v>
      </c>
      <c r="L145" s="316" t="s">
        <v>102</v>
      </c>
      <c r="M145" s="342" t="s">
        <v>4</v>
      </c>
      <c r="N145" s="316" t="s">
        <v>15</v>
      </c>
      <c r="O145" s="342" t="s">
        <v>42</v>
      </c>
      <c r="P145" s="344" t="s">
        <v>138</v>
      </c>
      <c r="Q145" s="342" t="s">
        <v>6</v>
      </c>
    </row>
    <row r="146" spans="1:17" ht="62.25" customHeight="1" thickBot="1" x14ac:dyDescent="0.3">
      <c r="A146" s="646" t="s">
        <v>231</v>
      </c>
      <c r="B146" s="420" t="s">
        <v>114</v>
      </c>
      <c r="C146" s="473" t="s">
        <v>182</v>
      </c>
      <c r="D146" s="16" t="s">
        <v>103</v>
      </c>
      <c r="E146" s="369">
        <v>451</v>
      </c>
      <c r="F146" s="370">
        <v>451</v>
      </c>
      <c r="G146" s="370">
        <v>0</v>
      </c>
      <c r="H146" s="370">
        <v>451</v>
      </c>
      <c r="I146" s="370">
        <v>397.68438600000002</v>
      </c>
      <c r="J146" s="371">
        <v>0.88178356097560984</v>
      </c>
      <c r="K146" s="421">
        <v>12.285000000000025</v>
      </c>
      <c r="L146" s="369">
        <v>53.315613999999982</v>
      </c>
      <c r="M146" s="369">
        <v>385.39938599999999</v>
      </c>
      <c r="N146" s="371">
        <v>0.8545440931263858</v>
      </c>
      <c r="O146" s="369">
        <v>251.09891300000001</v>
      </c>
      <c r="P146" s="422">
        <v>0.55676033924611978</v>
      </c>
      <c r="Q146" s="369">
        <v>0</v>
      </c>
    </row>
    <row r="147" spans="1:17" ht="39" customHeight="1" thickBot="1" x14ac:dyDescent="0.3">
      <c r="A147" s="647"/>
      <c r="B147" s="635" t="s">
        <v>33</v>
      </c>
      <c r="C147" s="652"/>
      <c r="D147" s="636"/>
      <c r="E147" s="382">
        <v>451</v>
      </c>
      <c r="F147" s="383">
        <v>451</v>
      </c>
      <c r="G147" s="383">
        <v>0</v>
      </c>
      <c r="H147" s="383">
        <v>451</v>
      </c>
      <c r="I147" s="383">
        <v>397.68438600000002</v>
      </c>
      <c r="J147" s="384">
        <v>0.88178356097560984</v>
      </c>
      <c r="K147" s="423">
        <v>12.285000000000025</v>
      </c>
      <c r="L147" s="382">
        <v>53.315613999999982</v>
      </c>
      <c r="M147" s="382">
        <v>385.39938599999999</v>
      </c>
      <c r="N147" s="384">
        <v>0.8545440931263858</v>
      </c>
      <c r="O147" s="382">
        <v>251.09891300000001</v>
      </c>
      <c r="P147" s="417">
        <v>0.55676033924611978</v>
      </c>
      <c r="Q147" s="382">
        <v>0</v>
      </c>
    </row>
    <row r="148" spans="1:17" ht="18" customHeight="1" thickBot="1" x14ac:dyDescent="0.3">
      <c r="A148" s="715" t="s">
        <v>363</v>
      </c>
      <c r="B148" s="715"/>
      <c r="C148" s="715"/>
      <c r="D148" s="715"/>
      <c r="E148" s="715"/>
      <c r="F148" s="715"/>
      <c r="G148" s="715"/>
      <c r="H148" s="715"/>
      <c r="I148" s="715"/>
      <c r="J148" s="715"/>
      <c r="K148" s="715"/>
      <c r="L148" s="715"/>
      <c r="M148" s="716"/>
      <c r="N148" s="715"/>
      <c r="O148" s="715"/>
      <c r="P148" s="616"/>
    </row>
    <row r="149" spans="1:17" s="110" customFormat="1" ht="56.25" customHeight="1" x14ac:dyDescent="0.25">
      <c r="A149" s="315" t="s">
        <v>0</v>
      </c>
      <c r="B149" s="343" t="s">
        <v>1</v>
      </c>
      <c r="C149" s="314" t="s">
        <v>319</v>
      </c>
      <c r="D149" s="316" t="s">
        <v>101</v>
      </c>
      <c r="E149" s="342" t="s">
        <v>54</v>
      </c>
      <c r="F149" s="316" t="s">
        <v>100</v>
      </c>
      <c r="G149" s="239" t="s">
        <v>359</v>
      </c>
      <c r="H149" s="316" t="s">
        <v>227</v>
      </c>
      <c r="I149" s="316" t="s">
        <v>3</v>
      </c>
      <c r="J149" s="317" t="s">
        <v>203</v>
      </c>
      <c r="K149" s="316" t="s">
        <v>105</v>
      </c>
      <c r="L149" s="316" t="s">
        <v>102</v>
      </c>
      <c r="M149" s="342" t="s">
        <v>4</v>
      </c>
      <c r="N149" s="316" t="s">
        <v>15</v>
      </c>
      <c r="O149" s="342" t="s">
        <v>42</v>
      </c>
      <c r="P149" s="342" t="s">
        <v>138</v>
      </c>
      <c r="Q149" s="546" t="s">
        <v>6</v>
      </c>
    </row>
    <row r="150" spans="1:17" ht="40.5" customHeight="1" x14ac:dyDescent="0.25">
      <c r="A150" s="633" t="s">
        <v>323</v>
      </c>
      <c r="B150" s="360" t="s">
        <v>181</v>
      </c>
      <c r="C150" s="469" t="s">
        <v>182</v>
      </c>
      <c r="D150" s="15" t="s">
        <v>182</v>
      </c>
      <c r="E150" s="356">
        <v>5682.3574909999998</v>
      </c>
      <c r="F150" s="357">
        <v>5682.3574909999998</v>
      </c>
      <c r="G150" s="357">
        <v>0</v>
      </c>
      <c r="H150" s="357">
        <v>5682.3574909999998</v>
      </c>
      <c r="I150" s="357">
        <v>5321.45943859</v>
      </c>
      <c r="J150" s="358">
        <v>0.93648797123700722</v>
      </c>
      <c r="K150" s="357">
        <v>834.38393538000128</v>
      </c>
      <c r="L150" s="356">
        <v>360.89805240999976</v>
      </c>
      <c r="M150" s="356">
        <v>4487.0755032099987</v>
      </c>
      <c r="N150" s="424">
        <v>0.78965033620585323</v>
      </c>
      <c r="O150" s="356">
        <v>3193.3272714000004</v>
      </c>
      <c r="P150" s="359">
        <v>0.56197225824981112</v>
      </c>
      <c r="Q150" s="357">
        <v>0</v>
      </c>
    </row>
    <row r="151" spans="1:17" ht="27.75" customHeight="1" x14ac:dyDescent="0.25">
      <c r="A151" s="633"/>
      <c r="B151" s="711" t="s">
        <v>356</v>
      </c>
      <c r="C151" s="712"/>
      <c r="D151" s="496" t="s">
        <v>98</v>
      </c>
      <c r="E151" s="362">
        <v>5682.3574909999998</v>
      </c>
      <c r="F151" s="363">
        <v>5682.3574909999998</v>
      </c>
      <c r="G151" s="363">
        <v>0</v>
      </c>
      <c r="H151" s="363">
        <v>5682.3574909999998</v>
      </c>
      <c r="I151" s="363">
        <v>5321.45943859</v>
      </c>
      <c r="J151" s="364">
        <v>0.93648797123700722</v>
      </c>
      <c r="K151" s="363">
        <v>834.38393538000128</v>
      </c>
      <c r="L151" s="362">
        <v>360.89805240999976</v>
      </c>
      <c r="M151" s="362">
        <v>4487.0755032099987</v>
      </c>
      <c r="N151" s="425">
        <v>0.78965033620585323</v>
      </c>
      <c r="O151" s="362">
        <v>3193.3272714000004</v>
      </c>
      <c r="P151" s="364">
        <v>0.56197225824981112</v>
      </c>
      <c r="Q151" s="363">
        <v>0</v>
      </c>
    </row>
    <row r="152" spans="1:17" ht="45" x14ac:dyDescent="0.25">
      <c r="A152" s="633"/>
      <c r="B152" s="360" t="s">
        <v>71</v>
      </c>
      <c r="C152" s="469" t="s">
        <v>153</v>
      </c>
      <c r="D152" s="180" t="s">
        <v>153</v>
      </c>
      <c r="E152" s="356">
        <v>1769.2</v>
      </c>
      <c r="F152" s="357">
        <v>1769.2</v>
      </c>
      <c r="G152" s="357">
        <v>0</v>
      </c>
      <c r="H152" s="357">
        <v>1769.2</v>
      </c>
      <c r="I152" s="357">
        <v>513.351091</v>
      </c>
      <c r="J152" s="358">
        <v>0.29016001073931719</v>
      </c>
      <c r="K152" s="357">
        <v>0</v>
      </c>
      <c r="L152" s="356">
        <v>1255.848909</v>
      </c>
      <c r="M152" s="356">
        <v>513.351091</v>
      </c>
      <c r="N152" s="424">
        <v>0.29016001073931719</v>
      </c>
      <c r="O152" s="356">
        <v>371.32595199999997</v>
      </c>
      <c r="P152" s="359">
        <v>0.20988353606149671</v>
      </c>
      <c r="Q152" s="357">
        <v>371.32595199999997</v>
      </c>
    </row>
    <row r="153" spans="1:17" ht="45" x14ac:dyDescent="0.25">
      <c r="A153" s="633"/>
      <c r="B153" s="360" t="s">
        <v>75</v>
      </c>
      <c r="C153" s="469" t="s">
        <v>76</v>
      </c>
      <c r="D153" s="180" t="s">
        <v>76</v>
      </c>
      <c r="E153" s="356">
        <v>4802.1000000000004</v>
      </c>
      <c r="F153" s="357">
        <v>4802.1000000000004</v>
      </c>
      <c r="G153" s="357">
        <v>0</v>
      </c>
      <c r="H153" s="357">
        <v>4802.1000000000004</v>
      </c>
      <c r="I153" s="357">
        <v>4802.1000000000004</v>
      </c>
      <c r="J153" s="358">
        <v>1</v>
      </c>
      <c r="K153" s="357">
        <v>0</v>
      </c>
      <c r="L153" s="356">
        <v>0</v>
      </c>
      <c r="M153" s="356">
        <v>4802.1000000000004</v>
      </c>
      <c r="N153" s="424">
        <v>1</v>
      </c>
      <c r="O153" s="356">
        <v>3201.4</v>
      </c>
      <c r="P153" s="359">
        <v>0.66666666666666663</v>
      </c>
      <c r="Q153" s="357">
        <v>3201.4</v>
      </c>
    </row>
    <row r="154" spans="1:17" ht="45" x14ac:dyDescent="0.25">
      <c r="A154" s="633"/>
      <c r="B154" s="360" t="s">
        <v>77</v>
      </c>
      <c r="C154" s="469" t="s">
        <v>78</v>
      </c>
      <c r="D154" s="180" t="s">
        <v>78</v>
      </c>
      <c r="E154" s="356">
        <v>3412.3</v>
      </c>
      <c r="F154" s="357">
        <v>3412.3</v>
      </c>
      <c r="G154" s="357">
        <v>0</v>
      </c>
      <c r="H154" s="357">
        <v>3412.3</v>
      </c>
      <c r="I154" s="357">
        <v>3412.3</v>
      </c>
      <c r="J154" s="358">
        <v>1</v>
      </c>
      <c r="K154" s="357">
        <v>0</v>
      </c>
      <c r="L154" s="356">
        <v>0</v>
      </c>
      <c r="M154" s="356">
        <v>3412.3</v>
      </c>
      <c r="N154" s="424">
        <v>1</v>
      </c>
      <c r="O154" s="356">
        <v>2274.8666640000001</v>
      </c>
      <c r="P154" s="359">
        <v>0.66666666588518009</v>
      </c>
      <c r="Q154" s="357">
        <v>2274.8666640000001</v>
      </c>
    </row>
    <row r="155" spans="1:17" ht="45" x14ac:dyDescent="0.25">
      <c r="A155" s="633"/>
      <c r="B155" s="360" t="s">
        <v>79</v>
      </c>
      <c r="C155" s="469" t="s">
        <v>80</v>
      </c>
      <c r="D155" s="180" t="s">
        <v>80</v>
      </c>
      <c r="E155" s="356">
        <v>2656.2</v>
      </c>
      <c r="F155" s="357">
        <v>2656.2</v>
      </c>
      <c r="G155" s="357">
        <v>0</v>
      </c>
      <c r="H155" s="357">
        <v>2656.2</v>
      </c>
      <c r="I155" s="357">
        <v>2656.2</v>
      </c>
      <c r="J155" s="358">
        <v>1</v>
      </c>
      <c r="K155" s="357">
        <v>0</v>
      </c>
      <c r="L155" s="356">
        <v>0</v>
      </c>
      <c r="M155" s="356">
        <v>2656.2</v>
      </c>
      <c r="N155" s="424">
        <v>1</v>
      </c>
      <c r="O155" s="356">
        <v>1770.8</v>
      </c>
      <c r="P155" s="359">
        <v>0.66666666666666674</v>
      </c>
      <c r="Q155" s="357">
        <v>1549.45</v>
      </c>
    </row>
    <row r="156" spans="1:17" ht="30" customHeight="1" x14ac:dyDescent="0.25">
      <c r="A156" s="633"/>
      <c r="B156" s="360" t="s">
        <v>81</v>
      </c>
      <c r="C156" s="469" t="s">
        <v>82</v>
      </c>
      <c r="D156" s="180" t="s">
        <v>82</v>
      </c>
      <c r="E156" s="356">
        <v>3408.9</v>
      </c>
      <c r="F156" s="357">
        <v>3408.9</v>
      </c>
      <c r="G156" s="357">
        <v>0</v>
      </c>
      <c r="H156" s="357">
        <v>3408.9</v>
      </c>
      <c r="I156" s="357">
        <v>3408.9</v>
      </c>
      <c r="J156" s="358">
        <v>1</v>
      </c>
      <c r="K156" s="357">
        <v>0</v>
      </c>
      <c r="L156" s="356">
        <v>0</v>
      </c>
      <c r="M156" s="356">
        <v>3408.9</v>
      </c>
      <c r="N156" s="424">
        <v>1</v>
      </c>
      <c r="O156" s="356">
        <v>2272.6</v>
      </c>
      <c r="P156" s="359">
        <v>0.66666666666666663</v>
      </c>
      <c r="Q156" s="357">
        <v>2272.6</v>
      </c>
    </row>
    <row r="157" spans="1:17" ht="30" customHeight="1" x14ac:dyDescent="0.25">
      <c r="A157" s="633"/>
      <c r="B157" s="360" t="s">
        <v>83</v>
      </c>
      <c r="C157" s="469" t="s">
        <v>84</v>
      </c>
      <c r="D157" s="180" t="s">
        <v>84</v>
      </c>
      <c r="E157" s="356">
        <v>5394.2</v>
      </c>
      <c r="F157" s="357">
        <v>5394.2</v>
      </c>
      <c r="G157" s="357">
        <v>0</v>
      </c>
      <c r="H157" s="357">
        <v>5394.2</v>
      </c>
      <c r="I157" s="357">
        <v>5394.2</v>
      </c>
      <c r="J157" s="358">
        <v>1</v>
      </c>
      <c r="K157" s="357">
        <v>0</v>
      </c>
      <c r="L157" s="356">
        <v>0</v>
      </c>
      <c r="M157" s="356">
        <v>5394.2</v>
      </c>
      <c r="N157" s="424">
        <v>1</v>
      </c>
      <c r="O157" s="356">
        <v>3596.1333319999999</v>
      </c>
      <c r="P157" s="359">
        <v>0.66666666641948757</v>
      </c>
      <c r="Q157" s="357">
        <v>3596.1333319999999</v>
      </c>
    </row>
    <row r="158" spans="1:17" ht="24" customHeight="1" x14ac:dyDescent="0.25">
      <c r="A158" s="633"/>
      <c r="B158" s="650" t="s">
        <v>19</v>
      </c>
      <c r="C158" s="651"/>
      <c r="D158" s="228" t="s">
        <v>19</v>
      </c>
      <c r="E158" s="374">
        <v>21442.899999999998</v>
      </c>
      <c r="F158" s="375">
        <v>21442.899999999998</v>
      </c>
      <c r="G158" s="375">
        <v>0</v>
      </c>
      <c r="H158" s="375">
        <v>21442.899999999998</v>
      </c>
      <c r="I158" s="375">
        <v>20187.051091000001</v>
      </c>
      <c r="J158" s="376">
        <v>0.94143287946126708</v>
      </c>
      <c r="K158" s="375">
        <v>0</v>
      </c>
      <c r="L158" s="374">
        <v>1255.8489089999966</v>
      </c>
      <c r="M158" s="374">
        <v>20187.051091000001</v>
      </c>
      <c r="N158" s="426">
        <v>0.94143287946126708</v>
      </c>
      <c r="O158" s="374">
        <v>13487.125947999999</v>
      </c>
      <c r="P158" s="376">
        <v>0.62897863386015884</v>
      </c>
      <c r="Q158" s="375">
        <v>13265.775947999999</v>
      </c>
    </row>
    <row r="159" spans="1:17" ht="29.25" customHeight="1" x14ac:dyDescent="0.25">
      <c r="A159" s="633"/>
      <c r="B159" s="355" t="s">
        <v>93</v>
      </c>
      <c r="C159" s="468" t="s">
        <v>94</v>
      </c>
      <c r="D159" s="15" t="s">
        <v>94</v>
      </c>
      <c r="E159" s="356">
        <v>170.7</v>
      </c>
      <c r="F159" s="357">
        <v>197.73940999999999</v>
      </c>
      <c r="G159" s="357">
        <v>0</v>
      </c>
      <c r="H159" s="357">
        <v>197.73940999999999</v>
      </c>
      <c r="I159" s="357">
        <v>197.73940999999999</v>
      </c>
      <c r="J159" s="358">
        <v>1</v>
      </c>
      <c r="K159" s="357">
        <v>0.88815999999999917</v>
      </c>
      <c r="L159" s="356">
        <v>0</v>
      </c>
      <c r="M159" s="356">
        <v>196.85124999999999</v>
      </c>
      <c r="N159" s="424">
        <v>0.99550843203183426</v>
      </c>
      <c r="O159" s="356">
        <v>196.85124999999999</v>
      </c>
      <c r="P159" s="359">
        <v>0.99550843203183426</v>
      </c>
      <c r="Q159" s="357">
        <v>196.85124999999999</v>
      </c>
    </row>
    <row r="160" spans="1:17" ht="30.75" customHeight="1" x14ac:dyDescent="0.25">
      <c r="A160" s="633"/>
      <c r="B160" s="355" t="s">
        <v>95</v>
      </c>
      <c r="C160" s="468" t="s">
        <v>96</v>
      </c>
      <c r="D160" s="15" t="s">
        <v>96</v>
      </c>
      <c r="E160" s="356">
        <v>2780.8</v>
      </c>
      <c r="F160" s="357">
        <v>2780.8</v>
      </c>
      <c r="G160" s="357">
        <v>0</v>
      </c>
      <c r="H160" s="357">
        <v>2780.8</v>
      </c>
      <c r="I160" s="357">
        <v>0</v>
      </c>
      <c r="J160" s="358">
        <v>0</v>
      </c>
      <c r="K160" s="357">
        <v>0</v>
      </c>
      <c r="L160" s="356">
        <v>2780.8</v>
      </c>
      <c r="M160" s="356">
        <v>0</v>
      </c>
      <c r="N160" s="424">
        <v>0</v>
      </c>
      <c r="O160" s="356">
        <v>0</v>
      </c>
      <c r="P160" s="359">
        <v>0</v>
      </c>
      <c r="Q160" s="357">
        <v>0</v>
      </c>
    </row>
    <row r="161" spans="1:17" ht="24.75" customHeight="1" x14ac:dyDescent="0.25">
      <c r="A161" s="633"/>
      <c r="B161" s="650" t="s">
        <v>355</v>
      </c>
      <c r="C161" s="651"/>
      <c r="D161" s="228" t="s">
        <v>104</v>
      </c>
      <c r="E161" s="374">
        <v>2951.5</v>
      </c>
      <c r="F161" s="375">
        <v>2978.5394100000003</v>
      </c>
      <c r="G161" s="375">
        <v>0</v>
      </c>
      <c r="H161" s="375">
        <v>2978.5394100000003</v>
      </c>
      <c r="I161" s="375">
        <v>197.73940999999999</v>
      </c>
      <c r="J161" s="376">
        <v>6.6388045542093391E-2</v>
      </c>
      <c r="K161" s="375">
        <v>0.88815999999999917</v>
      </c>
      <c r="L161" s="374">
        <v>2780.8</v>
      </c>
      <c r="M161" s="374">
        <v>196.85124999999999</v>
      </c>
      <c r="N161" s="426">
        <v>6.6089859123267397E-2</v>
      </c>
      <c r="O161" s="374">
        <v>196.85124999999999</v>
      </c>
      <c r="P161" s="376">
        <v>6.6089859123267397E-2</v>
      </c>
      <c r="Q161" s="375">
        <v>196.85124999999999</v>
      </c>
    </row>
    <row r="162" spans="1:17" ht="60" x14ac:dyDescent="0.25">
      <c r="A162" s="633"/>
      <c r="B162" s="360" t="s">
        <v>302</v>
      </c>
      <c r="C162" s="469" t="s">
        <v>352</v>
      </c>
      <c r="D162" s="180" t="s">
        <v>295</v>
      </c>
      <c r="E162" s="427">
        <v>6362.7580779999998</v>
      </c>
      <c r="F162" s="357">
        <v>6362.7580779999998</v>
      </c>
      <c r="G162" s="428">
        <v>500</v>
      </c>
      <c r="H162" s="428">
        <v>5862.7580779999998</v>
      </c>
      <c r="I162" s="357">
        <v>4925.4979589899995</v>
      </c>
      <c r="J162" s="358">
        <v>0.84013324334035389</v>
      </c>
      <c r="K162" s="357">
        <v>20.298551229999248</v>
      </c>
      <c r="L162" s="427">
        <v>937.26011901000038</v>
      </c>
      <c r="M162" s="427">
        <v>4905.1994077600002</v>
      </c>
      <c r="N162" s="429">
        <v>0.83667095631436017</v>
      </c>
      <c r="O162" s="427">
        <v>339.39018072000005</v>
      </c>
      <c r="P162" s="526">
        <v>5.7889166874130746E-2</v>
      </c>
      <c r="Q162" s="428">
        <v>339.39018072000005</v>
      </c>
    </row>
    <row r="163" spans="1:17" ht="24" customHeight="1" thickBot="1" x14ac:dyDescent="0.3">
      <c r="A163" s="633"/>
      <c r="B163" s="648" t="s">
        <v>43</v>
      </c>
      <c r="C163" s="649"/>
      <c r="D163" s="543" t="s">
        <v>43</v>
      </c>
      <c r="E163" s="378">
        <v>6362.7580779999998</v>
      </c>
      <c r="F163" s="379">
        <v>6362.7580779999998</v>
      </c>
      <c r="G163" s="379">
        <v>500</v>
      </c>
      <c r="H163" s="379">
        <v>5862.7580779999998</v>
      </c>
      <c r="I163" s="379">
        <v>4925.4979589899995</v>
      </c>
      <c r="J163" s="380">
        <v>0.84013324334035389</v>
      </c>
      <c r="K163" s="379">
        <v>20.298551229999248</v>
      </c>
      <c r="L163" s="378">
        <v>937.26011901000038</v>
      </c>
      <c r="M163" s="378">
        <v>4905.1994077600002</v>
      </c>
      <c r="N163" s="555">
        <v>0.83667095631436017</v>
      </c>
      <c r="O163" s="378">
        <v>339.39018072000005</v>
      </c>
      <c r="P163" s="380">
        <v>5.7889166874130746E-2</v>
      </c>
      <c r="Q163" s="379">
        <v>339.39018072000005</v>
      </c>
    </row>
    <row r="164" spans="1:17" ht="32.25" customHeight="1" thickBot="1" x14ac:dyDescent="0.3">
      <c r="A164" s="623"/>
      <c r="B164" s="635" t="s">
        <v>33</v>
      </c>
      <c r="C164" s="652"/>
      <c r="D164" s="636"/>
      <c r="E164" s="382">
        <v>36439.515568999996</v>
      </c>
      <c r="F164" s="383">
        <v>36466.554979</v>
      </c>
      <c r="G164" s="383">
        <v>500</v>
      </c>
      <c r="H164" s="383">
        <v>35966.554979</v>
      </c>
      <c r="I164" s="383">
        <v>30631.747898579997</v>
      </c>
      <c r="J164" s="384">
        <v>0.85167311454947892</v>
      </c>
      <c r="K164" s="383">
        <v>855.57064661000049</v>
      </c>
      <c r="L164" s="382">
        <v>5334.8070804200033</v>
      </c>
      <c r="M164" s="382">
        <v>29776.177251969999</v>
      </c>
      <c r="N164" s="430">
        <v>0.82788516357364739</v>
      </c>
      <c r="O164" s="382">
        <v>17216.69465012</v>
      </c>
      <c r="P164" s="384">
        <v>0.47868623114369474</v>
      </c>
      <c r="Q164" s="538">
        <v>13802.017378719998</v>
      </c>
    </row>
    <row r="165" spans="1:17" ht="20.25" customHeight="1" thickBot="1" x14ac:dyDescent="0.3">
      <c r="A165" s="624" t="s">
        <v>363</v>
      </c>
      <c r="B165" s="662"/>
      <c r="C165" s="662"/>
      <c r="D165" s="662"/>
      <c r="E165" s="662"/>
      <c r="F165" s="662"/>
      <c r="G165" s="662"/>
      <c r="H165" s="662"/>
      <c r="I165" s="662"/>
      <c r="J165" s="662"/>
      <c r="K165" s="662"/>
      <c r="L165" s="662"/>
      <c r="M165" s="663"/>
      <c r="N165" s="662"/>
      <c r="O165" s="662"/>
      <c r="P165" s="662"/>
    </row>
    <row r="166" spans="1:17" s="110" customFormat="1" ht="68.25" customHeight="1" x14ac:dyDescent="0.25">
      <c r="A166" s="315" t="s">
        <v>0</v>
      </c>
      <c r="B166" s="343" t="s">
        <v>1</v>
      </c>
      <c r="C166" s="314" t="s">
        <v>319</v>
      </c>
      <c r="D166" s="316" t="s">
        <v>101</v>
      </c>
      <c r="E166" s="342" t="s">
        <v>54</v>
      </c>
      <c r="F166" s="316" t="s">
        <v>100</v>
      </c>
      <c r="G166" s="239" t="s">
        <v>359</v>
      </c>
      <c r="H166" s="316" t="s">
        <v>227</v>
      </c>
      <c r="I166" s="316" t="s">
        <v>3</v>
      </c>
      <c r="J166" s="317" t="s">
        <v>203</v>
      </c>
      <c r="K166" s="316" t="s">
        <v>105</v>
      </c>
      <c r="L166" s="316" t="s">
        <v>102</v>
      </c>
      <c r="M166" s="342" t="s">
        <v>4</v>
      </c>
      <c r="N166" s="316" t="s">
        <v>15</v>
      </c>
      <c r="O166" s="342" t="s">
        <v>42</v>
      </c>
      <c r="P166" s="344" t="s">
        <v>138</v>
      </c>
      <c r="Q166" s="546" t="s">
        <v>6</v>
      </c>
    </row>
    <row r="167" spans="1:17" ht="27" customHeight="1" x14ac:dyDescent="0.25">
      <c r="A167" s="646" t="s">
        <v>183</v>
      </c>
      <c r="B167" s="391" t="s">
        <v>58</v>
      </c>
      <c r="C167" s="473" t="s">
        <v>59</v>
      </c>
      <c r="D167" s="16" t="s">
        <v>59</v>
      </c>
      <c r="E167" s="369">
        <v>29724.9</v>
      </c>
      <c r="F167" s="370">
        <v>29724.9</v>
      </c>
      <c r="G167" s="370">
        <v>0</v>
      </c>
      <c r="H167" s="370">
        <v>29724.9</v>
      </c>
      <c r="I167" s="370">
        <v>29708.684506380003</v>
      </c>
      <c r="J167" s="371">
        <v>0.99945448113803581</v>
      </c>
      <c r="K167" s="370">
        <v>12477.534850380001</v>
      </c>
      <c r="L167" s="369">
        <v>16.215493619998597</v>
      </c>
      <c r="M167" s="369">
        <v>17231.149656000001</v>
      </c>
      <c r="N167" s="396">
        <v>0.57968738855303137</v>
      </c>
      <c r="O167" s="369">
        <v>17016.849947999999</v>
      </c>
      <c r="P167" s="397">
        <v>0.57247795444223526</v>
      </c>
      <c r="Q167" s="370">
        <v>17016.849947999999</v>
      </c>
    </row>
    <row r="168" spans="1:17" ht="27" customHeight="1" x14ac:dyDescent="0.25">
      <c r="A168" s="714"/>
      <c r="B168" s="361" t="s">
        <v>60</v>
      </c>
      <c r="C168" s="473" t="s">
        <v>61</v>
      </c>
      <c r="D168" s="180" t="s">
        <v>61</v>
      </c>
      <c r="E168" s="356">
        <v>10651.5</v>
      </c>
      <c r="F168" s="357">
        <v>10651.5</v>
      </c>
      <c r="G168" s="357">
        <v>0</v>
      </c>
      <c r="H168" s="357">
        <v>10651.5</v>
      </c>
      <c r="I168" s="357">
        <v>10455.581015489999</v>
      </c>
      <c r="J168" s="358">
        <v>0.98160644186170953</v>
      </c>
      <c r="K168" s="357">
        <v>4759.325056489999</v>
      </c>
      <c r="L168" s="356">
        <v>195.91898451000088</v>
      </c>
      <c r="M168" s="356">
        <v>5696.2559590000001</v>
      </c>
      <c r="N168" s="359">
        <v>0.53478439271464118</v>
      </c>
      <c r="O168" s="356">
        <v>5696.2559590000001</v>
      </c>
      <c r="P168" s="408">
        <v>0.53478439271464118</v>
      </c>
      <c r="Q168" s="370">
        <v>5696.2559590000001</v>
      </c>
    </row>
    <row r="169" spans="1:17" ht="47.25" customHeight="1" x14ac:dyDescent="0.25">
      <c r="A169" s="714"/>
      <c r="B169" s="361" t="s">
        <v>62</v>
      </c>
      <c r="C169" s="473" t="s">
        <v>63</v>
      </c>
      <c r="D169" s="180" t="s">
        <v>63</v>
      </c>
      <c r="E169" s="356">
        <v>4834.1000000000004</v>
      </c>
      <c r="F169" s="357">
        <v>4834.1000000000004</v>
      </c>
      <c r="G169" s="357">
        <v>0</v>
      </c>
      <c r="H169" s="357">
        <v>4834.1000000000004</v>
      </c>
      <c r="I169" s="357">
        <v>4334.1000000000004</v>
      </c>
      <c r="J169" s="358">
        <v>0.89656813057239193</v>
      </c>
      <c r="K169" s="357">
        <v>1383.9233310000004</v>
      </c>
      <c r="L169" s="356">
        <v>500</v>
      </c>
      <c r="M169" s="356">
        <v>2950.1766689999999</v>
      </c>
      <c r="N169" s="359">
        <v>0.6102845760327672</v>
      </c>
      <c r="O169" s="356">
        <v>2934.0499650000002</v>
      </c>
      <c r="P169" s="408">
        <v>0.60694854574791579</v>
      </c>
      <c r="Q169" s="370">
        <v>2934.0499650000002</v>
      </c>
    </row>
    <row r="170" spans="1:17" ht="39" customHeight="1" x14ac:dyDescent="0.25">
      <c r="A170" s="714"/>
      <c r="B170" s="650" t="s">
        <v>18</v>
      </c>
      <c r="C170" s="651"/>
      <c r="D170" s="325" t="s">
        <v>149</v>
      </c>
      <c r="E170" s="374">
        <v>45210.5</v>
      </c>
      <c r="F170" s="375">
        <v>45210.5</v>
      </c>
      <c r="G170" s="375">
        <v>0</v>
      </c>
      <c r="H170" s="375">
        <v>45210.5</v>
      </c>
      <c r="I170" s="431">
        <v>44498.365521870001</v>
      </c>
      <c r="J170" s="376">
        <v>0.98424847152475647</v>
      </c>
      <c r="K170" s="374">
        <v>18620.78323787</v>
      </c>
      <c r="L170" s="375">
        <v>712.13447812999948</v>
      </c>
      <c r="M170" s="374">
        <v>25877.582284000004</v>
      </c>
      <c r="N170" s="376">
        <v>0.57237991802789179</v>
      </c>
      <c r="O170" s="374">
        <v>25647.155871999996</v>
      </c>
      <c r="P170" s="377">
        <v>0.56728317253735294</v>
      </c>
      <c r="Q170" s="375">
        <v>25647.155871999996</v>
      </c>
    </row>
    <row r="171" spans="1:17" ht="24.75" customHeight="1" x14ac:dyDescent="0.25">
      <c r="A171" s="714"/>
      <c r="B171" s="361" t="s">
        <v>181</v>
      </c>
      <c r="C171" s="469" t="s">
        <v>182</v>
      </c>
      <c r="D171" s="15" t="s">
        <v>207</v>
      </c>
      <c r="E171" s="356">
        <v>1947.1416240000001</v>
      </c>
      <c r="F171" s="357">
        <v>1947.1416240000001</v>
      </c>
      <c r="G171" s="357">
        <v>0</v>
      </c>
      <c r="H171" s="357">
        <v>1947.1416240000001</v>
      </c>
      <c r="I171" s="357">
        <v>1937.1416240000001</v>
      </c>
      <c r="J171" s="358">
        <v>0.99486426674015782</v>
      </c>
      <c r="K171" s="357">
        <v>513.41841606000003</v>
      </c>
      <c r="L171" s="356">
        <v>10</v>
      </c>
      <c r="M171" s="356">
        <v>1423.7232079400001</v>
      </c>
      <c r="N171" s="358">
        <v>0.73118626318267232</v>
      </c>
      <c r="O171" s="356">
        <v>804.68156827999996</v>
      </c>
      <c r="P171" s="408">
        <v>0.41326298937975964</v>
      </c>
      <c r="Q171" s="357">
        <v>0</v>
      </c>
    </row>
    <row r="172" spans="1:17" ht="39.75" thickBot="1" x14ac:dyDescent="0.3">
      <c r="A172" s="714"/>
      <c r="B172" s="648" t="s">
        <v>356</v>
      </c>
      <c r="C172" s="649"/>
      <c r="D172" s="556" t="s">
        <v>98</v>
      </c>
      <c r="E172" s="378">
        <v>1947.1416240000001</v>
      </c>
      <c r="F172" s="379">
        <v>1947.1416240000001</v>
      </c>
      <c r="G172" s="379">
        <v>0</v>
      </c>
      <c r="H172" s="379">
        <v>1947.1416240000001</v>
      </c>
      <c r="I172" s="557">
        <v>1937.1416240000001</v>
      </c>
      <c r="J172" s="380">
        <v>0.99486426674015782</v>
      </c>
      <c r="K172" s="378">
        <v>513.41841606000003</v>
      </c>
      <c r="L172" s="379">
        <v>10</v>
      </c>
      <c r="M172" s="378">
        <v>1423.7232079400001</v>
      </c>
      <c r="N172" s="380">
        <v>0.73118626318267232</v>
      </c>
      <c r="O172" s="378">
        <v>804.68156827999996</v>
      </c>
      <c r="P172" s="558">
        <v>0.41326298937975964</v>
      </c>
      <c r="Q172" s="379">
        <v>0</v>
      </c>
    </row>
    <row r="173" spans="1:17" ht="27.75" customHeight="1" thickBot="1" x14ac:dyDescent="0.3">
      <c r="A173" s="647"/>
      <c r="B173" s="635" t="s">
        <v>33</v>
      </c>
      <c r="C173" s="652"/>
      <c r="D173" s="636"/>
      <c r="E173" s="382">
        <v>47157.641624000004</v>
      </c>
      <c r="F173" s="383">
        <v>47157.641624000004</v>
      </c>
      <c r="G173" s="383">
        <v>0</v>
      </c>
      <c r="H173" s="383">
        <v>47157.641624000004</v>
      </c>
      <c r="I173" s="383">
        <v>46435.507145870004</v>
      </c>
      <c r="J173" s="384">
        <v>0.98468679829479677</v>
      </c>
      <c r="K173" s="383">
        <v>19134.201653930002</v>
      </c>
      <c r="L173" s="382">
        <v>722.13447812999948</v>
      </c>
      <c r="M173" s="382">
        <v>27301.305491940002</v>
      </c>
      <c r="N173" s="384">
        <v>0.57893704077952679</v>
      </c>
      <c r="O173" s="382">
        <v>26451.837440279996</v>
      </c>
      <c r="P173" s="385">
        <v>0.5609236706785995</v>
      </c>
      <c r="Q173" s="538">
        <v>25647.155871999996</v>
      </c>
    </row>
    <row r="174" spans="1:17" ht="23.25" customHeight="1" x14ac:dyDescent="0.25">
      <c r="A174" s="616" t="s">
        <v>363</v>
      </c>
      <c r="B174" s="616"/>
      <c r="C174" s="616"/>
      <c r="D174" s="616"/>
      <c r="E174" s="616"/>
      <c r="F174" s="616"/>
      <c r="G174" s="616"/>
      <c r="H174" s="616"/>
      <c r="I174" s="616"/>
      <c r="J174" s="616"/>
      <c r="K174" s="616"/>
      <c r="L174" s="616"/>
      <c r="M174" s="713"/>
      <c r="N174" s="616"/>
      <c r="O174" s="616"/>
      <c r="P174" s="616"/>
    </row>
    <row r="175" spans="1:17" ht="23.25" customHeight="1" thickBot="1" x14ac:dyDescent="0.3">
      <c r="A175" s="486"/>
      <c r="B175" s="436"/>
      <c r="C175" s="177"/>
      <c r="D175" s="491"/>
      <c r="E175" s="436"/>
      <c r="F175" s="436"/>
      <c r="G175" s="436"/>
      <c r="H175" s="436"/>
      <c r="I175" s="436"/>
      <c r="J175" s="436"/>
      <c r="K175" s="436"/>
      <c r="L175" s="436"/>
      <c r="M175" s="500"/>
      <c r="N175" s="436"/>
      <c r="O175" s="437"/>
      <c r="P175" s="436"/>
    </row>
    <row r="176" spans="1:17" s="110" customFormat="1" ht="68.25" customHeight="1" thickBot="1" x14ac:dyDescent="0.3">
      <c r="A176" s="315" t="s">
        <v>50</v>
      </c>
      <c r="B176" s="343" t="s">
        <v>1</v>
      </c>
      <c r="C176" s="314" t="s">
        <v>319</v>
      </c>
      <c r="D176" s="316" t="s">
        <v>101</v>
      </c>
      <c r="E176" s="342" t="s">
        <v>54</v>
      </c>
      <c r="F176" s="316" t="s">
        <v>100</v>
      </c>
      <c r="G176" s="239" t="s">
        <v>359</v>
      </c>
      <c r="H176" s="316" t="s">
        <v>223</v>
      </c>
      <c r="I176" s="316" t="s">
        <v>3</v>
      </c>
      <c r="J176" s="317" t="s">
        <v>203</v>
      </c>
      <c r="K176" s="316" t="s">
        <v>105</v>
      </c>
      <c r="L176" s="316" t="s">
        <v>102</v>
      </c>
      <c r="M176" s="342" t="s">
        <v>4</v>
      </c>
      <c r="N176" s="316" t="s">
        <v>15</v>
      </c>
      <c r="O176" s="342" t="s">
        <v>42</v>
      </c>
      <c r="P176" s="344" t="s">
        <v>138</v>
      </c>
      <c r="Q176" s="342" t="s">
        <v>6</v>
      </c>
    </row>
    <row r="177" spans="1:17" ht="60" x14ac:dyDescent="0.25">
      <c r="A177" s="680" t="s">
        <v>321</v>
      </c>
      <c r="B177" s="360" t="s">
        <v>279</v>
      </c>
      <c r="C177" s="469" t="s">
        <v>353</v>
      </c>
      <c r="D177" s="180" t="s">
        <v>280</v>
      </c>
      <c r="E177" s="356">
        <v>3003.0718310000002</v>
      </c>
      <c r="F177" s="356">
        <v>3003.0718310000002</v>
      </c>
      <c r="G177" s="356">
        <v>0</v>
      </c>
      <c r="H177" s="357">
        <v>3003.0718310000002</v>
      </c>
      <c r="I177" s="357">
        <v>2094.3226559999998</v>
      </c>
      <c r="J177" s="358">
        <v>0.69739346038306593</v>
      </c>
      <c r="K177" s="357">
        <v>213.67571499999985</v>
      </c>
      <c r="L177" s="356">
        <v>908.74917500000038</v>
      </c>
      <c r="M177" s="356">
        <v>1880.646941</v>
      </c>
      <c r="N177" s="359">
        <v>0.62624107808095908</v>
      </c>
      <c r="O177" s="356">
        <v>785.24165149999999</v>
      </c>
      <c r="P177" s="359">
        <v>0.26147947691231899</v>
      </c>
      <c r="Q177" s="357">
        <v>785.24165149999999</v>
      </c>
    </row>
    <row r="178" spans="1:17" ht="60" x14ac:dyDescent="0.25">
      <c r="A178" s="669"/>
      <c r="B178" s="360" t="s">
        <v>281</v>
      </c>
      <c r="C178" s="469" t="s">
        <v>353</v>
      </c>
      <c r="D178" s="180" t="s">
        <v>282</v>
      </c>
      <c r="E178" s="356">
        <v>2002.0478880000001</v>
      </c>
      <c r="F178" s="356">
        <v>2002.0478880000001</v>
      </c>
      <c r="G178" s="356">
        <v>0</v>
      </c>
      <c r="H178" s="357">
        <v>2002.0478880000001</v>
      </c>
      <c r="I178" s="357">
        <v>1309.1227819999999</v>
      </c>
      <c r="J178" s="358">
        <v>0.65389184237135489</v>
      </c>
      <c r="K178" s="357">
        <v>86.558885999999802</v>
      </c>
      <c r="L178" s="356">
        <v>692.92510600000014</v>
      </c>
      <c r="M178" s="356">
        <v>1222.5638960000001</v>
      </c>
      <c r="N178" s="359">
        <v>0.61065666976693223</v>
      </c>
      <c r="O178" s="356">
        <v>470.95371</v>
      </c>
      <c r="P178" s="359">
        <v>0.23523598652301567</v>
      </c>
      <c r="Q178" s="357">
        <v>468.926557</v>
      </c>
    </row>
    <row r="179" spans="1:17" ht="60" x14ac:dyDescent="0.25">
      <c r="A179" s="669"/>
      <c r="B179" s="360" t="s">
        <v>283</v>
      </c>
      <c r="C179" s="469" t="s">
        <v>353</v>
      </c>
      <c r="D179" s="180" t="s">
        <v>284</v>
      </c>
      <c r="E179" s="356">
        <v>3003.0718320000001</v>
      </c>
      <c r="F179" s="356">
        <v>3003.0718320000001</v>
      </c>
      <c r="G179" s="356">
        <v>0</v>
      </c>
      <c r="H179" s="357">
        <v>3003.0718320000001</v>
      </c>
      <c r="I179" s="357">
        <v>1938.6982250000001</v>
      </c>
      <c r="J179" s="358">
        <v>0.64557171238520017</v>
      </c>
      <c r="K179" s="357">
        <v>0</v>
      </c>
      <c r="L179" s="356">
        <v>1064.373607</v>
      </c>
      <c r="M179" s="356">
        <v>1938.6982250000001</v>
      </c>
      <c r="N179" s="359">
        <v>0.64557171238520017</v>
      </c>
      <c r="O179" s="356">
        <v>714.86819166999999</v>
      </c>
      <c r="P179" s="359">
        <v>0.23804565180644002</v>
      </c>
      <c r="Q179" s="357">
        <v>706.67746366999995</v>
      </c>
    </row>
    <row r="180" spans="1:17" ht="60" x14ac:dyDescent="0.25">
      <c r="A180" s="669"/>
      <c r="B180" s="360" t="s">
        <v>285</v>
      </c>
      <c r="C180" s="469" t="s">
        <v>353</v>
      </c>
      <c r="D180" s="180" t="s">
        <v>286</v>
      </c>
      <c r="E180" s="356">
        <v>2002.0478880000001</v>
      </c>
      <c r="F180" s="356">
        <v>2002.0478880000001</v>
      </c>
      <c r="G180" s="356">
        <v>400</v>
      </c>
      <c r="H180" s="357">
        <v>1602.0478880000001</v>
      </c>
      <c r="I180" s="357">
        <v>1292.465479</v>
      </c>
      <c r="J180" s="358">
        <v>0.80675833018544574</v>
      </c>
      <c r="K180" s="357">
        <v>20.314282000000048</v>
      </c>
      <c r="L180" s="356">
        <v>309.5824090000001</v>
      </c>
      <c r="M180" s="356">
        <v>1272.1511969999999</v>
      </c>
      <c r="N180" s="359">
        <v>0.79407813369933411</v>
      </c>
      <c r="O180" s="356">
        <v>442.52614399999999</v>
      </c>
      <c r="P180" s="359">
        <v>0.27622529096333726</v>
      </c>
      <c r="Q180" s="357">
        <v>442.44402500000001</v>
      </c>
    </row>
    <row r="181" spans="1:17" ht="30" customHeight="1" thickBot="1" x14ac:dyDescent="0.3">
      <c r="A181" s="705"/>
      <c r="B181" s="717" t="s">
        <v>33</v>
      </c>
      <c r="C181" s="718"/>
      <c r="D181" s="719"/>
      <c r="E181" s="439">
        <v>10010.239439000001</v>
      </c>
      <c r="F181" s="439">
        <v>10010.239439000001</v>
      </c>
      <c r="G181" s="439">
        <v>400</v>
      </c>
      <c r="H181" s="439">
        <v>9610.2394390000009</v>
      </c>
      <c r="I181" s="439">
        <v>6634.6091419999993</v>
      </c>
      <c r="J181" s="438">
        <v>0.69036876595140984</v>
      </c>
      <c r="K181" s="440">
        <v>320.54888299999971</v>
      </c>
      <c r="L181" s="439">
        <v>2975.6302970000006</v>
      </c>
      <c r="M181" s="439">
        <v>6314.0602590000008</v>
      </c>
      <c r="N181" s="438">
        <v>0.65701383395053203</v>
      </c>
      <c r="O181" s="439">
        <v>2413.5896971699999</v>
      </c>
      <c r="P181" s="438">
        <v>0.2511477172332709</v>
      </c>
      <c r="Q181" s="440">
        <v>2403.2896971700002</v>
      </c>
    </row>
    <row r="182" spans="1:17" ht="23.25" customHeight="1" thickBot="1" x14ac:dyDescent="0.3">
      <c r="A182" s="616" t="s">
        <v>363</v>
      </c>
      <c r="B182" s="706"/>
      <c r="C182" s="177"/>
      <c r="D182" s="491"/>
      <c r="E182" s="436"/>
      <c r="F182" s="436"/>
      <c r="G182" s="436"/>
      <c r="H182" s="436"/>
      <c r="I182" s="436"/>
      <c r="J182" s="436"/>
      <c r="K182" s="436"/>
      <c r="L182" s="436"/>
      <c r="M182" s="500"/>
      <c r="N182" s="436"/>
      <c r="O182" s="437"/>
      <c r="P182" s="436"/>
    </row>
    <row r="183" spans="1:17" s="110" customFormat="1" ht="68.25" customHeight="1" thickBot="1" x14ac:dyDescent="0.3">
      <c r="A183" s="315" t="s">
        <v>50</v>
      </c>
      <c r="B183" s="343" t="s">
        <v>1</v>
      </c>
      <c r="C183" s="314" t="s">
        <v>319</v>
      </c>
      <c r="D183" s="316" t="s">
        <v>101</v>
      </c>
      <c r="E183" s="342" t="s">
        <v>54</v>
      </c>
      <c r="F183" s="316" t="s">
        <v>100</v>
      </c>
      <c r="G183" s="239" t="s">
        <v>359</v>
      </c>
      <c r="H183" s="316" t="s">
        <v>223</v>
      </c>
      <c r="I183" s="316" t="s">
        <v>3</v>
      </c>
      <c r="J183" s="317" t="s">
        <v>203</v>
      </c>
      <c r="K183" s="316" t="s">
        <v>105</v>
      </c>
      <c r="L183" s="316" t="s">
        <v>102</v>
      </c>
      <c r="M183" s="342" t="s">
        <v>4</v>
      </c>
      <c r="N183" s="316" t="s">
        <v>15</v>
      </c>
      <c r="O183" s="342" t="s">
        <v>42</v>
      </c>
      <c r="P183" s="344" t="s">
        <v>138</v>
      </c>
      <c r="Q183" s="546" t="s">
        <v>6</v>
      </c>
    </row>
    <row r="184" spans="1:17" ht="101.25" customHeight="1" x14ac:dyDescent="0.25">
      <c r="A184" s="622" t="s">
        <v>322</v>
      </c>
      <c r="B184" s="441" t="s">
        <v>269</v>
      </c>
      <c r="C184" s="481" t="s">
        <v>354</v>
      </c>
      <c r="D184" s="560" t="s">
        <v>318</v>
      </c>
      <c r="E184" s="442">
        <v>74000</v>
      </c>
      <c r="F184" s="442">
        <v>74000</v>
      </c>
      <c r="G184" s="442">
        <v>17000</v>
      </c>
      <c r="H184" s="443">
        <v>57000</v>
      </c>
      <c r="I184" s="443">
        <v>16926.769436999999</v>
      </c>
      <c r="J184" s="444">
        <v>0.29696086731578947</v>
      </c>
      <c r="K184" s="443">
        <v>1412.2794619999986</v>
      </c>
      <c r="L184" s="442">
        <v>40073.230563000005</v>
      </c>
      <c r="M184" s="442">
        <v>15514.489975</v>
      </c>
      <c r="N184" s="445">
        <v>0.27218403464912283</v>
      </c>
      <c r="O184" s="442">
        <v>5222.9920140000004</v>
      </c>
      <c r="P184" s="446">
        <v>9.163143884210527E-2</v>
      </c>
      <c r="Q184" s="443">
        <v>5184.7021789999999</v>
      </c>
    </row>
    <row r="185" spans="1:17" ht="37.5" customHeight="1" thickBot="1" x14ac:dyDescent="0.3">
      <c r="A185" s="623"/>
      <c r="B185" s="720" t="s">
        <v>33</v>
      </c>
      <c r="C185" s="721"/>
      <c r="D185" s="722"/>
      <c r="E185" s="432">
        <v>74000</v>
      </c>
      <c r="F185" s="433">
        <v>74000</v>
      </c>
      <c r="G185" s="433">
        <v>17000</v>
      </c>
      <c r="H185" s="433">
        <v>57000</v>
      </c>
      <c r="I185" s="433">
        <v>16926.769436999999</v>
      </c>
      <c r="J185" s="434">
        <v>0.29696086731578947</v>
      </c>
      <c r="K185" s="433">
        <v>1412.2794619999986</v>
      </c>
      <c r="L185" s="432">
        <v>40073.230563000005</v>
      </c>
      <c r="M185" s="432">
        <v>15514.489975</v>
      </c>
      <c r="N185" s="434">
        <v>0.27218403464912283</v>
      </c>
      <c r="O185" s="432">
        <v>5222.9920140000004</v>
      </c>
      <c r="P185" s="435">
        <v>9.163143884210527E-2</v>
      </c>
      <c r="Q185" s="433">
        <v>5184.7021789999999</v>
      </c>
    </row>
    <row r="186" spans="1:17" ht="23.25" customHeight="1" thickBot="1" x14ac:dyDescent="0.3">
      <c r="A186" s="616" t="s">
        <v>363</v>
      </c>
      <c r="B186" s="616"/>
      <c r="C186" s="177"/>
      <c r="D186" s="491"/>
      <c r="E186" s="436"/>
      <c r="F186" s="436"/>
      <c r="G186" s="436"/>
      <c r="H186" s="436"/>
      <c r="I186" s="436"/>
      <c r="J186" s="436"/>
      <c r="K186" s="436"/>
      <c r="L186" s="436"/>
      <c r="M186" s="500"/>
      <c r="N186" s="436"/>
      <c r="O186" s="437"/>
      <c r="P186" s="436"/>
    </row>
    <row r="187" spans="1:17" s="71" customFormat="1" ht="62.25" customHeight="1" thickBot="1" x14ac:dyDescent="0.25">
      <c r="A187" s="309" t="s">
        <v>50</v>
      </c>
      <c r="B187" s="530" t="s">
        <v>1</v>
      </c>
      <c r="C187" s="548" t="s">
        <v>319</v>
      </c>
      <c r="D187" s="310" t="s">
        <v>101</v>
      </c>
      <c r="E187" s="342" t="s">
        <v>54</v>
      </c>
      <c r="F187" s="316" t="s">
        <v>100</v>
      </c>
      <c r="G187" s="239" t="s">
        <v>359</v>
      </c>
      <c r="H187" s="531" t="s">
        <v>223</v>
      </c>
      <c r="I187" s="531" t="s">
        <v>3</v>
      </c>
      <c r="J187" s="532" t="s">
        <v>203</v>
      </c>
      <c r="K187" s="531" t="s">
        <v>105</v>
      </c>
      <c r="L187" s="531" t="s">
        <v>102</v>
      </c>
      <c r="M187" s="342" t="s">
        <v>4</v>
      </c>
      <c r="N187" s="531" t="s">
        <v>15</v>
      </c>
      <c r="O187" s="342" t="s">
        <v>42</v>
      </c>
      <c r="P187" s="559" t="s">
        <v>138</v>
      </c>
      <c r="Q187" s="531" t="s">
        <v>6</v>
      </c>
    </row>
    <row r="188" spans="1:17" ht="93" customHeight="1" x14ac:dyDescent="0.25">
      <c r="A188" s="622" t="s">
        <v>205</v>
      </c>
      <c r="B188" s="441" t="s">
        <v>201</v>
      </c>
      <c r="C188" s="481" t="s">
        <v>202</v>
      </c>
      <c r="D188" s="322" t="s">
        <v>202</v>
      </c>
      <c r="E188" s="442">
        <v>8629.4</v>
      </c>
      <c r="F188" s="443">
        <v>8629.4</v>
      </c>
      <c r="G188" s="443">
        <v>0</v>
      </c>
      <c r="H188" s="443">
        <v>8629.4</v>
      </c>
      <c r="I188" s="443">
        <v>8629.4</v>
      </c>
      <c r="J188" s="444">
        <v>1</v>
      </c>
      <c r="K188" s="443">
        <v>0</v>
      </c>
      <c r="L188" s="442">
        <v>0</v>
      </c>
      <c r="M188" s="442">
        <v>8629.4</v>
      </c>
      <c r="N188" s="445">
        <v>1</v>
      </c>
      <c r="O188" s="442">
        <v>8629.4</v>
      </c>
      <c r="P188" s="446">
        <v>1</v>
      </c>
      <c r="Q188" s="443">
        <v>8629.4</v>
      </c>
    </row>
    <row r="189" spans="1:17" ht="40.5" customHeight="1" thickBot="1" x14ac:dyDescent="0.3">
      <c r="A189" s="623"/>
      <c r="B189" s="720" t="s">
        <v>33</v>
      </c>
      <c r="C189" s="721"/>
      <c r="D189" s="722"/>
      <c r="E189" s="432">
        <v>8629.4</v>
      </c>
      <c r="F189" s="433">
        <v>8629.4</v>
      </c>
      <c r="G189" s="433">
        <v>0</v>
      </c>
      <c r="H189" s="433">
        <v>8629.4</v>
      </c>
      <c r="I189" s="433">
        <v>8629.4</v>
      </c>
      <c r="J189" s="434">
        <v>1</v>
      </c>
      <c r="K189" s="433">
        <v>0</v>
      </c>
      <c r="L189" s="432">
        <v>0</v>
      </c>
      <c r="M189" s="432">
        <v>8629.4</v>
      </c>
      <c r="N189" s="434">
        <v>1</v>
      </c>
      <c r="O189" s="432">
        <v>8629.4</v>
      </c>
      <c r="P189" s="435">
        <v>1</v>
      </c>
      <c r="Q189" s="433">
        <v>8629.4</v>
      </c>
    </row>
    <row r="190" spans="1:17" ht="18" customHeight="1" thickBot="1" x14ac:dyDescent="0.3">
      <c r="A190" s="624" t="s">
        <v>363</v>
      </c>
      <c r="B190" s="624"/>
      <c r="C190" s="624"/>
      <c r="D190" s="624"/>
      <c r="E190" s="624"/>
      <c r="F190" s="624"/>
      <c r="G190" s="624"/>
      <c r="H190" s="624"/>
      <c r="I190" s="624"/>
      <c r="J190" s="624"/>
      <c r="K190" s="624"/>
      <c r="L190" s="624"/>
      <c r="M190" s="625"/>
      <c r="N190" s="624"/>
      <c r="O190" s="624"/>
      <c r="P190" s="624"/>
    </row>
    <row r="191" spans="1:17" s="110" customFormat="1" ht="68.25" customHeight="1" thickBot="1" x14ac:dyDescent="0.3">
      <c r="A191" s="315" t="s">
        <v>50</v>
      </c>
      <c r="B191" s="343" t="s">
        <v>1</v>
      </c>
      <c r="C191" s="314" t="s">
        <v>319</v>
      </c>
      <c r="D191" s="316" t="s">
        <v>101</v>
      </c>
      <c r="E191" s="342" t="s">
        <v>54</v>
      </c>
      <c r="F191" s="316" t="s">
        <v>100</v>
      </c>
      <c r="G191" s="239" t="s">
        <v>359</v>
      </c>
      <c r="H191" s="316" t="s">
        <v>223</v>
      </c>
      <c r="I191" s="316" t="s">
        <v>3</v>
      </c>
      <c r="J191" s="317" t="s">
        <v>203</v>
      </c>
      <c r="K191" s="316" t="s">
        <v>105</v>
      </c>
      <c r="L191" s="316" t="s">
        <v>102</v>
      </c>
      <c r="M191" s="342" t="s">
        <v>4</v>
      </c>
      <c r="N191" s="316" t="s">
        <v>15</v>
      </c>
      <c r="O191" s="342" t="s">
        <v>42</v>
      </c>
      <c r="P191" s="344" t="s">
        <v>138</v>
      </c>
      <c r="Q191" s="546" t="s">
        <v>6</v>
      </c>
    </row>
    <row r="192" spans="1:17" ht="44.25" customHeight="1" thickBot="1" x14ac:dyDescent="0.3">
      <c r="A192" s="620" t="s">
        <v>172</v>
      </c>
      <c r="B192" s="447" t="s">
        <v>72</v>
      </c>
      <c r="C192" s="482" t="s">
        <v>110</v>
      </c>
      <c r="D192" s="323" t="s">
        <v>110</v>
      </c>
      <c r="E192" s="448">
        <v>8802.9</v>
      </c>
      <c r="F192" s="443">
        <v>8775.8605900000002</v>
      </c>
      <c r="G192" s="443">
        <v>5775.8605900000002</v>
      </c>
      <c r="H192" s="443">
        <v>3000</v>
      </c>
      <c r="I192" s="443">
        <v>3000</v>
      </c>
      <c r="J192" s="444">
        <v>1</v>
      </c>
      <c r="K192" s="443">
        <v>3000</v>
      </c>
      <c r="L192" s="449">
        <v>0</v>
      </c>
      <c r="M192" s="448">
        <v>0</v>
      </c>
      <c r="N192" s="444">
        <v>0</v>
      </c>
      <c r="O192" s="448">
        <v>0</v>
      </c>
      <c r="P192" s="450">
        <v>0</v>
      </c>
      <c r="Q192" s="448">
        <v>0</v>
      </c>
    </row>
    <row r="193" spans="1:18" ht="30" customHeight="1" thickBot="1" x14ac:dyDescent="0.3">
      <c r="A193" s="621"/>
      <c r="B193" s="635" t="s">
        <v>33</v>
      </c>
      <c r="C193" s="636"/>
      <c r="D193" s="489" t="s">
        <v>172</v>
      </c>
      <c r="E193" s="382">
        <v>8802.9</v>
      </c>
      <c r="F193" s="383">
        <v>8775.8605900000002</v>
      </c>
      <c r="G193" s="383">
        <v>5775.8605900000002</v>
      </c>
      <c r="H193" s="383">
        <v>3000</v>
      </c>
      <c r="I193" s="383">
        <v>3000</v>
      </c>
      <c r="J193" s="384">
        <v>1</v>
      </c>
      <c r="K193" s="383">
        <v>3000</v>
      </c>
      <c r="L193" s="451">
        <v>0</v>
      </c>
      <c r="M193" s="382">
        <v>0</v>
      </c>
      <c r="N193" s="579">
        <v>0</v>
      </c>
      <c r="O193" s="382">
        <v>0</v>
      </c>
      <c r="P193" s="385">
        <v>0</v>
      </c>
      <c r="Q193" s="382">
        <v>0</v>
      </c>
    </row>
    <row r="194" spans="1:18" ht="18" customHeight="1" x14ac:dyDescent="0.25">
      <c r="A194" s="631" t="s">
        <v>363</v>
      </c>
      <c r="B194" s="631"/>
      <c r="C194" s="631"/>
      <c r="D194" s="631"/>
      <c r="E194" s="631"/>
      <c r="F194" s="631"/>
      <c r="G194" s="631"/>
      <c r="H194" s="631"/>
      <c r="I194" s="631"/>
      <c r="J194" s="631"/>
      <c r="K194" s="631"/>
      <c r="L194" s="631"/>
      <c r="M194" s="632"/>
      <c r="N194" s="631"/>
      <c r="O194" s="631"/>
      <c r="P194" s="631"/>
    </row>
    <row r="195" spans="1:18" ht="18" customHeight="1" x14ac:dyDescent="0.25">
      <c r="A195" s="485"/>
      <c r="B195" s="409"/>
      <c r="C195" s="478"/>
      <c r="D195" s="490"/>
      <c r="E195" s="410"/>
      <c r="F195" s="409"/>
      <c r="G195" s="409"/>
      <c r="H195" s="452"/>
      <c r="I195" s="409"/>
      <c r="J195" s="453"/>
      <c r="K195" s="409"/>
      <c r="L195" s="409"/>
      <c r="M195" s="499"/>
      <c r="N195" s="454"/>
      <c r="O195" s="411"/>
      <c r="P195" s="454"/>
      <c r="Q195" s="411"/>
    </row>
    <row r="196" spans="1:18" ht="18" customHeight="1" thickBot="1" x14ac:dyDescent="0.3">
      <c r="A196" s="485"/>
      <c r="B196" s="409"/>
      <c r="C196" s="478"/>
      <c r="D196" s="490"/>
      <c r="E196" s="410"/>
      <c r="F196" s="409"/>
      <c r="G196" s="409"/>
      <c r="H196" s="452"/>
      <c r="I196" s="409"/>
      <c r="J196" s="453"/>
      <c r="K196" s="409"/>
      <c r="L196" s="409"/>
      <c r="M196" s="499"/>
      <c r="N196" s="454"/>
      <c r="O196" s="411"/>
      <c r="P196" s="454"/>
      <c r="Q196" s="411"/>
    </row>
    <row r="197" spans="1:18" ht="60.75" customHeight="1" thickBot="1" x14ac:dyDescent="0.3">
      <c r="A197" s="637" t="s">
        <v>51</v>
      </c>
      <c r="B197" s="638"/>
      <c r="C197" s="639"/>
      <c r="D197" s="492" t="s">
        <v>101</v>
      </c>
      <c r="E197" s="342" t="s">
        <v>54</v>
      </c>
      <c r="F197" s="316" t="s">
        <v>100</v>
      </c>
      <c r="G197" s="239" t="s">
        <v>359</v>
      </c>
      <c r="H197" s="316" t="s">
        <v>223</v>
      </c>
      <c r="I197" s="381" t="s">
        <v>3</v>
      </c>
      <c r="J197" s="384" t="s">
        <v>203</v>
      </c>
      <c r="K197" s="316" t="s">
        <v>105</v>
      </c>
      <c r="L197" s="316" t="s">
        <v>102</v>
      </c>
      <c r="M197" s="342" t="s">
        <v>4</v>
      </c>
      <c r="N197" s="316" t="s">
        <v>15</v>
      </c>
      <c r="O197" s="342" t="s">
        <v>42</v>
      </c>
      <c r="P197" s="316" t="s">
        <v>138</v>
      </c>
      <c r="Q197" s="342" t="s">
        <v>6</v>
      </c>
    </row>
    <row r="198" spans="1:18" ht="35.25" customHeight="1" x14ac:dyDescent="0.25">
      <c r="A198" s="640"/>
      <c r="B198" s="641"/>
      <c r="C198" s="642"/>
      <c r="D198" s="229" t="s">
        <v>43</v>
      </c>
      <c r="E198" s="455">
        <v>593383.75031400006</v>
      </c>
      <c r="F198" s="455">
        <v>613383.75031400006</v>
      </c>
      <c r="G198" s="455">
        <v>55829.246228999997</v>
      </c>
      <c r="H198" s="456">
        <v>557554.50408500002</v>
      </c>
      <c r="I198" s="456">
        <v>386484.72863375995</v>
      </c>
      <c r="J198" s="457">
        <v>0.69317838131003562</v>
      </c>
      <c r="K198" s="456">
        <v>88241.401263249951</v>
      </c>
      <c r="L198" s="455">
        <v>171069.77545124007</v>
      </c>
      <c r="M198" s="455">
        <v>298243.32737050997</v>
      </c>
      <c r="N198" s="457">
        <v>0.5349133137395341</v>
      </c>
      <c r="O198" s="455">
        <v>61093.282010710005</v>
      </c>
      <c r="P198" s="458">
        <v>0.10957364986400728</v>
      </c>
      <c r="Q198" s="455">
        <v>60561.04971471001</v>
      </c>
    </row>
    <row r="199" spans="1:18" ht="34.5" customHeight="1" thickBot="1" x14ac:dyDescent="0.3">
      <c r="A199" s="640"/>
      <c r="B199" s="641"/>
      <c r="C199" s="642"/>
      <c r="D199" s="230" t="s">
        <v>21</v>
      </c>
      <c r="E199" s="459">
        <v>860004.55496791005</v>
      </c>
      <c r="F199" s="459">
        <v>884004.75835890998</v>
      </c>
      <c r="G199" s="459">
        <v>35325.399127999997</v>
      </c>
      <c r="H199" s="460">
        <v>848679.35923090996</v>
      </c>
      <c r="I199" s="460">
        <v>726519.51292526012</v>
      </c>
      <c r="J199" s="461">
        <v>0.85605889317686068</v>
      </c>
      <c r="K199" s="460">
        <v>155426.01146980011</v>
      </c>
      <c r="L199" s="459">
        <v>122159.84630564984</v>
      </c>
      <c r="M199" s="459">
        <v>571093.50145545998</v>
      </c>
      <c r="N199" s="461">
        <v>0.67292022039159316</v>
      </c>
      <c r="O199" s="459">
        <v>218729.43709692999</v>
      </c>
      <c r="P199" s="462">
        <v>0.25772918207312939</v>
      </c>
      <c r="Q199" s="459">
        <v>213481.11294475003</v>
      </c>
      <c r="R199" s="113"/>
    </row>
    <row r="200" spans="1:18" ht="28.5" customHeight="1" thickBot="1" x14ac:dyDescent="0.3">
      <c r="A200" s="643"/>
      <c r="B200" s="644"/>
      <c r="C200" s="645"/>
      <c r="D200" s="493" t="s">
        <v>17</v>
      </c>
      <c r="E200" s="382">
        <v>1453388.3052819101</v>
      </c>
      <c r="F200" s="382">
        <v>1497388.50867291</v>
      </c>
      <c r="G200" s="382">
        <v>91154.645357000001</v>
      </c>
      <c r="H200" s="382">
        <v>1406233.8633159101</v>
      </c>
      <c r="I200" s="382">
        <v>1113004.24155902</v>
      </c>
      <c r="J200" s="384">
        <v>0.79147876508573589</v>
      </c>
      <c r="K200" s="383">
        <v>243667.41273305006</v>
      </c>
      <c r="L200" s="382">
        <v>293229.62175688992</v>
      </c>
      <c r="M200" s="382">
        <v>869336.82882596995</v>
      </c>
      <c r="N200" s="384">
        <v>0.61820217213093354</v>
      </c>
      <c r="O200" s="382">
        <v>279822.71910763998</v>
      </c>
      <c r="P200" s="385">
        <v>0.19898732807345137</v>
      </c>
      <c r="Q200" s="382">
        <v>274042.16265946004</v>
      </c>
      <c r="R200" s="113"/>
    </row>
    <row r="201" spans="1:18" ht="23.25" customHeight="1" x14ac:dyDescent="0.25">
      <c r="A201" s="616"/>
      <c r="B201" s="616"/>
      <c r="C201" s="616"/>
      <c r="D201" s="616"/>
      <c r="E201" s="616"/>
      <c r="F201" s="616"/>
      <c r="G201" s="616"/>
      <c r="H201" s="616"/>
      <c r="I201" s="616"/>
      <c r="J201" s="616"/>
      <c r="K201" s="616"/>
      <c r="L201" s="616"/>
      <c r="M201" s="616"/>
      <c r="N201" s="616"/>
      <c r="O201" s="616"/>
      <c r="P201" s="616"/>
    </row>
    <row r="202" spans="1:18" ht="23.25" customHeight="1" x14ac:dyDescent="0.25">
      <c r="A202" s="486"/>
      <c r="B202" s="436"/>
      <c r="C202" s="478"/>
      <c r="D202" s="491"/>
      <c r="E202" s="463"/>
      <c r="F202" s="464"/>
      <c r="G202" s="436"/>
      <c r="H202" s="464"/>
      <c r="I202" s="464"/>
      <c r="J202" s="436"/>
      <c r="K202" s="436"/>
      <c r="L202" s="436"/>
      <c r="M202" s="501"/>
      <c r="N202" s="436"/>
      <c r="O202" s="465"/>
      <c r="P202" s="436"/>
      <c r="Q202" s="465"/>
    </row>
    <row r="203" spans="1:18" ht="19.5" x14ac:dyDescent="0.4">
      <c r="A203" s="495"/>
      <c r="B203" s="466"/>
      <c r="G203" s="572"/>
      <c r="H203" s="573"/>
      <c r="I203" s="573"/>
      <c r="J203" s="141"/>
      <c r="K203" s="573"/>
      <c r="L203" s="573"/>
      <c r="M203" s="574"/>
      <c r="N203" s="575"/>
      <c r="O203" s="350"/>
      <c r="P203" s="573"/>
      <c r="Q203" s="350"/>
    </row>
    <row r="204" spans="1:18" x14ac:dyDescent="0.25">
      <c r="F204" s="1"/>
      <c r="J204" s="576"/>
      <c r="M204" s="502"/>
      <c r="N204" s="113"/>
      <c r="O204" s="467"/>
      <c r="Q204" s="467"/>
    </row>
    <row r="205" spans="1:18" x14ac:dyDescent="0.25">
      <c r="C205" s="484"/>
      <c r="F205" s="577"/>
      <c r="G205" s="22"/>
      <c r="I205" s="113"/>
      <c r="J205" s="576"/>
    </row>
    <row r="206" spans="1:18" x14ac:dyDescent="0.25">
      <c r="F206" s="414"/>
      <c r="H206" s="497"/>
      <c r="I206" s="113"/>
      <c r="J206" s="135"/>
      <c r="M206" s="502"/>
    </row>
    <row r="207" spans="1:18" x14ac:dyDescent="0.25">
      <c r="F207" s="68"/>
      <c r="G207" s="68"/>
      <c r="H207" s="22"/>
      <c r="J207" s="135"/>
    </row>
    <row r="208" spans="1:18" x14ac:dyDescent="0.25">
      <c r="F208" s="22"/>
      <c r="G208" s="68"/>
      <c r="H208" s="497"/>
      <c r="J208" s="135"/>
    </row>
    <row r="209" spans="10:10" x14ac:dyDescent="0.25">
      <c r="J209" s="135"/>
    </row>
    <row r="210" spans="10:10" x14ac:dyDescent="0.25">
      <c r="J210" s="135"/>
    </row>
    <row r="211" spans="10:10" x14ac:dyDescent="0.25">
      <c r="J211" s="135"/>
    </row>
    <row r="212" spans="10:10" x14ac:dyDescent="0.25">
      <c r="J212" s="135"/>
    </row>
    <row r="213" spans="10:10" x14ac:dyDescent="0.25">
      <c r="J213" s="135"/>
    </row>
    <row r="214" spans="10:10" x14ac:dyDescent="0.25">
      <c r="J214" s="135"/>
    </row>
    <row r="215" spans="10:10" x14ac:dyDescent="0.25">
      <c r="J215" s="135"/>
    </row>
    <row r="216" spans="10:10" x14ac:dyDescent="0.25">
      <c r="J216" s="135"/>
    </row>
    <row r="217" spans="10:10" x14ac:dyDescent="0.25">
      <c r="J217" s="135"/>
    </row>
    <row r="218" spans="10:10" x14ac:dyDescent="0.25">
      <c r="J218" s="135"/>
    </row>
    <row r="219" spans="10:10" x14ac:dyDescent="0.25">
      <c r="J219" s="135"/>
    </row>
    <row r="220" spans="10:10" x14ac:dyDescent="0.25">
      <c r="J220" s="135"/>
    </row>
    <row r="221" spans="10:10" x14ac:dyDescent="0.25">
      <c r="J221" s="135"/>
    </row>
    <row r="222" spans="10:10" x14ac:dyDescent="0.25">
      <c r="J222" s="135"/>
    </row>
    <row r="223" spans="10:10" x14ac:dyDescent="0.25">
      <c r="J223" s="135"/>
    </row>
    <row r="224" spans="10:10" x14ac:dyDescent="0.25">
      <c r="J224" s="135"/>
    </row>
    <row r="225" spans="10:10" x14ac:dyDescent="0.25">
      <c r="J225" s="135"/>
    </row>
    <row r="226" spans="10:10" x14ac:dyDescent="0.25">
      <c r="J226" s="135"/>
    </row>
    <row r="227" spans="10:10" x14ac:dyDescent="0.25">
      <c r="J227" s="135"/>
    </row>
    <row r="228" spans="10:10" x14ac:dyDescent="0.25">
      <c r="J228" s="135"/>
    </row>
    <row r="229" spans="10:10" x14ac:dyDescent="0.25">
      <c r="J229" s="135"/>
    </row>
    <row r="230" spans="10:10" x14ac:dyDescent="0.25">
      <c r="J230" s="135"/>
    </row>
    <row r="231" spans="10:10" x14ac:dyDescent="0.25">
      <c r="J231" s="135"/>
    </row>
    <row r="232" spans="10:10" x14ac:dyDescent="0.25">
      <c r="J232" s="135"/>
    </row>
    <row r="233" spans="10:10" x14ac:dyDescent="0.25">
      <c r="J233" s="135"/>
    </row>
    <row r="234" spans="10:10" x14ac:dyDescent="0.25">
      <c r="J234" s="135"/>
    </row>
    <row r="235" spans="10:10" x14ac:dyDescent="0.25">
      <c r="J235" s="135"/>
    </row>
    <row r="236" spans="10:10" x14ac:dyDescent="0.25">
      <c r="J236" s="135"/>
    </row>
    <row r="237" spans="10:10" x14ac:dyDescent="0.25">
      <c r="J237" s="135"/>
    </row>
    <row r="238" spans="10:10" x14ac:dyDescent="0.25">
      <c r="J238" s="135"/>
    </row>
    <row r="239" spans="10:10" x14ac:dyDescent="0.25">
      <c r="J239" s="135"/>
    </row>
    <row r="240" spans="10:10" x14ac:dyDescent="0.25">
      <c r="J240" s="135"/>
    </row>
    <row r="241" spans="10:10" x14ac:dyDescent="0.25">
      <c r="J241" s="135"/>
    </row>
    <row r="242" spans="10:10" x14ac:dyDescent="0.25">
      <c r="J242" s="135"/>
    </row>
    <row r="243" spans="10:10" x14ac:dyDescent="0.25">
      <c r="J243" s="135"/>
    </row>
    <row r="244" spans="10:10" x14ac:dyDescent="0.25">
      <c r="J244" s="135"/>
    </row>
    <row r="245" spans="10:10" x14ac:dyDescent="0.25">
      <c r="J245" s="135"/>
    </row>
    <row r="246" spans="10:10" x14ac:dyDescent="0.25">
      <c r="J246" s="135"/>
    </row>
    <row r="247" spans="10:10" x14ac:dyDescent="0.25">
      <c r="J247" s="135"/>
    </row>
    <row r="248" spans="10:10" x14ac:dyDescent="0.25">
      <c r="J248" s="135"/>
    </row>
    <row r="249" spans="10:10" x14ac:dyDescent="0.25">
      <c r="J249" s="135"/>
    </row>
    <row r="250" spans="10:10" x14ac:dyDescent="0.25">
      <c r="J250" s="135"/>
    </row>
    <row r="251" spans="10:10" x14ac:dyDescent="0.25">
      <c r="J251" s="135"/>
    </row>
    <row r="252" spans="10:10" x14ac:dyDescent="0.25">
      <c r="J252" s="135"/>
    </row>
    <row r="253" spans="10:10" x14ac:dyDescent="0.25">
      <c r="J253" s="135"/>
    </row>
    <row r="254" spans="10:10" x14ac:dyDescent="0.25">
      <c r="J254" s="135"/>
    </row>
    <row r="255" spans="10:10" x14ac:dyDescent="0.25">
      <c r="J255" s="135"/>
    </row>
    <row r="256" spans="10:10" x14ac:dyDescent="0.25">
      <c r="J256" s="135"/>
    </row>
    <row r="257" spans="10:10" x14ac:dyDescent="0.25">
      <c r="J257" s="135"/>
    </row>
    <row r="258" spans="10:10" x14ac:dyDescent="0.25">
      <c r="J258" s="135"/>
    </row>
    <row r="259" spans="10:10" x14ac:dyDescent="0.25">
      <c r="J259" s="135"/>
    </row>
    <row r="260" spans="10:10" x14ac:dyDescent="0.25">
      <c r="J260" s="135"/>
    </row>
    <row r="261" spans="10:10" x14ac:dyDescent="0.25">
      <c r="J261" s="135"/>
    </row>
    <row r="262" spans="10:10" x14ac:dyDescent="0.25">
      <c r="J262" s="135"/>
    </row>
    <row r="263" spans="10:10" x14ac:dyDescent="0.25">
      <c r="J263" s="135"/>
    </row>
    <row r="264" spans="10:10" x14ac:dyDescent="0.25">
      <c r="J264" s="135"/>
    </row>
    <row r="265" spans="10:10" x14ac:dyDescent="0.25">
      <c r="J265" s="135"/>
    </row>
    <row r="266" spans="10:10" x14ac:dyDescent="0.25">
      <c r="J266" s="135"/>
    </row>
    <row r="267" spans="10:10" x14ac:dyDescent="0.25">
      <c r="J267" s="135"/>
    </row>
    <row r="268" spans="10:10" x14ac:dyDescent="0.25">
      <c r="J268" s="135"/>
    </row>
    <row r="269" spans="10:10" x14ac:dyDescent="0.25">
      <c r="J269" s="135"/>
    </row>
    <row r="270" spans="10:10" x14ac:dyDescent="0.25">
      <c r="J270" s="135"/>
    </row>
    <row r="271" spans="10:10" x14ac:dyDescent="0.25">
      <c r="J271" s="135"/>
    </row>
    <row r="272" spans="10:10" x14ac:dyDescent="0.25">
      <c r="J272" s="135"/>
    </row>
    <row r="273" spans="10:10" x14ac:dyDescent="0.25">
      <c r="J273" s="135"/>
    </row>
    <row r="274" spans="10:10" x14ac:dyDescent="0.25">
      <c r="J274" s="135"/>
    </row>
    <row r="275" spans="10:10" x14ac:dyDescent="0.25">
      <c r="J275" s="135"/>
    </row>
    <row r="276" spans="10:10" x14ac:dyDescent="0.25">
      <c r="J276" s="135"/>
    </row>
    <row r="277" spans="10:10" x14ac:dyDescent="0.25">
      <c r="J277" s="135"/>
    </row>
    <row r="278" spans="10:10" x14ac:dyDescent="0.25">
      <c r="J278" s="135"/>
    </row>
    <row r="279" spans="10:10" x14ac:dyDescent="0.25">
      <c r="J279" s="135"/>
    </row>
    <row r="280" spans="10:10" x14ac:dyDescent="0.25">
      <c r="J280" s="135"/>
    </row>
    <row r="281" spans="10:10" x14ac:dyDescent="0.25">
      <c r="J281" s="135"/>
    </row>
    <row r="282" spans="10:10" x14ac:dyDescent="0.25">
      <c r="J282" s="135"/>
    </row>
    <row r="283" spans="10:10" x14ac:dyDescent="0.25">
      <c r="J283" s="135"/>
    </row>
    <row r="284" spans="10:10" x14ac:dyDescent="0.25">
      <c r="J284" s="135"/>
    </row>
    <row r="285" spans="10:10" x14ac:dyDescent="0.25">
      <c r="J285" s="135"/>
    </row>
    <row r="286" spans="10:10" x14ac:dyDescent="0.25">
      <c r="J286" s="135"/>
    </row>
  </sheetData>
  <mergeCells count="107">
    <mergeCell ref="B147:D147"/>
    <mergeCell ref="B173:D173"/>
    <mergeCell ref="B181:D181"/>
    <mergeCell ref="B185:D185"/>
    <mergeCell ref="B189:D189"/>
    <mergeCell ref="B43:D43"/>
    <mergeCell ref="B58:D58"/>
    <mergeCell ref="B65:D65"/>
    <mergeCell ref="B75:D75"/>
    <mergeCell ref="B86:D86"/>
    <mergeCell ref="B95:D95"/>
    <mergeCell ref="B100:D100"/>
    <mergeCell ref="B110:D110"/>
    <mergeCell ref="B124:D124"/>
    <mergeCell ref="B129:C129"/>
    <mergeCell ref="B130:C130"/>
    <mergeCell ref="B81:C81"/>
    <mergeCell ref="B85:C85"/>
    <mergeCell ref="B91:C91"/>
    <mergeCell ref="B94:C94"/>
    <mergeCell ref="B106:C106"/>
    <mergeCell ref="B99:C99"/>
    <mergeCell ref="B9:D9"/>
    <mergeCell ref="B12:D12"/>
    <mergeCell ref="B11:D11"/>
    <mergeCell ref="B13:D13"/>
    <mergeCell ref="A177:A181"/>
    <mergeCell ref="A184:A185"/>
    <mergeCell ref="A182:B182"/>
    <mergeCell ref="A132:P132"/>
    <mergeCell ref="B164:D164"/>
    <mergeCell ref="B135:C135"/>
    <mergeCell ref="B137:C137"/>
    <mergeCell ref="B142:C142"/>
    <mergeCell ref="B151:C151"/>
    <mergeCell ref="B158:C158"/>
    <mergeCell ref="B161:C161"/>
    <mergeCell ref="B163:C163"/>
    <mergeCell ref="B170:C170"/>
    <mergeCell ref="A125:P125"/>
    <mergeCell ref="B55:C55"/>
    <mergeCell ref="A174:P174"/>
    <mergeCell ref="A167:A173"/>
    <mergeCell ref="A148:P148"/>
    <mergeCell ref="A150:A164"/>
    <mergeCell ref="B131:D131"/>
    <mergeCell ref="B14:D14"/>
    <mergeCell ref="B57:C57"/>
    <mergeCell ref="B62:C62"/>
    <mergeCell ref="B35:D35"/>
    <mergeCell ref="B42:D42"/>
    <mergeCell ref="B49:C49"/>
    <mergeCell ref="B51:C51"/>
    <mergeCell ref="B53:C53"/>
    <mergeCell ref="B21:D21"/>
    <mergeCell ref="B27:D27"/>
    <mergeCell ref="B28:D28"/>
    <mergeCell ref="B29:D29"/>
    <mergeCell ref="B30:D30"/>
    <mergeCell ref="A2:Q2"/>
    <mergeCell ref="A4:Q4"/>
    <mergeCell ref="A5:Q5"/>
    <mergeCell ref="A165:P165"/>
    <mergeCell ref="A103:A110"/>
    <mergeCell ref="A7:A14"/>
    <mergeCell ref="A17:A30"/>
    <mergeCell ref="A33:A43"/>
    <mergeCell ref="A44:P44"/>
    <mergeCell ref="A15:P15"/>
    <mergeCell ref="A31:P31"/>
    <mergeCell ref="A78:A86"/>
    <mergeCell ref="A111:P111"/>
    <mergeCell ref="A61:A65"/>
    <mergeCell ref="A90:A95"/>
    <mergeCell ref="A59:P59"/>
    <mergeCell ref="A66:P66"/>
    <mergeCell ref="A87:P87"/>
    <mergeCell ref="B64:C64"/>
    <mergeCell ref="B69:C69"/>
    <mergeCell ref="B74:C74"/>
    <mergeCell ref="A46:A58"/>
    <mergeCell ref="A139:P139"/>
    <mergeCell ref="A141:A143"/>
    <mergeCell ref="A201:P201"/>
    <mergeCell ref="A68:A75"/>
    <mergeCell ref="A192:A193"/>
    <mergeCell ref="A188:A189"/>
    <mergeCell ref="A190:P190"/>
    <mergeCell ref="A98:A100"/>
    <mergeCell ref="A101:P101"/>
    <mergeCell ref="A194:P194"/>
    <mergeCell ref="A76:P76"/>
    <mergeCell ref="A96:P96"/>
    <mergeCell ref="A134:A138"/>
    <mergeCell ref="A127:A131"/>
    <mergeCell ref="B193:C193"/>
    <mergeCell ref="A197:C200"/>
    <mergeCell ref="B143:C143"/>
    <mergeCell ref="A146:A147"/>
    <mergeCell ref="A144:P144"/>
    <mergeCell ref="A186:B186"/>
    <mergeCell ref="B172:C172"/>
    <mergeCell ref="B115:C115"/>
    <mergeCell ref="B123:C123"/>
    <mergeCell ref="A114:A124"/>
    <mergeCell ref="B109:C109"/>
    <mergeCell ref="B138:D138"/>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30" max="15" man="1"/>
    <brk id="43" max="15" man="1"/>
    <brk id="58" max="15" man="1"/>
    <brk id="76" max="15" man="1"/>
    <brk id="96" max="15" man="1"/>
    <brk id="111" max="15" man="1"/>
    <brk id="139" max="15" man="1"/>
    <brk id="16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728"/>
      <c r="B1" s="728"/>
      <c r="C1" s="728"/>
      <c r="D1" s="728"/>
      <c r="E1" s="728"/>
      <c r="F1" s="728"/>
      <c r="G1" s="728"/>
      <c r="H1" s="728"/>
      <c r="I1" s="728"/>
      <c r="J1" s="728"/>
      <c r="K1" s="728"/>
      <c r="L1" s="728"/>
      <c r="M1" s="728"/>
      <c r="N1" s="728"/>
      <c r="O1" s="728"/>
    </row>
    <row r="2" spans="1:17" ht="29.25" customHeight="1" x14ac:dyDescent="0.25">
      <c r="A2" s="735" t="str">
        <f>+'POR DIRECCIONES'!A4:P4</f>
        <v>31 de agosto de 2024</v>
      </c>
      <c r="B2" s="736"/>
      <c r="C2" s="736"/>
      <c r="D2" s="736"/>
      <c r="E2" s="736"/>
      <c r="F2" s="736"/>
      <c r="G2" s="736"/>
      <c r="H2" s="736"/>
      <c r="I2" s="736"/>
      <c r="J2" s="736"/>
      <c r="K2" s="736"/>
      <c r="L2" s="737"/>
    </row>
    <row r="3" spans="1:17" ht="15" customHeight="1" x14ac:dyDescent="0.25">
      <c r="A3" s="738" t="s">
        <v>253</v>
      </c>
      <c r="B3" s="739"/>
      <c r="C3" s="739"/>
      <c r="D3" s="739"/>
      <c r="E3" s="739"/>
      <c r="F3" s="739"/>
      <c r="G3" s="739"/>
      <c r="H3" s="739"/>
      <c r="I3" s="739"/>
      <c r="J3" s="739"/>
      <c r="K3" s="739"/>
      <c r="L3" s="740"/>
    </row>
    <row r="4" spans="1:17" ht="15" customHeight="1" x14ac:dyDescent="0.25">
      <c r="A4" s="741"/>
      <c r="B4" s="742"/>
      <c r="C4" s="742"/>
      <c r="D4" s="742"/>
      <c r="E4" s="742"/>
      <c r="F4" s="742"/>
      <c r="G4" s="742"/>
      <c r="H4" s="742"/>
      <c r="I4" s="742"/>
      <c r="J4" s="742"/>
      <c r="K4" s="742"/>
      <c r="L4" s="743"/>
    </row>
    <row r="5" spans="1:17" ht="39" customHeight="1" x14ac:dyDescent="0.25">
      <c r="A5" s="232"/>
      <c r="J5" s="110"/>
      <c r="K5" s="110"/>
      <c r="L5" s="233"/>
    </row>
    <row r="6" spans="1:17" ht="45.75" customHeight="1" x14ac:dyDescent="0.25">
      <c r="A6" s="729" t="s">
        <v>159</v>
      </c>
      <c r="B6" s="730"/>
      <c r="C6" s="730"/>
      <c r="D6" s="730"/>
      <c r="E6" s="730"/>
      <c r="F6" s="730"/>
      <c r="G6" s="730"/>
      <c r="H6" s="730"/>
      <c r="I6" s="730"/>
      <c r="J6" s="730"/>
      <c r="K6" s="730"/>
      <c r="L6" s="731"/>
      <c r="Q6" s="58"/>
    </row>
    <row r="7" spans="1:17" ht="23.25" customHeight="1" x14ac:dyDescent="0.25">
      <c r="A7" s="729" t="s">
        <v>160</v>
      </c>
      <c r="B7" s="730"/>
      <c r="C7" s="730"/>
      <c r="D7" s="730"/>
      <c r="E7" s="730"/>
      <c r="F7" s="730"/>
      <c r="G7" s="730"/>
      <c r="H7" s="730"/>
      <c r="I7" s="730"/>
      <c r="J7" s="730"/>
      <c r="K7" s="730"/>
      <c r="L7" s="731"/>
      <c r="Q7" s="58"/>
    </row>
    <row r="8" spans="1:17" ht="129" customHeight="1" x14ac:dyDescent="0.25">
      <c r="A8" s="729" t="s">
        <v>161</v>
      </c>
      <c r="B8" s="730"/>
      <c r="C8" s="730"/>
      <c r="D8" s="730"/>
      <c r="E8" s="730"/>
      <c r="F8" s="730"/>
      <c r="G8" s="730"/>
      <c r="H8" s="730"/>
      <c r="I8" s="730"/>
      <c r="J8" s="730"/>
      <c r="K8" s="730"/>
      <c r="L8" s="731"/>
    </row>
    <row r="9" spans="1:17" ht="125.25" customHeight="1" x14ac:dyDescent="0.25">
      <c r="A9" s="729" t="s">
        <v>162</v>
      </c>
      <c r="B9" s="730"/>
      <c r="C9" s="730"/>
      <c r="D9" s="730"/>
      <c r="E9" s="730"/>
      <c r="F9" s="730"/>
      <c r="G9" s="730"/>
      <c r="H9" s="730"/>
      <c r="I9" s="730"/>
      <c r="J9" s="730"/>
      <c r="K9" s="730"/>
      <c r="L9" s="731"/>
    </row>
    <row r="10" spans="1:17" ht="69.75" customHeight="1" x14ac:dyDescent="0.25">
      <c r="A10" s="729" t="s">
        <v>163</v>
      </c>
      <c r="B10" s="730"/>
      <c r="C10" s="730"/>
      <c r="D10" s="730"/>
      <c r="E10" s="730"/>
      <c r="F10" s="730"/>
      <c r="G10" s="730"/>
      <c r="H10" s="730"/>
      <c r="I10" s="730"/>
      <c r="J10" s="730"/>
      <c r="K10" s="730"/>
      <c r="L10" s="731"/>
    </row>
    <row r="11" spans="1:17" ht="42" customHeight="1" x14ac:dyDescent="0.25">
      <c r="A11" s="729" t="s">
        <v>254</v>
      </c>
      <c r="B11" s="730"/>
      <c r="C11" s="730"/>
      <c r="D11" s="730"/>
      <c r="E11" s="730"/>
      <c r="F11" s="730"/>
      <c r="G11" s="730"/>
      <c r="H11" s="730"/>
      <c r="I11" s="730"/>
      <c r="J11" s="730"/>
      <c r="K11" s="730"/>
      <c r="L11" s="731"/>
    </row>
    <row r="12" spans="1:17" ht="71.25" customHeight="1" x14ac:dyDescent="0.25">
      <c r="A12" s="729" t="s">
        <v>164</v>
      </c>
      <c r="B12" s="730"/>
      <c r="C12" s="730"/>
      <c r="D12" s="730"/>
      <c r="E12" s="730"/>
      <c r="F12" s="730"/>
      <c r="G12" s="730"/>
      <c r="H12" s="730"/>
      <c r="I12" s="730"/>
      <c r="J12" s="730"/>
      <c r="K12" s="730"/>
      <c r="L12" s="731"/>
    </row>
    <row r="13" spans="1:17" ht="69" customHeight="1" x14ac:dyDescent="0.25">
      <c r="A13" s="732" t="s">
        <v>165</v>
      </c>
      <c r="B13" s="733"/>
      <c r="C13" s="733"/>
      <c r="D13" s="733"/>
      <c r="E13" s="733"/>
      <c r="F13" s="733"/>
      <c r="G13" s="733"/>
      <c r="H13" s="733"/>
      <c r="I13" s="733"/>
      <c r="J13" s="733"/>
      <c r="K13" s="733"/>
      <c r="L13" s="734"/>
    </row>
    <row r="14" spans="1:17" hidden="1" x14ac:dyDescent="0.25">
      <c r="A14" t="s">
        <v>255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13"/>
      <c r="F40" s="113"/>
      <c r="G40" s="113"/>
      <c r="H40" s="113"/>
    </row>
    <row r="41" spans="5:8" x14ac:dyDescent="0.25">
      <c r="E41" s="113"/>
      <c r="F41" s="113"/>
      <c r="G41" s="113"/>
      <c r="H41" s="113"/>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3" customWidth="1"/>
    <col min="2" max="2" width="11.140625" style="3" customWidth="1"/>
    <col min="3" max="3" width="16" style="3" customWidth="1"/>
    <col min="4" max="4" width="10.140625" style="3" customWidth="1"/>
    <col min="5" max="5" width="12.7109375" style="3" customWidth="1"/>
    <col min="6" max="7" width="11.5703125" style="3" customWidth="1"/>
    <col min="8" max="8" width="16.42578125" style="3" customWidth="1"/>
    <col min="9" max="9" width="11.5703125" style="3" customWidth="1"/>
    <col min="10" max="10" width="16.28515625" style="3" customWidth="1"/>
    <col min="11" max="11" width="16.42578125" style="3" customWidth="1"/>
    <col min="12" max="13" width="11.5703125" style="3" customWidth="1"/>
    <col min="14" max="14" width="17.28515625" style="3" customWidth="1"/>
    <col min="15" max="15" width="5.7109375" style="3" bestFit="1" customWidth="1"/>
    <col min="16" max="27" width="5.28515625" style="3" bestFit="1" customWidth="1"/>
    <col min="28" max="16384" width="11.42578125" style="3"/>
  </cols>
  <sheetData>
    <row r="2" spans="1:10" ht="15" customHeight="1" thickBot="1" x14ac:dyDescent="0.3">
      <c r="C2" s="7"/>
      <c r="D2" s="744" t="s">
        <v>57</v>
      </c>
      <c r="E2" s="744"/>
      <c r="F2" s="744" t="s">
        <v>120</v>
      </c>
      <c r="G2" s="744"/>
      <c r="H2" s="745" t="s">
        <v>130</v>
      </c>
      <c r="I2" s="746"/>
      <c r="J2" s="746"/>
    </row>
    <row r="3" spans="1:10" ht="25.5" customHeight="1" thickBot="1" x14ac:dyDescent="0.3">
      <c r="A3" s="139" t="s">
        <v>121</v>
      </c>
      <c r="D3" s="66" t="s">
        <v>119</v>
      </c>
      <c r="E3" s="5" t="s">
        <v>118</v>
      </c>
      <c r="F3" s="66" t="s">
        <v>119</v>
      </c>
      <c r="G3" s="5" t="s">
        <v>118</v>
      </c>
    </row>
    <row r="4" spans="1:10" x14ac:dyDescent="0.2">
      <c r="B4" s="4" t="s">
        <v>111</v>
      </c>
      <c r="C4" s="138">
        <v>861993</v>
      </c>
      <c r="D4" s="137">
        <v>0</v>
      </c>
      <c r="E4" s="6">
        <v>0.1</v>
      </c>
      <c r="F4" s="137">
        <v>0</v>
      </c>
      <c r="G4" s="6">
        <v>0</v>
      </c>
      <c r="J4" s="8"/>
    </row>
    <row r="5" spans="1:10" x14ac:dyDescent="0.2">
      <c r="B5" s="4" t="s">
        <v>117</v>
      </c>
      <c r="C5" s="138">
        <v>863051.66122291004</v>
      </c>
      <c r="D5" s="137">
        <v>0.2</v>
      </c>
      <c r="E5" s="6">
        <v>0.5</v>
      </c>
      <c r="F5" s="137">
        <v>0.2</v>
      </c>
      <c r="G5" s="6">
        <v>1.0639230827073756E-2</v>
      </c>
      <c r="J5" s="8"/>
    </row>
    <row r="6" spans="1:10" x14ac:dyDescent="0.2">
      <c r="B6" s="4"/>
      <c r="C6" s="138"/>
      <c r="D6" s="137"/>
      <c r="E6" s="6"/>
      <c r="F6" s="137"/>
      <c r="G6" s="6"/>
      <c r="J6" s="8"/>
    </row>
    <row r="7" spans="1:10" x14ac:dyDescent="0.2">
      <c r="B7" s="4"/>
      <c r="C7" s="138"/>
      <c r="D7" s="137"/>
      <c r="E7" s="6"/>
      <c r="F7" s="137"/>
      <c r="G7" s="6"/>
    </row>
    <row r="8" spans="1:10" x14ac:dyDescent="0.2">
      <c r="B8" s="4"/>
      <c r="C8" s="138"/>
      <c r="D8" s="137"/>
      <c r="E8" s="105"/>
      <c r="F8" s="137"/>
      <c r="G8" s="105"/>
      <c r="H8" s="9"/>
    </row>
    <row r="9" spans="1:10" x14ac:dyDescent="0.2">
      <c r="B9" s="4"/>
      <c r="C9" s="138"/>
      <c r="D9" s="137"/>
      <c r="E9" s="6"/>
      <c r="F9" s="137"/>
      <c r="G9" s="6"/>
      <c r="H9" s="9"/>
    </row>
    <row r="10" spans="1:10" x14ac:dyDescent="0.2">
      <c r="B10" s="4"/>
      <c r="C10" s="138"/>
      <c r="D10" s="137"/>
      <c r="E10" s="6"/>
      <c r="F10" s="137"/>
      <c r="G10" s="6"/>
    </row>
    <row r="11" spans="1:10" x14ac:dyDescent="0.2">
      <c r="B11" s="4"/>
      <c r="C11" s="138"/>
      <c r="D11" s="137"/>
      <c r="E11" s="6"/>
      <c r="F11" s="137"/>
      <c r="G11" s="6"/>
    </row>
    <row r="12" spans="1:10" x14ac:dyDescent="0.2">
      <c r="B12" s="4"/>
      <c r="C12" s="138"/>
      <c r="D12" s="137"/>
      <c r="E12" s="6"/>
      <c r="F12" s="137"/>
      <c r="G12" s="6"/>
      <c r="J12" s="69"/>
    </row>
    <row r="13" spans="1:10" x14ac:dyDescent="0.2">
      <c r="B13" s="4"/>
      <c r="C13" s="138"/>
      <c r="D13" s="137"/>
      <c r="E13" s="6"/>
      <c r="F13" s="137"/>
      <c r="G13" s="6"/>
      <c r="H13" s="9"/>
    </row>
    <row r="14" spans="1:10" ht="12" customHeight="1" x14ac:dyDescent="0.2">
      <c r="B14" s="4"/>
      <c r="C14" s="138"/>
      <c r="D14" s="137"/>
      <c r="E14" s="6"/>
      <c r="F14" s="137"/>
      <c r="G14" s="6"/>
    </row>
    <row r="15" spans="1:10" ht="15" x14ac:dyDescent="0.2">
      <c r="B15" s="4"/>
      <c r="C15" s="138"/>
      <c r="D15" s="137"/>
      <c r="E15" s="6"/>
      <c r="F15" s="137"/>
      <c r="G15" s="120"/>
    </row>
    <row r="16" spans="1:10" x14ac:dyDescent="0.2">
      <c r="C16" s="9"/>
      <c r="J16" s="67" t="s">
        <v>120</v>
      </c>
    </row>
    <row r="17" spans="1:16" ht="15.75" customHeight="1" x14ac:dyDescent="0.2"/>
    <row r="18" spans="1:16" ht="15.75" customHeight="1" x14ac:dyDescent="0.2">
      <c r="J18" s="305" t="s">
        <v>120</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7"/>
      <c r="D27" s="744" t="s">
        <v>57</v>
      </c>
      <c r="E27" s="744"/>
      <c r="F27" s="744" t="s">
        <v>120</v>
      </c>
      <c r="G27" s="744"/>
    </row>
    <row r="28" spans="1:16" ht="15.75" thickBot="1" x14ac:dyDescent="0.3">
      <c r="A28" s="139" t="s">
        <v>236</v>
      </c>
      <c r="D28" s="66" t="s">
        <v>119</v>
      </c>
      <c r="E28" s="5" t="s">
        <v>118</v>
      </c>
      <c r="F28" s="66" t="s">
        <v>119</v>
      </c>
      <c r="G28" s="5" t="s">
        <v>118</v>
      </c>
    </row>
    <row r="29" spans="1:16" ht="15" x14ac:dyDescent="0.25">
      <c r="B29" s="4" t="s">
        <v>111</v>
      </c>
      <c r="C29" s="138">
        <v>208122</v>
      </c>
      <c r="D29" s="137">
        <v>0.38</v>
      </c>
      <c r="E29" s="6">
        <v>0.03</v>
      </c>
      <c r="F29" s="137">
        <v>0</v>
      </c>
      <c r="G29" s="6">
        <v>0</v>
      </c>
      <c r="H29" s="161" t="s">
        <v>235</v>
      </c>
      <c r="I29" s="162"/>
      <c r="J29" s="162"/>
      <c r="K29" s="162"/>
      <c r="L29" s="162"/>
      <c r="M29" s="162"/>
      <c r="N29" s="162"/>
      <c r="O29" s="162"/>
      <c r="P29" s="162"/>
    </row>
    <row r="30" spans="1:16" ht="15" x14ac:dyDescent="0.25">
      <c r="B30" s="4" t="s">
        <v>248</v>
      </c>
      <c r="C30" s="138">
        <v>209181.18628291003</v>
      </c>
      <c r="D30" s="137">
        <v>0.5</v>
      </c>
      <c r="E30" s="6">
        <v>0.09</v>
      </c>
      <c r="F30" s="137">
        <v>0.02</v>
      </c>
      <c r="G30" s="6">
        <v>1.3554658003028977E-2</v>
      </c>
      <c r="H30" s="161"/>
      <c r="I30" s="162"/>
      <c r="J30" s="162"/>
      <c r="K30" s="162"/>
      <c r="L30" s="162"/>
      <c r="M30" s="162"/>
      <c r="N30" s="162"/>
      <c r="O30" s="162"/>
      <c r="P30" s="162"/>
    </row>
    <row r="31" spans="1:16" ht="15" x14ac:dyDescent="0.25">
      <c r="B31" s="4"/>
      <c r="C31" s="138"/>
      <c r="D31" s="137"/>
      <c r="E31" s="6"/>
      <c r="F31" s="137"/>
      <c r="G31" s="6"/>
      <c r="H31" s="161"/>
      <c r="I31" s="162"/>
      <c r="J31" s="162"/>
      <c r="K31" s="162"/>
      <c r="L31" s="162"/>
      <c r="M31" s="162"/>
      <c r="N31" s="162"/>
      <c r="O31" s="162"/>
      <c r="P31" s="162"/>
    </row>
    <row r="32" spans="1:16" x14ac:dyDescent="0.2">
      <c r="B32" s="4"/>
      <c r="C32" s="138"/>
      <c r="D32" s="137"/>
      <c r="E32" s="6"/>
      <c r="F32" s="137"/>
      <c r="G32" s="6"/>
    </row>
    <row r="33" spans="2:9" x14ac:dyDescent="0.2">
      <c r="B33" s="4"/>
      <c r="C33" s="138"/>
      <c r="D33" s="137"/>
      <c r="E33" s="6"/>
      <c r="F33" s="137"/>
      <c r="G33" s="6"/>
    </row>
    <row r="34" spans="2:9" x14ac:dyDescent="0.2">
      <c r="B34" s="4"/>
      <c r="C34" s="138"/>
      <c r="D34" s="137"/>
      <c r="E34" s="6"/>
      <c r="F34" s="137"/>
      <c r="G34" s="6"/>
      <c r="I34" s="67"/>
    </row>
    <row r="35" spans="2:9" x14ac:dyDescent="0.2">
      <c r="B35" s="4"/>
      <c r="C35" s="138"/>
      <c r="D35" s="137"/>
      <c r="E35" s="6"/>
      <c r="F35" s="137"/>
      <c r="G35" s="6"/>
    </row>
    <row r="36" spans="2:9" x14ac:dyDescent="0.2">
      <c r="B36" s="4"/>
      <c r="C36" s="138"/>
      <c r="D36" s="137"/>
      <c r="E36" s="6"/>
      <c r="F36" s="137"/>
      <c r="G36" s="6"/>
      <c r="I36" s="9"/>
    </row>
    <row r="37" spans="2:9" x14ac:dyDescent="0.2">
      <c r="B37" s="4"/>
      <c r="C37" s="138"/>
      <c r="D37" s="137"/>
      <c r="E37" s="6"/>
      <c r="F37" s="137"/>
      <c r="G37" s="6"/>
      <c r="H37" s="9"/>
      <c r="I37" s="9"/>
    </row>
    <row r="38" spans="2:9" x14ac:dyDescent="0.2">
      <c r="B38" s="4"/>
      <c r="C38" s="138"/>
      <c r="D38" s="137"/>
      <c r="E38" s="6"/>
      <c r="F38" s="137"/>
      <c r="G38" s="6"/>
    </row>
    <row r="39" spans="2:9" x14ac:dyDescent="0.2">
      <c r="B39" s="4"/>
      <c r="C39" s="138"/>
      <c r="D39" s="137"/>
      <c r="E39" s="6"/>
      <c r="F39" s="137"/>
      <c r="G39" s="6"/>
    </row>
    <row r="40" spans="2:9" x14ac:dyDescent="0.2">
      <c r="B40" s="4"/>
      <c r="C40" s="138"/>
      <c r="D40" s="137"/>
      <c r="E40" s="6"/>
      <c r="F40" s="137"/>
      <c r="G40" s="6"/>
    </row>
    <row r="41" spans="2:9" x14ac:dyDescent="0.2">
      <c r="B41" s="4"/>
      <c r="C41" s="138"/>
      <c r="D41" s="137"/>
      <c r="E41" s="6"/>
      <c r="F41" s="137"/>
      <c r="G41" s="6"/>
    </row>
    <row r="42" spans="2:9" x14ac:dyDescent="0.2">
      <c r="B42" s="4"/>
      <c r="C42" s="138"/>
      <c r="D42" s="137"/>
      <c r="E42" s="6"/>
      <c r="F42" s="137"/>
      <c r="G42" s="6"/>
    </row>
    <row r="43" spans="2:9" ht="15.75" customHeight="1" x14ac:dyDescent="0.2">
      <c r="B43" s="4"/>
      <c r="C43" s="138"/>
      <c r="D43" s="137"/>
      <c r="E43" s="120"/>
      <c r="F43" s="137"/>
      <c r="G43" s="120"/>
    </row>
    <row r="44" spans="2:9" ht="5.25" customHeight="1" x14ac:dyDescent="0.2"/>
    <row r="45" spans="2:9" x14ac:dyDescent="0.2">
      <c r="C45" s="9"/>
    </row>
    <row r="58" spans="1:12" ht="15" customHeight="1" thickBot="1" x14ac:dyDescent="0.25">
      <c r="C58" s="7"/>
      <c r="D58" s="744" t="s">
        <v>57</v>
      </c>
      <c r="E58" s="744"/>
      <c r="F58" s="744" t="s">
        <v>120</v>
      </c>
      <c r="G58" s="744"/>
    </row>
    <row r="59" spans="1:12" ht="15.75" thickBot="1" x14ac:dyDescent="0.3">
      <c r="A59" s="139" t="s">
        <v>237</v>
      </c>
      <c r="D59" s="66" t="s">
        <v>119</v>
      </c>
      <c r="E59" s="5" t="s">
        <v>118</v>
      </c>
      <c r="F59" s="66" t="s">
        <v>119</v>
      </c>
      <c r="G59" s="5" t="s">
        <v>118</v>
      </c>
    </row>
    <row r="60" spans="1:12" ht="15" x14ac:dyDescent="0.25">
      <c r="B60" s="4" t="s">
        <v>111</v>
      </c>
      <c r="C60" s="138">
        <v>537791</v>
      </c>
      <c r="D60" s="137">
        <v>0.38</v>
      </c>
      <c r="E60" s="6">
        <f>+'[3]CONSOLIDADO '!J21</f>
        <v>0.9249200078204346</v>
      </c>
      <c r="F60" s="137">
        <v>0</v>
      </c>
      <c r="G60" s="6">
        <f>+'[3]ALERTAS DIRECCIONES'!P27</f>
        <v>0.48251737703203379</v>
      </c>
      <c r="H60" s="161" t="s">
        <v>234</v>
      </c>
      <c r="I60" s="162"/>
      <c r="J60" s="162"/>
      <c r="K60" s="162"/>
      <c r="L60" s="67"/>
    </row>
    <row r="61" spans="1:12" ht="15" x14ac:dyDescent="0.25">
      <c r="B61" s="4" t="s">
        <v>248</v>
      </c>
      <c r="C61" s="138">
        <v>537791</v>
      </c>
      <c r="D61" s="137">
        <v>0.5</v>
      </c>
      <c r="E61" s="6">
        <v>0.53554127002633001</v>
      </c>
      <c r="F61" s="137">
        <v>0.02</v>
      </c>
      <c r="G61" s="212">
        <v>4.4816979959852307E-3</v>
      </c>
      <c r="H61" s="161"/>
      <c r="I61" s="162"/>
      <c r="J61" s="162"/>
      <c r="K61" s="162"/>
      <c r="L61" s="67"/>
    </row>
    <row r="62" spans="1:12" ht="15" x14ac:dyDescent="0.25">
      <c r="B62" s="4" t="s">
        <v>250</v>
      </c>
      <c r="C62" s="138"/>
      <c r="D62" s="137"/>
      <c r="E62" s="6"/>
      <c r="F62" s="137"/>
      <c r="G62" s="212"/>
      <c r="H62" s="161"/>
      <c r="I62" s="162"/>
      <c r="J62" s="162"/>
      <c r="K62" s="162"/>
      <c r="L62" s="67"/>
    </row>
    <row r="63" spans="1:12" x14ac:dyDescent="0.2">
      <c r="B63" s="4" t="s">
        <v>251</v>
      </c>
      <c r="C63" s="138"/>
      <c r="D63" s="137"/>
      <c r="E63" s="6"/>
      <c r="F63" s="137"/>
      <c r="G63" s="6"/>
      <c r="H63" s="9"/>
    </row>
    <row r="64" spans="1:12" x14ac:dyDescent="0.2">
      <c r="B64" s="4" t="s">
        <v>252</v>
      </c>
      <c r="C64" s="138"/>
      <c r="D64" s="137"/>
      <c r="E64" s="6"/>
      <c r="F64" s="137"/>
      <c r="G64" s="6"/>
    </row>
    <row r="65" spans="1:7" x14ac:dyDescent="0.2">
      <c r="B65" s="4" t="s">
        <v>126</v>
      </c>
      <c r="C65" s="138"/>
      <c r="D65" s="137"/>
      <c r="E65" s="6"/>
      <c r="F65" s="137"/>
      <c r="G65" s="6"/>
    </row>
    <row r="66" spans="1:7" x14ac:dyDescent="0.2">
      <c r="A66" s="9"/>
      <c r="B66" s="4" t="s">
        <v>128</v>
      </c>
      <c r="C66" s="138"/>
      <c r="D66" s="137"/>
      <c r="E66" s="6"/>
      <c r="F66" s="137"/>
      <c r="G66" s="6"/>
    </row>
    <row r="67" spans="1:7" x14ac:dyDescent="0.2">
      <c r="B67" s="4" t="s">
        <v>256</v>
      </c>
      <c r="C67" s="138"/>
      <c r="D67" s="137"/>
      <c r="E67" s="6"/>
      <c r="F67" s="137"/>
      <c r="G67" s="6"/>
    </row>
    <row r="68" spans="1:7" x14ac:dyDescent="0.2">
      <c r="B68" s="4" t="s">
        <v>257</v>
      </c>
      <c r="C68" s="138"/>
      <c r="D68" s="137"/>
      <c r="E68" s="6"/>
      <c r="F68" s="137"/>
      <c r="G68" s="6"/>
    </row>
    <row r="69" spans="1:7" x14ac:dyDescent="0.2">
      <c r="B69" s="4" t="s">
        <v>136</v>
      </c>
      <c r="C69" s="138"/>
      <c r="D69" s="137"/>
      <c r="E69" s="6"/>
      <c r="F69" s="137"/>
      <c r="G69" s="6"/>
    </row>
    <row r="70" spans="1:7" x14ac:dyDescent="0.2">
      <c r="B70" s="4" t="s">
        <v>137</v>
      </c>
      <c r="C70" s="138"/>
      <c r="D70" s="137"/>
      <c r="E70" s="6"/>
      <c r="F70" s="137"/>
      <c r="G70" s="6"/>
    </row>
    <row r="71" spans="1:7" x14ac:dyDescent="0.2">
      <c r="B71" s="4" t="s">
        <v>238</v>
      </c>
      <c r="C71" s="138"/>
      <c r="D71" s="137"/>
      <c r="E71" s="6"/>
      <c r="F71" s="137"/>
      <c r="G71" s="6"/>
    </row>
    <row r="72" spans="1:7" x14ac:dyDescent="0.2">
      <c r="B72" s="4"/>
      <c r="C72" s="138"/>
      <c r="D72" s="137"/>
      <c r="E72" s="6"/>
      <c r="F72" s="137"/>
      <c r="G72" s="6"/>
    </row>
    <row r="73" spans="1:7" x14ac:dyDescent="0.2">
      <c r="B73" s="4"/>
      <c r="C73" s="138"/>
      <c r="D73" s="137"/>
      <c r="E73" s="6"/>
      <c r="F73" s="137"/>
      <c r="G73" s="6"/>
    </row>
    <row r="74" spans="1:7" ht="15" x14ac:dyDescent="0.2">
      <c r="B74" s="4"/>
      <c r="C74" s="138"/>
      <c r="D74" s="137"/>
      <c r="E74" s="120"/>
      <c r="F74" s="137"/>
      <c r="G74" s="120"/>
    </row>
    <row r="77" spans="1:7" ht="15" x14ac:dyDescent="0.25">
      <c r="C77" s="164"/>
    </row>
    <row r="92" spans="2:14" x14ac:dyDescent="0.2">
      <c r="C92" s="3" t="s">
        <v>36</v>
      </c>
    </row>
    <row r="94" spans="2:14" ht="20.25" customHeight="1" x14ac:dyDescent="0.2">
      <c r="B94" s="273" t="s">
        <v>184</v>
      </c>
      <c r="C94" s="274" t="s">
        <v>217</v>
      </c>
      <c r="D94" s="274" t="s">
        <v>218</v>
      </c>
      <c r="E94" s="274"/>
      <c r="F94" s="274"/>
      <c r="G94" s="274"/>
      <c r="H94" s="274"/>
      <c r="I94" s="274"/>
      <c r="J94" s="274"/>
      <c r="K94" s="274"/>
      <c r="L94" s="274"/>
      <c r="M94" s="274"/>
      <c r="N94" s="307" t="s">
        <v>238</v>
      </c>
    </row>
    <row r="95" spans="2:14" ht="15.75" customHeight="1" x14ac:dyDescent="0.2">
      <c r="B95" s="275" t="s">
        <v>109</v>
      </c>
      <c r="C95" s="163">
        <v>0.38</v>
      </c>
      <c r="D95" s="163">
        <v>0.5</v>
      </c>
      <c r="E95" s="163"/>
      <c r="F95" s="163"/>
      <c r="G95" s="163"/>
      <c r="H95" s="163"/>
      <c r="I95" s="163"/>
      <c r="J95" s="163"/>
      <c r="K95" s="163"/>
      <c r="L95" s="163"/>
      <c r="M95" s="163"/>
      <c r="N95" s="59"/>
    </row>
    <row r="96" spans="2:14" ht="15.75" customHeight="1" x14ac:dyDescent="0.2">
      <c r="B96" s="514"/>
      <c r="C96" s="201"/>
      <c r="D96" s="201"/>
      <c r="E96" s="201"/>
      <c r="F96" s="202"/>
      <c r="G96" s="202"/>
      <c r="H96" s="202"/>
      <c r="I96" s="202"/>
      <c r="J96" s="202"/>
      <c r="K96" s="202"/>
      <c r="L96" s="202"/>
      <c r="M96" s="202"/>
    </row>
    <row r="97" spans="2:14" x14ac:dyDescent="0.2">
      <c r="C97" s="3" t="s">
        <v>229</v>
      </c>
    </row>
    <row r="99" spans="2:14" ht="15" x14ac:dyDescent="0.2">
      <c r="B99" s="273" t="s">
        <v>184</v>
      </c>
      <c r="C99" s="274" t="s">
        <v>217</v>
      </c>
      <c r="D99" s="274" t="s">
        <v>218</v>
      </c>
      <c r="E99" s="274" t="s">
        <v>214</v>
      </c>
      <c r="F99" s="274" t="s">
        <v>215</v>
      </c>
      <c r="G99" s="274" t="s">
        <v>131</v>
      </c>
      <c r="H99" s="274" t="s">
        <v>132</v>
      </c>
      <c r="I99" s="274" t="s">
        <v>133</v>
      </c>
      <c r="J99" s="274" t="s">
        <v>134</v>
      </c>
      <c r="K99" s="274" t="s">
        <v>135</v>
      </c>
      <c r="L99" s="274" t="s">
        <v>136</v>
      </c>
      <c r="M99" s="274" t="s">
        <v>137</v>
      </c>
      <c r="N99" s="307" t="s">
        <v>238</v>
      </c>
    </row>
    <row r="100" spans="2:14" ht="15" x14ac:dyDescent="0.2">
      <c r="B100" s="275" t="s">
        <v>109</v>
      </c>
      <c r="C100" s="163">
        <v>0</v>
      </c>
      <c r="D100" s="163">
        <v>0.02</v>
      </c>
      <c r="E100" s="163"/>
      <c r="F100" s="163"/>
      <c r="G100" s="163"/>
      <c r="H100" s="163"/>
      <c r="I100" s="163"/>
      <c r="J100" s="163"/>
      <c r="K100" s="163"/>
      <c r="L100" s="163"/>
      <c r="M100" s="163"/>
      <c r="N100" s="59"/>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10" bestFit="1" customWidth="1"/>
  </cols>
  <sheetData>
    <row r="1" spans="2:10" x14ac:dyDescent="0.25">
      <c r="B1" s="103" t="str">
        <f>+'CONSOLIDADO '!A20</f>
        <v xml:space="preserve"> Ejecución vigencia 2024. Reporte 31 de agosto de 2024</v>
      </c>
    </row>
    <row r="2" spans="2:10" ht="15" customHeight="1" thickBot="1" x14ac:dyDescent="0.3">
      <c r="D2" s="1"/>
    </row>
    <row r="3" spans="2:10" ht="25.5" customHeight="1" thickBot="1" x14ac:dyDescent="0.3">
      <c r="B3" s="747" t="str">
        <f>+'CONSOLIDADO '!A20</f>
        <v xml:space="preserve"> Ejecución vigencia 2024. Reporte 31 de agosto de 2024</v>
      </c>
      <c r="C3" s="748"/>
      <c r="D3" s="748"/>
      <c r="E3" s="748"/>
      <c r="F3" s="748"/>
      <c r="G3" s="748"/>
      <c r="H3" s="748"/>
      <c r="I3" s="748"/>
      <c r="J3" s="749"/>
    </row>
    <row r="4" spans="2:10" ht="32.25" thickBot="1" x14ac:dyDescent="0.3">
      <c r="B4" s="345" t="s">
        <v>186</v>
      </c>
      <c r="C4" s="345" t="s">
        <v>187</v>
      </c>
      <c r="D4" s="345" t="s">
        <v>220</v>
      </c>
      <c r="E4" s="345" t="s">
        <v>188</v>
      </c>
      <c r="F4" s="349" t="s">
        <v>197</v>
      </c>
      <c r="G4" s="349" t="s">
        <v>198</v>
      </c>
      <c r="H4" s="349" t="s">
        <v>199</v>
      </c>
      <c r="I4" s="349" t="s">
        <v>200</v>
      </c>
      <c r="J4" s="349" t="s">
        <v>320</v>
      </c>
    </row>
    <row r="5" spans="2:10" ht="19.5" thickBot="1" x14ac:dyDescent="0.3">
      <c r="B5" s="752" t="s">
        <v>216</v>
      </c>
      <c r="C5" s="102" t="s">
        <v>189</v>
      </c>
      <c r="D5" s="335">
        <f>+'CONSOLIDADO '!B13</f>
        <v>858542.70000000019</v>
      </c>
      <c r="E5" s="336">
        <f>+'CONSOLIDADO '!E13</f>
        <v>847217.30087200005</v>
      </c>
      <c r="F5" s="336">
        <f>+'CONSOLIDADO '!I13</f>
        <v>569737.49985755002</v>
      </c>
      <c r="G5" s="101">
        <f>+F5/E5</f>
        <v>0.67248095532414953</v>
      </c>
      <c r="H5" s="336">
        <f>+'CONSOLIDADO '!L13</f>
        <v>218644.35376493001</v>
      </c>
      <c r="I5" s="101">
        <f>+H5/E5</f>
        <v>0.25807352321522459</v>
      </c>
      <c r="J5" s="336">
        <f>+'CONSOLIDADO '!O13</f>
        <v>217821.80420427097</v>
      </c>
    </row>
    <row r="6" spans="2:10" ht="19.5" thickBot="1" x14ac:dyDescent="0.3">
      <c r="B6" s="753"/>
      <c r="C6" s="102" t="s">
        <v>192</v>
      </c>
      <c r="D6" s="335">
        <f>+'CONSOLIDADO '!B15</f>
        <v>593383.75031399983</v>
      </c>
      <c r="E6" s="336">
        <f>+'CONSOLIDADO '!E15</f>
        <v>557554.50408499979</v>
      </c>
      <c r="F6" s="336">
        <f>+'CONSOLIDADO '!I15</f>
        <v>298243.32737050991</v>
      </c>
      <c r="G6" s="101">
        <f>+F6/E6</f>
        <v>0.53491331373953421</v>
      </c>
      <c r="H6" s="336">
        <f>+'CONSOLIDADO '!L14</f>
        <v>61093.282010710005</v>
      </c>
      <c r="I6" s="101">
        <f t="shared" ref="I6:I21" si="0">+H6/E6</f>
        <v>0.10957364986400732</v>
      </c>
      <c r="J6" s="336">
        <f>+'CONSOLIDADO '!O15</f>
        <v>60561.049714709996</v>
      </c>
    </row>
    <row r="7" spans="2:10" ht="19.5" thickBot="1" x14ac:dyDescent="0.3">
      <c r="B7" s="753"/>
      <c r="C7" s="102" t="s">
        <v>190</v>
      </c>
      <c r="D7" s="335">
        <f>+'CONSOLIDADO '!B18</f>
        <v>1461.8549679100001</v>
      </c>
      <c r="E7" s="336" t="e">
        <f>+#REF!</f>
        <v>#REF!</v>
      </c>
      <c r="F7" s="336" t="e">
        <f>+#REF!</f>
        <v>#REF!</v>
      </c>
      <c r="G7" s="101">
        <f>+IF(ISERROR(F7/E7),0,F7/E7)</f>
        <v>0</v>
      </c>
      <c r="H7" s="336" t="e">
        <f>+#REF!</f>
        <v>#REF!</v>
      </c>
      <c r="I7" s="101" t="e">
        <f>+H7/E7</f>
        <v>#REF!</v>
      </c>
      <c r="J7" s="336">
        <f>+'CONSOLIDADO '!O18</f>
        <v>0</v>
      </c>
    </row>
    <row r="8" spans="2:10" ht="19.5" thickBot="1" x14ac:dyDescent="0.3">
      <c r="B8" s="754"/>
      <c r="C8" s="143" t="s">
        <v>191</v>
      </c>
      <c r="D8" s="337">
        <f>+D5+D6+D7</f>
        <v>1453388.3052819101</v>
      </c>
      <c r="E8" s="338" t="e">
        <f>+E5+E6+E7</f>
        <v>#REF!</v>
      </c>
      <c r="F8" s="338" t="e">
        <f>+F5+F6+F7</f>
        <v>#REF!</v>
      </c>
      <c r="G8" s="144" t="e">
        <f>+F8/E8</f>
        <v>#REF!</v>
      </c>
      <c r="H8" s="338" t="e">
        <f>+H5+H6+H7</f>
        <v>#REF!</v>
      </c>
      <c r="I8" s="144" t="e">
        <f t="shared" si="0"/>
        <v>#REF!</v>
      </c>
      <c r="J8" s="338">
        <f>+J5+J7+J6</f>
        <v>278382.85391898098</v>
      </c>
    </row>
    <row r="9" spans="2:10" ht="39.75" customHeight="1" thickBot="1" x14ac:dyDescent="0.3">
      <c r="B9" s="752" t="s">
        <v>193</v>
      </c>
      <c r="C9" s="102" t="s">
        <v>189</v>
      </c>
      <c r="D9" s="335" t="e">
        <f>+#REF!-#REF!</f>
        <v>#REF!</v>
      </c>
      <c r="E9" s="339" t="e">
        <f>+#REF!-#REF!</f>
        <v>#REF!</v>
      </c>
      <c r="F9" s="336" t="e">
        <f>+#REF!-#REF!</f>
        <v>#REF!</v>
      </c>
      <c r="G9" s="101" t="e">
        <f t="shared" ref="G9:G21" si="1">+F9/E9</f>
        <v>#REF!</v>
      </c>
      <c r="H9" s="336" t="e">
        <f>+#REF!-#REF!</f>
        <v>#REF!</v>
      </c>
      <c r="I9" s="101" t="e">
        <f t="shared" si="0"/>
        <v>#REF!</v>
      </c>
      <c r="J9" s="336" t="e">
        <f>+#REF!-#REF!</f>
        <v>#REF!</v>
      </c>
    </row>
    <row r="10" spans="2:10" ht="39.75" customHeight="1" thickBot="1" x14ac:dyDescent="0.3">
      <c r="B10" s="753"/>
      <c r="C10" s="203" t="s">
        <v>230</v>
      </c>
      <c r="D10" s="335" t="e">
        <f>+#REF!</f>
        <v>#REF!</v>
      </c>
      <c r="E10" s="339" t="e">
        <f>+#REF!</f>
        <v>#REF!</v>
      </c>
      <c r="F10" s="336" t="e">
        <f>+#REF!</f>
        <v>#REF!</v>
      </c>
      <c r="G10" s="101" t="e">
        <f>+F10/E10</f>
        <v>#REF!</v>
      </c>
      <c r="H10" s="336" t="e">
        <f>+#REF!</f>
        <v>#REF!</v>
      </c>
      <c r="I10" s="101" t="e">
        <f>+H10/E10</f>
        <v>#REF!</v>
      </c>
      <c r="J10" s="336" t="e">
        <f>+#REF!</f>
        <v>#REF!</v>
      </c>
    </row>
    <row r="11" spans="2:10" ht="19.5" thickBot="1" x14ac:dyDescent="0.3">
      <c r="B11" s="753"/>
      <c r="C11" s="102" t="s">
        <v>192</v>
      </c>
      <c r="D11" s="335" t="e">
        <f>+#REF!</f>
        <v>#REF!</v>
      </c>
      <c r="E11" s="336" t="e">
        <f>+#REF!</f>
        <v>#REF!</v>
      </c>
      <c r="F11" s="336" t="e">
        <f>+#REF!</f>
        <v>#REF!</v>
      </c>
      <c r="G11" s="101" t="e">
        <f t="shared" si="1"/>
        <v>#REF!</v>
      </c>
      <c r="H11" s="336" t="e">
        <f>+#REF!</f>
        <v>#REF!</v>
      </c>
      <c r="I11" s="101" t="e">
        <f t="shared" si="0"/>
        <v>#REF!</v>
      </c>
      <c r="J11" s="336" t="e">
        <f>+#REF!</f>
        <v>#REF!</v>
      </c>
    </row>
    <row r="12" spans="2:10" ht="19.5" thickBot="1" x14ac:dyDescent="0.3">
      <c r="B12" s="754"/>
      <c r="C12" s="143" t="s">
        <v>191</v>
      </c>
      <c r="D12" s="337" t="e">
        <f>+D9+D10+D11</f>
        <v>#REF!</v>
      </c>
      <c r="E12" s="337" t="e">
        <f>+E9+E10+E11</f>
        <v>#REF!</v>
      </c>
      <c r="F12" s="337" t="e">
        <f>+F9+F10+F11</f>
        <v>#REF!</v>
      </c>
      <c r="G12" s="144" t="e">
        <f t="shared" si="1"/>
        <v>#REF!</v>
      </c>
      <c r="H12" s="338" t="e">
        <f>+H9+H11+H10</f>
        <v>#REF!</v>
      </c>
      <c r="I12" s="144" t="e">
        <f>+H12/E12</f>
        <v>#REF!</v>
      </c>
      <c r="J12" s="337" t="e">
        <f>+J9+J11+J10</f>
        <v>#REF!</v>
      </c>
    </row>
    <row r="13" spans="2:10" ht="19.5" thickBot="1" x14ac:dyDescent="0.3">
      <c r="B13" s="752" t="s">
        <v>194</v>
      </c>
      <c r="C13" s="102" t="s">
        <v>189</v>
      </c>
      <c r="D13" s="335" t="e">
        <f>+#REF!</f>
        <v>#REF!</v>
      </c>
      <c r="E13" s="336" t="e">
        <f>+#REF!</f>
        <v>#REF!</v>
      </c>
      <c r="F13" s="336" t="e">
        <f>+#REF!</f>
        <v>#REF!</v>
      </c>
      <c r="G13" s="101" t="e">
        <f t="shared" si="1"/>
        <v>#REF!</v>
      </c>
      <c r="H13" s="336" t="e">
        <f>+#REF!</f>
        <v>#REF!</v>
      </c>
      <c r="I13" s="101" t="e">
        <f t="shared" si="0"/>
        <v>#REF!</v>
      </c>
      <c r="J13" s="336" t="e">
        <f>+#REF!</f>
        <v>#REF!</v>
      </c>
    </row>
    <row r="14" spans="2:10" ht="19.5" thickBot="1" x14ac:dyDescent="0.3">
      <c r="B14" s="753"/>
      <c r="C14" s="102" t="s">
        <v>192</v>
      </c>
      <c r="D14" s="335" t="e">
        <f>+#REF!</f>
        <v>#REF!</v>
      </c>
      <c r="E14" s="336" t="e">
        <f>+#REF!</f>
        <v>#REF!</v>
      </c>
      <c r="F14" s="336" t="e">
        <f>+#REF!</f>
        <v>#REF!</v>
      </c>
      <c r="G14" s="101" t="e">
        <f t="shared" si="1"/>
        <v>#REF!</v>
      </c>
      <c r="H14" s="336" t="e">
        <f>+#REF!</f>
        <v>#REF!</v>
      </c>
      <c r="I14" s="101" t="e">
        <f t="shared" si="0"/>
        <v>#REF!</v>
      </c>
      <c r="J14" s="336" t="e">
        <f>+#REF!</f>
        <v>#REF!</v>
      </c>
    </row>
    <row r="15" spans="2:10" ht="19.5" thickBot="1" x14ac:dyDescent="0.3">
      <c r="B15" s="754"/>
      <c r="C15" s="143" t="s">
        <v>191</v>
      </c>
      <c r="D15" s="337" t="e">
        <f>+D13+D14</f>
        <v>#REF!</v>
      </c>
      <c r="E15" s="338" t="e">
        <f>+E13+E14</f>
        <v>#REF!</v>
      </c>
      <c r="F15" s="338" t="e">
        <f>+F13+F14</f>
        <v>#REF!</v>
      </c>
      <c r="G15" s="144" t="e">
        <f t="shared" si="1"/>
        <v>#REF!</v>
      </c>
      <c r="H15" s="338" t="e">
        <f>+H13+H14</f>
        <v>#REF!</v>
      </c>
      <c r="I15" s="144" t="e">
        <f>+H15/E15</f>
        <v>#REF!</v>
      </c>
      <c r="J15" s="338" t="e">
        <f>+J13+J14</f>
        <v>#REF!</v>
      </c>
    </row>
    <row r="16" spans="2:10" ht="39.75" customHeight="1" thickBot="1" x14ac:dyDescent="0.3">
      <c r="B16" s="752" t="s">
        <v>195</v>
      </c>
      <c r="C16" s="102" t="s">
        <v>189</v>
      </c>
      <c r="D16" s="335" t="e">
        <f>+#REF!</f>
        <v>#REF!</v>
      </c>
      <c r="E16" s="347" t="e">
        <f>+#REF!</f>
        <v>#REF!</v>
      </c>
      <c r="F16" s="336" t="e">
        <f>+#REF!</f>
        <v>#REF!</v>
      </c>
      <c r="G16" s="101" t="e">
        <f t="shared" si="1"/>
        <v>#REF!</v>
      </c>
      <c r="H16" s="336" t="e">
        <f>+#REF!</f>
        <v>#REF!</v>
      </c>
      <c r="I16" s="101" t="e">
        <f t="shared" si="0"/>
        <v>#REF!</v>
      </c>
      <c r="J16" s="336" t="e">
        <f>+#REF!</f>
        <v>#REF!</v>
      </c>
    </row>
    <row r="17" spans="2:10" ht="19.5" thickBot="1" x14ac:dyDescent="0.3">
      <c r="B17" s="753"/>
      <c r="C17" s="102" t="s">
        <v>192</v>
      </c>
      <c r="D17" s="335" t="e">
        <f>+#REF!</f>
        <v>#REF!</v>
      </c>
      <c r="E17" s="347" t="e">
        <f>+#REF!</f>
        <v>#REF!</v>
      </c>
      <c r="F17" s="336" t="e">
        <f>+#REF!</f>
        <v>#REF!</v>
      </c>
      <c r="G17" s="101" t="e">
        <f t="shared" si="1"/>
        <v>#REF!</v>
      </c>
      <c r="H17" s="336" t="e">
        <f>+#REF!</f>
        <v>#REF!</v>
      </c>
      <c r="I17" s="101" t="e">
        <f t="shared" si="0"/>
        <v>#REF!</v>
      </c>
      <c r="J17" s="336" t="e">
        <f>+#REF!</f>
        <v>#REF!</v>
      </c>
    </row>
    <row r="18" spans="2:10" ht="19.5" thickBot="1" x14ac:dyDescent="0.3">
      <c r="B18" s="754"/>
      <c r="C18" s="143" t="s">
        <v>191</v>
      </c>
      <c r="D18" s="337" t="e">
        <f>+D16+D17</f>
        <v>#REF!</v>
      </c>
      <c r="E18" s="338" t="e">
        <f>+E16+E17</f>
        <v>#REF!</v>
      </c>
      <c r="F18" s="338" t="e">
        <f>+F16+F17</f>
        <v>#REF!</v>
      </c>
      <c r="G18" s="144" t="e">
        <f t="shared" si="1"/>
        <v>#REF!</v>
      </c>
      <c r="H18" s="338" t="e">
        <f>+H16+H17</f>
        <v>#REF!</v>
      </c>
      <c r="I18" s="144" t="e">
        <f t="shared" si="0"/>
        <v>#REF!</v>
      </c>
      <c r="J18" s="338" t="e">
        <f>+J16+J17</f>
        <v>#REF!</v>
      </c>
    </row>
    <row r="19" spans="2:10" ht="39.75" customHeight="1" thickBot="1" x14ac:dyDescent="0.3">
      <c r="B19" s="752" t="s">
        <v>196</v>
      </c>
      <c r="C19" s="102" t="s">
        <v>189</v>
      </c>
      <c r="D19" s="335" t="e">
        <f>+#REF!</f>
        <v>#REF!</v>
      </c>
      <c r="E19" s="336" t="e">
        <f>+#REF!</f>
        <v>#REF!</v>
      </c>
      <c r="F19" s="336" t="e">
        <f>+#REF!</f>
        <v>#REF!</v>
      </c>
      <c r="G19" s="101" t="e">
        <f t="shared" si="1"/>
        <v>#REF!</v>
      </c>
      <c r="H19" s="336" t="e">
        <f>+#REF!</f>
        <v>#REF!</v>
      </c>
      <c r="I19" s="101" t="e">
        <f t="shared" si="0"/>
        <v>#REF!</v>
      </c>
      <c r="J19" s="336" t="e">
        <f>+#REF!</f>
        <v>#REF!</v>
      </c>
    </row>
    <row r="20" spans="2:10" ht="19.5" thickBot="1" x14ac:dyDescent="0.3">
      <c r="B20" s="753"/>
      <c r="C20" s="102" t="s">
        <v>192</v>
      </c>
      <c r="D20" s="335" t="e">
        <f>+#REF!</f>
        <v>#REF!</v>
      </c>
      <c r="E20" s="336" t="e">
        <f>+#REF!</f>
        <v>#REF!</v>
      </c>
      <c r="F20" s="336" t="e">
        <f>+#REF!</f>
        <v>#REF!</v>
      </c>
      <c r="G20" s="101" t="e">
        <f t="shared" si="1"/>
        <v>#REF!</v>
      </c>
      <c r="H20" s="340" t="e">
        <f>+#REF!</f>
        <v>#REF!</v>
      </c>
      <c r="I20" s="101" t="e">
        <f t="shared" si="0"/>
        <v>#REF!</v>
      </c>
      <c r="J20" s="340" t="e">
        <f>+#REF!</f>
        <v>#REF!</v>
      </c>
    </row>
    <row r="21" spans="2:10" ht="19.5" thickBot="1" x14ac:dyDescent="0.3">
      <c r="B21" s="754"/>
      <c r="C21" s="143" t="s">
        <v>191</v>
      </c>
      <c r="D21" s="337" t="e">
        <f>+D19+D20</f>
        <v>#REF!</v>
      </c>
      <c r="E21" s="338" t="e">
        <f>+E19+E20</f>
        <v>#REF!</v>
      </c>
      <c r="F21" s="338" t="e">
        <f>+F19+F20</f>
        <v>#REF!</v>
      </c>
      <c r="G21" s="144" t="e">
        <f t="shared" si="1"/>
        <v>#REF!</v>
      </c>
      <c r="H21" s="338" t="e">
        <f>+H19+H20</f>
        <v>#REF!</v>
      </c>
      <c r="I21" s="144" t="e">
        <f t="shared" si="0"/>
        <v>#REF!</v>
      </c>
      <c r="J21" s="338" t="e">
        <f>+J19+J20</f>
        <v>#REF!</v>
      </c>
    </row>
    <row r="22" spans="2:10" ht="19.5" thickBot="1" x14ac:dyDescent="0.3">
      <c r="B22" s="755" t="s">
        <v>33</v>
      </c>
      <c r="C22" s="756"/>
      <c r="D22" s="348" t="e">
        <f>+D8+D12+D15+D18+D21</f>
        <v>#REF!</v>
      </c>
      <c r="E22" s="341" t="e">
        <f>+E8+E12+E15+E18+E21</f>
        <v>#REF!</v>
      </c>
      <c r="F22" s="341" t="e">
        <f>+F8+F12+F15+F18+F21</f>
        <v>#REF!</v>
      </c>
      <c r="G22" s="160" t="e">
        <f>+F22/E22</f>
        <v>#REF!</v>
      </c>
      <c r="H22" s="341" t="e">
        <f>+H8+H12+H15+H18+H21</f>
        <v>#REF!</v>
      </c>
      <c r="I22" s="160" t="e">
        <f>+H22/E22</f>
        <v>#REF!</v>
      </c>
      <c r="J22" s="341" t="e">
        <f>+J8+J12+J15+J18+J21</f>
        <v>#REF!</v>
      </c>
    </row>
    <row r="23" spans="2:10" x14ac:dyDescent="0.25">
      <c r="B23" s="750"/>
      <c r="C23" s="751"/>
      <c r="D23" s="751"/>
      <c r="E23" s="751"/>
      <c r="F23" s="751"/>
      <c r="G23" s="751"/>
      <c r="H23" s="751"/>
      <c r="I23" s="751"/>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T78"/>
  <sheetViews>
    <sheetView topLeftCell="A37" zoomScale="80" zoomScaleNormal="80" workbookViewId="0">
      <selection activeCell="Y11" sqref="Y11"/>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customWidth="1"/>
    <col min="5" max="5" width="21.140625" customWidth="1"/>
    <col min="6" max="6" width="21.5703125" hidden="1" customWidth="1"/>
    <col min="7" max="7" width="16.85546875" style="110" hidden="1" customWidth="1"/>
    <col min="8" max="8" width="20.28515625" style="110" hidden="1" customWidth="1"/>
    <col min="9" max="9" width="17.28515625" customWidth="1"/>
    <col min="10" max="10" width="15.140625" customWidth="1"/>
    <col min="11" max="11" width="17.85546875" customWidth="1"/>
    <col min="12" max="12" width="11" customWidth="1"/>
    <col min="13" max="13" width="11.42578125" customWidth="1"/>
    <col min="14" max="14" width="16.85546875" hidden="1" customWidth="1"/>
    <col min="15" max="15" width="19.7109375" customWidth="1"/>
    <col min="16" max="16" width="12.85546875" customWidth="1"/>
    <col min="17" max="17" width="18.42578125" customWidth="1"/>
    <col min="18" max="18" width="12.28515625" customWidth="1"/>
    <col min="19" max="19" width="12.140625" customWidth="1"/>
    <col min="20" max="20" width="22" hidden="1" customWidth="1"/>
    <col min="21" max="27" width="9.140625" customWidth="1"/>
  </cols>
  <sheetData>
    <row r="1" spans="1:20" ht="30.75" x14ac:dyDescent="0.25">
      <c r="A1" s="757" t="s">
        <v>204</v>
      </c>
      <c r="B1" s="758"/>
      <c r="C1" s="758"/>
      <c r="D1" s="758"/>
      <c r="E1" s="758"/>
      <c r="F1" s="758"/>
      <c r="G1" s="758"/>
      <c r="H1" s="758"/>
      <c r="I1" s="758"/>
      <c r="J1" s="758"/>
      <c r="K1" s="758"/>
      <c r="L1" s="758"/>
      <c r="M1" s="758"/>
      <c r="N1" s="758"/>
      <c r="O1" s="758"/>
      <c r="P1" s="758"/>
      <c r="Q1" s="758"/>
      <c r="R1" s="758"/>
      <c r="S1" s="758"/>
      <c r="T1" s="758"/>
    </row>
    <row r="2" spans="1:20" ht="10.5" customHeight="1" x14ac:dyDescent="0.25">
      <c r="A2" s="759"/>
      <c r="B2" s="759"/>
      <c r="C2" s="759"/>
      <c r="D2" s="759"/>
      <c r="E2" s="759"/>
      <c r="F2" s="759"/>
      <c r="G2" s="759"/>
      <c r="H2" s="759"/>
      <c r="I2" s="759"/>
      <c r="J2" s="759"/>
      <c r="K2" s="759"/>
      <c r="L2" s="759"/>
      <c r="M2" s="759"/>
      <c r="N2" s="759"/>
      <c r="O2" s="759"/>
      <c r="P2" s="759"/>
      <c r="Q2" s="759"/>
      <c r="R2" s="759"/>
      <c r="S2" s="759"/>
      <c r="T2" s="759"/>
    </row>
    <row r="3" spans="1:20" ht="17.25" customHeight="1" x14ac:dyDescent="0.25">
      <c r="A3" s="759"/>
      <c r="B3" s="759"/>
      <c r="C3" s="759"/>
      <c r="D3" s="759"/>
      <c r="E3" s="759"/>
      <c r="F3" s="759"/>
      <c r="G3" s="759"/>
      <c r="H3" s="759"/>
      <c r="I3" s="759"/>
      <c r="J3" s="759"/>
      <c r="K3" s="759"/>
      <c r="L3" s="759"/>
      <c r="M3" s="759"/>
      <c r="N3" s="759"/>
      <c r="O3" s="759"/>
      <c r="P3" s="759"/>
      <c r="Q3" s="759"/>
      <c r="R3" s="759"/>
      <c r="S3" s="759"/>
      <c r="T3" s="759"/>
    </row>
    <row r="4" spans="1:20" ht="30.75" x14ac:dyDescent="0.25">
      <c r="A4" s="757" t="s">
        <v>362</v>
      </c>
      <c r="B4" s="758"/>
      <c r="C4" s="758"/>
      <c r="D4" s="758"/>
      <c r="E4" s="758"/>
      <c r="F4" s="758"/>
      <c r="G4" s="758"/>
      <c r="H4" s="758"/>
      <c r="I4" s="758"/>
      <c r="J4" s="758"/>
      <c r="K4" s="758"/>
      <c r="L4" s="758"/>
      <c r="M4" s="758"/>
      <c r="N4" s="758"/>
      <c r="O4" s="758"/>
      <c r="P4" s="758"/>
      <c r="Q4" s="758"/>
      <c r="R4" s="758"/>
      <c r="S4" s="758"/>
      <c r="T4" s="758"/>
    </row>
    <row r="5" spans="1:20" ht="17.25" customHeight="1" x14ac:dyDescent="0.3">
      <c r="A5" s="760" t="s">
        <v>228</v>
      </c>
      <c r="B5" s="761"/>
      <c r="C5" s="761"/>
      <c r="D5" s="761"/>
      <c r="E5" s="761"/>
      <c r="F5" s="761"/>
      <c r="G5" s="761"/>
      <c r="H5" s="761"/>
      <c r="I5" s="761"/>
      <c r="J5" s="761"/>
      <c r="K5" s="761"/>
      <c r="L5" s="761"/>
      <c r="M5" s="761"/>
      <c r="N5" s="761"/>
      <c r="O5" s="761"/>
      <c r="P5" s="761"/>
      <c r="Q5" s="761"/>
      <c r="R5" s="761"/>
      <c r="S5" s="761"/>
      <c r="T5" s="761"/>
    </row>
    <row r="6" spans="1:20" ht="46.5" customHeight="1" x14ac:dyDescent="0.25">
      <c r="A6" s="775" t="s">
        <v>233</v>
      </c>
      <c r="B6" s="775"/>
      <c r="C6" s="775"/>
      <c r="D6" s="775"/>
      <c r="E6" s="775"/>
      <c r="F6" s="775"/>
      <c r="G6" s="775"/>
      <c r="H6" s="775"/>
      <c r="I6" s="775"/>
      <c r="J6" s="775"/>
      <c r="K6" s="775"/>
      <c r="L6" s="775"/>
      <c r="M6" s="775"/>
      <c r="N6" s="775"/>
      <c r="O6" s="775"/>
      <c r="P6" s="775"/>
      <c r="Q6" s="775"/>
      <c r="R6" s="775"/>
      <c r="S6" s="775"/>
      <c r="T6" s="775"/>
    </row>
    <row r="7" spans="1:20" ht="42" customHeight="1" x14ac:dyDescent="0.25">
      <c r="A7" s="239" t="s">
        <v>27</v>
      </c>
      <c r="B7" s="239" t="s">
        <v>54</v>
      </c>
      <c r="C7" s="239" t="s">
        <v>100</v>
      </c>
      <c r="D7" s="239" t="s">
        <v>359</v>
      </c>
      <c r="E7" s="239" t="s">
        <v>358</v>
      </c>
      <c r="F7" s="239" t="s">
        <v>3</v>
      </c>
      <c r="G7" s="239" t="s">
        <v>203</v>
      </c>
      <c r="H7" s="239" t="s">
        <v>14</v>
      </c>
      <c r="I7" s="239" t="s">
        <v>4</v>
      </c>
      <c r="J7" s="239" t="s">
        <v>115</v>
      </c>
      <c r="K7" s="240" t="s">
        <v>226</v>
      </c>
      <c r="L7" s="762" t="s">
        <v>106</v>
      </c>
      <c r="M7" s="762"/>
      <c r="N7" s="239" t="s">
        <v>105</v>
      </c>
      <c r="O7" s="239" t="s">
        <v>42</v>
      </c>
      <c r="P7" s="239" t="s">
        <v>116</v>
      </c>
      <c r="Q7" s="240" t="s">
        <v>107</v>
      </c>
      <c r="R7" s="773" t="s">
        <v>108</v>
      </c>
      <c r="S7" s="774"/>
      <c r="T7" s="239" t="s">
        <v>6</v>
      </c>
    </row>
    <row r="8" spans="1:20" s="61" customFormat="1" ht="63.75" customHeight="1" x14ac:dyDescent="0.3">
      <c r="A8" s="237" t="s">
        <v>173</v>
      </c>
      <c r="B8" s="170">
        <v>79753.796608999997</v>
      </c>
      <c r="C8" s="170">
        <v>79754</v>
      </c>
      <c r="D8" s="170">
        <v>5550</v>
      </c>
      <c r="E8" s="170">
        <v>74204</v>
      </c>
      <c r="F8" s="170">
        <v>66401.494138470007</v>
      </c>
      <c r="G8" s="51">
        <v>0.89485060291183771</v>
      </c>
      <c r="H8" s="170">
        <v>7802.5058615299931</v>
      </c>
      <c r="I8" s="170">
        <v>16284.704380770001</v>
      </c>
      <c r="J8" s="47">
        <v>0.21945857879319175</v>
      </c>
      <c r="K8" s="48">
        <v>0.86</v>
      </c>
      <c r="L8" s="48" t="s">
        <v>49</v>
      </c>
      <c r="M8" s="563">
        <v>0.2551843939455718</v>
      </c>
      <c r="N8" s="46">
        <v>50116.789757700004</v>
      </c>
      <c r="O8" s="46">
        <v>4303.5989790000003</v>
      </c>
      <c r="P8" s="522">
        <v>5.7996859724543152E-2</v>
      </c>
      <c r="Q8" s="53">
        <v>0.4</v>
      </c>
      <c r="R8" s="50" t="s">
        <v>49</v>
      </c>
      <c r="S8" s="238">
        <v>0.14499214931135787</v>
      </c>
      <c r="T8" s="170">
        <v>4215.3801490000005</v>
      </c>
    </row>
    <row r="9" spans="1:20" s="61" customFormat="1" ht="54.75" customHeight="1" x14ac:dyDescent="0.3">
      <c r="A9" s="237" t="s">
        <v>174</v>
      </c>
      <c r="B9" s="170">
        <v>234877.55766200001</v>
      </c>
      <c r="C9" s="170">
        <v>254877.55766200001</v>
      </c>
      <c r="D9" s="170">
        <v>26050</v>
      </c>
      <c r="E9" s="170">
        <v>228827.55766200001</v>
      </c>
      <c r="F9" s="170">
        <v>81126.162509999995</v>
      </c>
      <c r="G9" s="51">
        <v>0.35452968750307173</v>
      </c>
      <c r="H9" s="170">
        <v>147701.39515200001</v>
      </c>
      <c r="I9" s="170">
        <v>71683.069335420005</v>
      </c>
      <c r="J9" s="47">
        <v>0.31326239753562679</v>
      </c>
      <c r="K9" s="48">
        <v>0.86</v>
      </c>
      <c r="L9" s="48" t="s">
        <v>49</v>
      </c>
      <c r="M9" s="563">
        <v>0.36425860178561253</v>
      </c>
      <c r="N9" s="46">
        <v>9443.0931745799899</v>
      </c>
      <c r="O9" s="46">
        <v>27544.679408669999</v>
      </c>
      <c r="P9" s="522">
        <v>0.12037308657271123</v>
      </c>
      <c r="Q9" s="53">
        <v>0.4</v>
      </c>
      <c r="R9" s="50" t="s">
        <v>49</v>
      </c>
      <c r="S9" s="238">
        <v>0.30093271643177805</v>
      </c>
      <c r="T9" s="170">
        <v>27515.523248669997</v>
      </c>
    </row>
    <row r="10" spans="1:20" s="61" customFormat="1" ht="34.5" customHeight="1" x14ac:dyDescent="0.3">
      <c r="A10" s="237" t="s">
        <v>175</v>
      </c>
      <c r="B10" s="170">
        <v>92408.660040000002</v>
      </c>
      <c r="C10" s="170">
        <v>92408.660040000002</v>
      </c>
      <c r="D10" s="170">
        <v>8733</v>
      </c>
      <c r="E10" s="170">
        <v>83675.660040000002</v>
      </c>
      <c r="F10" s="170">
        <v>78381.638784340001</v>
      </c>
      <c r="G10" s="51">
        <v>0.93673164629798833</v>
      </c>
      <c r="H10" s="170">
        <v>5294.0212556600018</v>
      </c>
      <c r="I10" s="170">
        <v>37019.802860929994</v>
      </c>
      <c r="J10" s="47">
        <v>0.44242020730082304</v>
      </c>
      <c r="K10" s="48">
        <v>0.86</v>
      </c>
      <c r="L10" s="48" t="s">
        <v>49</v>
      </c>
      <c r="M10" s="563">
        <v>0.51444210151258496</v>
      </c>
      <c r="N10" s="46">
        <v>41361.835923410006</v>
      </c>
      <c r="O10" s="46">
        <v>10363.681641269999</v>
      </c>
      <c r="P10" s="522">
        <v>0.12385539159554622</v>
      </c>
      <c r="Q10" s="53">
        <v>0.4</v>
      </c>
      <c r="R10" s="50" t="s">
        <v>49</v>
      </c>
      <c r="S10" s="238">
        <v>0.30963847898886554</v>
      </c>
      <c r="T10" s="170">
        <v>10254.405640270001</v>
      </c>
    </row>
    <row r="11" spans="1:20" s="61" customFormat="1" ht="42" customHeight="1" x14ac:dyDescent="0.3">
      <c r="A11" s="237" t="s">
        <v>147</v>
      </c>
      <c r="B11" s="170">
        <v>72451.799999999988</v>
      </c>
      <c r="C11" s="170">
        <v>89451.8</v>
      </c>
      <c r="D11" s="170">
        <v>13417.479388</v>
      </c>
      <c r="E11" s="170">
        <v>76034.320611999996</v>
      </c>
      <c r="F11" s="170">
        <v>53226.931001860001</v>
      </c>
      <c r="G11" s="51">
        <v>0.70003822712475905</v>
      </c>
      <c r="H11" s="170">
        <v>22807.389610139995</v>
      </c>
      <c r="I11" s="170">
        <v>46286.570227610006</v>
      </c>
      <c r="J11" s="51">
        <v>0.60875891117392189</v>
      </c>
      <c r="K11" s="48">
        <v>0.86</v>
      </c>
      <c r="L11" s="52" t="s">
        <v>7</v>
      </c>
      <c r="M11" s="599">
        <v>0.70785919903944405</v>
      </c>
      <c r="N11" s="46">
        <v>6940.3607742499953</v>
      </c>
      <c r="O11" s="46">
        <v>19195.208368499996</v>
      </c>
      <c r="P11" s="523">
        <v>0.25245452598244883</v>
      </c>
      <c r="Q11" s="53">
        <v>0.4</v>
      </c>
      <c r="R11" s="50" t="s">
        <v>49</v>
      </c>
      <c r="S11" s="600">
        <v>0.63113631495612199</v>
      </c>
      <c r="T11" s="170">
        <v>19098.253870499997</v>
      </c>
    </row>
    <row r="12" spans="1:20" s="61" customFormat="1" ht="42" customHeight="1" x14ac:dyDescent="0.3">
      <c r="A12" s="237" t="s">
        <v>177</v>
      </c>
      <c r="B12" s="170">
        <v>4532.0460000000003</v>
      </c>
      <c r="C12" s="170">
        <v>4532.0460000000003</v>
      </c>
      <c r="D12" s="170">
        <v>200</v>
      </c>
      <c r="E12" s="170">
        <v>4332.0460000000003</v>
      </c>
      <c r="F12" s="170">
        <v>4214.179443</v>
      </c>
      <c r="G12" s="51">
        <v>0.972791942421664</v>
      </c>
      <c r="H12" s="170">
        <v>117.86655700000028</v>
      </c>
      <c r="I12" s="170">
        <v>1858.728975</v>
      </c>
      <c r="J12" s="51">
        <v>0.42906492105577826</v>
      </c>
      <c r="K12" s="48">
        <v>0.86</v>
      </c>
      <c r="L12" s="48" t="s">
        <v>49</v>
      </c>
      <c r="M12" s="238">
        <v>0.49891269890206774</v>
      </c>
      <c r="N12" s="46">
        <v>2355.450468</v>
      </c>
      <c r="O12" s="46">
        <v>1400.3487789999999</v>
      </c>
      <c r="P12" s="523">
        <v>0.32325344167628872</v>
      </c>
      <c r="Q12" s="53">
        <v>0.4</v>
      </c>
      <c r="R12" s="50" t="s">
        <v>7</v>
      </c>
      <c r="S12" s="601">
        <v>0.80813360419072178</v>
      </c>
      <c r="T12" s="170">
        <v>1388.7191459999999</v>
      </c>
    </row>
    <row r="13" spans="1:20" s="61" customFormat="1" ht="54" customHeight="1" x14ac:dyDescent="0.3">
      <c r="A13" s="237" t="s">
        <v>324</v>
      </c>
      <c r="B13" s="170">
        <v>74000</v>
      </c>
      <c r="C13" s="170">
        <v>74000</v>
      </c>
      <c r="D13" s="170">
        <v>17000</v>
      </c>
      <c r="E13" s="170">
        <v>57000</v>
      </c>
      <c r="F13" s="170">
        <v>16926.769436999999</v>
      </c>
      <c r="G13" s="51">
        <v>0.29696086731578947</v>
      </c>
      <c r="H13" s="170">
        <v>40073.230563000005</v>
      </c>
      <c r="I13" s="170">
        <v>15514.489975</v>
      </c>
      <c r="J13" s="51">
        <v>0.27218403464912283</v>
      </c>
      <c r="K13" s="48">
        <v>0.86</v>
      </c>
      <c r="L13" s="52" t="s">
        <v>49</v>
      </c>
      <c r="M13" s="563">
        <v>0.31649306354549167</v>
      </c>
      <c r="N13" s="46">
        <v>1412.2794619999986</v>
      </c>
      <c r="O13" s="46">
        <v>5222.9920140000004</v>
      </c>
      <c r="P13" s="523">
        <v>9.163143884210527E-2</v>
      </c>
      <c r="Q13" s="53">
        <v>0.4</v>
      </c>
      <c r="R13" s="50" t="s">
        <v>49</v>
      </c>
      <c r="S13" s="238">
        <v>0.22907859710526315</v>
      </c>
      <c r="T13" s="170">
        <v>5184.7021789999999</v>
      </c>
    </row>
    <row r="14" spans="1:20" s="61" customFormat="1" ht="42" customHeight="1" x14ac:dyDescent="0.3">
      <c r="A14" s="222" t="s">
        <v>123</v>
      </c>
      <c r="B14" s="224">
        <v>558023.86031099991</v>
      </c>
      <c r="C14" s="224">
        <v>595024.06370199996</v>
      </c>
      <c r="D14" s="226">
        <v>70950.479388000007</v>
      </c>
      <c r="E14" s="224">
        <v>524073.58431399998</v>
      </c>
      <c r="F14" s="224">
        <v>300277.17531466996</v>
      </c>
      <c r="G14" s="227">
        <v>0.57296758375586843</v>
      </c>
      <c r="H14" s="224">
        <v>223796.40899933001</v>
      </c>
      <c r="I14" s="224">
        <v>188647.36575473001</v>
      </c>
      <c r="J14" s="231">
        <v>0.35996350779951058</v>
      </c>
      <c r="K14" s="231">
        <v>0.86</v>
      </c>
      <c r="L14" s="241" t="s">
        <v>49</v>
      </c>
      <c r="M14" s="563">
        <v>0.41856221837152396</v>
      </c>
      <c r="N14" s="224">
        <v>111629.80955993995</v>
      </c>
      <c r="O14" s="225">
        <v>68030.509190439989</v>
      </c>
      <c r="P14" s="241">
        <v>0.12981098690461632</v>
      </c>
      <c r="Q14" s="231">
        <v>0.4</v>
      </c>
      <c r="R14" s="231" t="s">
        <v>49</v>
      </c>
      <c r="S14" s="238">
        <v>0.32452746726154075</v>
      </c>
      <c r="T14" s="271">
        <v>67656.984233439987</v>
      </c>
    </row>
    <row r="15" spans="1:20" s="61" customFormat="1" ht="87" x14ac:dyDescent="0.3">
      <c r="A15" s="220" t="s">
        <v>173</v>
      </c>
      <c r="B15" s="170">
        <v>25.854268019999999</v>
      </c>
      <c r="C15" s="170">
        <v>25.854268019999999</v>
      </c>
      <c r="D15" s="171">
        <v>0</v>
      </c>
      <c r="E15" s="171">
        <v>25.854268019999999</v>
      </c>
      <c r="F15" s="171">
        <v>25.854268019999999</v>
      </c>
      <c r="G15" s="51">
        <v>1</v>
      </c>
      <c r="H15" s="171">
        <v>0</v>
      </c>
      <c r="I15" s="170">
        <v>25.854268019999999</v>
      </c>
      <c r="J15" s="51">
        <v>1</v>
      </c>
      <c r="K15" s="48">
        <v>0.86</v>
      </c>
      <c r="L15" s="52" t="s">
        <v>47</v>
      </c>
      <c r="M15" s="208">
        <v>1.1627906976744187</v>
      </c>
      <c r="N15" s="46">
        <v>25.854268019999999</v>
      </c>
      <c r="O15" s="46">
        <v>0</v>
      </c>
      <c r="P15" s="523">
        <v>0</v>
      </c>
      <c r="Q15" s="235">
        <v>0.4</v>
      </c>
      <c r="R15" s="236" t="s">
        <v>49</v>
      </c>
      <c r="S15" s="561">
        <v>0</v>
      </c>
      <c r="T15" s="170">
        <v>0</v>
      </c>
    </row>
    <row r="16" spans="1:20" s="61" customFormat="1" ht="40.5" customHeight="1" thickBot="1" x14ac:dyDescent="0.35">
      <c r="A16" s="220" t="s">
        <v>174</v>
      </c>
      <c r="B16" s="170">
        <v>1283.0473948900001</v>
      </c>
      <c r="C16" s="170">
        <v>1283.0473948900001</v>
      </c>
      <c r="D16" s="171">
        <v>0</v>
      </c>
      <c r="E16" s="170">
        <v>1283.0473948900001</v>
      </c>
      <c r="F16" s="170">
        <v>1203.0473948900001</v>
      </c>
      <c r="G16" s="51">
        <v>0.93764844516374346</v>
      </c>
      <c r="H16" s="170">
        <v>80</v>
      </c>
      <c r="I16" s="170">
        <v>1177.5473298900001</v>
      </c>
      <c r="J16" s="51">
        <v>0.91777383639904841</v>
      </c>
      <c r="K16" s="48">
        <v>0.86</v>
      </c>
      <c r="L16" s="52" t="s">
        <v>47</v>
      </c>
      <c r="M16" s="208">
        <v>1.0671788795337773</v>
      </c>
      <c r="N16" s="46">
        <v>1177.5473298900001</v>
      </c>
      <c r="O16" s="46">
        <v>20.683333000000001</v>
      </c>
      <c r="P16" s="523">
        <v>1.6120474646825693E-2</v>
      </c>
      <c r="Q16" s="197">
        <v>0.4</v>
      </c>
      <c r="R16" s="165" t="s">
        <v>49</v>
      </c>
      <c r="S16" s="597">
        <v>4.0301186617064229E-2</v>
      </c>
      <c r="T16" s="170">
        <v>0</v>
      </c>
    </row>
    <row r="17" spans="1:20" s="62" customFormat="1" ht="45.75" customHeight="1" thickBot="1" x14ac:dyDescent="0.4">
      <c r="A17" s="242" t="s">
        <v>206</v>
      </c>
      <c r="B17" s="243">
        <v>1308.9016629100001</v>
      </c>
      <c r="C17" s="243">
        <v>1308.9016629100001</v>
      </c>
      <c r="D17" s="243">
        <v>0</v>
      </c>
      <c r="E17" s="243">
        <v>1308.9016629100001</v>
      </c>
      <c r="F17" s="243">
        <v>1228.9016629100001</v>
      </c>
      <c r="G17" s="244">
        <v>0.93888005320266688</v>
      </c>
      <c r="H17" s="243">
        <v>80</v>
      </c>
      <c r="I17" s="243">
        <v>1203.4015979100002</v>
      </c>
      <c r="J17" s="245">
        <v>0.91939802050106023</v>
      </c>
      <c r="K17" s="246">
        <v>0.86</v>
      </c>
      <c r="L17" s="247" t="s">
        <v>47</v>
      </c>
      <c r="M17" s="564">
        <v>1.0690674656989072</v>
      </c>
      <c r="N17" s="248">
        <v>1203.4015979100002</v>
      </c>
      <c r="O17" s="248">
        <v>20.683333000000001</v>
      </c>
      <c r="P17" s="247">
        <v>1.5802052656894043E-2</v>
      </c>
      <c r="Q17" s="246">
        <v>0.4</v>
      </c>
      <c r="R17" s="246" t="s">
        <v>49</v>
      </c>
      <c r="S17" s="598">
        <v>3.9505131642235104E-2</v>
      </c>
      <c r="T17" s="271">
        <v>0</v>
      </c>
    </row>
    <row r="18" spans="1:20" s="62" customFormat="1" ht="34.5" customHeight="1" thickBot="1" x14ac:dyDescent="0.4">
      <c r="A18" s="234" t="s">
        <v>33</v>
      </c>
      <c r="B18" s="249">
        <v>559332.76197390992</v>
      </c>
      <c r="C18" s="250">
        <v>596332.96536490996</v>
      </c>
      <c r="D18" s="249">
        <v>70950.479388000007</v>
      </c>
      <c r="E18" s="251">
        <v>525382.48597690999</v>
      </c>
      <c r="F18" s="250">
        <v>301506.07697757997</v>
      </c>
      <c r="G18" s="252">
        <v>0.57387919282644462</v>
      </c>
      <c r="H18" s="251">
        <v>223876.40899933001</v>
      </c>
      <c r="I18" s="251">
        <v>189850.76735264002</v>
      </c>
      <c r="J18" s="253">
        <v>0.36135724433148264</v>
      </c>
      <c r="K18" s="253">
        <v>0.86</v>
      </c>
      <c r="L18" s="254" t="s">
        <v>49</v>
      </c>
      <c r="M18" s="306">
        <v>0.42018284224591007</v>
      </c>
      <c r="N18" s="251">
        <v>111629.80955993995</v>
      </c>
      <c r="O18" s="255">
        <v>68051.192523439982</v>
      </c>
      <c r="P18" s="254">
        <v>0.12952695291489172</v>
      </c>
      <c r="Q18" s="253">
        <v>0.4</v>
      </c>
      <c r="R18" s="253" t="s">
        <v>49</v>
      </c>
      <c r="S18" s="213">
        <v>0.32381738228722928</v>
      </c>
      <c r="T18" s="272">
        <v>67656.984233439987</v>
      </c>
    </row>
    <row r="19" spans="1:20" ht="25.5" customHeight="1" x14ac:dyDescent="0.35">
      <c r="A19" s="45" t="s">
        <v>363</v>
      </c>
      <c r="B19" s="45"/>
      <c r="C19" s="209"/>
      <c r="D19" s="209"/>
      <c r="E19" s="114"/>
      <c r="F19" s="114"/>
      <c r="G19" s="106"/>
      <c r="H19" s="106"/>
      <c r="I19" s="45"/>
      <c r="J19" s="45"/>
      <c r="K19" s="45"/>
      <c r="L19" s="45"/>
      <c r="M19" s="45"/>
      <c r="N19" s="45"/>
      <c r="O19" s="45"/>
      <c r="P19" s="45"/>
      <c r="Q19" s="45"/>
      <c r="R19" s="45"/>
      <c r="S19" s="45"/>
      <c r="T19" s="45"/>
    </row>
    <row r="20" spans="1:20" ht="21" customHeight="1" x14ac:dyDescent="0.35">
      <c r="A20" s="167" t="s">
        <v>228</v>
      </c>
      <c r="B20" s="45"/>
      <c r="C20" s="45"/>
      <c r="D20" s="45"/>
      <c r="E20" s="114"/>
      <c r="F20" s="45"/>
      <c r="G20" s="106"/>
      <c r="H20" s="106"/>
      <c r="I20" s="45"/>
      <c r="J20" s="45"/>
      <c r="K20" s="45"/>
      <c r="L20" s="45"/>
      <c r="M20" s="45"/>
      <c r="N20" s="45"/>
      <c r="O20" s="45"/>
      <c r="P20" s="45"/>
      <c r="Q20" s="45"/>
      <c r="R20" s="45"/>
      <c r="S20" s="45"/>
      <c r="T20" s="45"/>
    </row>
    <row r="21" spans="1:20" ht="30.75" customHeight="1" x14ac:dyDescent="0.25">
      <c r="A21" s="776" t="s">
        <v>234</v>
      </c>
      <c r="B21" s="777"/>
      <c r="C21" s="777"/>
      <c r="D21" s="777"/>
      <c r="E21" s="777"/>
      <c r="F21" s="777"/>
      <c r="G21" s="777"/>
      <c r="H21" s="777"/>
      <c r="I21" s="777"/>
      <c r="J21" s="777"/>
      <c r="K21" s="777"/>
      <c r="L21" s="777"/>
      <c r="M21" s="777"/>
      <c r="N21" s="777"/>
      <c r="O21" s="777"/>
      <c r="P21" s="777"/>
      <c r="Q21" s="777"/>
      <c r="R21" s="777"/>
      <c r="S21" s="777"/>
      <c r="T21" s="777"/>
    </row>
    <row r="22" spans="1:20" ht="42.75" customHeight="1" x14ac:dyDescent="0.25">
      <c r="A22" s="239" t="s">
        <v>27</v>
      </c>
      <c r="B22" s="239" t="s">
        <v>54</v>
      </c>
      <c r="C22" s="239" t="s">
        <v>100</v>
      </c>
      <c r="D22" s="239" t="s">
        <v>359</v>
      </c>
      <c r="E22" s="239" t="s">
        <v>358</v>
      </c>
      <c r="F22" s="239" t="s">
        <v>3</v>
      </c>
      <c r="G22" s="239" t="s">
        <v>203</v>
      </c>
      <c r="H22" s="239" t="s">
        <v>14</v>
      </c>
      <c r="I22" s="239" t="s">
        <v>4</v>
      </c>
      <c r="J22" s="239" t="s">
        <v>115</v>
      </c>
      <c r="K22" s="240" t="s">
        <v>226</v>
      </c>
      <c r="L22" s="762" t="s">
        <v>106</v>
      </c>
      <c r="M22" s="762"/>
      <c r="N22" s="239" t="s">
        <v>105</v>
      </c>
      <c r="O22" s="239" t="s">
        <v>42</v>
      </c>
      <c r="P22" s="239" t="s">
        <v>116</v>
      </c>
      <c r="Q22" s="239" t="s">
        <v>107</v>
      </c>
      <c r="R22" s="778" t="s">
        <v>108</v>
      </c>
      <c r="S22" s="779"/>
      <c r="T22" s="239" t="s">
        <v>6</v>
      </c>
    </row>
    <row r="23" spans="1:20" ht="42.75" customHeight="1" x14ac:dyDescent="0.25">
      <c r="A23" s="220" t="s">
        <v>246</v>
      </c>
      <c r="B23" s="46">
        <v>527031.22673600004</v>
      </c>
      <c r="C23" s="46">
        <v>527031.22673600004</v>
      </c>
      <c r="D23" s="46">
        <v>0</v>
      </c>
      <c r="E23" s="46">
        <v>527031.22673600004</v>
      </c>
      <c r="F23" s="46">
        <v>520765.29860012006</v>
      </c>
      <c r="G23" s="51">
        <v>0.98811089776466188</v>
      </c>
      <c r="H23" s="46">
        <v>6265.9281358799781</v>
      </c>
      <c r="I23" s="46">
        <v>429658.22661712999</v>
      </c>
      <c r="J23" s="51">
        <v>0.81524244640698296</v>
      </c>
      <c r="K23" s="48">
        <v>0.86</v>
      </c>
      <c r="L23" s="52" t="s">
        <v>7</v>
      </c>
      <c r="M23" s="595">
        <v>0.9479563330313755</v>
      </c>
      <c r="N23" s="46">
        <v>91107.071982990077</v>
      </c>
      <c r="O23" s="46">
        <v>55529.74975848</v>
      </c>
      <c r="P23" s="524">
        <v>0.10536330096109449</v>
      </c>
      <c r="Q23" s="53">
        <v>0.4</v>
      </c>
      <c r="R23" s="53" t="s">
        <v>49</v>
      </c>
      <c r="S23" s="238">
        <v>0.26340825240273619</v>
      </c>
      <c r="T23" s="170">
        <v>55512.298422480002</v>
      </c>
    </row>
    <row r="24" spans="1:20" ht="59.25" customHeight="1" x14ac:dyDescent="0.25">
      <c r="A24" s="220" t="s">
        <v>176</v>
      </c>
      <c r="B24" s="46">
        <v>134274.9</v>
      </c>
      <c r="C24" s="46">
        <v>134274.9</v>
      </c>
      <c r="D24" s="46">
        <v>5500</v>
      </c>
      <c r="E24" s="46">
        <v>128774.9</v>
      </c>
      <c r="F24" s="46">
        <v>103990.52345499999</v>
      </c>
      <c r="G24" s="51">
        <v>0.80753720992988531</v>
      </c>
      <c r="H24" s="46">
        <v>24784.376545000006</v>
      </c>
      <c r="I24" s="46">
        <v>100416.08211526</v>
      </c>
      <c r="J24" s="51">
        <v>0.7797799269520691</v>
      </c>
      <c r="K24" s="48">
        <v>0.86</v>
      </c>
      <c r="L24" s="52" t="s">
        <v>7</v>
      </c>
      <c r="M24" s="595">
        <v>0.90672084529310359</v>
      </c>
      <c r="N24" s="46">
        <v>3574.4413397399912</v>
      </c>
      <c r="O24" s="46">
        <v>76798.616902259993</v>
      </c>
      <c r="P24" s="524">
        <v>0.59637877336546175</v>
      </c>
      <c r="Q24" s="53">
        <v>0.4</v>
      </c>
      <c r="R24" s="53" t="s">
        <v>47</v>
      </c>
      <c r="S24" s="308">
        <v>1.4909469334136543</v>
      </c>
      <c r="T24" s="170">
        <v>76673.269892259996</v>
      </c>
    </row>
    <row r="25" spans="1:20" s="61" customFormat="1" ht="63.75" customHeight="1" x14ac:dyDescent="0.3">
      <c r="A25" s="220" t="s">
        <v>244</v>
      </c>
      <c r="B25" s="46">
        <v>42800</v>
      </c>
      <c r="C25" s="46">
        <v>42800</v>
      </c>
      <c r="D25" s="46">
        <v>0</v>
      </c>
      <c r="E25" s="46">
        <v>42800</v>
      </c>
      <c r="F25" s="46">
        <v>40162.104051000002</v>
      </c>
      <c r="G25" s="51">
        <v>0.93836691707943931</v>
      </c>
      <c r="H25" s="46">
        <v>2637.8959489999979</v>
      </c>
      <c r="I25" s="46">
        <v>38719.958501000001</v>
      </c>
      <c r="J25" s="51">
        <v>0.90467192759345794</v>
      </c>
      <c r="K25" s="48">
        <v>0.86</v>
      </c>
      <c r="L25" s="52" t="s">
        <v>47</v>
      </c>
      <c r="M25" s="562">
        <v>1.0519441018528581</v>
      </c>
      <c r="N25" s="46">
        <v>1442.1455500000011</v>
      </c>
      <c r="O25" s="46">
        <v>4585.9999280000002</v>
      </c>
      <c r="P25" s="523">
        <v>0.10714953102803738</v>
      </c>
      <c r="Q25" s="53">
        <v>0.4</v>
      </c>
      <c r="R25" s="53" t="s">
        <v>49</v>
      </c>
      <c r="S25" s="238">
        <v>0.26787382757009343</v>
      </c>
      <c r="T25" s="170">
        <v>4474.9863569999998</v>
      </c>
    </row>
    <row r="26" spans="1:20" s="61" customFormat="1" ht="99.75" customHeight="1" x14ac:dyDescent="0.3">
      <c r="A26" s="220" t="s">
        <v>245</v>
      </c>
      <c r="B26" s="46">
        <v>38785.800000000003</v>
      </c>
      <c r="C26" s="46">
        <v>45785.8</v>
      </c>
      <c r="D26" s="46">
        <v>4078.3053789999999</v>
      </c>
      <c r="E26" s="46">
        <v>41707.494621000005</v>
      </c>
      <c r="F26" s="46">
        <v>19358.348274</v>
      </c>
      <c r="G26" s="51">
        <v>0.46414555585060102</v>
      </c>
      <c r="H26" s="46">
        <v>22349.146347000005</v>
      </c>
      <c r="I26" s="46">
        <v>13113.389354999999</v>
      </c>
      <c r="J26" s="51">
        <v>0.31441326011458187</v>
      </c>
      <c r="K26" s="48">
        <v>0.86</v>
      </c>
      <c r="L26" s="52" t="s">
        <v>49</v>
      </c>
      <c r="M26" s="565">
        <v>0.36559681408672312</v>
      </c>
      <c r="N26" s="46">
        <v>6244.9589190000006</v>
      </c>
      <c r="O26" s="46">
        <v>6500.0403569999999</v>
      </c>
      <c r="P26" s="523">
        <v>0.15584825739513938</v>
      </c>
      <c r="Q26" s="53">
        <v>0.4</v>
      </c>
      <c r="R26" s="53" t="s">
        <v>49</v>
      </c>
      <c r="S26" s="238">
        <v>0.38962064348784842</v>
      </c>
      <c r="T26" s="170">
        <v>6258.923229</v>
      </c>
    </row>
    <row r="27" spans="1:20" s="61" customFormat="1" ht="42" customHeight="1" x14ac:dyDescent="0.3">
      <c r="A27" s="220" t="s">
        <v>210</v>
      </c>
      <c r="B27" s="46">
        <v>4500</v>
      </c>
      <c r="C27" s="46">
        <v>4500</v>
      </c>
      <c r="D27" s="46">
        <v>100</v>
      </c>
      <c r="E27" s="46">
        <v>4400</v>
      </c>
      <c r="F27" s="46">
        <v>3292.4484001000001</v>
      </c>
      <c r="G27" s="51">
        <v>0.74828372729545456</v>
      </c>
      <c r="H27" s="46">
        <v>1107.5515998999999</v>
      </c>
      <c r="I27" s="46">
        <v>2650.3483590999999</v>
      </c>
      <c r="J27" s="51">
        <v>0.60235189979545456</v>
      </c>
      <c r="K27" s="48">
        <v>0.86</v>
      </c>
      <c r="L27" s="52" t="s">
        <v>7</v>
      </c>
      <c r="M27" s="595">
        <v>0.70040918580866807</v>
      </c>
      <c r="N27" s="46">
        <v>642.10004100000015</v>
      </c>
      <c r="O27" s="46">
        <v>1628.3939390799999</v>
      </c>
      <c r="P27" s="523">
        <v>0.37008953160909086</v>
      </c>
      <c r="Q27" s="53">
        <v>0.4</v>
      </c>
      <c r="R27" s="50" t="s">
        <v>7</v>
      </c>
      <c r="S27" s="602">
        <v>0.92522382902272715</v>
      </c>
      <c r="T27" s="170">
        <v>1628.3939390799999</v>
      </c>
    </row>
    <row r="28" spans="1:20" s="61" customFormat="1" ht="42" customHeight="1" x14ac:dyDescent="0.3">
      <c r="A28" s="234" t="s">
        <v>33</v>
      </c>
      <c r="B28" s="251">
        <v>747391.92673600011</v>
      </c>
      <c r="C28" s="251">
        <v>754391.92673600011</v>
      </c>
      <c r="D28" s="251">
        <v>9678.3053789999994</v>
      </c>
      <c r="E28" s="251">
        <v>744713.62135700008</v>
      </c>
      <c r="F28" s="251">
        <v>687568.72278021998</v>
      </c>
      <c r="G28" s="252">
        <v>0.9232659415136627</v>
      </c>
      <c r="H28" s="251">
        <v>57144.898576780106</v>
      </c>
      <c r="I28" s="251">
        <v>584558.00494748994</v>
      </c>
      <c r="J28" s="253">
        <v>0.78494335028050344</v>
      </c>
      <c r="K28" s="253">
        <v>0.86</v>
      </c>
      <c r="L28" s="254" t="s">
        <v>7</v>
      </c>
      <c r="M28" s="596">
        <v>0.9127248259075621</v>
      </c>
      <c r="N28" s="251">
        <v>103010.71783273006</v>
      </c>
      <c r="O28" s="255">
        <v>145042.80088482</v>
      </c>
      <c r="P28" s="254">
        <v>0.19476319047384461</v>
      </c>
      <c r="Q28" s="253">
        <v>0.4</v>
      </c>
      <c r="R28" s="253" t="s">
        <v>49</v>
      </c>
      <c r="S28" s="238">
        <v>0.48690797618461151</v>
      </c>
      <c r="T28" s="272">
        <v>144547.87183982</v>
      </c>
    </row>
    <row r="29" spans="1:20" ht="30.75" customHeight="1" x14ac:dyDescent="0.25">
      <c r="A29" s="772" t="s">
        <v>363</v>
      </c>
      <c r="B29" s="772"/>
      <c r="C29" s="772"/>
      <c r="D29" s="772"/>
      <c r="E29" s="772"/>
      <c r="F29" s="772"/>
      <c r="G29" s="772"/>
      <c r="H29" s="772"/>
      <c r="I29" s="772"/>
      <c r="J29" s="772"/>
      <c r="K29" s="772"/>
      <c r="L29" s="772"/>
      <c r="M29" s="772"/>
      <c r="N29" s="772"/>
      <c r="O29" s="772"/>
      <c r="P29" s="772"/>
      <c r="Q29" s="166"/>
      <c r="R29" s="166"/>
      <c r="S29" s="166"/>
    </row>
    <row r="30" spans="1:20" ht="27" customHeight="1" x14ac:dyDescent="0.35">
      <c r="A30" s="167" t="s">
        <v>228</v>
      </c>
      <c r="B30" s="45"/>
      <c r="C30" s="45"/>
      <c r="D30" s="45"/>
      <c r="E30" s="168"/>
      <c r="F30" s="45"/>
      <c r="G30" s="106"/>
      <c r="H30" s="106"/>
      <c r="I30" s="209"/>
      <c r="J30" s="45"/>
      <c r="K30" s="45"/>
      <c r="L30" s="45"/>
      <c r="M30" s="45"/>
      <c r="N30" s="45"/>
      <c r="O30" s="209"/>
      <c r="P30" s="45"/>
      <c r="Q30" s="45"/>
      <c r="R30" s="45"/>
      <c r="S30" s="45"/>
      <c r="T30" s="45"/>
    </row>
    <row r="31" spans="1:20" ht="30" customHeight="1" x14ac:dyDescent="0.25">
      <c r="A31" s="769" t="s">
        <v>247</v>
      </c>
      <c r="B31" s="770"/>
      <c r="C31" s="770"/>
      <c r="D31" s="770"/>
      <c r="E31" s="770"/>
      <c r="F31" s="770"/>
      <c r="G31" s="770"/>
      <c r="H31" s="770"/>
      <c r="I31" s="770"/>
      <c r="J31" s="770"/>
      <c r="K31" s="770"/>
      <c r="L31" s="770"/>
      <c r="M31" s="770"/>
      <c r="N31" s="770"/>
      <c r="O31" s="770"/>
      <c r="P31" s="770"/>
      <c r="Q31" s="770"/>
      <c r="R31" s="770"/>
      <c r="S31" s="770"/>
      <c r="T31" s="771"/>
    </row>
    <row r="32" spans="1:20" ht="66.75" customHeight="1" x14ac:dyDescent="0.25">
      <c r="A32" s="239" t="s">
        <v>27</v>
      </c>
      <c r="B32" s="239" t="s">
        <v>54</v>
      </c>
      <c r="C32" s="239" t="s">
        <v>100</v>
      </c>
      <c r="D32" s="239" t="s">
        <v>359</v>
      </c>
      <c r="E32" s="239" t="s">
        <v>358</v>
      </c>
      <c r="F32" s="239" t="s">
        <v>3</v>
      </c>
      <c r="G32" s="239" t="s">
        <v>203</v>
      </c>
      <c r="H32" s="239" t="s">
        <v>14</v>
      </c>
      <c r="I32" s="239" t="s">
        <v>4</v>
      </c>
      <c r="J32" s="239" t="s">
        <v>115</v>
      </c>
      <c r="K32" s="240" t="s">
        <v>226</v>
      </c>
      <c r="L32" s="762" t="s">
        <v>106</v>
      </c>
      <c r="M32" s="762"/>
      <c r="N32" s="239" t="s">
        <v>105</v>
      </c>
      <c r="O32" s="239" t="s">
        <v>42</v>
      </c>
      <c r="P32" s="239" t="s">
        <v>116</v>
      </c>
      <c r="Q32" s="239" t="s">
        <v>107</v>
      </c>
      <c r="R32" s="778" t="s">
        <v>108</v>
      </c>
      <c r="S32" s="779"/>
      <c r="T32" s="239" t="s">
        <v>6</v>
      </c>
    </row>
    <row r="33" spans="1:20" s="61" customFormat="1" ht="39.75" customHeight="1" x14ac:dyDescent="0.3">
      <c r="A33" s="220" t="s">
        <v>180</v>
      </c>
      <c r="B33" s="46">
        <v>13845.493998</v>
      </c>
      <c r="C33" s="46">
        <v>13845.493998</v>
      </c>
      <c r="D33" s="46">
        <v>1200</v>
      </c>
      <c r="E33" s="46">
        <v>12645.493998</v>
      </c>
      <c r="F33" s="46">
        <v>11319.316600900002</v>
      </c>
      <c r="G33" s="51">
        <v>0.89512648558373875</v>
      </c>
      <c r="H33" s="46">
        <v>1326.1773970999984</v>
      </c>
      <c r="I33" s="46">
        <v>6427.5794897300011</v>
      </c>
      <c r="J33" s="51">
        <v>0.508290106400476</v>
      </c>
      <c r="K33" s="48">
        <v>0.86</v>
      </c>
      <c r="L33" s="52" t="s">
        <v>49</v>
      </c>
      <c r="M33" s="566">
        <v>0.591035007442414</v>
      </c>
      <c r="N33" s="49">
        <v>4891.7371111700004</v>
      </c>
      <c r="O33" s="46">
        <v>3644.90580464</v>
      </c>
      <c r="P33" s="523">
        <v>0.28823751806109554</v>
      </c>
      <c r="Q33" s="326">
        <v>0.4</v>
      </c>
      <c r="R33" s="236" t="s">
        <v>7</v>
      </c>
      <c r="S33" s="569">
        <v>0.7205937951527388</v>
      </c>
      <c r="T33" s="170">
        <v>3478.1422571400003</v>
      </c>
    </row>
    <row r="34" spans="1:20" s="61" customFormat="1" ht="39.75" customHeight="1" x14ac:dyDescent="0.3">
      <c r="A34" s="220" t="s">
        <v>325</v>
      </c>
      <c r="B34" s="46">
        <v>10010.239439000001</v>
      </c>
      <c r="C34" s="46">
        <v>10010.239439000001</v>
      </c>
      <c r="D34" s="46">
        <v>400</v>
      </c>
      <c r="E34" s="46">
        <v>9610.2394390000009</v>
      </c>
      <c r="F34" s="46">
        <v>6634.6091419999993</v>
      </c>
      <c r="G34" s="51">
        <v>0.69036876595140984</v>
      </c>
      <c r="H34" s="46">
        <v>2975.6302970000015</v>
      </c>
      <c r="I34" s="46">
        <v>6314.0602590000008</v>
      </c>
      <c r="J34" s="51">
        <v>0.65701383395053203</v>
      </c>
      <c r="K34" s="48">
        <v>0.86</v>
      </c>
      <c r="L34" s="52" t="s">
        <v>7</v>
      </c>
      <c r="M34" s="567">
        <v>0.76396957436108381</v>
      </c>
      <c r="N34" s="49">
        <v>320.54888299999857</v>
      </c>
      <c r="O34" s="46">
        <v>2413.5896971699999</v>
      </c>
      <c r="P34" s="523">
        <v>0.2511477172332709</v>
      </c>
      <c r="Q34" s="326">
        <v>0.4</v>
      </c>
      <c r="R34" s="236" t="s">
        <v>49</v>
      </c>
      <c r="S34" s="603">
        <v>0.62786929308317718</v>
      </c>
      <c r="T34" s="170">
        <v>2403.2896971700002</v>
      </c>
    </row>
    <row r="35" spans="1:20" s="61" customFormat="1" ht="21.75" x14ac:dyDescent="0.3">
      <c r="A35" s="220" t="s">
        <v>26</v>
      </c>
      <c r="B35" s="46">
        <v>6152.953305</v>
      </c>
      <c r="C35" s="46">
        <v>6152.953305</v>
      </c>
      <c r="D35" s="46">
        <v>100</v>
      </c>
      <c r="E35" s="46">
        <v>6052.953305</v>
      </c>
      <c r="F35" s="46">
        <v>5165.087371210001</v>
      </c>
      <c r="G35" s="51">
        <v>0.8533169034929472</v>
      </c>
      <c r="H35" s="46">
        <v>887.86593378999896</v>
      </c>
      <c r="I35" s="46">
        <v>5071.5015562000008</v>
      </c>
      <c r="J35" s="51">
        <v>0.83785572110901996</v>
      </c>
      <c r="K35" s="65">
        <v>0.86</v>
      </c>
      <c r="L35" s="65" t="s">
        <v>7</v>
      </c>
      <c r="M35" s="599">
        <v>0.97425083849886041</v>
      </c>
      <c r="N35" s="49">
        <v>93.58581501000026</v>
      </c>
      <c r="O35" s="46">
        <v>2917.4442763300003</v>
      </c>
      <c r="P35" s="523">
        <v>0.48198691272243349</v>
      </c>
      <c r="Q35" s="256">
        <v>0.4</v>
      </c>
      <c r="R35" s="53" t="s">
        <v>47</v>
      </c>
      <c r="S35" s="327">
        <v>1.2049672818060837</v>
      </c>
      <c r="T35" s="170">
        <v>2674.4305143299998</v>
      </c>
    </row>
    <row r="36" spans="1:20" s="61" customFormat="1" ht="43.5" x14ac:dyDescent="0.3">
      <c r="A36" s="220" t="s">
        <v>239</v>
      </c>
      <c r="B36" s="46">
        <v>10674.472636999999</v>
      </c>
      <c r="C36" s="46">
        <v>10674.472636999999</v>
      </c>
      <c r="D36" s="46">
        <v>50</v>
      </c>
      <c r="E36" s="46">
        <v>10624.472636999999</v>
      </c>
      <c r="F36" s="46">
        <v>10616.226368</v>
      </c>
      <c r="G36" s="51">
        <v>0.99922384204075398</v>
      </c>
      <c r="H36" s="46">
        <v>8.2462689999993017</v>
      </c>
      <c r="I36" s="46">
        <v>10157.091458999999</v>
      </c>
      <c r="J36" s="51">
        <v>0.95600899979050891</v>
      </c>
      <c r="K36" s="48">
        <v>0.86</v>
      </c>
      <c r="L36" s="52" t="s">
        <v>47</v>
      </c>
      <c r="M36" s="208">
        <v>1.1116383718494289</v>
      </c>
      <c r="N36" s="49">
        <v>459.13490900000033</v>
      </c>
      <c r="O36" s="46">
        <v>4338.21328584</v>
      </c>
      <c r="P36" s="523">
        <v>0.40832269365841845</v>
      </c>
      <c r="Q36" s="256">
        <v>0.4</v>
      </c>
      <c r="R36" s="52" t="s">
        <v>47</v>
      </c>
      <c r="S36" s="308">
        <v>1.0208067341460461</v>
      </c>
      <c r="T36" s="170">
        <v>4337.32923484</v>
      </c>
    </row>
    <row r="37" spans="1:20" s="61" customFormat="1" ht="21.75" x14ac:dyDescent="0.3">
      <c r="A37" s="220" t="s">
        <v>361</v>
      </c>
      <c r="B37" s="46">
        <v>4500</v>
      </c>
      <c r="C37" s="46">
        <v>4500</v>
      </c>
      <c r="D37" s="46">
        <v>2500</v>
      </c>
      <c r="E37" s="46">
        <v>2000</v>
      </c>
      <c r="F37" s="46">
        <v>1099.8628886600002</v>
      </c>
      <c r="G37" s="51">
        <v>0.54993144433000007</v>
      </c>
      <c r="H37" s="46">
        <v>900.13711133999982</v>
      </c>
      <c r="I37" s="46">
        <v>865.54163200000005</v>
      </c>
      <c r="J37" s="51">
        <v>0.432770816</v>
      </c>
      <c r="K37" s="763" t="s">
        <v>30</v>
      </c>
      <c r="L37" s="763" t="s">
        <v>221</v>
      </c>
      <c r="M37" s="763"/>
      <c r="N37" s="49">
        <v>234.32125666000013</v>
      </c>
      <c r="O37" s="46">
        <v>865.54163200000005</v>
      </c>
      <c r="P37" s="523">
        <v>0.432770816</v>
      </c>
      <c r="Q37" s="780" t="s">
        <v>30</v>
      </c>
      <c r="R37" s="781">
        <v>2.8627749123745497E-2</v>
      </c>
      <c r="S37" s="781">
        <v>2.8627749123745497E-2</v>
      </c>
      <c r="T37" s="170">
        <v>0</v>
      </c>
    </row>
    <row r="38" spans="1:20" s="62" customFormat="1" ht="24.75" x14ac:dyDescent="0.35">
      <c r="A38" s="222" t="s">
        <v>24</v>
      </c>
      <c r="B38" s="223">
        <v>45183.159379000004</v>
      </c>
      <c r="C38" s="224">
        <v>45183.159379000004</v>
      </c>
      <c r="D38" s="225">
        <v>4250</v>
      </c>
      <c r="E38" s="224">
        <v>40933.159379000004</v>
      </c>
      <c r="F38" s="224">
        <v>34835.102370770001</v>
      </c>
      <c r="G38" s="227">
        <v>0.85102403281974615</v>
      </c>
      <c r="H38" s="224">
        <v>6098.0570082300037</v>
      </c>
      <c r="I38" s="224">
        <v>28835.774395930002</v>
      </c>
      <c r="J38" s="231">
        <v>0.7044600229593726</v>
      </c>
      <c r="K38" s="231">
        <v>0.86</v>
      </c>
      <c r="L38" s="221" t="s">
        <v>7</v>
      </c>
      <c r="M38" s="568">
        <v>0.81913956158066581</v>
      </c>
      <c r="N38" s="257">
        <v>5999.32797484</v>
      </c>
      <c r="O38" s="225">
        <v>14179.694695980001</v>
      </c>
      <c r="P38" s="241">
        <v>0.34641095168565533</v>
      </c>
      <c r="Q38" s="231">
        <v>0.4</v>
      </c>
      <c r="R38" s="52" t="s">
        <v>7</v>
      </c>
      <c r="S38" s="602">
        <v>0.8660273792141383</v>
      </c>
      <c r="T38" s="271">
        <v>12893.191703479999</v>
      </c>
    </row>
    <row r="39" spans="1:20" ht="15" customHeight="1" x14ac:dyDescent="0.25">
      <c r="A39" s="772" t="s">
        <v>363</v>
      </c>
      <c r="B39" s="772"/>
      <c r="C39" s="772"/>
      <c r="D39" s="772"/>
      <c r="E39" s="772"/>
      <c r="F39" s="772"/>
      <c r="G39" s="772"/>
      <c r="H39" s="772"/>
      <c r="I39" s="772"/>
      <c r="J39" s="772"/>
      <c r="K39" s="772"/>
      <c r="L39" s="772"/>
      <c r="M39" s="772"/>
      <c r="N39" s="772"/>
      <c r="O39" s="772"/>
      <c r="P39" s="772"/>
      <c r="Q39" s="177"/>
      <c r="R39" s="177"/>
      <c r="S39" s="177"/>
    </row>
    <row r="40" spans="1:20" ht="27" customHeight="1" x14ac:dyDescent="0.35">
      <c r="A40" s="167" t="s">
        <v>228</v>
      </c>
      <c r="B40" s="45"/>
      <c r="C40" s="45"/>
      <c r="D40" s="45"/>
      <c r="E40" s="168"/>
      <c r="F40" s="45"/>
      <c r="G40" s="106"/>
      <c r="H40" s="106"/>
      <c r="I40" s="45"/>
      <c r="J40" s="45"/>
      <c r="K40" s="45"/>
      <c r="L40" s="45"/>
      <c r="M40" s="45"/>
      <c r="N40" s="45"/>
      <c r="O40" s="45"/>
      <c r="P40" s="45"/>
      <c r="Q40" s="45"/>
      <c r="R40" s="45"/>
      <c r="S40" s="45"/>
      <c r="T40" s="45"/>
    </row>
    <row r="41" spans="1:20" ht="25.5" customHeight="1" x14ac:dyDescent="0.25">
      <c r="A41" s="769" t="s">
        <v>140</v>
      </c>
      <c r="B41" s="770"/>
      <c r="C41" s="770"/>
      <c r="D41" s="770"/>
      <c r="E41" s="770"/>
      <c r="F41" s="770"/>
      <c r="G41" s="770"/>
      <c r="H41" s="770"/>
      <c r="I41" s="770"/>
      <c r="J41" s="770"/>
      <c r="K41" s="770"/>
      <c r="L41" s="770"/>
      <c r="M41" s="770"/>
      <c r="N41" s="770"/>
      <c r="O41" s="770"/>
      <c r="P41" s="770"/>
      <c r="Q41" s="770"/>
      <c r="R41" s="770"/>
      <c r="S41" s="770"/>
      <c r="T41" s="771"/>
    </row>
    <row r="42" spans="1:20" ht="42.75" customHeight="1" x14ac:dyDescent="0.25">
      <c r="A42" s="239" t="s">
        <v>27</v>
      </c>
      <c r="B42" s="239" t="s">
        <v>54</v>
      </c>
      <c r="C42" s="239" t="s">
        <v>100</v>
      </c>
      <c r="D42" s="239" t="s">
        <v>359</v>
      </c>
      <c r="E42" s="239" t="s">
        <v>358</v>
      </c>
      <c r="F42" s="239" t="s">
        <v>3</v>
      </c>
      <c r="G42" s="239" t="s">
        <v>203</v>
      </c>
      <c r="H42" s="239" t="s">
        <v>14</v>
      </c>
      <c r="I42" s="239" t="s">
        <v>4</v>
      </c>
      <c r="J42" s="239" t="s">
        <v>115</v>
      </c>
      <c r="K42" s="240" t="s">
        <v>226</v>
      </c>
      <c r="L42" s="762" t="s">
        <v>106</v>
      </c>
      <c r="M42" s="762"/>
      <c r="N42" s="239" t="s">
        <v>105</v>
      </c>
      <c r="O42" s="239" t="s">
        <v>42</v>
      </c>
      <c r="P42" s="239" t="s">
        <v>116</v>
      </c>
      <c r="Q42" s="239" t="s">
        <v>107</v>
      </c>
      <c r="R42" s="762" t="s">
        <v>108</v>
      </c>
      <c r="S42" s="762"/>
      <c r="T42" s="239" t="s">
        <v>6</v>
      </c>
    </row>
    <row r="43" spans="1:20" s="61" customFormat="1" ht="28.5" customHeight="1" x14ac:dyDescent="0.3">
      <c r="A43" s="220" t="s">
        <v>25</v>
      </c>
      <c r="B43" s="46">
        <v>451</v>
      </c>
      <c r="C43" s="46">
        <v>451</v>
      </c>
      <c r="D43" s="46">
        <v>0</v>
      </c>
      <c r="E43" s="46">
        <v>451</v>
      </c>
      <c r="F43" s="46">
        <v>397.68438600000002</v>
      </c>
      <c r="G43" s="51">
        <v>0.88178356097560984</v>
      </c>
      <c r="H43" s="46">
        <v>53.315613999999982</v>
      </c>
      <c r="I43" s="46">
        <v>385.39938599999999</v>
      </c>
      <c r="J43" s="51">
        <v>0.8545440931263858</v>
      </c>
      <c r="K43" s="763" t="s">
        <v>30</v>
      </c>
      <c r="L43" s="763"/>
      <c r="M43" s="763"/>
      <c r="N43" s="46">
        <v>12.285000000000025</v>
      </c>
      <c r="O43" s="258">
        <v>251.09891300000001</v>
      </c>
      <c r="P43" s="523">
        <v>0.55676033924611978</v>
      </c>
      <c r="Q43" s="763" t="s">
        <v>30</v>
      </c>
      <c r="R43" s="763"/>
      <c r="S43" s="763"/>
      <c r="T43" s="170">
        <v>0</v>
      </c>
    </row>
    <row r="44" spans="1:20" s="61" customFormat="1" ht="43.5" x14ac:dyDescent="0.3">
      <c r="A44" s="220" t="s">
        <v>179</v>
      </c>
      <c r="B44" s="46">
        <v>36439.515568999996</v>
      </c>
      <c r="C44" s="46">
        <v>36466.554979</v>
      </c>
      <c r="D44" s="46">
        <v>500</v>
      </c>
      <c r="E44" s="46">
        <v>35966.554979</v>
      </c>
      <c r="F44" s="46">
        <v>30631.747898579997</v>
      </c>
      <c r="G44" s="51">
        <v>0.85167311454947892</v>
      </c>
      <c r="H44" s="46">
        <v>5334.8070804200033</v>
      </c>
      <c r="I44" s="46">
        <v>29776.177251969999</v>
      </c>
      <c r="J44" s="51">
        <v>0.82788516357364739</v>
      </c>
      <c r="K44" s="763" t="s">
        <v>30</v>
      </c>
      <c r="L44" s="763" t="s">
        <v>30</v>
      </c>
      <c r="M44" s="763" t="s">
        <v>30</v>
      </c>
      <c r="N44" s="46">
        <v>855.57064660999822</v>
      </c>
      <c r="O44" s="258">
        <v>17216.69465012</v>
      </c>
      <c r="P44" s="523">
        <v>0.47868623114369474</v>
      </c>
      <c r="Q44" s="765" t="s">
        <v>30</v>
      </c>
      <c r="R44" s="765"/>
      <c r="S44" s="765"/>
      <c r="T44" s="170">
        <v>13802.017378719998</v>
      </c>
    </row>
    <row r="45" spans="1:20" s="61" customFormat="1" ht="40.5" customHeight="1" x14ac:dyDescent="0.3">
      <c r="A45" s="220" t="s">
        <v>139</v>
      </c>
      <c r="B45" s="46">
        <v>47157.641624000004</v>
      </c>
      <c r="C45" s="46">
        <v>47157.641624000004</v>
      </c>
      <c r="D45" s="46">
        <v>0</v>
      </c>
      <c r="E45" s="46">
        <v>47157.641624000004</v>
      </c>
      <c r="F45" s="46">
        <v>46435.507145870004</v>
      </c>
      <c r="G45" s="51">
        <v>0.98468679829479677</v>
      </c>
      <c r="H45" s="46">
        <v>722.13447812999948</v>
      </c>
      <c r="I45" s="46">
        <v>27301.305491940002</v>
      </c>
      <c r="J45" s="51">
        <v>0.57893704077952679</v>
      </c>
      <c r="K45" s="763" t="s">
        <v>30</v>
      </c>
      <c r="L45" s="763" t="s">
        <v>30</v>
      </c>
      <c r="M45" s="763" t="s">
        <v>30</v>
      </c>
      <c r="N45" s="46">
        <v>19134.201653930002</v>
      </c>
      <c r="O45" s="258">
        <v>26451.837440279996</v>
      </c>
      <c r="P45" s="523">
        <v>0.5609236706785995</v>
      </c>
      <c r="Q45" s="766" t="s">
        <v>30</v>
      </c>
      <c r="R45" s="767"/>
      <c r="S45" s="768"/>
      <c r="T45" s="170">
        <v>25647.155871999996</v>
      </c>
    </row>
    <row r="46" spans="1:20" s="62" customFormat="1" ht="24.75" x14ac:dyDescent="0.35">
      <c r="A46" s="222" t="s">
        <v>24</v>
      </c>
      <c r="B46" s="223">
        <v>84048.157192999992</v>
      </c>
      <c r="C46" s="224">
        <v>84075.196603000004</v>
      </c>
      <c r="D46" s="225">
        <v>500</v>
      </c>
      <c r="E46" s="224">
        <v>83575.196603000004</v>
      </c>
      <c r="F46" s="224">
        <v>77464.939430450002</v>
      </c>
      <c r="G46" s="227">
        <v>0.92688910800204249</v>
      </c>
      <c r="H46" s="224">
        <v>6110.257172550002</v>
      </c>
      <c r="I46" s="224">
        <v>57462.882129910002</v>
      </c>
      <c r="J46" s="231">
        <v>0.68755904222243036</v>
      </c>
      <c r="K46" s="764" t="s">
        <v>30</v>
      </c>
      <c r="L46" s="764"/>
      <c r="M46" s="764"/>
      <c r="N46" s="224">
        <v>20002.05730054</v>
      </c>
      <c r="O46" s="259">
        <v>43919.631003399998</v>
      </c>
      <c r="P46" s="241">
        <v>0.52551035221643094</v>
      </c>
      <c r="Q46" s="764" t="s">
        <v>30</v>
      </c>
      <c r="R46" s="764"/>
      <c r="S46" s="764"/>
      <c r="T46" s="271">
        <v>39449.173250719992</v>
      </c>
    </row>
    <row r="47" spans="1:20" ht="21" customHeight="1" x14ac:dyDescent="0.25">
      <c r="A47" s="772" t="s">
        <v>363</v>
      </c>
      <c r="B47" s="772"/>
      <c r="C47" s="772"/>
      <c r="D47" s="772"/>
      <c r="E47" s="772"/>
      <c r="F47" s="772"/>
      <c r="G47" s="772"/>
      <c r="H47" s="772"/>
      <c r="I47" s="772"/>
      <c r="J47" s="772"/>
      <c r="K47" s="772"/>
      <c r="L47" s="772"/>
      <c r="M47" s="772"/>
      <c r="N47" s="772"/>
      <c r="O47" s="772"/>
      <c r="P47" s="772"/>
      <c r="Q47" s="166"/>
      <c r="R47" s="166"/>
      <c r="S47" s="166"/>
    </row>
    <row r="48" spans="1:20" ht="18" customHeight="1" x14ac:dyDescent="0.35">
      <c r="B48" s="55"/>
      <c r="C48" s="55"/>
      <c r="D48" s="55"/>
      <c r="E48" s="169"/>
      <c r="F48" s="55"/>
      <c r="G48" s="107"/>
      <c r="H48" s="107"/>
      <c r="I48" s="55"/>
      <c r="J48" s="55"/>
      <c r="K48" s="55"/>
      <c r="L48" s="55"/>
      <c r="M48" s="55"/>
      <c r="N48" s="55"/>
      <c r="O48" s="55"/>
      <c r="P48" s="55"/>
      <c r="Q48" s="55"/>
      <c r="R48" s="55"/>
      <c r="S48" s="55"/>
      <c r="T48" s="55"/>
    </row>
    <row r="49" spans="1:20" ht="17.25" x14ac:dyDescent="0.35">
      <c r="A49" s="198" t="s">
        <v>228</v>
      </c>
      <c r="B49" s="55"/>
      <c r="C49" s="55"/>
      <c r="D49" s="55"/>
      <c r="E49" s="55"/>
      <c r="F49" s="19"/>
      <c r="G49" s="107"/>
      <c r="H49" s="107"/>
      <c r="I49" s="19"/>
      <c r="J49" s="19"/>
      <c r="K49" s="19"/>
      <c r="L49" s="19"/>
      <c r="M49" s="19"/>
      <c r="N49" s="19"/>
      <c r="O49" s="19"/>
      <c r="P49" s="19"/>
      <c r="Q49" s="19"/>
      <c r="R49" s="19"/>
      <c r="S49" s="19"/>
      <c r="T49" s="19"/>
    </row>
    <row r="50" spans="1:20" ht="25.5" customHeight="1" x14ac:dyDescent="0.25">
      <c r="A50" s="769" t="s">
        <v>213</v>
      </c>
      <c r="B50" s="770"/>
      <c r="C50" s="770"/>
      <c r="D50" s="770"/>
      <c r="E50" s="770"/>
      <c r="F50" s="770"/>
      <c r="G50" s="770"/>
      <c r="H50" s="770"/>
      <c r="I50" s="770"/>
      <c r="J50" s="770"/>
      <c r="K50" s="770"/>
      <c r="L50" s="770"/>
      <c r="M50" s="770"/>
      <c r="N50" s="770"/>
      <c r="O50" s="770"/>
      <c r="P50" s="770"/>
      <c r="Q50" s="770"/>
      <c r="R50" s="770"/>
      <c r="S50" s="770"/>
      <c r="T50" s="771"/>
    </row>
    <row r="51" spans="1:20" ht="28.5" customHeight="1" x14ac:dyDescent="0.25">
      <c r="A51" s="239" t="s">
        <v>27</v>
      </c>
      <c r="B51" s="239" t="s">
        <v>54</v>
      </c>
      <c r="C51" s="239" t="s">
        <v>100</v>
      </c>
      <c r="D51" s="239" t="s">
        <v>359</v>
      </c>
      <c r="E51" s="239" t="s">
        <v>358</v>
      </c>
      <c r="F51" s="239" t="s">
        <v>3</v>
      </c>
      <c r="G51" s="239" t="s">
        <v>203</v>
      </c>
      <c r="H51" s="239" t="s">
        <v>14</v>
      </c>
      <c r="I51" s="239" t="s">
        <v>4</v>
      </c>
      <c r="J51" s="239" t="s">
        <v>115</v>
      </c>
      <c r="K51" s="240" t="s">
        <v>226</v>
      </c>
      <c r="L51" s="762" t="s">
        <v>106</v>
      </c>
      <c r="M51" s="762"/>
      <c r="N51" s="239" t="s">
        <v>105</v>
      </c>
      <c r="O51" s="239" t="s">
        <v>42</v>
      </c>
      <c r="P51" s="239" t="s">
        <v>116</v>
      </c>
      <c r="Q51" s="240" t="s">
        <v>107</v>
      </c>
      <c r="R51" s="762" t="s">
        <v>108</v>
      </c>
      <c r="S51" s="762"/>
      <c r="T51" s="239" t="s">
        <v>6</v>
      </c>
    </row>
    <row r="52" spans="1:20" s="60" customFormat="1" ht="84" customHeight="1" x14ac:dyDescent="0.25">
      <c r="A52" s="220" t="s">
        <v>222</v>
      </c>
      <c r="B52" s="178">
        <v>8629.4</v>
      </c>
      <c r="C52" s="178">
        <v>8629.4</v>
      </c>
      <c r="D52" s="210">
        <v>0</v>
      </c>
      <c r="E52" s="46">
        <v>8629.4</v>
      </c>
      <c r="F52" s="46">
        <v>8629.4</v>
      </c>
      <c r="G52" s="51">
        <v>1</v>
      </c>
      <c r="H52" s="179">
        <v>0</v>
      </c>
      <c r="I52" s="46">
        <v>8629.4</v>
      </c>
      <c r="J52" s="51">
        <v>1</v>
      </c>
      <c r="K52" s="782" t="s">
        <v>30</v>
      </c>
      <c r="L52" s="782"/>
      <c r="M52" s="782"/>
      <c r="N52" s="46">
        <v>0</v>
      </c>
      <c r="O52" s="46">
        <v>8629.4</v>
      </c>
      <c r="P52" s="51">
        <v>1</v>
      </c>
      <c r="Q52" s="782" t="s">
        <v>30</v>
      </c>
      <c r="R52" s="782"/>
      <c r="S52" s="782"/>
      <c r="T52" s="170">
        <v>8629.4</v>
      </c>
    </row>
    <row r="53" spans="1:20" s="60" customFormat="1" ht="60" customHeight="1" x14ac:dyDescent="0.25">
      <c r="A53" s="220" t="s">
        <v>12</v>
      </c>
      <c r="B53" s="178">
        <v>8802.9</v>
      </c>
      <c r="C53" s="178">
        <v>8775.8605900000002</v>
      </c>
      <c r="D53" s="178">
        <v>5775.8605900000002</v>
      </c>
      <c r="E53" s="46">
        <v>3000</v>
      </c>
      <c r="F53" s="46">
        <v>3000</v>
      </c>
      <c r="G53" s="51">
        <v>1</v>
      </c>
      <c r="H53" s="179">
        <v>0</v>
      </c>
      <c r="I53" s="46">
        <v>0</v>
      </c>
      <c r="J53" s="51">
        <v>0</v>
      </c>
      <c r="K53" s="782" t="s">
        <v>30</v>
      </c>
      <c r="L53" s="782"/>
      <c r="M53" s="782"/>
      <c r="N53" s="46">
        <v>3000</v>
      </c>
      <c r="O53" s="46">
        <v>0</v>
      </c>
      <c r="P53" s="51">
        <v>0</v>
      </c>
      <c r="Q53" s="782" t="s">
        <v>30</v>
      </c>
      <c r="R53" s="782"/>
      <c r="S53" s="782"/>
      <c r="T53" s="170">
        <v>0</v>
      </c>
    </row>
    <row r="54" spans="1:20" ht="24.75" x14ac:dyDescent="0.25">
      <c r="A54" s="222" t="s">
        <v>24</v>
      </c>
      <c r="B54" s="223">
        <v>17432.3</v>
      </c>
      <c r="C54" s="224">
        <v>17405.260589999998</v>
      </c>
      <c r="D54" s="224">
        <v>5775.8605900000002</v>
      </c>
      <c r="E54" s="225">
        <v>11629.399999999998</v>
      </c>
      <c r="F54" s="226">
        <v>11629.4</v>
      </c>
      <c r="G54" s="227">
        <v>1.0000000000000002</v>
      </c>
      <c r="H54" s="226">
        <v>0</v>
      </c>
      <c r="I54" s="226">
        <v>8629.4</v>
      </c>
      <c r="J54" s="231">
        <v>0.74203312294701373</v>
      </c>
      <c r="K54" s="764" t="s">
        <v>30</v>
      </c>
      <c r="L54" s="764"/>
      <c r="M54" s="764"/>
      <c r="N54" s="226">
        <v>3000</v>
      </c>
      <c r="O54" s="225">
        <v>8629.4</v>
      </c>
      <c r="P54" s="231">
        <v>0.74203312294701373</v>
      </c>
      <c r="Q54" s="764" t="s">
        <v>30</v>
      </c>
      <c r="R54" s="764"/>
      <c r="S54" s="764"/>
      <c r="T54" s="271">
        <v>8629.4</v>
      </c>
    </row>
    <row r="55" spans="1:20" ht="17.25" x14ac:dyDescent="0.35">
      <c r="A55" s="45" t="s">
        <v>363</v>
      </c>
      <c r="B55" s="45"/>
      <c r="C55" s="45"/>
      <c r="D55" s="45"/>
      <c r="E55" s="45"/>
      <c r="F55" s="45"/>
      <c r="G55" s="106"/>
      <c r="H55" s="106"/>
      <c r="I55" s="45"/>
      <c r="J55" s="45"/>
      <c r="K55" s="45"/>
      <c r="L55" s="45"/>
      <c r="M55" s="45"/>
      <c r="N55" s="45"/>
      <c r="O55" s="45"/>
      <c r="P55" s="45"/>
      <c r="Q55" s="45"/>
      <c r="R55" s="45"/>
      <c r="S55" s="45"/>
      <c r="T55" s="45"/>
    </row>
    <row r="56" spans="1:20" ht="24.75" customHeight="1" x14ac:dyDescent="0.35">
      <c r="A56" s="45"/>
      <c r="B56" s="45"/>
      <c r="C56" s="45"/>
      <c r="D56" s="45"/>
      <c r="E56" s="45"/>
      <c r="F56" s="45"/>
      <c r="G56" s="106"/>
      <c r="H56" s="106"/>
      <c r="I56" s="114"/>
      <c r="J56" s="45"/>
      <c r="K56" s="45"/>
      <c r="L56" s="45"/>
      <c r="M56" s="45"/>
      <c r="N56" s="45"/>
      <c r="O56" s="45"/>
      <c r="P56" s="45"/>
      <c r="Q56" s="45"/>
      <c r="R56" s="45"/>
      <c r="S56" s="45"/>
      <c r="T56" s="45"/>
    </row>
    <row r="57" spans="1:20" ht="64.5" customHeight="1" x14ac:dyDescent="0.25">
      <c r="A57" s="23"/>
      <c r="B57" s="24"/>
      <c r="C57" s="24"/>
      <c r="D57" s="24"/>
      <c r="E57" s="24"/>
      <c r="F57" s="24"/>
      <c r="G57" s="109"/>
      <c r="H57" s="109"/>
      <c r="I57" s="24"/>
      <c r="J57" s="27"/>
      <c r="K57" s="28"/>
      <c r="L57" s="25"/>
      <c r="M57" s="25"/>
      <c r="N57" s="24"/>
      <c r="O57" s="24"/>
      <c r="P57" s="29"/>
      <c r="Q57" s="25"/>
      <c r="R57" s="25"/>
      <c r="S57" s="25"/>
      <c r="T57" s="29"/>
    </row>
    <row r="58" spans="1:20" ht="64.5" customHeight="1" x14ac:dyDescent="0.25">
      <c r="A58" s="26"/>
      <c r="B58" s="30"/>
      <c r="C58" s="30"/>
      <c r="D58" s="30"/>
      <c r="E58" s="11"/>
      <c r="F58" s="11"/>
      <c r="G58" s="207"/>
      <c r="H58" s="30"/>
      <c r="I58" s="30"/>
      <c r="J58" s="31"/>
      <c r="K58" s="54"/>
      <c r="L58" s="54"/>
      <c r="M58" s="54"/>
      <c r="N58" s="30"/>
      <c r="O58" s="30"/>
      <c r="P58" s="29"/>
      <c r="Q58" s="54"/>
      <c r="R58" s="54"/>
      <c r="S58" s="54"/>
      <c r="T58" s="29"/>
    </row>
    <row r="59" spans="1:20" ht="64.5" customHeight="1" x14ac:dyDescent="0.3">
      <c r="B59" s="13"/>
      <c r="F59" s="68"/>
      <c r="K59" s="12"/>
    </row>
    <row r="60" spans="1:20" ht="64.5" customHeight="1" x14ac:dyDescent="0.3">
      <c r="B60" s="14"/>
      <c r="C60" s="14"/>
      <c r="E60" s="14"/>
    </row>
    <row r="61" spans="1:20" ht="64.5" customHeight="1" x14ac:dyDescent="0.25"/>
    <row r="64" spans="1:20" ht="17.25" x14ac:dyDescent="0.35">
      <c r="A64" s="55"/>
      <c r="B64" s="55"/>
      <c r="C64" s="55"/>
      <c r="D64" s="55"/>
      <c r="E64" s="55"/>
      <c r="F64" s="55"/>
      <c r="G64" s="107"/>
      <c r="H64" s="107"/>
      <c r="I64" s="55"/>
      <c r="J64" s="55"/>
      <c r="K64" s="55"/>
      <c r="L64" s="55"/>
      <c r="M64" s="55"/>
      <c r="N64" s="55"/>
      <c r="O64" s="55"/>
      <c r="P64" s="55"/>
      <c r="Q64" s="32"/>
      <c r="R64" s="33"/>
      <c r="S64" s="33"/>
      <c r="T64" s="55"/>
    </row>
    <row r="65" spans="1:20" ht="24.75" x14ac:dyDescent="0.3">
      <c r="A65" s="34"/>
      <c r="B65" s="33"/>
      <c r="C65" s="33"/>
      <c r="D65" s="34"/>
      <c r="E65" s="35"/>
      <c r="F65" s="35"/>
      <c r="G65" s="108"/>
      <c r="H65" s="108"/>
      <c r="I65" s="35"/>
      <c r="J65" s="36"/>
      <c r="K65" s="36"/>
      <c r="L65" s="36"/>
      <c r="M65" s="36"/>
      <c r="N65" s="36"/>
      <c r="O65" s="36"/>
      <c r="P65" s="37"/>
      <c r="Q65" s="32"/>
      <c r="R65" s="33"/>
      <c r="S65" s="33"/>
      <c r="T65" s="37"/>
    </row>
    <row r="66" spans="1:20" ht="24.75" x14ac:dyDescent="0.3">
      <c r="A66" s="34"/>
      <c r="B66" s="33"/>
      <c r="C66" s="33"/>
      <c r="D66" s="34"/>
      <c r="E66" s="38"/>
      <c r="F66" s="38"/>
      <c r="G66" s="109"/>
      <c r="H66" s="109"/>
      <c r="I66" s="38"/>
      <c r="J66" s="39"/>
      <c r="K66" s="39"/>
      <c r="L66" s="39"/>
      <c r="M66" s="39"/>
      <c r="N66" s="39"/>
      <c r="O66" s="39"/>
      <c r="P66" s="27"/>
      <c r="Q66" s="32"/>
      <c r="R66" s="33"/>
      <c r="S66" s="33"/>
      <c r="T66" s="27"/>
    </row>
    <row r="67" spans="1:20" ht="24.75" x14ac:dyDescent="0.3">
      <c r="A67" s="34"/>
      <c r="B67" s="33"/>
      <c r="C67" s="33"/>
      <c r="D67" s="34"/>
      <c r="E67" s="40"/>
      <c r="F67" s="40"/>
      <c r="G67" s="111"/>
      <c r="H67" s="111"/>
      <c r="I67" s="40"/>
      <c r="J67" s="41"/>
      <c r="K67" s="41"/>
      <c r="L67" s="41"/>
      <c r="M67" s="41"/>
      <c r="N67" s="41"/>
      <c r="O67" s="41"/>
      <c r="P67" s="29"/>
      <c r="Q67" s="32"/>
      <c r="R67" s="33"/>
      <c r="S67" s="33"/>
      <c r="T67" s="29"/>
    </row>
    <row r="68" spans="1:20" ht="24.75" x14ac:dyDescent="0.3">
      <c r="A68" s="34"/>
      <c r="B68" s="33"/>
      <c r="C68" s="33"/>
      <c r="D68" s="34"/>
      <c r="E68" s="35"/>
      <c r="F68" s="35"/>
      <c r="G68" s="108"/>
      <c r="H68" s="108"/>
      <c r="I68" s="35"/>
      <c r="J68" s="36"/>
      <c r="K68" s="36"/>
      <c r="L68" s="36"/>
      <c r="M68" s="36"/>
      <c r="N68" s="36"/>
      <c r="O68" s="36"/>
      <c r="P68" s="37"/>
      <c r="Q68" s="32"/>
      <c r="R68" s="33"/>
      <c r="S68" s="33"/>
      <c r="T68" s="37"/>
    </row>
    <row r="69" spans="1:20" ht="24.75" x14ac:dyDescent="0.3">
      <c r="A69" s="34"/>
      <c r="B69" s="33"/>
      <c r="C69" s="33"/>
      <c r="D69" s="34"/>
      <c r="E69" s="38"/>
      <c r="F69" s="38"/>
      <c r="G69" s="109"/>
      <c r="H69" s="109"/>
      <c r="I69" s="38"/>
      <c r="J69" s="39"/>
      <c r="K69" s="39"/>
      <c r="L69" s="39"/>
      <c r="M69" s="39"/>
      <c r="N69" s="39"/>
      <c r="O69" s="39"/>
      <c r="P69" s="27"/>
      <c r="Q69" s="32"/>
      <c r="R69" s="33"/>
      <c r="S69" s="33"/>
      <c r="T69" s="27"/>
    </row>
    <row r="70" spans="1:20" ht="24.75" x14ac:dyDescent="0.3">
      <c r="A70" s="34"/>
      <c r="B70" s="33"/>
      <c r="C70" s="33"/>
      <c r="D70" s="34"/>
      <c r="E70" s="38"/>
      <c r="F70" s="38"/>
      <c r="G70" s="109"/>
      <c r="H70" s="109"/>
      <c r="I70" s="38"/>
      <c r="J70" s="39"/>
      <c r="K70" s="39"/>
      <c r="L70" s="39"/>
      <c r="M70" s="39"/>
      <c r="N70" s="39"/>
      <c r="O70" s="39"/>
      <c r="P70" s="27"/>
      <c r="Q70" s="32"/>
      <c r="R70" s="33"/>
      <c r="S70" s="33"/>
      <c r="T70" s="27"/>
    </row>
    <row r="71" spans="1:20" ht="24.75" x14ac:dyDescent="0.3">
      <c r="A71" s="34"/>
      <c r="B71" s="33"/>
      <c r="C71" s="33"/>
      <c r="D71" s="34"/>
      <c r="E71" s="38"/>
      <c r="F71" s="38"/>
      <c r="G71" s="109"/>
      <c r="H71" s="109"/>
      <c r="I71" s="38"/>
      <c r="J71" s="39"/>
      <c r="K71" s="39"/>
      <c r="L71" s="39"/>
      <c r="M71" s="39"/>
      <c r="N71" s="39"/>
      <c r="O71" s="39"/>
      <c r="P71" s="27"/>
      <c r="Q71" s="32"/>
      <c r="R71" s="33"/>
      <c r="S71" s="33"/>
      <c r="T71" s="27"/>
    </row>
    <row r="72" spans="1:20" ht="24.75" x14ac:dyDescent="0.3">
      <c r="A72" s="34"/>
      <c r="B72" s="33"/>
      <c r="C72" s="33"/>
      <c r="D72" s="34"/>
      <c r="E72" s="38"/>
      <c r="F72" s="38"/>
      <c r="G72" s="109"/>
      <c r="H72" s="109"/>
      <c r="I72" s="38"/>
      <c r="J72" s="39"/>
      <c r="K72" s="39"/>
      <c r="L72" s="39"/>
      <c r="M72" s="39"/>
      <c r="N72" s="39"/>
      <c r="O72" s="39"/>
      <c r="P72" s="27"/>
      <c r="Q72" s="32"/>
      <c r="R72" s="33"/>
      <c r="S72" s="33"/>
      <c r="T72" s="27"/>
    </row>
    <row r="73" spans="1:20" ht="24.75" x14ac:dyDescent="0.3">
      <c r="A73" s="34"/>
      <c r="B73" s="33"/>
      <c r="C73" s="33"/>
      <c r="D73" s="34"/>
      <c r="E73" s="38"/>
      <c r="F73" s="38"/>
      <c r="G73" s="109"/>
      <c r="H73" s="109"/>
      <c r="I73" s="38"/>
      <c r="J73" s="39"/>
      <c r="K73" s="39"/>
      <c r="L73" s="39"/>
      <c r="M73" s="39"/>
      <c r="N73" s="39"/>
      <c r="O73" s="39"/>
      <c r="P73" s="27"/>
      <c r="Q73" s="32"/>
      <c r="R73" s="33"/>
      <c r="S73" s="33"/>
      <c r="T73" s="27"/>
    </row>
    <row r="74" spans="1:20" ht="24.75" x14ac:dyDescent="0.3">
      <c r="A74" s="34"/>
      <c r="B74" s="33"/>
      <c r="C74" s="33"/>
      <c r="D74" s="34"/>
      <c r="E74" s="40"/>
      <c r="F74" s="40"/>
      <c r="G74" s="111"/>
      <c r="H74" s="111"/>
      <c r="I74" s="40"/>
      <c r="J74" s="41"/>
      <c r="K74" s="41"/>
      <c r="L74" s="41"/>
      <c r="M74" s="41"/>
      <c r="N74" s="41"/>
      <c r="O74" s="41"/>
      <c r="P74" s="29"/>
      <c r="Q74" s="32"/>
      <c r="R74" s="33"/>
      <c r="S74" s="33"/>
      <c r="T74" s="29"/>
    </row>
    <row r="75" spans="1:20" ht="24.75" x14ac:dyDescent="0.3">
      <c r="A75" s="34"/>
      <c r="B75" s="33"/>
      <c r="C75" s="33"/>
      <c r="D75" s="34"/>
      <c r="E75" s="38"/>
      <c r="F75" s="38"/>
      <c r="G75" s="109"/>
      <c r="H75" s="109"/>
      <c r="I75" s="38"/>
      <c r="J75" s="39"/>
      <c r="K75" s="39"/>
      <c r="L75" s="39"/>
      <c r="M75" s="39"/>
      <c r="N75" s="39"/>
      <c r="O75" s="39"/>
      <c r="P75" s="27"/>
      <c r="Q75" s="32"/>
      <c r="R75" s="33"/>
      <c r="S75" s="33"/>
      <c r="T75" s="27"/>
    </row>
    <row r="76" spans="1:20" ht="24.75" x14ac:dyDescent="0.3">
      <c r="A76" s="34"/>
      <c r="B76" s="33"/>
      <c r="C76" s="33"/>
      <c r="D76" s="34"/>
      <c r="E76" s="38"/>
      <c r="F76" s="38"/>
      <c r="G76" s="109"/>
      <c r="H76" s="109"/>
      <c r="I76" s="38"/>
      <c r="J76" s="39"/>
      <c r="K76" s="39"/>
      <c r="L76" s="39"/>
      <c r="M76" s="39"/>
      <c r="N76" s="39"/>
      <c r="O76" s="39"/>
      <c r="P76" s="27"/>
      <c r="Q76" s="32"/>
      <c r="R76" s="33"/>
      <c r="S76" s="33"/>
      <c r="T76" s="27"/>
    </row>
    <row r="77" spans="1:20" ht="24.75" x14ac:dyDescent="0.3">
      <c r="A77" s="34"/>
      <c r="B77" s="33"/>
      <c r="C77" s="33"/>
      <c r="D77" s="34"/>
      <c r="E77" s="35"/>
      <c r="F77" s="35"/>
      <c r="G77" s="108"/>
      <c r="H77" s="108"/>
      <c r="I77" s="35"/>
      <c r="J77" s="36"/>
      <c r="K77" s="36"/>
      <c r="L77" s="36"/>
      <c r="M77" s="36"/>
      <c r="N77" s="36"/>
      <c r="O77" s="36"/>
      <c r="P77" s="37"/>
      <c r="Q77" s="32"/>
      <c r="R77" s="33"/>
      <c r="S77" s="33"/>
      <c r="T77" s="37"/>
    </row>
    <row r="78" spans="1:20" ht="24.75" x14ac:dyDescent="0.3">
      <c r="A78" s="34"/>
      <c r="B78" s="33"/>
      <c r="C78" s="33"/>
      <c r="D78" s="34"/>
      <c r="E78" s="38"/>
      <c r="F78" s="38"/>
      <c r="G78" s="109"/>
      <c r="H78" s="109"/>
      <c r="I78" s="38"/>
      <c r="J78" s="39"/>
      <c r="K78" s="39"/>
      <c r="L78" s="39"/>
      <c r="M78" s="39"/>
      <c r="N78" s="39"/>
      <c r="O78" s="39"/>
      <c r="P78" s="27"/>
      <c r="Q78" s="32"/>
      <c r="R78" s="33"/>
      <c r="S78" s="33"/>
      <c r="T78" s="27"/>
    </row>
  </sheetData>
  <mergeCells count="38">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 ref="R42:S42"/>
    <mergeCell ref="L22:M22"/>
    <mergeCell ref="L32:M32"/>
    <mergeCell ref="R22:S22"/>
    <mergeCell ref="R32:S32"/>
    <mergeCell ref="A39:P39"/>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s>
  <conditionalFormatting sqref="M8:M18">
    <cfRule type="cellIs" dxfId="29" priority="34" operator="greaterThan">
      <formula>0.99</formula>
    </cfRule>
    <cfRule type="cellIs" dxfId="28" priority="35" operator="lessThan">
      <formula>0.7</formula>
    </cfRule>
    <cfRule type="cellIs" dxfId="27" priority="36" operator="between">
      <formula>0.7</formula>
      <formula>0.99</formula>
    </cfRule>
  </conditionalFormatting>
  <conditionalFormatting sqref="M23:M28">
    <cfRule type="cellIs" dxfId="26" priority="76" operator="greaterThan">
      <formula>0.99</formula>
    </cfRule>
    <cfRule type="cellIs" dxfId="25" priority="77" operator="lessThan">
      <formula>0.7</formula>
    </cfRule>
    <cfRule type="cellIs" dxfId="24" priority="78" operator="between">
      <formula>0.7</formula>
      <formula>0.99</formula>
    </cfRule>
  </conditionalFormatting>
  <conditionalFormatting sqref="M33:M36">
    <cfRule type="cellIs" dxfId="23" priority="16" operator="greaterThan">
      <formula>0.99</formula>
    </cfRule>
    <cfRule type="cellIs" dxfId="22" priority="17" operator="lessThan">
      <formula>0.7</formula>
    </cfRule>
    <cfRule type="cellIs" dxfId="21" priority="18" operator="between">
      <formula>0.7</formula>
      <formula>0.99</formula>
    </cfRule>
  </conditionalFormatting>
  <conditionalFormatting sqref="M38">
    <cfRule type="cellIs" dxfId="20" priority="7" operator="greaterThan">
      <formula>0.99</formula>
    </cfRule>
    <cfRule type="cellIs" dxfId="19" priority="8" operator="lessThan">
      <formula>0.7</formula>
    </cfRule>
    <cfRule type="cellIs" dxfId="18" priority="9" operator="between">
      <formula>0.7</formula>
      <formula>0.99</formula>
    </cfRule>
  </conditionalFormatting>
  <conditionalFormatting sqref="S8:S10 S12:S14">
    <cfRule type="cellIs" dxfId="17" priority="25" stopIfTrue="1" operator="greaterThan">
      <formula>0.99</formula>
    </cfRule>
    <cfRule type="cellIs" dxfId="16" priority="26" stopIfTrue="1" operator="lessThan">
      <formula>0.7</formula>
    </cfRule>
    <cfRule type="cellIs" dxfId="15" priority="27" stopIfTrue="1" operator="between">
      <formula>0.7</formula>
      <formula>0.99</formula>
    </cfRule>
  </conditionalFormatting>
  <conditionalFormatting sqref="S15:S18">
    <cfRule type="cellIs" dxfId="14" priority="37" operator="greaterThan">
      <formula>0.99</formula>
    </cfRule>
    <cfRule type="cellIs" dxfId="13" priority="38" operator="lessThan">
      <formula>0.7</formula>
    </cfRule>
    <cfRule type="cellIs" dxfId="12" priority="39" operator="between">
      <formula>0.7</formula>
      <formula>0.99</formula>
    </cfRule>
  </conditionalFormatting>
  <conditionalFormatting sqref="S23:S28">
    <cfRule type="cellIs" dxfId="11" priority="13" operator="greaterThan">
      <formula>0.99</formula>
    </cfRule>
    <cfRule type="cellIs" dxfId="10" priority="14" operator="lessThan">
      <formula>0.7</formula>
    </cfRule>
    <cfRule type="cellIs" dxfId="9" priority="15" operator="between">
      <formula>0.7</formula>
      <formula>0.99</formula>
    </cfRule>
  </conditionalFormatting>
  <conditionalFormatting sqref="S33:S36">
    <cfRule type="cellIs" dxfId="8" priority="100" operator="greaterThan">
      <formula>0.99</formula>
    </cfRule>
    <cfRule type="cellIs" dxfId="7" priority="101" operator="lessThan">
      <formula>0.7</formula>
    </cfRule>
    <cfRule type="cellIs" dxfId="6" priority="102" operator="between">
      <formula>0.7</formula>
      <formula>0.99</formula>
    </cfRule>
  </conditionalFormatting>
  <conditionalFormatting sqref="S38">
    <cfRule type="cellIs" dxfId="5" priority="10" operator="greaterThan">
      <formula>0.99</formula>
    </cfRule>
    <cfRule type="cellIs" dxfId="4" priority="11" operator="lessThan">
      <formula>0.7</formula>
    </cfRule>
    <cfRule type="cellIs" dxfId="3" priority="12" operator="between">
      <formula>0.7</formula>
      <formula>0.99</formula>
    </cfRule>
  </conditionalFormatting>
  <conditionalFormatting sqref="S11">
    <cfRule type="cellIs" dxfId="2" priority="1" operator="greaterThan">
      <formula>0.99</formula>
    </cfRule>
    <cfRule type="cellIs" dxfId="1" priority="2" operator="lessThan">
      <formula>0.7</formula>
    </cfRule>
    <cfRule type="cellIs" dxfId="0"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C1" zoomScale="60" zoomScaleNormal="60" workbookViewId="0">
      <selection activeCell="F9" sqref="F9"/>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56"/>
      <c r="B3" s="56"/>
      <c r="C3" s="56"/>
      <c r="D3" s="56"/>
      <c r="E3" s="56"/>
      <c r="F3" s="56"/>
      <c r="G3" s="56"/>
      <c r="H3" s="56"/>
      <c r="I3" s="56"/>
      <c r="J3" s="56"/>
      <c r="K3" s="56"/>
      <c r="L3" s="56"/>
    </row>
    <row r="4" spans="1:12" ht="42" customHeight="1" thickBot="1" x14ac:dyDescent="0.3">
      <c r="A4" s="783" t="s">
        <v>34</v>
      </c>
      <c r="B4" s="784"/>
      <c r="C4" s="784"/>
      <c r="D4" s="784"/>
      <c r="E4" s="784"/>
      <c r="F4" s="784"/>
      <c r="G4" s="784"/>
      <c r="H4" s="784"/>
      <c r="I4" s="784"/>
      <c r="J4" s="784"/>
      <c r="K4" s="784"/>
      <c r="L4" s="784"/>
    </row>
    <row r="5" spans="1:12" ht="24.75" customHeight="1" thickBot="1" x14ac:dyDescent="0.3">
      <c r="A5" s="788" t="s">
        <v>23</v>
      </c>
      <c r="B5" s="788"/>
      <c r="C5" s="42"/>
      <c r="D5" s="42"/>
      <c r="E5" s="42"/>
      <c r="F5" s="42"/>
      <c r="G5" s="42"/>
      <c r="H5" s="42"/>
      <c r="I5" s="42"/>
      <c r="J5" s="42"/>
      <c r="K5" s="42"/>
      <c r="L5" s="42"/>
    </row>
    <row r="6" spans="1:12" ht="48" customHeight="1" thickBot="1" x14ac:dyDescent="0.3">
      <c r="A6" s="511" t="s">
        <v>35</v>
      </c>
      <c r="B6" s="512" t="s">
        <v>2</v>
      </c>
      <c r="C6" s="512" t="s">
        <v>53</v>
      </c>
      <c r="D6" s="512" t="s">
        <v>13</v>
      </c>
      <c r="E6" s="512" t="s">
        <v>3</v>
      </c>
      <c r="F6" s="512" t="s">
        <v>203</v>
      </c>
      <c r="G6" s="512" t="s">
        <v>102</v>
      </c>
      <c r="H6" s="512" t="s">
        <v>36</v>
      </c>
      <c r="I6" s="512" t="s">
        <v>37</v>
      </c>
      <c r="J6" s="512" t="s">
        <v>38</v>
      </c>
      <c r="K6" s="512" t="s">
        <v>5</v>
      </c>
      <c r="L6" s="513" t="s">
        <v>16</v>
      </c>
    </row>
    <row r="7" spans="1:12" ht="87" customHeight="1" x14ac:dyDescent="0.25">
      <c r="A7" s="187" t="s">
        <v>39</v>
      </c>
      <c r="B7" s="785" t="s">
        <v>34</v>
      </c>
      <c r="C7" s="190">
        <v>8061.6993309999998</v>
      </c>
      <c r="D7" s="190">
        <v>8011.6993309999998</v>
      </c>
      <c r="E7" s="190">
        <v>8003.4530619999996</v>
      </c>
      <c r="F7" s="204">
        <v>0.99897072160857403</v>
      </c>
      <c r="G7" s="194">
        <v>8.2462690000002112</v>
      </c>
      <c r="H7" s="190">
        <v>7544.3181530000002</v>
      </c>
      <c r="I7" s="188">
        <v>0.94166266622219053</v>
      </c>
      <c r="J7" s="190">
        <v>467.38117799999964</v>
      </c>
      <c r="K7" s="190">
        <v>4338.21328584</v>
      </c>
      <c r="L7" s="189">
        <v>0.54148478451431292</v>
      </c>
    </row>
    <row r="8" spans="1:12" ht="107.25" customHeight="1" x14ac:dyDescent="0.25">
      <c r="A8" s="181" t="s">
        <v>40</v>
      </c>
      <c r="B8" s="786"/>
      <c r="C8" s="191">
        <v>7094.796609</v>
      </c>
      <c r="D8" s="191">
        <v>7044.796609</v>
      </c>
      <c r="E8" s="192">
        <v>6868.046609</v>
      </c>
      <c r="F8" s="205">
        <v>0.97491056026029266</v>
      </c>
      <c r="G8" s="195">
        <v>176.75</v>
      </c>
      <c r="H8" s="191">
        <v>637.12502800000004</v>
      </c>
      <c r="I8" s="57">
        <v>9.0439094747752996E-2</v>
      </c>
      <c r="J8" s="191">
        <v>6407.6715809999996</v>
      </c>
      <c r="K8" s="191">
        <v>81.199549000000005</v>
      </c>
      <c r="L8" s="182">
        <v>1.1526173643716619E-2</v>
      </c>
    </row>
    <row r="9" spans="1:12" ht="48" customHeight="1" x14ac:dyDescent="0.25">
      <c r="A9" s="181" t="s">
        <v>46</v>
      </c>
      <c r="B9" s="786"/>
      <c r="C9" s="191">
        <v>10263.157662</v>
      </c>
      <c r="D9" s="191">
        <v>10213.157662</v>
      </c>
      <c r="E9" s="191">
        <v>7000</v>
      </c>
      <c r="F9" s="205">
        <v>0.68539037892706134</v>
      </c>
      <c r="G9" s="195">
        <v>3213.1576619999996</v>
      </c>
      <c r="H9" s="191">
        <v>1799.99999432</v>
      </c>
      <c r="I9" s="57">
        <v>0.17624323973938474</v>
      </c>
      <c r="J9" s="191">
        <v>8413.1576676799996</v>
      </c>
      <c r="K9" s="191">
        <v>799.994327</v>
      </c>
      <c r="L9" s="182">
        <v>7.8329773560289917E-2</v>
      </c>
    </row>
    <row r="10" spans="1:12" ht="45" customHeight="1" thickBot="1" x14ac:dyDescent="0.3">
      <c r="A10" s="184" t="s">
        <v>41</v>
      </c>
      <c r="B10" s="787"/>
      <c r="C10" s="193">
        <v>6544.5463980000004</v>
      </c>
      <c r="D10" s="193">
        <v>6494.5463980000004</v>
      </c>
      <c r="E10" s="193">
        <v>5980.1881960000001</v>
      </c>
      <c r="F10" s="206">
        <v>0.92080152015568062</v>
      </c>
      <c r="G10" s="196">
        <v>514.35820200000035</v>
      </c>
      <c r="H10" s="193">
        <v>2610.0183695999999</v>
      </c>
      <c r="I10" s="185">
        <v>0.40187846997347754</v>
      </c>
      <c r="J10" s="193">
        <v>3884.5280284000005</v>
      </c>
      <c r="K10" s="193">
        <v>1054.0093019999999</v>
      </c>
      <c r="L10" s="186">
        <v>0.16229144229758413</v>
      </c>
    </row>
    <row r="11" spans="1:12" ht="31.5" customHeight="1" thickBot="1" x14ac:dyDescent="0.3">
      <c r="A11" s="504" t="s">
        <v>24</v>
      </c>
      <c r="B11" s="505"/>
      <c r="C11" s="506">
        <v>31964.199999999997</v>
      </c>
      <c r="D11" s="506">
        <v>31764.199999999997</v>
      </c>
      <c r="E11" s="506">
        <v>27851.687866999997</v>
      </c>
      <c r="F11" s="507">
        <v>0.87682636008462356</v>
      </c>
      <c r="G11" s="508">
        <v>3912.5121330000002</v>
      </c>
      <c r="H11" s="506">
        <v>12591.461544920001</v>
      </c>
      <c r="I11" s="509">
        <v>0.39640417655473781</v>
      </c>
      <c r="J11" s="506">
        <v>19172.738455079998</v>
      </c>
      <c r="K11" s="506">
        <v>6273.4164638399998</v>
      </c>
      <c r="L11" s="510">
        <v>0.1974995895958343</v>
      </c>
    </row>
    <row r="12" spans="1:12" x14ac:dyDescent="0.25">
      <c r="A12" t="s">
        <v>363</v>
      </c>
    </row>
    <row r="13" spans="1:12" x14ac:dyDescent="0.25">
      <c r="H13" s="1"/>
    </row>
    <row r="15" spans="1:12" x14ac:dyDescent="0.25">
      <c r="H15" s="1"/>
      <c r="J15" s="68"/>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64" t="s">
        <v>48</v>
      </c>
    </row>
    <row r="4" spans="1:12" ht="24" thickBot="1" x14ac:dyDescent="0.3">
      <c r="A4" s="789" t="s">
        <v>52</v>
      </c>
      <c r="B4" s="790"/>
      <c r="C4" s="790"/>
      <c r="D4" s="790"/>
      <c r="E4" s="790"/>
      <c r="F4" s="790"/>
      <c r="G4" s="790"/>
      <c r="H4" s="790"/>
      <c r="I4" s="790"/>
      <c r="J4" s="790"/>
      <c r="K4" s="790"/>
      <c r="L4" s="791"/>
    </row>
    <row r="5" spans="1:12" ht="45.75" customHeight="1" thickBot="1" x14ac:dyDescent="0.3">
      <c r="A5" s="282" t="s">
        <v>27</v>
      </c>
      <c r="B5" s="283" t="s">
        <v>53</v>
      </c>
      <c r="C5" s="283" t="s">
        <v>13</v>
      </c>
      <c r="D5" s="283" t="s">
        <v>55</v>
      </c>
      <c r="E5" s="283" t="s">
        <v>56</v>
      </c>
      <c r="F5" s="284" t="s">
        <v>3</v>
      </c>
      <c r="G5" s="283" t="s">
        <v>203</v>
      </c>
      <c r="H5" s="283" t="s">
        <v>102</v>
      </c>
      <c r="I5" s="285" t="s">
        <v>4</v>
      </c>
      <c r="J5" s="286" t="s">
        <v>15</v>
      </c>
      <c r="K5" s="284" t="s">
        <v>42</v>
      </c>
      <c r="L5" s="287" t="s">
        <v>16</v>
      </c>
    </row>
    <row r="6" spans="1:12" ht="39.75" customHeight="1" x14ac:dyDescent="0.25">
      <c r="A6" s="78" t="s">
        <v>18</v>
      </c>
      <c r="B6" s="79" t="e">
        <f>+#REF!</f>
        <v>#REF!</v>
      </c>
      <c r="C6" s="80" t="e">
        <f>+#REF!</f>
        <v>#REF!</v>
      </c>
      <c r="D6" s="80" t="e">
        <f>+#REF!</f>
        <v>#REF!</v>
      </c>
      <c r="E6" s="80" t="e">
        <f>+#REF!</f>
        <v>#REF!</v>
      </c>
      <c r="F6" s="82" t="e">
        <f>+#REF!</f>
        <v>#REF!</v>
      </c>
      <c r="G6" s="133" t="e">
        <f>+F6/E6</f>
        <v>#REF!</v>
      </c>
      <c r="H6" s="83" t="e">
        <f t="shared" ref="H6:H13" si="0">+E6-F6</f>
        <v>#REF!</v>
      </c>
      <c r="I6" s="80" t="e">
        <f>+#REF!</f>
        <v>#REF!</v>
      </c>
      <c r="J6" s="81" t="e">
        <f t="shared" ref="J6:J13" si="1">+I6/E6</f>
        <v>#REF!</v>
      </c>
      <c r="K6" s="80" t="e">
        <f>+#REF!</f>
        <v>#REF!</v>
      </c>
      <c r="L6" s="84" t="e">
        <f t="shared" ref="L6:L13" si="2">+K6/E6</f>
        <v>#REF!</v>
      </c>
    </row>
    <row r="7" spans="1:12" ht="25.5" x14ac:dyDescent="0.25">
      <c r="A7" s="77" t="s">
        <v>98</v>
      </c>
      <c r="B7" s="85" t="e">
        <f>+#REF!</f>
        <v>#REF!</v>
      </c>
      <c r="C7" s="86" t="e">
        <f>+#REF!</f>
        <v>#REF!</v>
      </c>
      <c r="D7" s="86" t="e">
        <f>+#REF!</f>
        <v>#REF!</v>
      </c>
      <c r="E7" s="86" t="e">
        <f>+#REF!</f>
        <v>#REF!</v>
      </c>
      <c r="F7" s="73" t="e">
        <f>+#REF!</f>
        <v>#REF!</v>
      </c>
      <c r="G7" s="132" t="e">
        <f t="shared" ref="G7:G13" si="3">+F7/E7</f>
        <v>#REF!</v>
      </c>
      <c r="H7" s="87" t="e">
        <f t="shared" si="0"/>
        <v>#REF!</v>
      </c>
      <c r="I7" s="86" t="e">
        <f>+#REF!</f>
        <v>#REF!</v>
      </c>
      <c r="J7" s="72" t="e">
        <f t="shared" si="1"/>
        <v>#REF!</v>
      </c>
      <c r="K7" s="86" t="e">
        <f>+#REF!</f>
        <v>#REF!</v>
      </c>
      <c r="L7" s="75" t="e">
        <f t="shared" si="2"/>
        <v>#REF!</v>
      </c>
    </row>
    <row r="8" spans="1:12" ht="34.5" customHeight="1" x14ac:dyDescent="0.25">
      <c r="A8" s="77" t="s">
        <v>31</v>
      </c>
      <c r="B8" s="85" t="e">
        <f>+#REF!</f>
        <v>#REF!</v>
      </c>
      <c r="C8" s="86" t="e">
        <f>+#REF!</f>
        <v>#REF!</v>
      </c>
      <c r="D8" s="86" t="e">
        <f>+#REF!</f>
        <v>#REF!</v>
      </c>
      <c r="E8" s="86" t="e">
        <f>+#REF!</f>
        <v>#REF!</v>
      </c>
      <c r="F8" s="73" t="e">
        <f>+#REF!</f>
        <v>#REF!</v>
      </c>
      <c r="G8" s="132" t="e">
        <f t="shared" si="3"/>
        <v>#REF!</v>
      </c>
      <c r="H8" s="87" t="e">
        <f t="shared" si="0"/>
        <v>#REF!</v>
      </c>
      <c r="I8" s="86" t="e">
        <f>+#REF!</f>
        <v>#REF!</v>
      </c>
      <c r="J8" s="72" t="e">
        <f t="shared" si="1"/>
        <v>#REF!</v>
      </c>
      <c r="K8" s="86" t="e">
        <f>+#REF!</f>
        <v>#REF!</v>
      </c>
      <c r="L8" s="75" t="e">
        <f t="shared" si="2"/>
        <v>#REF!</v>
      </c>
    </row>
    <row r="9" spans="1:12" ht="38.25" x14ac:dyDescent="0.25">
      <c r="A9" s="77" t="s">
        <v>99</v>
      </c>
      <c r="B9" s="85" t="e">
        <f>+#REF!</f>
        <v>#REF!</v>
      </c>
      <c r="C9" s="86" t="e">
        <f>+#REF!</f>
        <v>#REF!</v>
      </c>
      <c r="D9" s="86" t="e">
        <f>+#REF!</f>
        <v>#REF!</v>
      </c>
      <c r="E9" s="86" t="e">
        <f>+#REF!</f>
        <v>#REF!</v>
      </c>
      <c r="F9" s="73" t="e">
        <f>+#REF!</f>
        <v>#REF!</v>
      </c>
      <c r="G9" s="132" t="e">
        <f t="shared" si="3"/>
        <v>#REF!</v>
      </c>
      <c r="H9" s="87" t="e">
        <f t="shared" si="0"/>
        <v>#REF!</v>
      </c>
      <c r="I9" s="86" t="e">
        <f>+#REF!</f>
        <v>#REF!</v>
      </c>
      <c r="J9" s="72" t="e">
        <f t="shared" si="1"/>
        <v>#REF!</v>
      </c>
      <c r="K9" s="86" t="e">
        <f>+#REF!</f>
        <v>#REF!</v>
      </c>
      <c r="L9" s="75" t="e">
        <f t="shared" si="2"/>
        <v>#REF!</v>
      </c>
    </row>
    <row r="10" spans="1:12" ht="23.25" customHeight="1" x14ac:dyDescent="0.25">
      <c r="A10" s="277" t="s">
        <v>21</v>
      </c>
      <c r="B10" s="294" t="e">
        <f>+#REF!</f>
        <v>#REF!</v>
      </c>
      <c r="C10" s="295" t="e">
        <f>+#REF!</f>
        <v>#REF!</v>
      </c>
      <c r="D10" s="295" t="e">
        <f>+#REF!</f>
        <v>#REF!</v>
      </c>
      <c r="E10" s="295" t="e">
        <f>+#REF!</f>
        <v>#REF!</v>
      </c>
      <c r="F10" s="296" t="e">
        <f>SUM(F6:F9)</f>
        <v>#REF!</v>
      </c>
      <c r="G10" s="280" t="e">
        <f t="shared" si="3"/>
        <v>#REF!</v>
      </c>
      <c r="H10" s="297" t="e">
        <f t="shared" si="0"/>
        <v>#REF!</v>
      </c>
      <c r="I10" s="295" t="e">
        <f>+#REF!</f>
        <v>#REF!</v>
      </c>
      <c r="J10" s="298" t="e">
        <f t="shared" si="1"/>
        <v>#REF!</v>
      </c>
      <c r="K10" s="295" t="e">
        <f>+#REF!</f>
        <v>#REF!</v>
      </c>
      <c r="L10" s="299" t="e">
        <f t="shared" si="2"/>
        <v>#REF!</v>
      </c>
    </row>
    <row r="11" spans="1:12" ht="26.25" customHeight="1" x14ac:dyDescent="0.25">
      <c r="A11" s="77" t="s">
        <v>20</v>
      </c>
      <c r="B11" s="85" t="e">
        <f>+#REF!</f>
        <v>#REF!</v>
      </c>
      <c r="C11" s="86" t="e">
        <f>+#REF!</f>
        <v>#REF!</v>
      </c>
      <c r="D11" s="88" t="e">
        <f>+#REF!</f>
        <v>#REF!</v>
      </c>
      <c r="E11" s="88" t="e">
        <f>+#REF!</f>
        <v>#REF!</v>
      </c>
      <c r="F11" s="73" t="e">
        <f>+#REF!</f>
        <v>#REF!</v>
      </c>
      <c r="G11" s="134" t="e">
        <f t="shared" si="3"/>
        <v>#REF!</v>
      </c>
      <c r="H11" s="87" t="e">
        <f t="shared" si="0"/>
        <v>#REF!</v>
      </c>
      <c r="I11" s="86" t="e">
        <f>+#REF!</f>
        <v>#REF!</v>
      </c>
      <c r="J11" s="74" t="e">
        <f t="shared" si="1"/>
        <v>#REF!</v>
      </c>
      <c r="K11" s="86" t="e">
        <f>+#REF!</f>
        <v>#REF!</v>
      </c>
      <c r="L11" s="76" t="e">
        <f t="shared" si="2"/>
        <v>#REF!</v>
      </c>
    </row>
    <row r="12" spans="1:12" ht="28.5" customHeight="1" thickBot="1" x14ac:dyDescent="0.3">
      <c r="A12" s="278" t="s">
        <v>43</v>
      </c>
      <c r="B12" s="300" t="e">
        <f>+B11</f>
        <v>#REF!</v>
      </c>
      <c r="C12" s="301" t="e">
        <f>+C11</f>
        <v>#REF!</v>
      </c>
      <c r="D12" s="301" t="e">
        <f>+D11</f>
        <v>#REF!</v>
      </c>
      <c r="E12" s="301" t="e">
        <f>+E11</f>
        <v>#REF!</v>
      </c>
      <c r="F12" s="302" t="e">
        <f>+F11</f>
        <v>#REF!</v>
      </c>
      <c r="G12" s="281" t="e">
        <f t="shared" si="3"/>
        <v>#REF!</v>
      </c>
      <c r="H12" s="303" t="e">
        <f t="shared" si="0"/>
        <v>#REF!</v>
      </c>
      <c r="I12" s="301" t="e">
        <f>+I11</f>
        <v>#REF!</v>
      </c>
      <c r="J12" s="281" t="e">
        <f t="shared" si="1"/>
        <v>#REF!</v>
      </c>
      <c r="K12" s="301" t="e">
        <f>+K11</f>
        <v>#REF!</v>
      </c>
      <c r="L12" s="304" t="e">
        <f t="shared" si="2"/>
        <v>#REF!</v>
      </c>
    </row>
    <row r="13" spans="1:12" ht="37.5" customHeight="1" thickBot="1" x14ac:dyDescent="0.3">
      <c r="A13" s="276" t="s">
        <v>33</v>
      </c>
      <c r="B13" s="288" t="e">
        <f>+B12+B10</f>
        <v>#REF!</v>
      </c>
      <c r="C13" s="289" t="e">
        <f>+C12+C10</f>
        <v>#REF!</v>
      </c>
      <c r="D13" s="289" t="e">
        <f>+D12+D10</f>
        <v>#REF!</v>
      </c>
      <c r="E13" s="289" t="e">
        <f>+E12+E10</f>
        <v>#REF!</v>
      </c>
      <c r="F13" s="290" t="e">
        <f>+F12+F10</f>
        <v>#REF!</v>
      </c>
      <c r="G13" s="279" t="e">
        <f t="shared" si="3"/>
        <v>#REF!</v>
      </c>
      <c r="H13" s="291" t="e">
        <f t="shared" si="0"/>
        <v>#REF!</v>
      </c>
      <c r="I13" s="289" t="e">
        <f>+I12+I10</f>
        <v>#REF!</v>
      </c>
      <c r="J13" s="292" t="e">
        <f t="shared" si="1"/>
        <v>#REF!</v>
      </c>
      <c r="K13" s="289" t="e">
        <f>+K12+K10</f>
        <v>#REF!</v>
      </c>
      <c r="L13" s="293" t="e">
        <f t="shared" si="2"/>
        <v>#REF!</v>
      </c>
    </row>
  </sheetData>
  <mergeCells count="1">
    <mergeCell ref="A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9</vt:i4>
      </vt:variant>
      <vt:variant>
        <vt:lpstr>Rangos con nombre</vt:lpstr>
      </vt:variant>
      <vt:variant>
        <vt:i4>13</vt:i4>
      </vt:variant>
    </vt:vector>
  </HeadingPairs>
  <TitlesOfParts>
    <vt:vector size="22" baseType="lpstr">
      <vt:lpstr>CONSOLIDADO SECTOR INTERIOR</vt:lpstr>
      <vt:lpstr>CONSOLIDADO </vt:lpstr>
      <vt:lpstr>POR DIRECCIONES</vt:lpstr>
      <vt:lpstr>GLOSARIO</vt:lpstr>
      <vt:lpstr>GRAFICAS DE TENDENCIA </vt:lpstr>
      <vt:lpstr>Comparativo Sector</vt:lpstr>
      <vt:lpstr>ALERTAS DIRECCIONES</vt:lpstr>
      <vt:lpstr>CUADRO SENTENCIA</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2024-09-09T16:22:47Z</dcterms:modified>
</cp:coreProperties>
</file>