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C:\Users\henry.pineda\Desktop\REPORTES 2025\EJECUCION 2025\EJEC WEB\"/>
    </mc:Choice>
  </mc:AlternateContent>
  <xr:revisionPtr revIDLastSave="0" documentId="13_ncr:1_{C627948A-DE55-4216-AE54-66BFD5B4B4C1}" xr6:coauthVersionLast="36" xr6:coauthVersionMax="36" xr10:uidLastSave="{00000000-0000-0000-0000-000000000000}"/>
  <bookViews>
    <workbookView xWindow="0" yWindow="0" windowWidth="28800" windowHeight="11925" firstSheet="2" activeTab="3" xr2:uid="{26394B1E-0B53-4E3B-AD10-41B012BF3165}"/>
  </bookViews>
  <sheets>
    <sheet name="SENTENCI 2025" sheetId="1081" state="hidden" r:id="rId1"/>
    <sheet name="CONSOLIDADO " sheetId="66" r:id="rId2"/>
    <sheet name="POR DIRECCIONES" sheetId="129" r:id="rId3"/>
    <sheet name="ALERTAS DIRECCIONES" sheetId="6" r:id="rId4"/>
    <sheet name="DATOS REGALIAS" sheetId="1010" state="hidden" r:id="rId5"/>
    <sheet name="CONSOLIDADO SECTOR INTERIOR" sheetId="83" state="hidden" r:id="rId6"/>
    <sheet name="GLOSARIO" sheetId="987" state="hidden" r:id="rId7"/>
    <sheet name="GRAFICAS DE TENDENCIA " sheetId="1079" state="hidden" r:id="rId8"/>
    <sheet name="CUADRO SENTENCIA" sheetId="60" r:id="rId9"/>
    <sheet name="Comparativo Sector" sheetId="1073" state="hidden" r:id="rId10"/>
    <sheet name="UNP" sheetId="77" state="hidden" r:id="rId11"/>
    <sheet name="NASA KIWE" sheetId="72" state="hidden" r:id="rId12"/>
    <sheet name="BOMBEROS" sheetId="76" state="hidden" r:id="rId13"/>
    <sheet name="DER AUTOR" sheetId="73" state="hidden" r:id="rId14"/>
  </sheets>
  <externalReferences>
    <externalReference r:id="rId15"/>
    <externalReference r:id="rId16"/>
    <externalReference r:id="rId17"/>
    <externalReference r:id="rId18"/>
    <externalReference r:id="rId19"/>
  </externalReferences>
  <definedNames>
    <definedName name="_xlnm._FilterDatabase" localSheetId="3" hidden="1">'ALERTAS DIRECCIONES'!$A$59:$G$61</definedName>
    <definedName name="_xlnm._FilterDatabase" localSheetId="2" hidden="1">'POR DIRECCIONES'!$A$6:$R$90</definedName>
    <definedName name="año">[1]Listas!$M$2:$M$8</definedName>
    <definedName name="_xlnm.Print_Area" localSheetId="3">'ALERTAS DIRECCIONES'!$A$1:$U$56</definedName>
    <definedName name="_xlnm.Print_Area" localSheetId="1">'CONSOLIDADO '!$A$3:$O$20</definedName>
    <definedName name="_xlnm.Print_Area" localSheetId="6">GLOSARIO!$A$2:$L$13</definedName>
    <definedName name="_xlnm.Print_Area" localSheetId="2">'POR DIRECCIONES'!$A$2:$Q$205</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3">'ALERTAS DIRECCIONES'!$A$1:$T$56</definedName>
    <definedName name="Print_Area" localSheetId="1">'CONSOLIDADO '!$A$3:$O$20</definedName>
    <definedName name="Print_Area" localSheetId="4">'DATOS REGALIAS'!$C$1:$Q$20</definedName>
    <definedName name="Print_Area" localSheetId="6">GLOSARIO!$A$1:$M$27</definedName>
    <definedName name="Print_Area" localSheetId="2">'POR DIRECCIONES'!$A$2:$P$205</definedName>
    <definedName name="Print_Titles" localSheetId="3">'ALERTAS DIRECCIONES'!$1:$4</definedName>
    <definedName name="Print_Titles" localSheetId="1">'CONSOLIDADO '!$3:$21</definedName>
    <definedName name="Print_Titles" localSheetId="2">'POR DIRECCIONES'!$2:$5</definedName>
    <definedName name="Sumar?">[1]Listas!$F$2:$F$3</definedName>
    <definedName name="Tipo_gasto">[1]Listas!$D$2:$D$3</definedName>
    <definedName name="_xlnm.Print_Titles" localSheetId="3">'ALERTAS DIRECCIONES'!$1:$4</definedName>
    <definedName name="_xlnm.Print_Titles" localSheetId="2">'POR DIRECCIONES'!$2:$5</definedName>
  </definedNames>
  <calcPr calcId="191029"/>
</workbook>
</file>

<file path=xl/calcChain.xml><?xml version="1.0" encoding="utf-8"?>
<calcChain xmlns="http://schemas.openxmlformats.org/spreadsheetml/2006/main">
  <c r="K15" i="1010" l="1"/>
  <c r="K14" i="1010"/>
  <c r="K13" i="1010"/>
  <c r="K12" i="1010"/>
  <c r="L16" i="1010" l="1"/>
  <c r="H16" i="1010"/>
  <c r="B3" i="1073" l="1"/>
  <c r="B1" i="1073"/>
  <c r="G60" i="1079"/>
  <c r="E60" i="1079"/>
  <c r="A2" i="987"/>
  <c r="J7" i="1073"/>
  <c r="E17"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8" i="1010" s="1"/>
  <c r="D7" i="1073" s="1"/>
  <c r="R14" i="1010"/>
  <c r="O14" i="1010"/>
  <c r="R13" i="1010"/>
  <c r="P13" i="1010"/>
  <c r="O13" i="1010"/>
  <c r="R12" i="1010"/>
  <c r="P12" i="1010"/>
  <c r="O12" i="1010"/>
  <c r="O16" i="1010" l="1"/>
  <c r="K16" i="1010"/>
  <c r="M17" i="1010"/>
  <c r="N17" i="1010" s="1"/>
  <c r="Q46" i="1010"/>
  <c r="P18" i="1010"/>
  <c r="M18" i="1010"/>
  <c r="M46" i="1010" s="1"/>
  <c r="L46" i="1010"/>
  <c r="F7" i="1073"/>
  <c r="F18" i="1010"/>
  <c r="H46" i="1010"/>
  <c r="C7" i="73"/>
  <c r="C6" i="77"/>
  <c r="F10" i="72"/>
  <c r="F7" i="73"/>
  <c r="F11" i="73"/>
  <c r="F6" i="77"/>
  <c r="G8" i="83"/>
  <c r="F10" i="77"/>
  <c r="C6" i="72"/>
  <c r="F7" i="72"/>
  <c r="F6" i="76"/>
  <c r="D10" i="72"/>
  <c r="D11" i="72" s="1"/>
  <c r="D7" i="73"/>
  <c r="J10" i="1073"/>
  <c r="D7" i="72"/>
  <c r="B7" i="73"/>
  <c r="D20" i="1073"/>
  <c r="B6" i="77"/>
  <c r="C8" i="83"/>
  <c r="B10" i="77"/>
  <c r="B12" i="77"/>
  <c r="B13" i="77" s="1"/>
  <c r="D6" i="72"/>
  <c r="B7" i="72"/>
  <c r="D6" i="76"/>
  <c r="C7" i="72"/>
  <c r="J14" i="1073"/>
  <c r="I7" i="73"/>
  <c r="F6" i="72"/>
  <c r="D10" i="77"/>
  <c r="C11" i="73"/>
  <c r="C12" i="73" s="1"/>
  <c r="C10" i="77"/>
  <c r="C12" i="77"/>
  <c r="C13" i="77" s="1"/>
  <c r="D11" i="73"/>
  <c r="D12" i="73" s="1"/>
  <c r="D6" i="77"/>
  <c r="E8" i="83"/>
  <c r="D12" i="77"/>
  <c r="D13" i="77" s="1"/>
  <c r="B6" i="76"/>
  <c r="K6" i="77"/>
  <c r="B6" i="72"/>
  <c r="B10" i="72"/>
  <c r="B11" i="72" s="1"/>
  <c r="C16" i="83"/>
  <c r="C17" i="83" s="1"/>
  <c r="G16" i="83"/>
  <c r="E6" i="83" l="1"/>
  <c r="B11" i="73"/>
  <c r="B12" i="73" s="1"/>
  <c r="E7" i="72"/>
  <c r="H7" i="72" s="1"/>
  <c r="I5" i="72"/>
  <c r="J16" i="83"/>
  <c r="J17" i="83" s="1"/>
  <c r="B7" i="76"/>
  <c r="C8" i="72"/>
  <c r="D9" i="73"/>
  <c r="D8" i="77"/>
  <c r="B8" i="72"/>
  <c r="K5" i="72"/>
  <c r="F7" i="76"/>
  <c r="B9" i="73"/>
  <c r="I7" i="76"/>
  <c r="C5" i="72"/>
  <c r="I9" i="77"/>
  <c r="K8" i="72"/>
  <c r="D8" i="83"/>
  <c r="D14" i="1073"/>
  <c r="F5" i="72"/>
  <c r="D9" i="77"/>
  <c r="F8" i="77"/>
  <c r="B5" i="72"/>
  <c r="I9" i="73"/>
  <c r="B8" i="73"/>
  <c r="C7" i="77"/>
  <c r="O18" i="1010"/>
  <c r="E7" i="1073"/>
  <c r="F46" i="1010"/>
  <c r="N18" i="1010"/>
  <c r="R18" i="1010"/>
  <c r="F47" i="1010"/>
  <c r="D10" i="1073"/>
  <c r="I8" i="77"/>
  <c r="D5" i="77"/>
  <c r="B5" i="77"/>
  <c r="K9" i="73"/>
  <c r="B6" i="73"/>
  <c r="C8" i="73"/>
  <c r="I5" i="77"/>
  <c r="I8" i="73"/>
  <c r="I6" i="73"/>
  <c r="K9" i="77"/>
  <c r="K7" i="77"/>
  <c r="K5" i="77"/>
  <c r="K8" i="73"/>
  <c r="K6" i="73"/>
  <c r="B8" i="77"/>
  <c r="I8" i="72"/>
  <c r="D8" i="72"/>
  <c r="C9" i="73"/>
  <c r="C5" i="77"/>
  <c r="D11" i="1073"/>
  <c r="C6" i="73"/>
  <c r="J17" i="1073"/>
  <c r="I7" i="77"/>
  <c r="B10" i="76"/>
  <c r="B9" i="76"/>
  <c r="D17" i="1073"/>
  <c r="F8" i="73"/>
  <c r="C9" i="77"/>
  <c r="C6" i="76"/>
  <c r="D8" i="73"/>
  <c r="E6" i="72"/>
  <c r="H6" i="72" s="1"/>
  <c r="E12" i="77"/>
  <c r="D9" i="76"/>
  <c r="D10" i="76"/>
  <c r="D5" i="72"/>
  <c r="B9" i="77"/>
  <c r="B7" i="77"/>
  <c r="C7" i="76"/>
  <c r="F9" i="77"/>
  <c r="F7" i="77"/>
  <c r="F9" i="73"/>
  <c r="F9" i="76"/>
  <c r="D7" i="76"/>
  <c r="D7" i="77"/>
  <c r="L16" i="83"/>
  <c r="G17" i="83"/>
  <c r="I10" i="77"/>
  <c r="F10" i="1073"/>
  <c r="K10" i="77"/>
  <c r="H10" i="1073"/>
  <c r="J8" i="83"/>
  <c r="K8" i="77"/>
  <c r="I12" i="77"/>
  <c r="I13" i="77" s="1"/>
  <c r="F11" i="1073"/>
  <c r="I6" i="77"/>
  <c r="K12" i="77"/>
  <c r="K13" i="77" s="1"/>
  <c r="H11" i="1073"/>
  <c r="I11" i="73"/>
  <c r="F20" i="1073"/>
  <c r="F12" i="73"/>
  <c r="K11" i="73"/>
  <c r="H20" i="1073"/>
  <c r="K7" i="73"/>
  <c r="I6" i="72"/>
  <c r="H14" i="1073"/>
  <c r="K10" i="72"/>
  <c r="K6" i="72"/>
  <c r="K7" i="72"/>
  <c r="I7" i="72"/>
  <c r="I10" i="72"/>
  <c r="F14" i="1073"/>
  <c r="F11" i="72"/>
  <c r="C10" i="72"/>
  <c r="G6" i="83"/>
  <c r="G7" i="72" l="1"/>
  <c r="J7" i="72"/>
  <c r="C6" i="83"/>
  <c r="L7" i="72"/>
  <c r="E5" i="72"/>
  <c r="L5" i="72" s="1"/>
  <c r="C9" i="72"/>
  <c r="L6" i="83"/>
  <c r="J20" i="1073"/>
  <c r="J13" i="1073"/>
  <c r="J15" i="1073" s="1"/>
  <c r="J11" i="1073"/>
  <c r="H13" i="1073"/>
  <c r="C8" i="77"/>
  <c r="E11" i="1073"/>
  <c r="G11" i="1073" s="1"/>
  <c r="C8" i="76"/>
  <c r="B5" i="76"/>
  <c r="B8" i="76"/>
  <c r="B11" i="76" s="1"/>
  <c r="F5" i="76"/>
  <c r="F8" i="76" s="1"/>
  <c r="C5" i="76"/>
  <c r="F8" i="72"/>
  <c r="E9" i="73"/>
  <c r="G9" i="73" s="1"/>
  <c r="B9" i="72"/>
  <c r="B12" i="72" s="1"/>
  <c r="D10" i="73"/>
  <c r="D13" i="73" s="1"/>
  <c r="E8" i="73"/>
  <c r="H8" i="73" s="1"/>
  <c r="D6" i="73"/>
  <c r="E9" i="83"/>
  <c r="L9" i="83"/>
  <c r="D7" i="83"/>
  <c r="I7" i="1073"/>
  <c r="G7" i="1073"/>
  <c r="D9" i="72"/>
  <c r="D12" i="72" s="1"/>
  <c r="C7" i="83"/>
  <c r="J6" i="83"/>
  <c r="J6" i="1073"/>
  <c r="D6" i="1073"/>
  <c r="L7" i="83"/>
  <c r="J7" i="83"/>
  <c r="J9" i="83"/>
  <c r="L6" i="72"/>
  <c r="G6" i="72"/>
  <c r="J19" i="1073"/>
  <c r="D6" i="83"/>
  <c r="J6" i="72"/>
  <c r="J9" i="1073"/>
  <c r="I5" i="76"/>
  <c r="I6" i="76"/>
  <c r="K7" i="76"/>
  <c r="D5" i="76"/>
  <c r="F5" i="77"/>
  <c r="F11" i="77" s="1"/>
  <c r="K5" i="76"/>
  <c r="C10" i="76"/>
  <c r="C9" i="76"/>
  <c r="E7" i="83"/>
  <c r="C9" i="83"/>
  <c r="C11" i="77"/>
  <c r="C14" i="77" s="1"/>
  <c r="E7" i="77"/>
  <c r="F6" i="73"/>
  <c r="F10" i="73" s="1"/>
  <c r="F13" i="73" s="1"/>
  <c r="I10" i="76"/>
  <c r="F17" i="1073"/>
  <c r="I9" i="76"/>
  <c r="K6" i="76"/>
  <c r="F10" i="76"/>
  <c r="G7" i="83"/>
  <c r="D9" i="83"/>
  <c r="K10" i="76"/>
  <c r="H17" i="1073"/>
  <c r="K9" i="76"/>
  <c r="L17" i="83"/>
  <c r="F12" i="77"/>
  <c r="F13" i="77" s="1"/>
  <c r="E13" i="77"/>
  <c r="L8" i="83"/>
  <c r="K12" i="73"/>
  <c r="I12" i="73"/>
  <c r="C11" i="72"/>
  <c r="E11" i="72" s="1"/>
  <c r="H11" i="72" s="1"/>
  <c r="E10" i="72"/>
  <c r="L10" i="72" s="1"/>
  <c r="I11" i="72"/>
  <c r="K11" i="72"/>
  <c r="H6" i="1073" l="1"/>
  <c r="J5" i="72"/>
  <c r="C13" i="83"/>
  <c r="C14" i="83" s="1"/>
  <c r="C10" i="83"/>
  <c r="J13" i="83"/>
  <c r="J14" i="83" s="1"/>
  <c r="J10" i="83"/>
  <c r="E13" i="83"/>
  <c r="E14" i="83" s="1"/>
  <c r="E10" i="83"/>
  <c r="L13" i="83"/>
  <c r="L14" i="83" s="1"/>
  <c r="L10" i="83"/>
  <c r="G13" i="83"/>
  <c r="G14" i="83" s="1"/>
  <c r="G10" i="83"/>
  <c r="H5" i="72"/>
  <c r="G5" i="72"/>
  <c r="L9" i="73"/>
  <c r="E6" i="77"/>
  <c r="H6" i="77" s="1"/>
  <c r="E20" i="1073"/>
  <c r="I20" i="1073" s="1"/>
  <c r="E11" i="73"/>
  <c r="G11" i="73" s="1"/>
  <c r="E8" i="77"/>
  <c r="L8" i="77" s="1"/>
  <c r="K9" i="72"/>
  <c r="K12" i="72" s="1"/>
  <c r="E14" i="1073"/>
  <c r="G14" i="1073" s="1"/>
  <c r="E8" i="72"/>
  <c r="G8" i="72" s="1"/>
  <c r="J9" i="73"/>
  <c r="E7" i="73"/>
  <c r="L7" i="73" s="1"/>
  <c r="I8" i="76"/>
  <c r="F9" i="72"/>
  <c r="F12" i="72" s="1"/>
  <c r="J21" i="1073"/>
  <c r="K10" i="73"/>
  <c r="K13" i="73" s="1"/>
  <c r="H19" i="1073"/>
  <c r="H21" i="1073" s="1"/>
  <c r="J5" i="83"/>
  <c r="I11" i="1073"/>
  <c r="E9" i="77"/>
  <c r="L9" i="77" s="1"/>
  <c r="J12" i="1073"/>
  <c r="E5" i="77"/>
  <c r="H5" i="77" s="1"/>
  <c r="B10" i="73"/>
  <c r="B13" i="73" s="1"/>
  <c r="D19" i="1073"/>
  <c r="D21" i="1073" s="1"/>
  <c r="H9" i="73"/>
  <c r="I10" i="73"/>
  <c r="I13" i="73" s="1"/>
  <c r="C5" i="83"/>
  <c r="F19" i="1073"/>
  <c r="F21" i="1073" s="1"/>
  <c r="D13" i="1073"/>
  <c r="D15" i="1073" s="1"/>
  <c r="E5" i="76"/>
  <c r="H5" i="76" s="1"/>
  <c r="E6" i="73"/>
  <c r="H6" i="73" s="1"/>
  <c r="H9" i="1073"/>
  <c r="H12" i="1073" s="1"/>
  <c r="F13" i="1073"/>
  <c r="F15" i="1073" s="1"/>
  <c r="I9" i="72"/>
  <c r="I12" i="72" s="1"/>
  <c r="D16" i="1073"/>
  <c r="D18" i="1073" s="1"/>
  <c r="F6" i="83"/>
  <c r="I6" i="83" s="1"/>
  <c r="J8" i="73"/>
  <c r="G8" i="73"/>
  <c r="I11" i="77"/>
  <c r="I14" i="77" s="1"/>
  <c r="E10" i="1073"/>
  <c r="I10" i="1073" s="1"/>
  <c r="L8" i="73"/>
  <c r="F9" i="1073"/>
  <c r="F12" i="1073" s="1"/>
  <c r="E10" i="77"/>
  <c r="L10" i="77" s="1"/>
  <c r="G11" i="72"/>
  <c r="C10" i="73"/>
  <c r="C13" i="73" s="1"/>
  <c r="K11" i="77"/>
  <c r="K14" i="77" s="1"/>
  <c r="F14" i="77"/>
  <c r="H12" i="77"/>
  <c r="G9" i="83"/>
  <c r="F7" i="83"/>
  <c r="I7" i="83" s="1"/>
  <c r="C12" i="72"/>
  <c r="E12" i="72" s="1"/>
  <c r="L11" i="72"/>
  <c r="J10" i="72"/>
  <c r="B11" i="77"/>
  <c r="B14" i="77" s="1"/>
  <c r="D9" i="1073"/>
  <c r="D12" i="1073" s="1"/>
  <c r="F11" i="76"/>
  <c r="E7" i="76"/>
  <c r="D8" i="76"/>
  <c r="D11" i="76" s="1"/>
  <c r="J16" i="1073"/>
  <c r="J18" i="1073" s="1"/>
  <c r="G5" i="83"/>
  <c r="E9" i="76"/>
  <c r="J9" i="76" s="1"/>
  <c r="E10" i="76"/>
  <c r="G10" i="76" s="1"/>
  <c r="E17" i="1073"/>
  <c r="G17" i="1073" s="1"/>
  <c r="K8" i="76"/>
  <c r="K11" i="76" s="1"/>
  <c r="H16" i="1073"/>
  <c r="E6" i="76"/>
  <c r="J6" i="76" s="1"/>
  <c r="C11" i="76"/>
  <c r="D11" i="77"/>
  <c r="D14" i="77" s="1"/>
  <c r="J11" i="72"/>
  <c r="H13" i="77"/>
  <c r="F16" i="1073"/>
  <c r="F18" i="1073" s="1"/>
  <c r="H7" i="77"/>
  <c r="G7" i="77"/>
  <c r="J7" i="77"/>
  <c r="L7" i="77"/>
  <c r="E9" i="72"/>
  <c r="H10" i="72"/>
  <c r="G10" i="72"/>
  <c r="H15" i="1073"/>
  <c r="F6" i="1073"/>
  <c r="E5" i="83"/>
  <c r="L5" i="83"/>
  <c r="L11" i="83"/>
  <c r="J6" i="77" l="1"/>
  <c r="G8" i="77"/>
  <c r="H8" i="77"/>
  <c r="L6" i="77"/>
  <c r="G6" i="77"/>
  <c r="E11" i="83"/>
  <c r="E12" i="83" s="1"/>
  <c r="E15" i="83" s="1"/>
  <c r="E18" i="83" s="1"/>
  <c r="L5" i="77"/>
  <c r="J9" i="77"/>
  <c r="J8" i="77"/>
  <c r="G20" i="1073"/>
  <c r="H11" i="73"/>
  <c r="J11" i="73"/>
  <c r="G10" i="1073"/>
  <c r="J7" i="73"/>
  <c r="E12" i="73"/>
  <c r="L12" i="73" s="1"/>
  <c r="L11" i="73"/>
  <c r="L9" i="72"/>
  <c r="H9" i="77"/>
  <c r="H7" i="73"/>
  <c r="G6" i="73"/>
  <c r="H12" i="72"/>
  <c r="G7" i="73"/>
  <c r="I14" i="1073"/>
  <c r="L8" i="72"/>
  <c r="J8" i="72"/>
  <c r="H8" i="72"/>
  <c r="G9" i="77"/>
  <c r="E10" i="73"/>
  <c r="L10" i="73" s="1"/>
  <c r="E19" i="1073"/>
  <c r="E21" i="1073" s="1"/>
  <c r="G21" i="1073" s="1"/>
  <c r="G5" i="77"/>
  <c r="J5" i="77"/>
  <c r="F8" i="83"/>
  <c r="H8" i="83" s="1"/>
  <c r="L9" i="76"/>
  <c r="K6" i="83"/>
  <c r="D5" i="1073"/>
  <c r="D8" i="1073" s="1"/>
  <c r="D22" i="1073" s="1"/>
  <c r="F9" i="83"/>
  <c r="K9" i="83" s="1"/>
  <c r="H7" i="83"/>
  <c r="H6" i="83"/>
  <c r="L5" i="76"/>
  <c r="G5" i="76"/>
  <c r="M6" i="83"/>
  <c r="J5" i="76"/>
  <c r="J5" i="1073"/>
  <c r="J8" i="1073" s="1"/>
  <c r="J22" i="1073" s="1"/>
  <c r="M7" i="83"/>
  <c r="K7" i="83"/>
  <c r="D5" i="83"/>
  <c r="L6" i="73"/>
  <c r="J6" i="73"/>
  <c r="L6" i="76"/>
  <c r="G10" i="77"/>
  <c r="J10" i="77"/>
  <c r="H10" i="77"/>
  <c r="D16" i="83"/>
  <c r="E13" i="1073"/>
  <c r="J9" i="72"/>
  <c r="H6" i="76"/>
  <c r="G6" i="76"/>
  <c r="H18" i="1073"/>
  <c r="I17" i="1073"/>
  <c r="L12" i="72"/>
  <c r="E11" i="77"/>
  <c r="E14" i="77" s="1"/>
  <c r="J14" i="77" s="1"/>
  <c r="E8" i="76"/>
  <c r="L8" i="76" s="1"/>
  <c r="E16" i="1073"/>
  <c r="E18" i="1073" s="1"/>
  <c r="G18" i="1073" s="1"/>
  <c r="H7" i="76"/>
  <c r="G7" i="76"/>
  <c r="J7" i="76"/>
  <c r="E9" i="1073"/>
  <c r="E12" i="1073" s="1"/>
  <c r="G12" i="1073" s="1"/>
  <c r="H10" i="76"/>
  <c r="L10" i="76"/>
  <c r="H9" i="76"/>
  <c r="G9" i="76"/>
  <c r="J10" i="76"/>
  <c r="L7" i="76"/>
  <c r="I11" i="76"/>
  <c r="H9" i="72"/>
  <c r="G9" i="72"/>
  <c r="J12" i="72"/>
  <c r="G12" i="72"/>
  <c r="L12" i="83"/>
  <c r="H5" i="1073"/>
  <c r="F5" i="1073"/>
  <c r="E5" i="1073" l="1"/>
  <c r="G5" i="1073" s="1"/>
  <c r="J11" i="83"/>
  <c r="J12" i="83" s="1"/>
  <c r="J15" i="83" s="1"/>
  <c r="C11" i="83"/>
  <c r="C12" i="83" s="1"/>
  <c r="C15" i="83" s="1"/>
  <c r="C18" i="83" s="1"/>
  <c r="G11" i="83"/>
  <c r="G12" i="73"/>
  <c r="I8" i="83"/>
  <c r="H12" i="73"/>
  <c r="E13" i="73"/>
  <c r="J13" i="73" s="1"/>
  <c r="J12" i="73"/>
  <c r="J10" i="73"/>
  <c r="G10" i="73"/>
  <c r="H10" i="73"/>
  <c r="I21" i="1073"/>
  <c r="G19" i="1073"/>
  <c r="I19" i="1073"/>
  <c r="M8" i="83"/>
  <c r="M9" i="83"/>
  <c r="K8" i="83"/>
  <c r="H9" i="83"/>
  <c r="I9" i="83"/>
  <c r="J8" i="76"/>
  <c r="L11" i="77"/>
  <c r="I9" i="1073"/>
  <c r="H11" i="77"/>
  <c r="G9" i="1073"/>
  <c r="I12" i="1073"/>
  <c r="E11" i="76"/>
  <c r="H11" i="76" s="1"/>
  <c r="D17" i="83"/>
  <c r="F16" i="83"/>
  <c r="K16" i="83"/>
  <c r="E15" i="1073"/>
  <c r="I13" i="1073"/>
  <c r="G13" i="1073"/>
  <c r="G11" i="77"/>
  <c r="J11" i="77"/>
  <c r="I18" i="1073"/>
  <c r="G16" i="1073"/>
  <c r="I16" i="1073"/>
  <c r="H8" i="76"/>
  <c r="G8" i="76"/>
  <c r="H14" i="77"/>
  <c r="G14" i="77"/>
  <c r="L14" i="77"/>
  <c r="L15" i="83"/>
  <c r="F8" i="1073"/>
  <c r="F5" i="83"/>
  <c r="H8" i="1073"/>
  <c r="I5" i="1073" l="1"/>
  <c r="G12" i="83"/>
  <c r="G15" i="83" s="1"/>
  <c r="G18" i="83" s="1"/>
  <c r="L13" i="73"/>
  <c r="G13" i="73"/>
  <c r="H13" i="73"/>
  <c r="J11" i="76"/>
  <c r="L11" i="76"/>
  <c r="G11" i="76"/>
  <c r="H16" i="83"/>
  <c r="F17" i="83"/>
  <c r="I16" i="83"/>
  <c r="M16" i="83"/>
  <c r="K17" i="83"/>
  <c r="I15" i="1073"/>
  <c r="G15" i="1073"/>
  <c r="L18" i="83"/>
  <c r="H22" i="1073"/>
  <c r="I5" i="83"/>
  <c r="H5" i="83"/>
  <c r="K5" i="83"/>
  <c r="M5" i="83"/>
  <c r="F22" i="1073"/>
  <c r="J18" i="83"/>
  <c r="H17" i="83" l="1"/>
  <c r="M17" i="83"/>
  <c r="I17" i="83"/>
  <c r="D10" i="83" l="1"/>
  <c r="D11" i="83" l="1"/>
  <c r="D12" i="83" s="1"/>
  <c r="D13" i="83"/>
  <c r="D14" i="83" s="1"/>
  <c r="D15" i="83" l="1"/>
  <c r="D18" i="83" s="1"/>
  <c r="F13" i="83"/>
  <c r="F10" i="83"/>
  <c r="E6" i="1073" l="1"/>
  <c r="K10" i="83"/>
  <c r="M10" i="83"/>
  <c r="H10" i="83"/>
  <c r="I10" i="83"/>
  <c r="H13" i="83"/>
  <c r="I13" i="83"/>
  <c r="F14" i="83"/>
  <c r="K13" i="83"/>
  <c r="M13" i="83"/>
  <c r="F11" i="83"/>
  <c r="F12" i="83" s="1"/>
  <c r="I14" i="83" l="1"/>
  <c r="K14" i="83"/>
  <c r="H14" i="83"/>
  <c r="M14" i="83"/>
  <c r="M11" i="83"/>
  <c r="I11" i="83"/>
  <c r="I12" i="83" s="1"/>
  <c r="K11" i="83"/>
  <c r="H11" i="83"/>
  <c r="I6" i="1073"/>
  <c r="E8" i="1073"/>
  <c r="G6" i="1073"/>
  <c r="K12" i="83"/>
  <c r="M12" i="83"/>
  <c r="H12" i="83"/>
  <c r="F15" i="83"/>
  <c r="E22" i="1073" l="1"/>
  <c r="I8" i="1073"/>
  <c r="G8" i="1073"/>
  <c r="M15" i="83"/>
  <c r="I15" i="83"/>
  <c r="H15" i="83"/>
  <c r="K15" i="83"/>
  <c r="F18" i="83"/>
  <c r="H18" i="83" l="1"/>
  <c r="M18" i="83"/>
  <c r="I18" i="83"/>
  <c r="K18" i="83"/>
  <c r="G22" i="1073"/>
  <c r="I22" i="1073"/>
</calcChain>
</file>

<file path=xl/sharedStrings.xml><?xml version="1.0" encoding="utf-8"?>
<sst xmlns="http://schemas.openxmlformats.org/spreadsheetml/2006/main" count="1897" uniqueCount="519">
  <si>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</si>
  <si>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</si>
  <si>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</si>
  <si>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</si>
  <si>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</si>
  <si>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</si>
  <si>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</si>
  <si>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</si>
  <si>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</si>
  <si>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</si>
  <si>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</si>
  <si>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</si>
  <si>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</si>
  <si>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</si>
  <si>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</si>
  <si>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</si>
  <si>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</si>
  <si>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</si>
  <si>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</si>
  <si>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</si>
  <si>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</si>
  <si>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</si>
  <si>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</si>
  <si>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</si>
  <si>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</si>
  <si>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</si>
  <si>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</si>
  <si>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</si>
  <si>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</si>
  <si>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</si>
  <si>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</si>
  <si>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</si>
  <si>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</si>
  <si>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</si>
  <si>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LA CONSULTA PREVIA. CONVENIO 169 OIT, LEY 21 DE 1991, LEY 70 DE 1993</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</si>
  <si>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</si>
  <si>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</si>
  <si>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</si>
  <si>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</si>
  <si>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</si>
  <si>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</si>
  <si>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</si>
  <si>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</si>
  <si>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</si>
  <si>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</si>
  <si>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</si>
  <si>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</si>
  <si>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</si>
  <si>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VALIDACION</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</si>
  <si>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</si>
  <si>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</si>
  <si>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</si>
  <si>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</si>
  <si>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</si>
  <si>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</si>
  <si>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</si>
  <si>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</si>
  <si>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</si>
  <si>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</si>
  <si>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</si>
  <si>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</si>
  <si>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</si>
  <si>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</si>
  <si>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</si>
  <si>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</si>
  <si>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</si>
  <si>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</si>
  <si>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</si>
  <si>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</si>
  <si>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</si>
  <si>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</si>
  <si>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</si>
  <si>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</si>
  <si>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</si>
  <si>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</si>
  <si>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</si>
  <si>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</si>
  <si>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</si>
  <si>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</si>
  <si>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</si>
  <si>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</si>
  <si>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</si>
  <si>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</si>
  <si>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</si>
  <si>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</si>
  <si>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</si>
  <si>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</si>
  <si>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OFICINA</t>
  </si>
  <si>
    <t>TOTALES</t>
  </si>
  <si>
    <t xml:space="preserve">DIRECCION NACIONAL DE DERECHO DE AUTOR </t>
  </si>
  <si>
    <t xml:space="preserve"> DIRECCIÓN NACIONAL DE BOMBEROS DE COLOMBIA</t>
  </si>
  <si>
    <t>APROPIACION INICIAL</t>
  </si>
  <si>
    <t>APROPIACIÓN INICIAL</t>
  </si>
  <si>
    <t>APR. VIGENTE</t>
  </si>
  <si>
    <t>SUMATORIA</t>
  </si>
  <si>
    <t>BLOQUEO</t>
  </si>
  <si>
    <t>APROPIACION DESPUES DE APLAZAMIENTO</t>
  </si>
  <si>
    <t>Compromiso</t>
  </si>
  <si>
    <t>A-01-01-01</t>
  </si>
  <si>
    <t>SALARIO</t>
  </si>
  <si>
    <t>A-01-01-02</t>
  </si>
  <si>
    <t>CONTRIBUCIONES INHERENTES A LA NÓMINA</t>
  </si>
  <si>
    <t>A-01-01-03</t>
  </si>
  <si>
    <t>REMUNERACIONES NO CONSTITUTIVAS DE FACTOR SALARIAL</t>
  </si>
  <si>
    <t>A-02-02</t>
  </si>
  <si>
    <t>A-03-03-01-009</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</si>
  <si>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</si>
  <si>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</si>
  <si>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</si>
  <si>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</si>
  <si>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</si>
  <si>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</si>
  <si>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</si>
  <si>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</si>
  <si>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</si>
  <si>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</si>
  <si>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</si>
  <si>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</si>
  <si>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</si>
  <si>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</si>
  <si>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</si>
  <si>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</si>
  <si>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</si>
  <si>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</si>
  <si>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</si>
  <si>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</si>
  <si>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</si>
  <si>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</si>
  <si>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</si>
  <si>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</si>
  <si>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A-03-06-01-013</t>
  </si>
  <si>
    <t>A-03-06-01-014</t>
  </si>
  <si>
    <t>A-03-11-08-001</t>
  </si>
  <si>
    <t>A-08-01</t>
  </si>
  <si>
    <t>IMPUESTOS</t>
  </si>
  <si>
    <t>A-08-04-01</t>
  </si>
  <si>
    <t>CUOTA DE FISCALIZACIÓN Y AUDITAJE</t>
  </si>
  <si>
    <t>FORTALECIMIENTO A LA GESTIÓN DE LOS CEMENTERIOS COMO RESTITUCIÓN DE DERECHOS DE VÍCTIMAS DE DESAPARICIÓN A NIVEL  NACIONAL</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</si>
  <si>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</si>
  <si>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</si>
  <si>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</si>
  <si>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</si>
  <si>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FORTALECIMIENTO DE LAS CAPACIDADES INSTITUCIONALES EN MATERIA DE SEGURIDAD, CONVIVENCIA CIUDADANA Y ORDEN PÚBLICO A NIVEL  NACIONAL</t>
  </si>
  <si>
    <t>FORTALECIMIENTO INSTITUCIONAL EN DESCENTRALIZACIÓN Y ORDENAMIENTO TERRITORIAL A NIVEL  NACIONAL</t>
  </si>
  <si>
    <t>FORTALECIMIENTO DE LAS ENTIDADES TERRITORIALES EN EL MANEJO DE VIOLENCIA CONTRA LA MUJER A NIVEL  NACIONAL</t>
  </si>
  <si>
    <t>CARACTERIZACIÓN DEL SECTOR RELIGIOSO EN EL MARCO DE LA POLÍTICA PÚBLICA DE LIBERTAD RELIGIOSA Y DE CULTOS  NACIONAL</t>
  </si>
  <si>
    <t>MEJORAMIENTO DE LA INFRAESTRUCTURA TECNOLÓGICA E INTEGRACIÓN DE LOS SISTEMAS DE INFORMACIÓN DEL MINISTERIO DEL INTERIOR  BOGOTÁ</t>
  </si>
  <si>
    <t>FORTALECIMIENTO DE LA COMUNICACIÓN Y LOS CANALES DE ATENCION AL CIUDADANO EN EL MINISTERIO DEL INTERIOR A NIVEL  NACIONAL</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</si>
  <si>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</si>
  <si>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</si>
  <si>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</si>
  <si>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</si>
  <si>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</si>
  <si>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</si>
  <si>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</si>
  <si>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</si>
  <si>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</si>
  <si>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</si>
  <si>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</si>
  <si>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</si>
  <si>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</si>
  <si>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</si>
  <si>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</si>
  <si>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</si>
  <si>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</si>
  <si>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</si>
  <si>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</si>
  <si>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</si>
  <si>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16</t>
  </si>
  <si>
    <t>035</t>
  </si>
  <si>
    <t>OTRAS TRANSFERENCIAS - DISTRIBUCIÓN PREVIO CONCEPTO DGPPN</t>
  </si>
  <si>
    <t>014</t>
  </si>
  <si>
    <t>024</t>
  </si>
  <si>
    <t>025</t>
  </si>
  <si>
    <t>026</t>
  </si>
  <si>
    <t>027</t>
  </si>
  <si>
    <t>028</t>
  </si>
  <si>
    <t>04</t>
  </si>
  <si>
    <t>012</t>
  </si>
  <si>
    <t>06</t>
  </si>
  <si>
    <t>001</t>
  </si>
  <si>
    <t>013</t>
  </si>
  <si>
    <t>11</t>
  </si>
  <si>
    <t>08</t>
  </si>
  <si>
    <t>SSF</t>
  </si>
  <si>
    <t>C</t>
  </si>
  <si>
    <t>1000</t>
  </si>
  <si>
    <t>15</t>
  </si>
  <si>
    <t>20</t>
  </si>
  <si>
    <t>3702</t>
  </si>
  <si>
    <t>3799</t>
  </si>
  <si>
    <t>Enero</t>
  </si>
  <si>
    <t xml:space="preserve">EJECUCIÓN PRESUPUESTAL </t>
  </si>
  <si>
    <t>DIRECCIÓN DE LA AUTORIDAD NACIONAL DE CONSULTA PREVIA</t>
  </si>
  <si>
    <t>A-02-02-2-8-3</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</si>
  <si>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</si>
  <si>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</si>
  <si>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</si>
  <si>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</si>
  <si>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</si>
  <si>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</si>
  <si>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</si>
  <si>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</si>
  <si>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</si>
  <si>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</si>
  <si>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</si>
  <si>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</si>
  <si>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</si>
  <si>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</si>
  <si>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</si>
  <si>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</si>
  <si>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</si>
  <si>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</si>
  <si>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</si>
  <si>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</si>
  <si>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</si>
  <si>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</si>
  <si>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</si>
  <si>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</si>
  <si>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</si>
  <si>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</si>
  <si>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</si>
  <si>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</si>
  <si>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</si>
  <si>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</si>
  <si>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</si>
  <si>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</si>
  <si>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</si>
  <si>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</si>
  <si>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</si>
  <si>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</si>
  <si>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</si>
  <si>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</si>
  <si>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</si>
  <si>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</si>
  <si>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</si>
  <si>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</si>
  <si>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</si>
  <si>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</si>
  <si>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</si>
  <si>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</si>
  <si>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</si>
  <si>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</si>
  <si>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</si>
  <si>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</si>
  <si>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</si>
  <si>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</si>
  <si>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</si>
  <si>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</si>
  <si>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</si>
  <si>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</si>
  <si>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</si>
  <si>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</si>
  <si>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</si>
  <si>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</si>
  <si>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CONSOLIDADO</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</si>
  <si>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</si>
  <si>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</si>
  <si>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</si>
  <si>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</si>
  <si>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</si>
  <si>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</si>
  <si>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TOTAL MINITERIOR</t>
  </si>
  <si>
    <t>*APROPIACIÓN INICIAL</t>
  </si>
  <si>
    <t>*APROPIACIÓN VIGENTE</t>
  </si>
  <si>
    <t>OFICINA ASESORA JURÍDICA</t>
  </si>
  <si>
    <t>Lo que trae el reporte</t>
  </si>
  <si>
    <t>Diferencia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</si>
  <si>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</si>
  <si>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</si>
  <si>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</si>
  <si>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</si>
  <si>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</si>
  <si>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</si>
  <si>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</si>
  <si>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</si>
  <si>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</si>
  <si>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</si>
  <si>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</si>
  <si>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</si>
  <si>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</si>
  <si>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</si>
  <si>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</si>
  <si>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</si>
  <si>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</si>
  <si>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</si>
  <si>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</si>
  <si>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 xml:space="preserve">Validación </t>
  </si>
  <si>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</si>
  <si>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</si>
  <si>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</si>
  <si>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</si>
  <si>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</si>
  <si>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</si>
  <si>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</si>
  <si>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</si>
  <si>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</si>
  <si>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</si>
  <si>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</si>
  <si>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</si>
  <si>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</si>
  <si>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</si>
  <si>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</si>
  <si>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</si>
  <si>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</si>
  <si>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</si>
  <si>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</si>
  <si>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</si>
  <si>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</si>
  <si>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</si>
  <si>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</si>
  <si>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</si>
  <si>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</si>
  <si>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</si>
  <si>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</si>
  <si>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</si>
  <si>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</si>
  <si>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</si>
  <si>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</si>
  <si>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</si>
  <si>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</si>
  <si>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</si>
  <si>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</si>
  <si>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A-03-03-04-060</t>
  </si>
  <si>
    <t>060</t>
  </si>
  <si>
    <t>PAGO DE APORTES SOBRE LOS VOLUNTARIOS ACREDITADOS Y ACTIVOS DEL SUBSISTEMA NACIONAL DE PRIMERA RESPUESTA AFILIADOS AL SGRL - DECRETO 1809 DE 2020</t>
  </si>
  <si>
    <t>% CDP</t>
  </si>
  <si>
    <t xml:space="preserve">                             EJECUCIÓN PRESUPUESTAL - ALERTA DIRECCIONES</t>
  </si>
  <si>
    <t>Lo que trae el ejercicio solo ministerio sin regalías</t>
  </si>
  <si>
    <t>Consolidado con regalías, aca se suman</t>
  </si>
  <si>
    <t>PAGO APORTES VOLUNTARIOS</t>
  </si>
  <si>
    <t>REGALIAS</t>
  </si>
  <si>
    <t>ADQUISICIONES DE BIENES Y SERVICIOS</t>
  </si>
  <si>
    <t>A-03-03-04-062</t>
  </si>
  <si>
    <t>062</t>
  </si>
  <si>
    <t>ASUNTOS LEGISLATIVOS</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</si>
  <si>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</si>
  <si>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</si>
  <si>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</si>
  <si>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</si>
  <si>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</si>
  <si>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</si>
  <si>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</si>
  <si>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</si>
  <si>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</si>
  <si>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</si>
  <si>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</si>
  <si>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</si>
  <si>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</si>
  <si>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</si>
  <si>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</si>
  <si>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</si>
  <si>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</si>
  <si>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APROPIACIÓN VIGENTE  DESPUÈS DE APLAZAMIENTO</t>
  </si>
  <si>
    <t xml:space="preserve"> Cifras en millones de pesos</t>
  </si>
  <si>
    <t>OBLIGACIONES</t>
  </si>
  <si>
    <t>Servicio a la deuda</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</si>
  <si>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</si>
  <si>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</si>
  <si>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</si>
  <si>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</si>
  <si>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</si>
  <si>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</si>
  <si>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</si>
  <si>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</si>
  <si>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</si>
  <si>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</si>
  <si>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</si>
  <si>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</si>
  <si>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</si>
  <si>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</si>
  <si>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</si>
  <si>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</si>
  <si>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</si>
  <si>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</si>
  <si>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</si>
  <si>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</si>
  <si>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</si>
  <si>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</si>
  <si>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</si>
  <si>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</si>
  <si>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</si>
  <si>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</si>
  <si>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</si>
  <si>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</si>
  <si>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</si>
  <si>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</si>
  <si>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</si>
  <si>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</si>
  <si>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</si>
  <si>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</si>
  <si>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</si>
  <si>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</si>
  <si>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5. CONVERGENCIA REGIONAL / A. DIÁLOGO, MEMORIA, CONVIVENCIA Y RECONCILIACIÓN PARA LA RECONSTRUCCIÓN DEL TEJIDO SOCIAL</t>
  </si>
  <si>
    <t>C-3701-1000-42-20113A</t>
  </si>
  <si>
    <t>2. SEGURIDAD HUMANA Y JUSTICIA SOCIAL / A. FORTALECIMIENTO DE LA BÚSQUEDA DE PERSONAS DADAS POR DESAPARECIDAS</t>
  </si>
  <si>
    <t>C-3702-1000-8-20105A</t>
  </si>
  <si>
    <t>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</si>
  <si>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</si>
  <si>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</si>
  <si>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</si>
  <si>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</si>
  <si>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</si>
  <si>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</si>
  <si>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</si>
  <si>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</si>
  <si>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</si>
  <si>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</si>
  <si>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</si>
  <si>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</si>
  <si>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</si>
  <si>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</si>
  <si>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20105B</t>
  </si>
  <si>
    <t>2. SEGURIDAD HUMANA Y JUSTICIA SOCIAL / B. CREACIÓN DEL SISTEMA NACIONAL DE CONVIVENCIA PARA LA VIDA</t>
  </si>
  <si>
    <t>C-3702-1000-17-701040</t>
  </si>
  <si>
    <t>17</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</si>
  <si>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</si>
  <si>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</si>
  <si>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</si>
  <si>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</si>
  <si>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</si>
  <si>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</si>
  <si>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</si>
  <si>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</si>
  <si>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</si>
  <si>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</si>
  <si>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</si>
  <si>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</si>
  <si>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</si>
  <si>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</si>
  <si>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</si>
  <si>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</si>
  <si>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</si>
  <si>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</si>
  <si>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</si>
  <si>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</si>
  <si>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</si>
  <si>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</si>
  <si>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</si>
  <si>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</si>
  <si>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</si>
  <si>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</si>
  <si>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</si>
  <si>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</si>
  <si>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</si>
  <si>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</si>
  <si>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</si>
  <si>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NOMBRE PROGRAMA MISIONAL DE FUNCIONAMIENTO Y/O PROYECTO DE INVERSIÓN</t>
  </si>
  <si>
    <t>Pagos</t>
  </si>
  <si>
    <t>EQUIPO DE PAZ</t>
  </si>
  <si>
    <t>VICEMINISTERIO DE DIALOGO SOCIAL</t>
  </si>
  <si>
    <t>SUBDIRECCIÓN ADMINISTRATIVA Y FINANCIERA</t>
  </si>
  <si>
    <t>Grupo de Paz</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</si>
  <si>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</si>
  <si>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</si>
  <si>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</si>
  <si>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</si>
  <si>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</si>
  <si>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</si>
  <si>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</si>
  <si>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</si>
  <si>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</si>
  <si>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</si>
  <si>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</si>
  <si>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</si>
  <si>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</si>
  <si>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</si>
  <si>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</si>
  <si>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</si>
  <si>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</si>
  <si>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</si>
  <si>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</si>
  <si>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</si>
  <si>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</si>
  <si>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</si>
  <si>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</si>
  <si>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</si>
  <si>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</si>
  <si>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</si>
  <si>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</si>
  <si>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</si>
  <si>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</si>
  <si>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</si>
  <si>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</si>
  <si>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APLAZADO</t>
  </si>
  <si>
    <t>TOTAL 
MINITERIOR</t>
  </si>
  <si>
    <t>REGALÍAS</t>
  </si>
  <si>
    <t>DIRECCION JURÍDICA</t>
  </si>
  <si>
    <t>Direccion Jurídica</t>
  </si>
  <si>
    <t>REDUCIDO</t>
  </si>
  <si>
    <t>C-3701-1000-43-40070203</t>
  </si>
  <si>
    <t>4. TRANSFORMACIÓN PRODUCTIVA, INTERNACIONALIZACIÓN Y ACCIÓN CLÍMATICA / 03. FORTALECIMIENTO DE LA INSTITUCIONALIDAD</t>
  </si>
  <si>
    <t>C-3701-1000-44-701020</t>
  </si>
  <si>
    <t>C-3701-1000-45-40060004</t>
  </si>
  <si>
    <t>4. TRANSFORMACIÓN PRODUCTIVA, INTERNACIONALIZACIÓN Y ACCIÓN CLÍMATICA / 04. LA CULTURA DE PAZ EN LA COTIDIANIDAD DE LAS POBLACIONES Y TERRITORIOS</t>
  </si>
  <si>
    <t>C-3701-1000-46-40070203</t>
  </si>
  <si>
    <t>4. TRANSFORMACIÓN PRODUCTIVA, INTERNACIONALIZACIÓN Y ACCIÓN CLÍMATICA / 03. FORTALECIMIENTO DE LA INSTITUCIONALIDAD - [PREVIO CONCEPTO  DNP]</t>
  </si>
  <si>
    <t>C-3701-1000-47-40070505</t>
  </si>
  <si>
    <t>4. TRANSFORMACIÓN PRODUCTIVA, INTERNACIONALIZACIÓN Y ACCIÓN CLÍMATICA / 05. CONVERGENCIA REGIONAL PARA EL BIENESTAR Y BUEN VIVIR</t>
  </si>
  <si>
    <t>C-3701-1000-48-40070203</t>
  </si>
  <si>
    <t>C-3701-1000-49-40060004</t>
  </si>
  <si>
    <t>FORTALECIMIENTO DE LOS GOBIERNOS PROPIOS, SISTEMAS ORGANIZATIVOS Y AUTOSOSTENIBILIDAD DE LAS COMUNIDADES NEGRAS, AFROCOLOMBIANAS, RAIZALES Y PALENQUERAS</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</si>
  <si>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</si>
  <si>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</si>
  <si>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IMPLEMENTACIÓN DE ESTRATEGIAS PARA EL FORTALECIMIENTO DE LA CULTURA DE PAZ ESTABLE Y DURADERA EN LOS TERRITORIOS DE LOS PUEBLOS Y COMUNIDADES NEGRAS A NIVEL NACIONAL.</t>
  </si>
  <si>
    <t>TOTAL INVERSIÓN</t>
  </si>
  <si>
    <t>TOTAL DEPENDENCIA</t>
  </si>
  <si>
    <t>FORTALECIMIENTO DE LA PARTICIPACIÓN DE LAS MUJERES INDÍGENAS EN ESPACIOS DE DIÁLOGO A NIVEL NACIONAL</t>
  </si>
  <si>
    <t>FORTALECIMIENTO DE LOS MECANISMOS DE PROTECCIÓN DE LA GUARDIA INDÍGENA EN EL TERRITORIO NACIONAL</t>
  </si>
  <si>
    <t>2. SEGURIDAD HUMANA Y JUSTICIA SOCIAL / A. PREVENCIÓN Y PROTECCIÓN PARA POBLACIONES VULNERABLES DESDE UN ENFOQUE DIFERENCIAL, COLECTIVO E INDIVIDUAL</t>
  </si>
  <si>
    <t>7. ACTORES DIFERENCIALES PARA EL CAMBIO / 3. FORTALECIMIENTO DE LA INSTITUCIONALIDAD</t>
  </si>
  <si>
    <t>FORTALECIMIENTO DE LA GESTIÓN, DIÁLOGO Y PARTICIPACIÓN TERRITORIAL PARA L GARANTÍA, PROMOCIÓN Y RELACIÓN DE LOS DERECHOS HUMANOS</t>
  </si>
  <si>
    <t>Grupo Interno de Trabajo de Enfoque de Genero y Diversidad</t>
  </si>
  <si>
    <t>GRUPO INTERNO DE TRABAJO DE ENFOQUE DE GENERO Y DIVERSIDAD</t>
  </si>
  <si>
    <t>ADQUISICION DE IBIENES Y SERVICIOS</t>
  </si>
  <si>
    <t>Viceministerio del Diálogo Social</t>
  </si>
  <si>
    <t xml:space="preserve"> Ejecución vigencia 2025. Reporte 31 enero 2025</t>
  </si>
  <si>
    <t>31 de enero de 2025</t>
  </si>
  <si>
    <t>APROPIACIÓN   VIGENTE DESPUES DE BLOQUEO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</si>
</sst>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XDR&quot;* #,##0_-;\-&quot;XDR&quot;* #,##0_-;_-&quot;XDR&quot;* &quot;-&quot;_-;_-@_-"/>
    <numFmt numFmtId="165" formatCode="_-* #,##0\ &quot;€&quot;_-;\-* #,##0\ &quot;€&quot;_-;_-* &quot;-&quot;\ &quot;€&quot;_-;_-@_-"/>
    <numFmt numFmtId="166" formatCode="&quot;$&quot;\ #,##0.00;&quot;$&quot;\ \-#,##0.00"/>
    <numFmt numFmtId="167" formatCode="&quot;$&quot;#,##0;\-&quot;$&quot;#,##0"/>
    <numFmt numFmtId="168" formatCode="_-&quot;$&quot;* #,##0_-;\-&quot;$&quot;* #,##0_-;_-&quot;$&quot;* &quot;-&quot;_-;_-@_-"/>
    <numFmt numFmtId="169" formatCode="_-&quot;$&quot;* #,##0.00_-;\-&quot;$&quot;* #,##0.00_-;_-&quot;$&quot;* &quot;-&quot;??_-;_-@_-"/>
    <numFmt numFmtId="170" formatCode="_-* #,##0.00\ _€_-;\-* #,##0.00\ _€_-;_-* &quot;-&quot;??\ _€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79" formatCode="[$$-240A]\ #,##0"/>
    <numFmt numFmtId="180" formatCode="_-* #,##0.000_-;\-* #,##0.000_-;_-* &quot;-&quot;??_-;_-@_-"/>
    <numFmt numFmtId="181" formatCode="_-&quot;$&quot;* #,##0_-;\-&quot;$&quot;* #,##0_-;_-&quot;$&quot;* &quot;-&quot;??_-;_-@_-"/>
    <numFmt numFmtId="182" formatCode="00"/>
    <numFmt numFmtId="183" formatCode="000"/>
    <numFmt numFmtId="184" formatCode="[$-1240A]&quot;$&quot;\ #,##0.00;\-&quot;$&quot;\ #,##0.00"/>
    <numFmt numFmtId="185" formatCode="_-[$$-240A]\ * #,##0_-;\-[$$-240A]\ * #,##0_-;_-[$$-240A]\ * &quot;-&quot;??_-;_-@_-"/>
    <numFmt numFmtId="186" formatCode="_-[$$-240A]\ * #,##0.00_-;\-[$$-240A]\ * #,##0.00_-;_-[$$-240A]\ * &quot;-&quot;??_-;_-@_-"/>
  </numFmts>
  <fonts count="191"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b/>
      <sz val="9"/>
      <color rgb="FF000000"/>
      <name val="Gill Sans MT"/>
      <family val="2"/>
    </font>
    <font>
      <b/>
      <sz val="9"/>
      <color rgb="FFFF0000"/>
      <name val="Gill Sans MT"/>
      <family val="2"/>
    </font>
    <font>
      <sz val="12"/>
      <color theme="1"/>
      <name val="Gill Sans MT"/>
      <family val="2"/>
    </font>
    <font>
      <sz val="9"/>
      <color rgb="FF000000"/>
      <name val="Gill Sans MT"/>
      <family val="2"/>
    </font>
    <font>
      <sz val="8"/>
      <color rgb="FFFF0000"/>
      <name val="Gill Sans MT"/>
      <family val="2"/>
    </font>
    <font>
      <b/>
      <sz val="10"/>
      <name val="Gill Sans MT"/>
      <family val="2"/>
    </font>
    <font>
      <b/>
      <sz val="18"/>
      <name val="Gill Sans MT"/>
      <family val="2"/>
    </font>
    <font>
      <sz val="11"/>
      <name val="Gill Sans MT"/>
      <family val="2"/>
    </font>
    <font>
      <sz val="12"/>
      <color rgb="FFFF0000"/>
      <name val="Gill Sans MT"/>
      <family val="2"/>
    </font>
    <font>
      <sz val="9"/>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1"/>
      <name val="Calibri"/>
      <family val="2"/>
      <scheme val="minor"/>
    </font>
    <font>
      <sz val="8"/>
      <color rgb="FF000000"/>
      <name val="Times New Roman"/>
      <family val="1"/>
    </font>
    <font>
      <b/>
      <sz val="9"/>
      <color rgb="FF000000"/>
      <name val="Times New Roman"/>
      <family val="1"/>
    </font>
    <font>
      <sz val="11"/>
      <name val="Calibri"/>
      <family val="2"/>
    </font>
    <font>
      <b/>
      <sz val="8"/>
      <color rgb="FF000000"/>
      <name val="Times New Roman"/>
      <family val="1"/>
    </font>
    <font>
      <sz val="10"/>
      <color theme="1"/>
      <name val="Gill Sans MT"/>
      <family val="2"/>
    </font>
    <font>
      <sz val="10"/>
      <color theme="0"/>
      <name val="Gill Sans MT"/>
      <family val="2"/>
    </font>
    <font>
      <b/>
      <sz val="18"/>
      <color rgb="FFFFFF00"/>
      <name val="Gill Sans MT"/>
      <family val="2"/>
    </font>
    <font>
      <b/>
      <sz val="10"/>
      <color rgb="FFFFFF00"/>
      <name val="Gill Sans MT"/>
      <family val="2"/>
    </font>
    <font>
      <sz val="10"/>
      <color rgb="FFFFFF00"/>
      <name val="Gill Sans MT"/>
      <family val="2"/>
    </font>
    <font>
      <sz val="11"/>
      <color rgb="FFFFFF00"/>
      <name val="Gill Sans MT"/>
      <family val="2"/>
    </font>
    <font>
      <sz val="12"/>
      <color rgb="FFFFFF00"/>
      <name val="Gill Sans MT"/>
      <family val="2"/>
    </font>
    <font>
      <sz val="11"/>
      <color rgb="FFFFFF00"/>
      <name val="Calibri"/>
      <family val="2"/>
      <scheme val="minor"/>
    </font>
  </fonts>
  <fills count="5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
      <patternFill patternType="solid">
        <fgColor rgb="FFEE0000"/>
        <bgColor indexed="64"/>
      </patternFill>
    </fill>
  </fills>
  <borders count="94">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9">
    <xf numFmtId="0" fontId="0" fillId="0" borderId="0"/>
    <xf numFmtId="43" fontId="41" fillId="0" borderId="0" applyFont="0" applyFill="0" applyBorder="0" applyAlignment="0" applyProtection="0"/>
    <xf numFmtId="9" fontId="41" fillId="0" borderId="0" applyFont="0" applyFill="0" applyBorder="0" applyAlignment="0" applyProtection="0"/>
    <xf numFmtId="0" fontId="41" fillId="0" borderId="0"/>
    <xf numFmtId="0" fontId="48" fillId="0" borderId="0"/>
    <xf numFmtId="0" fontId="48" fillId="0" borderId="0"/>
    <xf numFmtId="9" fontId="4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70" fontId="41" fillId="0" borderId="0" applyFont="0" applyFill="0" applyBorder="0" applyAlignment="0" applyProtection="0"/>
    <xf numFmtId="0" fontId="39" fillId="0" borderId="0"/>
    <xf numFmtId="41" fontId="41" fillId="0" borderId="0" applyFont="0" applyFill="0" applyBorder="0" applyAlignment="0" applyProtection="0"/>
    <xf numFmtId="0" fontId="38" fillId="0" borderId="0"/>
    <xf numFmtId="9" fontId="37"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0" fontId="66" fillId="0" borderId="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36" fillId="0" borderId="0"/>
    <xf numFmtId="168" fontId="35" fillId="0" borderId="0" applyFont="0" applyFill="0" applyBorder="0" applyAlignment="0" applyProtection="0"/>
    <xf numFmtId="0" fontId="35" fillId="0" borderId="0"/>
    <xf numFmtId="164" fontId="41" fillId="0" borderId="0" applyFont="0" applyFill="0" applyBorder="0" applyAlignment="0" applyProtection="0"/>
    <xf numFmtId="0" fontId="48" fillId="0" borderId="0"/>
    <xf numFmtId="0" fontId="34" fillId="0" borderId="0"/>
    <xf numFmtId="168"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8"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8"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8"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8"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0" fontId="29" fillId="0" borderId="0"/>
    <xf numFmtId="168"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169" fontId="41" fillId="0" borderId="0" applyFont="0" applyFill="0" applyBorder="0" applyAlignment="0" applyProtection="0"/>
    <xf numFmtId="0" fontId="28" fillId="0" borderId="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1" fillId="0" borderId="0" applyFont="0" applyFill="0" applyBorder="0" applyAlignment="0" applyProtection="0"/>
    <xf numFmtId="9" fontId="26" fillId="0" borderId="0" applyFont="0" applyFill="0" applyBorder="0" applyAlignment="0" applyProtection="0"/>
    <xf numFmtId="0" fontId="26" fillId="0" borderId="0"/>
    <xf numFmtId="41" fontId="41" fillId="0" borderId="0" applyFont="0" applyFill="0" applyBorder="0" applyAlignment="0" applyProtection="0"/>
    <xf numFmtId="0" fontId="26" fillId="0" borderId="0"/>
    <xf numFmtId="9" fontId="26"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6" fillId="0" borderId="0"/>
    <xf numFmtId="168" fontId="26" fillId="0" borderId="0" applyFont="0" applyFill="0" applyBorder="0" applyAlignment="0" applyProtection="0"/>
    <xf numFmtId="0" fontId="26" fillId="0" borderId="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5" fillId="0" borderId="0"/>
    <xf numFmtId="168"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8"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8"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8"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8"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20" fillId="0" borderId="0"/>
    <xf numFmtId="168"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75" fillId="0" borderId="0" applyNumberFormat="0" applyFill="0" applyBorder="0" applyAlignment="0" applyProtection="0"/>
    <xf numFmtId="0" fontId="76" fillId="0" borderId="65" applyNumberFormat="0" applyFill="0" applyAlignment="0" applyProtection="0"/>
    <xf numFmtId="0" fontId="77" fillId="0" borderId="66" applyNumberFormat="0" applyFill="0" applyAlignment="0" applyProtection="0"/>
    <xf numFmtId="0" fontId="78" fillId="0" borderId="67" applyNumberFormat="0" applyFill="0" applyAlignment="0" applyProtection="0"/>
    <xf numFmtId="0" fontId="78" fillId="0" borderId="0" applyNumberFormat="0" applyFill="0" applyBorder="0" applyAlignment="0" applyProtection="0"/>
    <xf numFmtId="0" fontId="79" fillId="7" borderId="0" applyNumberFormat="0" applyBorder="0" applyAlignment="0" applyProtection="0"/>
    <xf numFmtId="0" fontId="80" fillId="8" borderId="0" applyNumberFormat="0" applyBorder="0" applyAlignment="0" applyProtection="0"/>
    <xf numFmtId="0" fontId="81" fillId="9" borderId="0" applyNumberFormat="0" applyBorder="0" applyAlignment="0" applyProtection="0"/>
    <xf numFmtId="0" fontId="82" fillId="10" borderId="68" applyNumberFormat="0" applyAlignment="0" applyProtection="0"/>
    <xf numFmtId="0" fontId="83" fillId="11" borderId="69" applyNumberFormat="0" applyAlignment="0" applyProtection="0"/>
    <xf numFmtId="0" fontId="84" fillId="11" borderId="68" applyNumberFormat="0" applyAlignment="0" applyProtection="0"/>
    <xf numFmtId="0" fontId="85" fillId="0" borderId="70" applyNumberFormat="0" applyFill="0" applyAlignment="0" applyProtection="0"/>
    <xf numFmtId="0" fontId="86" fillId="12" borderId="71" applyNumberFormat="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9" fillId="0" borderId="73" applyNumberFormat="0" applyFill="0" applyAlignment="0" applyProtection="0"/>
    <xf numFmtId="0" fontId="90"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90"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90"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90"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90"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90"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0" borderId="0"/>
    <xf numFmtId="43" fontId="19" fillId="0" borderId="0" applyFont="0" applyFill="0" applyBorder="0" applyAlignment="0" applyProtection="0"/>
    <xf numFmtId="43" fontId="48" fillId="0" borderId="0" applyFont="0" applyFill="0" applyBorder="0" applyAlignment="0" applyProtection="0"/>
    <xf numFmtId="43" fontId="19" fillId="0" borderId="0" applyFont="0" applyFill="0" applyBorder="0" applyAlignment="0" applyProtection="0"/>
    <xf numFmtId="182" fontId="91" fillId="0" borderId="0" applyFill="0">
      <alignment horizontal="center" vertical="center" wrapText="1"/>
    </xf>
    <xf numFmtId="183" fontId="91" fillId="38" borderId="0" applyFill="0" applyProtection="0">
      <alignment horizontal="center" vertical="center"/>
    </xf>
    <xf numFmtId="168"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41" fillId="0" borderId="0" applyFont="0" applyFill="0" applyBorder="0" applyAlignment="0" applyProtection="0"/>
    <xf numFmtId="43" fontId="48" fillId="0" borderId="0" applyFont="0" applyFill="0" applyBorder="0" applyAlignment="0" applyProtection="0"/>
    <xf numFmtId="0" fontId="19" fillId="13" borderId="72"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8" fillId="0" borderId="0"/>
    <xf numFmtId="168"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8"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8"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5" fillId="0" borderId="0"/>
    <xf numFmtId="168"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3" fillId="0" borderId="0"/>
    <xf numFmtId="168"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92" fillId="0" borderId="0"/>
    <xf numFmtId="170" fontId="48" fillId="0" borderId="0" applyFont="0" applyFill="0" applyBorder="0" applyAlignment="0" applyProtection="0"/>
    <xf numFmtId="165" fontId="48" fillId="0" borderId="0" applyFont="0" applyFill="0" applyBorder="0" applyAlignment="0" applyProtection="0"/>
    <xf numFmtId="0" fontId="12" fillId="0" borderId="0"/>
    <xf numFmtId="168"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0" borderId="0"/>
    <xf numFmtId="43" fontId="9" fillId="0" borderId="0" applyFont="0" applyFill="0" applyBorder="0" applyAlignment="0" applyProtection="0"/>
    <xf numFmtId="43" fontId="48"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8" fillId="0" borderId="0" applyFont="0" applyFill="0" applyBorder="0" applyAlignment="0" applyProtection="0"/>
    <xf numFmtId="0" fontId="9" fillId="13" borderId="72"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48"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0" borderId="0"/>
    <xf numFmtId="43" fontId="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0" fontId="8" fillId="13" borderId="72"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8"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168"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42"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 fillId="0" borderId="0"/>
    <xf numFmtId="168" fontId="3"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41" fillId="0" borderId="0" applyFont="0" applyFill="0" applyBorder="0" applyAlignment="0" applyProtection="0"/>
  </cellStyleXfs>
  <cellXfs count="1259">
    <xf numFmtId="0" fontId="0" fillId="0" borderId="0" xfId="0"/>
    <xf numFmtId="3" fontId="0" fillId="0" borderId="0" xfId="0" applyNumberFormat="1"/>
    <xf numFmtId="0" fontId="63" fillId="0" borderId="0" xfId="4" applyFont="1" applyAlignment="1" applyProtection="1">
      <alignment horizontal="center" vertical="center" wrapText="1" readingOrder="1"/>
      <protection locked="0"/>
    </xf>
    <xf numFmtId="4" fontId="63" fillId="0" borderId="0" xfId="4" applyNumberFormat="1" applyFont="1" applyAlignment="1" applyProtection="1">
      <alignment horizontal="right" vertical="center" wrapText="1" readingOrder="1"/>
      <protection locked="0"/>
    </xf>
    <xf numFmtId="10" fontId="64" fillId="0" borderId="0" xfId="4" applyNumberFormat="1" applyFont="1" applyAlignment="1">
      <alignment vertical="center" wrapText="1"/>
    </xf>
    <xf numFmtId="174" fontId="64" fillId="0" borderId="0" xfId="4" applyNumberFormat="1" applyFont="1" applyAlignment="1">
      <alignment horizontal="right" vertical="center" wrapText="1"/>
    </xf>
    <xf numFmtId="10" fontId="64" fillId="0" borderId="0" xfId="4" applyNumberFormat="1" applyFont="1" applyAlignment="1">
      <alignment horizontal="right" vertical="center" wrapText="1"/>
    </xf>
    <xf numFmtId="0" fontId="44" fillId="0" borderId="0" xfId="4" applyFont="1"/>
    <xf numFmtId="9" fontId="0" fillId="0" borderId="0" xfId="2" applyFont="1"/>
    <xf numFmtId="0" fontId="43" fillId="0" borderId="0" xfId="0" applyFont="1"/>
    <xf numFmtId="0" fontId="43" fillId="0" borderId="3" xfId="0" applyFont="1" applyBorder="1"/>
    <xf numFmtId="0" fontId="57" fillId="0" borderId="3" xfId="0" applyFont="1" applyBorder="1" applyAlignment="1">
      <alignment horizontal="center"/>
    </xf>
    <xf numFmtId="9" fontId="43" fillId="0" borderId="3" xfId="2" applyFont="1" applyFill="1" applyBorder="1" applyAlignment="1">
      <alignment horizontal="center" vertical="center" wrapText="1" readingOrder="1"/>
    </xf>
    <xf numFmtId="0" fontId="44" fillId="0" borderId="27" xfId="4" applyFont="1" applyBorder="1" applyAlignment="1">
      <alignment horizontal="center" vertical="center" wrapText="1"/>
    </xf>
    <xf numFmtId="0" fontId="44" fillId="0" borderId="23" xfId="4" applyFont="1" applyBorder="1" applyAlignment="1">
      <alignment horizontal="center" vertical="center"/>
    </xf>
    <xf numFmtId="0" fontId="74" fillId="0" borderId="11" xfId="4" applyFont="1" applyBorder="1" applyAlignment="1">
      <alignment horizontal="center" vertical="center" wrapText="1"/>
    </xf>
    <xf numFmtId="0" fontId="74" fillId="0" borderId="4" xfId="4" applyFont="1" applyBorder="1" applyAlignment="1">
      <alignment horizontal="center" vertical="center" wrapText="1"/>
    </xf>
    <xf numFmtId="0" fontId="74" fillId="0" borderId="4" xfId="4" applyFont="1" applyBorder="1" applyAlignment="1">
      <alignment horizontal="center" wrapText="1"/>
    </xf>
    <xf numFmtId="0" fontId="74" fillId="0" borderId="4" xfId="4" applyFont="1" applyBorder="1" applyAlignment="1">
      <alignment horizontal="center"/>
    </xf>
    <xf numFmtId="0" fontId="48" fillId="0" borderId="0" xfId="4"/>
    <xf numFmtId="9" fontId="43" fillId="0" borderId="0" xfId="0" applyNumberFormat="1" applyFont="1"/>
    <xf numFmtId="43" fontId="43" fillId="0" borderId="0" xfId="1" applyFont="1"/>
    <xf numFmtId="0" fontId="48" fillId="0" borderId="14" xfId="4" applyBorder="1"/>
    <xf numFmtId="0" fontId="54" fillId="0" borderId="13" xfId="27" applyFont="1" applyBorder="1" applyAlignment="1">
      <alignment vertical="center" wrapText="1"/>
    </xf>
    <xf numFmtId="0" fontId="54" fillId="0" borderId="14" xfId="27" applyFont="1" applyBorder="1" applyAlignment="1">
      <alignment vertical="center" wrapText="1"/>
    </xf>
    <xf numFmtId="0" fontId="54" fillId="0" borderId="14" xfId="27" applyFont="1" applyBorder="1" applyAlignment="1">
      <alignment horizontal="center" vertical="center" wrapText="1"/>
    </xf>
    <xf numFmtId="0" fontId="54" fillId="0" borderId="14" xfId="27" applyFont="1" applyBorder="1" applyAlignment="1">
      <alignment horizontal="right" vertical="center" wrapText="1"/>
    </xf>
    <xf numFmtId="0" fontId="54" fillId="0" borderId="19" xfId="27" applyFont="1" applyBorder="1" applyAlignment="1">
      <alignment vertical="center" wrapText="1"/>
    </xf>
    <xf numFmtId="0" fontId="54" fillId="0" borderId="19" xfId="27" applyFont="1" applyBorder="1" applyAlignment="1">
      <alignment horizontal="center" vertical="center" wrapText="1"/>
    </xf>
    <xf numFmtId="0" fontId="54" fillId="0" borderId="20" xfId="27" applyFont="1" applyBorder="1" applyAlignment="1">
      <alignment vertical="center" wrapText="1"/>
    </xf>
    <xf numFmtId="0" fontId="58" fillId="0" borderId="0" xfId="4" applyFont="1" applyAlignment="1" applyProtection="1">
      <alignment horizontal="center" vertical="center" wrapText="1" readingOrder="1"/>
      <protection locked="0"/>
    </xf>
    <xf numFmtId="4" fontId="58" fillId="0" borderId="0" xfId="4" applyNumberFormat="1" applyFont="1" applyAlignment="1" applyProtection="1">
      <alignment horizontal="right" vertical="center" wrapText="1" readingOrder="1"/>
      <protection locked="0"/>
    </xf>
    <xf numFmtId="9" fontId="54" fillId="0" borderId="0" xfId="4" applyNumberFormat="1" applyFont="1" applyAlignment="1">
      <alignment horizontal="center" vertical="center" wrapText="1"/>
    </xf>
    <xf numFmtId="10" fontId="54" fillId="0" borderId="0" xfId="4" applyNumberFormat="1" applyFont="1" applyAlignment="1">
      <alignment horizontal="center" vertical="center" wrapText="1"/>
    </xf>
    <xf numFmtId="4" fontId="44" fillId="0" borderId="0" xfId="4" applyNumberFormat="1" applyFont="1"/>
    <xf numFmtId="43" fontId="44" fillId="0" borderId="0" xfId="4" applyNumberFormat="1" applyFont="1"/>
    <xf numFmtId="43" fontId="44" fillId="0" borderId="0" xfId="4" applyNumberFormat="1" applyFont="1" applyAlignment="1">
      <alignment horizontal="left"/>
    </xf>
    <xf numFmtId="0" fontId="74" fillId="0" borderId="9" xfId="4" applyFont="1" applyBorder="1" applyAlignment="1">
      <alignment horizontal="center"/>
    </xf>
    <xf numFmtId="43" fontId="74" fillId="0" borderId="41" xfId="4" applyNumberFormat="1" applyFont="1" applyBorder="1"/>
    <xf numFmtId="43" fontId="48" fillId="0" borderId="0" xfId="4" applyNumberFormat="1"/>
    <xf numFmtId="178" fontId="43" fillId="0" borderId="0" xfId="0" applyNumberFormat="1" applyFont="1"/>
    <xf numFmtId="173" fontId="0" fillId="0" borderId="0" xfId="0" applyNumberFormat="1"/>
    <xf numFmtId="4" fontId="58" fillId="0" borderId="0" xfId="4" applyNumberFormat="1" applyFont="1" applyAlignment="1" applyProtection="1">
      <alignment horizontal="left" vertical="center" wrapText="1" readingOrder="1"/>
      <protection locked="0"/>
    </xf>
    <xf numFmtId="171" fontId="60" fillId="0" borderId="3" xfId="1" applyNumberFormat="1" applyFont="1" applyFill="1" applyBorder="1" applyAlignment="1" applyProtection="1">
      <alignment horizontal="center" vertical="center" wrapText="1" readingOrder="1"/>
      <protection locked="0"/>
    </xf>
    <xf numFmtId="0" fontId="58" fillId="0" borderId="44" xfId="4" applyFont="1" applyBorder="1" applyAlignment="1" applyProtection="1">
      <alignment horizontal="left" vertical="center" wrapText="1" readingOrder="1"/>
      <protection locked="0"/>
    </xf>
    <xf numFmtId="0" fontId="117" fillId="0" borderId="0" xfId="4" applyFont="1" applyAlignment="1">
      <alignment horizontal="right" vertical="center" wrapText="1"/>
    </xf>
    <xf numFmtId="3" fontId="117" fillId="0" borderId="0" xfId="4" applyNumberFormat="1" applyFont="1" applyAlignment="1">
      <alignment horizontal="right" vertical="center" wrapText="1"/>
    </xf>
    <xf numFmtId="3" fontId="112" fillId="0" borderId="0" xfId="4" applyNumberFormat="1" applyFont="1"/>
    <xf numFmtId="176" fontId="99" fillId="0" borderId="0" xfId="4" applyNumberFormat="1" applyFont="1"/>
    <xf numFmtId="178" fontId="99" fillId="0" borderId="0" xfId="4" applyNumberFormat="1" applyFont="1"/>
    <xf numFmtId="0" fontId="99" fillId="0" borderId="3" xfId="0" applyFont="1" applyBorder="1" applyAlignment="1">
      <alignment horizontal="left" vertical="center" wrapText="1" readingOrder="1"/>
    </xf>
    <xf numFmtId="0" fontId="99" fillId="0" borderId="7" xfId="0" applyFont="1" applyBorder="1" applyAlignment="1">
      <alignment horizontal="left" vertical="center" wrapText="1" readingOrder="1"/>
    </xf>
    <xf numFmtId="9" fontId="96" fillId="0" borderId="3" xfId="2" applyFont="1" applyBorder="1" applyAlignment="1">
      <alignment horizontal="center" vertical="center" wrapText="1" readingOrder="1"/>
    </xf>
    <xf numFmtId="0" fontId="103" fillId="0" borderId="0" xfId="5" applyFont="1"/>
    <xf numFmtId="178" fontId="0" fillId="0" borderId="0" xfId="0" applyNumberFormat="1"/>
    <xf numFmtId="3" fontId="111" fillId="0" borderId="0" xfId="4" applyNumberFormat="1" applyFont="1" applyAlignment="1">
      <alignment horizontal="left" vertical="center" wrapText="1" readingOrder="1"/>
    </xf>
    <xf numFmtId="178" fontId="106" fillId="0" borderId="0" xfId="4" applyNumberFormat="1" applyFont="1" applyAlignment="1">
      <alignment vertical="center" wrapText="1" readingOrder="1"/>
    </xf>
    <xf numFmtId="3" fontId="107" fillId="0" borderId="0" xfId="4" applyNumberFormat="1" applyFont="1" applyAlignment="1">
      <alignment vertical="center" wrapText="1" readingOrder="1"/>
    </xf>
    <xf numFmtId="0" fontId="104" fillId="0" borderId="0" xfId="4" applyFont="1" applyAlignment="1">
      <alignment horizontal="center" vertical="center" wrapText="1" readingOrder="1"/>
    </xf>
    <xf numFmtId="9" fontId="106" fillId="0" borderId="0" xfId="2" applyFont="1" applyFill="1" applyBorder="1" applyAlignment="1">
      <alignment horizontal="center" vertical="center" wrapText="1" readingOrder="1"/>
    </xf>
    <xf numFmtId="9" fontId="116" fillId="0" borderId="0" xfId="6" applyFont="1" applyFill="1" applyBorder="1" applyAlignment="1">
      <alignment horizontal="center" vertical="center" wrapText="1" readingOrder="1"/>
    </xf>
    <xf numFmtId="9" fontId="113" fillId="0" borderId="0" xfId="2" applyFont="1" applyFill="1" applyBorder="1" applyAlignment="1">
      <alignment horizontal="center" vertical="center" wrapText="1" readingOrder="1"/>
    </xf>
    <xf numFmtId="178" fontId="107" fillId="0" borderId="0" xfId="4" applyNumberFormat="1" applyFont="1" applyAlignment="1">
      <alignment horizontal="center" vertical="center" wrapText="1" readingOrder="1"/>
    </xf>
    <xf numFmtId="9" fontId="107" fillId="0" borderId="0" xfId="6" applyFont="1" applyFill="1" applyBorder="1" applyAlignment="1">
      <alignment horizontal="center" vertical="center" wrapText="1" readingOrder="1"/>
    </xf>
    <xf numFmtId="0" fontId="112" fillId="0" borderId="0" xfId="4" applyFont="1"/>
    <xf numFmtId="0" fontId="99" fillId="0" borderId="0" xfId="4" applyFont="1"/>
    <xf numFmtId="0" fontId="105" fillId="0" borderId="0" xfId="4" applyFont="1" applyAlignment="1">
      <alignment horizontal="left" vertical="center" wrapText="1" readingOrder="1"/>
    </xf>
    <xf numFmtId="178" fontId="108" fillId="0" borderId="0" xfId="4" applyNumberFormat="1" applyFont="1" applyAlignment="1">
      <alignment horizontal="right" vertical="center" wrapText="1" readingOrder="1"/>
    </xf>
    <xf numFmtId="3" fontId="108" fillId="0" borderId="0" xfId="4" applyNumberFormat="1" applyFont="1" applyAlignment="1">
      <alignment horizontal="center" vertical="center" wrapText="1" readingOrder="1"/>
    </xf>
    <xf numFmtId="9" fontId="108" fillId="0" borderId="0" xfId="2" applyFont="1" applyFill="1" applyBorder="1" applyAlignment="1">
      <alignment horizontal="center" vertical="center" wrapText="1" readingOrder="1"/>
    </xf>
    <xf numFmtId="178" fontId="106" fillId="0" borderId="0" xfId="4" applyNumberFormat="1" applyFont="1" applyAlignment="1">
      <alignment horizontal="right" vertical="center" wrapText="1" readingOrder="1"/>
    </xf>
    <xf numFmtId="3" fontId="106" fillId="0" borderId="0" xfId="4" applyNumberFormat="1" applyFont="1" applyAlignment="1">
      <alignment horizontal="center" vertical="center" wrapText="1" readingOrder="1"/>
    </xf>
    <xf numFmtId="178" fontId="113" fillId="0" borderId="0" xfId="4" applyNumberFormat="1" applyFont="1" applyAlignment="1">
      <alignment horizontal="right" vertical="center" wrapText="1" readingOrder="1"/>
    </xf>
    <xf numFmtId="3" fontId="113" fillId="0" borderId="0" xfId="4" applyNumberFormat="1" applyFont="1" applyAlignment="1">
      <alignment horizontal="center" vertical="center" wrapText="1" readingOrder="1"/>
    </xf>
    <xf numFmtId="0" fontId="52" fillId="0" borderId="0" xfId="0" applyFont="1" applyAlignment="1">
      <alignment vertical="center" wrapText="1" readingOrder="1"/>
    </xf>
    <xf numFmtId="181" fontId="51" fillId="0" borderId="3" xfId="52" applyNumberFormat="1" applyFont="1" applyBorder="1" applyAlignment="1">
      <alignment horizontal="right" vertical="center" wrapText="1" readingOrder="1"/>
    </xf>
    <xf numFmtId="0" fontId="47" fillId="0" borderId="32" xfId="0" applyFont="1" applyBorder="1" applyAlignment="1">
      <alignment horizontal="left" vertical="center" wrapText="1" readingOrder="1"/>
    </xf>
    <xf numFmtId="0" fontId="121" fillId="0" borderId="0" xfId="5" applyFont="1" applyAlignment="1">
      <alignment horizontal="left"/>
    </xf>
    <xf numFmtId="178" fontId="98" fillId="0" borderId="3" xfId="4" applyNumberFormat="1" applyFont="1" applyBorder="1" applyAlignment="1">
      <alignment horizontal="right" vertical="center" wrapText="1" readingOrder="1"/>
    </xf>
    <xf numFmtId="9" fontId="98" fillId="0" borderId="3" xfId="2" applyFont="1" applyFill="1" applyBorder="1" applyAlignment="1">
      <alignment horizontal="center" vertical="center" wrapText="1" readingOrder="1"/>
    </xf>
    <xf numFmtId="9" fontId="109" fillId="0" borderId="3" xfId="7" applyFont="1" applyFill="1" applyBorder="1" applyAlignment="1">
      <alignment horizontal="center" vertical="center" wrapText="1" readingOrder="1"/>
    </xf>
    <xf numFmtId="178" fontId="98" fillId="0" borderId="3" xfId="4" applyNumberFormat="1" applyFont="1" applyBorder="1" applyAlignment="1">
      <alignment horizontal="center" vertical="center" wrapText="1" readingOrder="1"/>
    </xf>
    <xf numFmtId="9" fontId="109" fillId="0" borderId="3" xfId="7" applyFont="1" applyBorder="1" applyAlignment="1">
      <alignment horizontal="center" vertical="center" wrapText="1"/>
    </xf>
    <xf numFmtId="9" fontId="98" fillId="0" borderId="3" xfId="2" applyFont="1" applyBorder="1" applyAlignment="1">
      <alignment horizontal="center" vertical="center" wrapText="1" readingOrder="1"/>
    </xf>
    <xf numFmtId="9" fontId="109" fillId="0" borderId="3" xfId="7" applyFont="1" applyBorder="1" applyAlignment="1">
      <alignment horizontal="center" vertical="center" wrapText="1" readingOrder="1"/>
    </xf>
    <xf numFmtId="9" fontId="109" fillId="4" borderId="3" xfId="7" applyFont="1" applyFill="1" applyBorder="1" applyAlignment="1">
      <alignment horizontal="center" vertical="center" wrapText="1"/>
    </xf>
    <xf numFmtId="0" fontId="48" fillId="0" borderId="0" xfId="4" applyAlignment="1">
      <alignment horizontal="center"/>
    </xf>
    <xf numFmtId="172" fontId="111" fillId="0" borderId="0" xfId="6" applyNumberFormat="1" applyFont="1" applyFill="1" applyBorder="1" applyAlignment="1">
      <alignment horizontal="center" vertical="center" wrapText="1" readingOrder="1"/>
    </xf>
    <xf numFmtId="0" fontId="103" fillId="0" borderId="0" xfId="5" applyFont="1" applyAlignment="1">
      <alignment horizontal="left"/>
    </xf>
    <xf numFmtId="177" fontId="71" fillId="0" borderId="0" xfId="0" applyNumberFormat="1" applyFont="1" applyAlignment="1">
      <alignment horizontal="center"/>
    </xf>
    <xf numFmtId="0" fontId="7" fillId="0" borderId="15" xfId="547" applyBorder="1"/>
    <xf numFmtId="168" fontId="48" fillId="0" borderId="0" xfId="548" applyFont="1" applyFill="1"/>
    <xf numFmtId="0" fontId="60" fillId="0" borderId="44" xfId="4" applyFont="1" applyBorder="1" applyAlignment="1" applyProtection="1">
      <alignment horizontal="left" vertical="center" wrapText="1" readingOrder="1"/>
      <protection locked="0"/>
    </xf>
    <xf numFmtId="168" fontId="44" fillId="0" borderId="0" xfId="548" applyFont="1" applyFill="1"/>
    <xf numFmtId="43" fontId="58" fillId="0" borderId="0" xfId="549" applyFont="1" applyFill="1" applyBorder="1" applyAlignment="1" applyProtection="1">
      <alignment horizontal="right" vertical="center" wrapText="1" readingOrder="1"/>
      <protection locked="0"/>
    </xf>
    <xf numFmtId="10" fontId="58" fillId="0" borderId="0" xfId="550" applyNumberFormat="1" applyFont="1" applyFill="1" applyBorder="1" applyAlignment="1" applyProtection="1">
      <alignment horizontal="right" vertical="center" wrapText="1" readingOrder="1"/>
      <protection locked="0"/>
    </xf>
    <xf numFmtId="43" fontId="54" fillId="0" borderId="0" xfId="549" applyFont="1" applyFill="1" applyBorder="1" applyAlignment="1">
      <alignment vertical="center" wrapText="1"/>
    </xf>
    <xf numFmtId="43" fontId="54" fillId="0" borderId="0" xfId="549" applyFont="1" applyFill="1" applyBorder="1" applyAlignment="1">
      <alignment horizontal="right" vertical="center" wrapText="1"/>
    </xf>
    <xf numFmtId="0" fontId="14" fillId="0" borderId="0" xfId="547" applyFont="1" applyAlignment="1">
      <alignment horizontal="left"/>
    </xf>
    <xf numFmtId="168" fontId="14" fillId="0" borderId="0" xfId="548" applyFont="1" applyFill="1" applyBorder="1"/>
    <xf numFmtId="43" fontId="46" fillId="0" borderId="49" xfId="549" applyFont="1" applyBorder="1"/>
    <xf numFmtId="0" fontId="14" fillId="0" borderId="0" xfId="547" applyFont="1" applyAlignment="1">
      <alignment horizontal="left" indent="1"/>
    </xf>
    <xf numFmtId="43" fontId="46" fillId="0" borderId="53" xfId="549" applyFont="1" applyBorder="1"/>
    <xf numFmtId="43" fontId="46" fillId="0" borderId="53" xfId="549" applyFont="1" applyFill="1" applyBorder="1"/>
    <xf numFmtId="0" fontId="68" fillId="6" borderId="64" xfId="547" applyFont="1" applyFill="1" applyBorder="1" applyAlignment="1">
      <alignment horizontal="left"/>
    </xf>
    <xf numFmtId="0" fontId="72" fillId="6" borderId="64" xfId="547" applyFont="1" applyFill="1" applyBorder="1"/>
    <xf numFmtId="168" fontId="68" fillId="6" borderId="64" xfId="548" applyFont="1" applyFill="1" applyBorder="1"/>
    <xf numFmtId="168" fontId="48" fillId="0" borderId="0" xfId="548" applyFont="1"/>
    <xf numFmtId="43" fontId="48" fillId="0" borderId="0" xfId="4" applyNumberFormat="1" applyAlignment="1">
      <alignment horizontal="left"/>
    </xf>
    <xf numFmtId="0" fontId="48" fillId="0" borderId="0" xfId="4" applyAlignment="1">
      <alignment horizontal="left"/>
    </xf>
    <xf numFmtId="180" fontId="44" fillId="0" borderId="0" xfId="4" applyNumberFormat="1" applyFont="1" applyAlignment="1">
      <alignment horizontal="left"/>
    </xf>
    <xf numFmtId="9" fontId="50" fillId="0" borderId="3" xfId="0" applyNumberFormat="1" applyFont="1" applyBorder="1" applyAlignment="1">
      <alignment horizontal="center" vertical="center" wrapText="1" readingOrder="1"/>
    </xf>
    <xf numFmtId="0" fontId="127" fillId="0" borderId="0" xfId="0" applyFont="1" applyAlignment="1">
      <alignment horizontal="center" vertical="center"/>
    </xf>
    <xf numFmtId="9" fontId="129" fillId="0" borderId="75" xfId="0" applyNumberFormat="1" applyFont="1" applyBorder="1" applyAlignment="1">
      <alignment horizontal="center" vertical="center" wrapText="1" readingOrder="1"/>
    </xf>
    <xf numFmtId="0" fontId="131" fillId="0" borderId="0" xfId="0" applyFont="1"/>
    <xf numFmtId="0" fontId="132" fillId="0" borderId="0" xfId="0" applyFont="1"/>
    <xf numFmtId="0" fontId="133" fillId="0" borderId="0" xfId="0" applyFont="1"/>
    <xf numFmtId="0" fontId="87" fillId="0" borderId="0" xfId="0" applyFont="1"/>
    <xf numFmtId="0" fontId="134" fillId="0" borderId="0" xfId="0" applyFont="1"/>
    <xf numFmtId="0" fontId="135" fillId="0" borderId="0" xfId="0" applyFont="1"/>
    <xf numFmtId="9" fontId="109" fillId="0" borderId="3" xfId="2" applyFont="1" applyBorder="1" applyAlignment="1">
      <alignment horizontal="center" vertical="center" wrapText="1" readingOrder="1"/>
    </xf>
    <xf numFmtId="0" fontId="57" fillId="39" borderId="3" xfId="0" applyFont="1" applyFill="1" applyBorder="1" applyAlignment="1">
      <alignment horizontal="center"/>
    </xf>
    <xf numFmtId="0" fontId="137" fillId="0" borderId="0" xfId="0" applyFont="1"/>
    <xf numFmtId="1" fontId="0" fillId="0" borderId="0" xfId="0" applyNumberFormat="1"/>
    <xf numFmtId="9" fontId="43" fillId="0" borderId="0" xfId="2" applyFont="1" applyFill="1" applyBorder="1" applyAlignment="1">
      <alignment horizontal="center" vertical="center" wrapText="1" readingOrder="1"/>
    </xf>
    <xf numFmtId="0" fontId="60" fillId="0" borderId="48" xfId="4" applyFont="1" applyBorder="1" applyAlignment="1" applyProtection="1">
      <alignment horizontal="left" vertical="center" wrapText="1" readingOrder="1"/>
      <protection locked="0"/>
    </xf>
    <xf numFmtId="0" fontId="65" fillId="0" borderId="32" xfId="0" applyFont="1" applyBorder="1" applyAlignment="1">
      <alignment horizontal="left" vertical="center" wrapText="1" readingOrder="1"/>
    </xf>
    <xf numFmtId="0" fontId="138" fillId="0" borderId="0" xfId="0" applyFont="1"/>
    <xf numFmtId="0" fontId="73" fillId="0" borderId="52" xfId="4" applyFont="1" applyBorder="1" applyAlignment="1" applyProtection="1">
      <alignment horizontal="center" vertical="center" wrapText="1" readingOrder="1"/>
      <protection locked="0"/>
    </xf>
    <xf numFmtId="0" fontId="73" fillId="0" borderId="47" xfId="4" applyFont="1" applyBorder="1" applyAlignment="1" applyProtection="1">
      <alignment horizontal="center" vertical="center" wrapText="1" readingOrder="1"/>
      <protection locked="0"/>
    </xf>
    <xf numFmtId="173" fontId="139" fillId="0" borderId="52" xfId="4" applyNumberFormat="1" applyFont="1" applyBorder="1" applyAlignment="1" applyProtection="1">
      <alignment horizontal="right" vertical="center" wrapText="1" readingOrder="1"/>
      <protection locked="0"/>
    </xf>
    <xf numFmtId="173" fontId="139" fillId="0" borderId="47" xfId="4" applyNumberFormat="1" applyFont="1" applyBorder="1" applyAlignment="1" applyProtection="1">
      <alignment horizontal="right" vertical="center" wrapText="1" readingOrder="1"/>
      <protection locked="0"/>
    </xf>
    <xf numFmtId="173" fontId="139" fillId="0" borderId="3" xfId="4" applyNumberFormat="1" applyFont="1" applyBorder="1" applyAlignment="1" applyProtection="1">
      <alignment horizontal="right" vertical="center" wrapText="1" readingOrder="1"/>
      <protection locked="0"/>
    </xf>
    <xf numFmtId="9" fontId="140" fillId="0" borderId="3" xfId="7" applyFont="1" applyBorder="1" applyAlignment="1">
      <alignment horizontal="right" vertical="center" wrapText="1" readingOrder="1"/>
    </xf>
    <xf numFmtId="173" fontId="140" fillId="0" borderId="3" xfId="1" applyNumberFormat="1" applyFont="1" applyBorder="1" applyAlignment="1">
      <alignment horizontal="right" vertical="center" wrapText="1" readingOrder="1"/>
    </xf>
    <xf numFmtId="173" fontId="55" fillId="0" borderId="3" xfId="4" applyNumberFormat="1" applyFont="1" applyBorder="1" applyAlignment="1" applyProtection="1">
      <alignment horizontal="right" vertical="center" wrapText="1" readingOrder="1"/>
      <protection locked="0"/>
    </xf>
    <xf numFmtId="9" fontId="140" fillId="0" borderId="3" xfId="4" applyNumberFormat="1" applyFont="1" applyBorder="1" applyAlignment="1">
      <alignment horizontal="right" vertical="center" wrapText="1" readingOrder="1"/>
    </xf>
    <xf numFmtId="173" fontId="73" fillId="0" borderId="3" xfId="4" applyNumberFormat="1" applyFont="1" applyBorder="1" applyAlignment="1" applyProtection="1">
      <alignment horizontal="right" vertical="center" wrapText="1" readingOrder="1"/>
      <protection locked="0"/>
    </xf>
    <xf numFmtId="173" fontId="48" fillId="0" borderId="3" xfId="1" applyNumberFormat="1" applyFont="1" applyBorder="1" applyAlignment="1">
      <alignment horizontal="right" vertical="center" wrapText="1" readingOrder="1"/>
    </xf>
    <xf numFmtId="173" fontId="44" fillId="0" borderId="3" xfId="4" applyNumberFormat="1" applyFont="1" applyBorder="1" applyAlignment="1" applyProtection="1">
      <alignment horizontal="right" vertical="center" wrapText="1" readingOrder="1"/>
      <protection locked="0"/>
    </xf>
    <xf numFmtId="3" fontId="139" fillId="0" borderId="3" xfId="4" applyNumberFormat="1" applyFont="1" applyBorder="1" applyAlignment="1" applyProtection="1">
      <alignment horizontal="center" vertical="center" wrapText="1" readingOrder="1"/>
      <protection locked="0"/>
    </xf>
    <xf numFmtId="3" fontId="139" fillId="0" borderId="32" xfId="4" applyNumberFormat="1" applyFont="1" applyBorder="1" applyAlignment="1" applyProtection="1">
      <alignment horizontal="center" vertical="center" wrapText="1" readingOrder="1"/>
      <protection locked="0"/>
    </xf>
    <xf numFmtId="9" fontId="140" fillId="0" borderId="33" xfId="7" applyFont="1" applyBorder="1" applyAlignment="1">
      <alignment horizontal="right" vertical="center" wrapText="1" readingOrder="1"/>
    </xf>
    <xf numFmtId="9" fontId="140" fillId="0" borderId="33" xfId="4" applyNumberFormat="1" applyFont="1" applyBorder="1" applyAlignment="1">
      <alignment horizontal="right" vertical="center" wrapText="1" readingOrder="1"/>
    </xf>
    <xf numFmtId="3" fontId="73" fillId="0" borderId="32" xfId="4" applyNumberFormat="1" applyFont="1" applyBorder="1" applyAlignment="1" applyProtection="1">
      <alignment horizontal="center" vertical="center" wrapText="1" readingOrder="1"/>
      <protection locked="0"/>
    </xf>
    <xf numFmtId="0" fontId="73" fillId="0" borderId="32" xfId="4" applyFont="1" applyBorder="1" applyAlignment="1" applyProtection="1">
      <alignment horizontal="center" vertical="center" wrapText="1" readingOrder="1"/>
      <protection locked="0"/>
    </xf>
    <xf numFmtId="0" fontId="73" fillId="0" borderId="30" xfId="4" applyFont="1" applyBorder="1" applyAlignment="1" applyProtection="1">
      <alignment horizontal="center" vertical="center" wrapText="1" readingOrder="1"/>
      <protection locked="0"/>
    </xf>
    <xf numFmtId="173" fontId="73" fillId="0" borderId="7" xfId="4" applyNumberFormat="1" applyFont="1" applyBorder="1" applyAlignment="1" applyProtection="1">
      <alignment horizontal="right" vertical="center" wrapText="1" readingOrder="1"/>
      <protection locked="0"/>
    </xf>
    <xf numFmtId="173" fontId="48" fillId="0" borderId="7" xfId="1" applyNumberFormat="1" applyFont="1" applyBorder="1" applyAlignment="1">
      <alignment horizontal="right" vertical="center" wrapText="1" readingOrder="1"/>
    </xf>
    <xf numFmtId="3" fontId="73" fillId="0" borderId="30" xfId="4" applyNumberFormat="1" applyFont="1" applyBorder="1" applyAlignment="1" applyProtection="1">
      <alignment horizontal="center" vertical="center" wrapText="1" readingOrder="1"/>
      <protection locked="0"/>
    </xf>
    <xf numFmtId="3" fontId="139" fillId="0" borderId="7" xfId="4" applyNumberFormat="1" applyFont="1" applyBorder="1" applyAlignment="1" applyProtection="1">
      <alignment horizontal="center" vertical="center" wrapText="1" readingOrder="1"/>
      <protection locked="0"/>
    </xf>
    <xf numFmtId="173" fontId="139" fillId="0" borderId="7" xfId="4" applyNumberFormat="1" applyFont="1" applyBorder="1" applyAlignment="1" applyProtection="1">
      <alignment horizontal="right" vertical="center" wrapText="1" readingOrder="1"/>
      <protection locked="0"/>
    </xf>
    <xf numFmtId="9" fontId="140" fillId="0" borderId="7" xfId="7" applyFont="1" applyBorder="1" applyAlignment="1">
      <alignment horizontal="center" vertical="center" wrapText="1" readingOrder="1"/>
    </xf>
    <xf numFmtId="9" fontId="140" fillId="0" borderId="3" xfId="7" applyFont="1" applyBorder="1" applyAlignment="1">
      <alignment horizontal="center" vertical="center" wrapText="1" readingOrder="1"/>
    </xf>
    <xf numFmtId="9" fontId="140" fillId="0" borderId="3" xfId="4" applyNumberFormat="1" applyFont="1" applyBorder="1" applyAlignment="1">
      <alignment horizontal="center" vertical="center" wrapText="1" readingOrder="1"/>
    </xf>
    <xf numFmtId="9" fontId="140" fillId="0" borderId="31" xfId="7" applyFont="1" applyBorder="1" applyAlignment="1">
      <alignment horizontal="center" vertical="center" wrapText="1" readingOrder="1"/>
    </xf>
    <xf numFmtId="9" fontId="140" fillId="0" borderId="33" xfId="7" applyFont="1" applyBorder="1" applyAlignment="1">
      <alignment horizontal="center" vertical="center" wrapText="1" readingOrder="1"/>
    </xf>
    <xf numFmtId="9" fontId="140" fillId="0" borderId="33" xfId="4" applyNumberFormat="1" applyFont="1" applyBorder="1" applyAlignment="1">
      <alignment horizontal="center" vertical="center" wrapText="1" readingOrder="1"/>
    </xf>
    <xf numFmtId="9" fontId="48" fillId="0" borderId="7" xfId="7" applyFont="1" applyBorder="1" applyAlignment="1">
      <alignment horizontal="center" vertical="center" wrapText="1" readingOrder="1"/>
    </xf>
    <xf numFmtId="9" fontId="48" fillId="0" borderId="3" xfId="7" applyFont="1" applyBorder="1" applyAlignment="1">
      <alignment horizontal="center" vertical="center" wrapText="1" readingOrder="1"/>
    </xf>
    <xf numFmtId="9" fontId="48" fillId="0" borderId="31" xfId="7" applyFont="1" applyBorder="1" applyAlignment="1">
      <alignment horizontal="center" vertical="center" wrapText="1" readingOrder="1"/>
    </xf>
    <xf numFmtId="9" fontId="48" fillId="0" borderId="33" xfId="7" applyFont="1" applyBorder="1" applyAlignment="1">
      <alignment horizontal="center" vertical="center" wrapText="1" readingOrder="1"/>
    </xf>
    <xf numFmtId="9" fontId="140" fillId="0" borderId="51" xfId="7" applyFont="1" applyBorder="1" applyAlignment="1">
      <alignment horizontal="center" vertical="center" wrapText="1" readingOrder="1"/>
    </xf>
    <xf numFmtId="9" fontId="140" fillId="0" borderId="49" xfId="7" applyFont="1" applyBorder="1" applyAlignment="1">
      <alignment horizontal="center" vertical="center" wrapText="1" readingOrder="1"/>
    </xf>
    <xf numFmtId="9" fontId="140" fillId="0" borderId="10" xfId="7" applyFont="1" applyBorder="1" applyAlignment="1">
      <alignment horizontal="center" vertical="center" wrapText="1" readingOrder="1"/>
    </xf>
    <xf numFmtId="9" fontId="140" fillId="0" borderId="53" xfId="7" applyFont="1" applyBorder="1" applyAlignment="1">
      <alignment horizontal="center" vertical="center" wrapText="1" readingOrder="1"/>
    </xf>
    <xf numFmtId="9" fontId="139" fillId="0" borderId="47" xfId="2" applyFont="1" applyBorder="1" applyAlignment="1" applyProtection="1">
      <alignment horizontal="center" vertical="center" wrapText="1" readingOrder="1"/>
      <protection locked="0"/>
    </xf>
    <xf numFmtId="0" fontId="73" fillId="0" borderId="36" xfId="4" applyFont="1" applyBorder="1" applyAlignment="1" applyProtection="1">
      <alignment horizontal="center" vertical="center" wrapText="1" readingOrder="1"/>
      <protection locked="0"/>
    </xf>
    <xf numFmtId="181" fontId="139" fillId="0" borderId="37" xfId="52" applyNumberFormat="1" applyFont="1" applyBorder="1" applyAlignment="1" applyProtection="1">
      <alignment horizontal="center" vertical="center" wrapText="1" readingOrder="1"/>
      <protection locked="0"/>
    </xf>
    <xf numFmtId="181" fontId="139" fillId="0" borderId="37" xfId="52" applyNumberFormat="1" applyFont="1" applyBorder="1" applyAlignment="1" applyProtection="1">
      <alignment horizontal="right" vertical="center" wrapText="1" readingOrder="1"/>
      <protection locked="0"/>
    </xf>
    <xf numFmtId="9" fontId="140" fillId="0" borderId="37" xfId="7" applyFont="1" applyBorder="1" applyAlignment="1">
      <alignment horizontal="right" vertical="center" wrapText="1" readingOrder="1"/>
    </xf>
    <xf numFmtId="173" fontId="140" fillId="0" borderId="37" xfId="1" applyNumberFormat="1" applyFont="1" applyBorder="1" applyAlignment="1">
      <alignment horizontal="right" vertical="center" wrapText="1" readingOrder="1"/>
    </xf>
    <xf numFmtId="181" fontId="140" fillId="0" borderId="37" xfId="52" applyNumberFormat="1" applyFont="1" applyBorder="1" applyAlignment="1">
      <alignment horizontal="right" vertical="center" wrapText="1" readingOrder="1"/>
    </xf>
    <xf numFmtId="9" fontId="140" fillId="0" borderId="38" xfId="7" applyFont="1" applyBorder="1" applyAlignment="1">
      <alignment horizontal="right" vertical="center" wrapText="1" readingOrder="1"/>
    </xf>
    <xf numFmtId="181" fontId="139" fillId="0" borderId="3" xfId="52" applyNumberFormat="1" applyFont="1" applyBorder="1" applyAlignment="1" applyProtection="1">
      <alignment horizontal="center" vertical="center" wrapText="1" readingOrder="1"/>
      <protection locked="0"/>
    </xf>
    <xf numFmtId="181" fontId="139" fillId="0" borderId="3" xfId="52" applyNumberFormat="1" applyFont="1" applyBorder="1" applyAlignment="1" applyProtection="1">
      <alignment horizontal="right" vertical="center" wrapText="1" readingOrder="1"/>
      <protection locked="0"/>
    </xf>
    <xf numFmtId="181" fontId="140" fillId="0" borderId="3" xfId="52" applyNumberFormat="1" applyFont="1" applyBorder="1" applyAlignment="1">
      <alignment horizontal="right" vertical="center" wrapText="1" readingOrder="1"/>
    </xf>
    <xf numFmtId="181" fontId="70" fillId="0" borderId="3" xfId="52" applyNumberFormat="1" applyFont="1" applyBorder="1" applyAlignment="1" applyProtection="1">
      <alignment horizontal="right" vertical="center" wrapText="1" readingOrder="1"/>
      <protection locked="0"/>
    </xf>
    <xf numFmtId="0" fontId="58" fillId="0" borderId="74" xfId="4" applyFont="1" applyBorder="1" applyAlignment="1" applyProtection="1">
      <alignment horizontal="left" vertical="center" wrapText="1" readingOrder="1"/>
      <protection locked="0"/>
    </xf>
    <xf numFmtId="0" fontId="58" fillId="0" borderId="6" xfId="4" applyFont="1" applyBorder="1" applyAlignment="1" applyProtection="1">
      <alignment horizontal="left" vertical="center" wrapText="1" readingOrder="1"/>
      <protection locked="0"/>
    </xf>
    <xf numFmtId="181" fontId="60" fillId="0" borderId="6" xfId="52" applyNumberFormat="1" applyFont="1" applyFill="1" applyBorder="1" applyAlignment="1" applyProtection="1">
      <alignment horizontal="center" vertical="center" wrapText="1" readingOrder="1"/>
      <protection locked="0"/>
    </xf>
    <xf numFmtId="181" fontId="60" fillId="0" borderId="6" xfId="52" applyNumberFormat="1" applyFont="1" applyFill="1" applyBorder="1" applyAlignment="1" applyProtection="1">
      <alignment vertical="center" wrapText="1" readingOrder="1"/>
      <protection locked="0"/>
    </xf>
    <xf numFmtId="181" fontId="49" fillId="0" borderId="6" xfId="52" applyNumberFormat="1" applyFont="1" applyBorder="1" applyAlignment="1">
      <alignment vertical="center" wrapText="1"/>
    </xf>
    <xf numFmtId="43" fontId="49" fillId="0" borderId="6" xfId="551" applyFont="1" applyBorder="1" applyAlignment="1">
      <alignment horizontal="right" vertical="center" wrapText="1"/>
    </xf>
    <xf numFmtId="10" fontId="49" fillId="0" borderId="6" xfId="552" applyNumberFormat="1" applyFont="1" applyBorder="1" applyAlignment="1">
      <alignment horizontal="right" vertical="center" wrapText="1"/>
    </xf>
    <xf numFmtId="10" fontId="49" fillId="0" borderId="6" xfId="4" applyNumberFormat="1" applyFont="1" applyBorder="1" applyAlignment="1">
      <alignment horizontal="center" vertical="center" wrapText="1"/>
    </xf>
    <xf numFmtId="181" fontId="60" fillId="0" borderId="6" xfId="52" applyNumberFormat="1" applyFont="1" applyFill="1" applyBorder="1" applyAlignment="1" applyProtection="1">
      <alignment horizontal="right" vertical="center" wrapText="1" readingOrder="1"/>
      <protection locked="0"/>
    </xf>
    <xf numFmtId="171" fontId="49" fillId="0" borderId="6" xfId="551" applyNumberFormat="1" applyFont="1" applyBorder="1" applyAlignment="1">
      <alignment horizontal="right" vertical="center" wrapText="1"/>
    </xf>
    <xf numFmtId="10" fontId="49" fillId="0" borderId="59" xfId="4" applyNumberFormat="1" applyFont="1" applyBorder="1" applyAlignment="1">
      <alignment horizontal="center" vertical="center" wrapText="1"/>
    </xf>
    <xf numFmtId="181" fontId="61" fillId="5" borderId="25" xfId="52" applyNumberFormat="1" applyFont="1" applyFill="1" applyBorder="1" applyAlignment="1" applyProtection="1">
      <alignment horizontal="center" vertical="center" wrapText="1" readingOrder="1"/>
      <protection locked="0"/>
    </xf>
    <xf numFmtId="43" fontId="61" fillId="5" borderId="25" xfId="551" applyFont="1" applyFill="1" applyBorder="1" applyAlignment="1" applyProtection="1">
      <alignment horizontal="right" vertical="center" wrapText="1" readingOrder="1"/>
      <protection locked="0"/>
    </xf>
    <xf numFmtId="9" fontId="45" fillId="5" borderId="25" xfId="4" applyNumberFormat="1" applyFont="1" applyFill="1" applyBorder="1" applyAlignment="1">
      <alignment horizontal="center" vertical="center" wrapText="1"/>
    </xf>
    <xf numFmtId="181" fontId="45" fillId="5" borderId="25" xfId="52" applyNumberFormat="1" applyFont="1" applyFill="1" applyBorder="1" applyAlignment="1">
      <alignment vertical="center" wrapText="1"/>
    </xf>
    <xf numFmtId="171" fontId="45" fillId="5" borderId="25" xfId="551" applyNumberFormat="1" applyFont="1" applyFill="1" applyBorder="1" applyAlignment="1">
      <alignment horizontal="right" vertical="center" wrapText="1"/>
    </xf>
    <xf numFmtId="9" fontId="45" fillId="5" borderId="26" xfId="4" applyNumberFormat="1" applyFont="1" applyFill="1" applyBorder="1" applyAlignment="1">
      <alignment horizontal="center" vertical="center" wrapText="1"/>
    </xf>
    <xf numFmtId="171" fontId="56" fillId="0" borderId="0" xfId="549" applyNumberFormat="1" applyFont="1" applyFill="1" applyBorder="1" applyAlignment="1" applyProtection="1">
      <alignment horizontal="right" vertical="center" wrapText="1" readingOrder="1"/>
      <protection locked="0"/>
    </xf>
    <xf numFmtId="0" fontId="62" fillId="0" borderId="21" xfId="4" applyFont="1" applyBorder="1" applyAlignment="1" applyProtection="1">
      <alignment horizontal="center" vertical="center" wrapText="1" readingOrder="1"/>
      <protection locked="0"/>
    </xf>
    <xf numFmtId="0" fontId="62" fillId="0" borderId="24" xfId="4" applyFont="1" applyBorder="1" applyAlignment="1" applyProtection="1">
      <alignment horizontal="center" vertical="center" wrapText="1" readingOrder="1"/>
      <protection locked="0"/>
    </xf>
    <xf numFmtId="175" fontId="62" fillId="0" borderId="25" xfId="4" applyNumberFormat="1" applyFont="1" applyBorder="1" applyAlignment="1" applyProtection="1">
      <alignment horizontal="center" vertical="center" wrapText="1" readingOrder="1"/>
      <protection locked="0"/>
    </xf>
    <xf numFmtId="0" fontId="62" fillId="0" borderId="25" xfId="4" applyFont="1" applyBorder="1" applyAlignment="1" applyProtection="1">
      <alignment horizontal="center" vertical="center" wrapText="1" readingOrder="1"/>
      <protection locked="0"/>
    </xf>
    <xf numFmtId="0" fontId="55" fillId="0" borderId="25" xfId="4" applyFont="1" applyBorder="1" applyAlignment="1">
      <alignment horizontal="center" vertical="center" wrapText="1"/>
    </xf>
    <xf numFmtId="0" fontId="55" fillId="0" borderId="26" xfId="4" applyFont="1" applyBorder="1" applyAlignment="1">
      <alignment horizontal="center" vertical="center" wrapText="1"/>
    </xf>
    <xf numFmtId="181" fontId="43" fillId="0" borderId="3" xfId="52" applyNumberFormat="1" applyFont="1" applyBorder="1" applyAlignment="1">
      <alignment horizontal="right" vertical="center" wrapText="1" readingOrder="1"/>
    </xf>
    <xf numFmtId="167" fontId="43" fillId="0" borderId="3" xfId="52" applyNumberFormat="1" applyFont="1" applyBorder="1" applyAlignment="1">
      <alignment horizontal="right" vertical="center" wrapText="1" readingOrder="1"/>
    </xf>
    <xf numFmtId="9" fontId="43" fillId="0" borderId="3" xfId="0" applyNumberFormat="1" applyFont="1" applyBorder="1" applyAlignment="1">
      <alignment horizontal="right" vertical="center" wrapText="1" readingOrder="1"/>
    </xf>
    <xf numFmtId="173" fontId="43" fillId="0" borderId="3" xfId="52" applyNumberFormat="1" applyFont="1" applyBorder="1" applyAlignment="1">
      <alignment horizontal="right" vertical="center" wrapText="1" readingOrder="1"/>
    </xf>
    <xf numFmtId="9" fontId="43" fillId="0" borderId="3" xfId="2" applyFont="1" applyBorder="1" applyAlignment="1">
      <alignment horizontal="right" vertical="center" wrapText="1" readingOrder="1"/>
    </xf>
    <xf numFmtId="0" fontId="65" fillId="0" borderId="30" xfId="0" applyFont="1" applyBorder="1" applyAlignment="1">
      <alignment horizontal="left" vertical="center" wrapText="1" readingOrder="1"/>
    </xf>
    <xf numFmtId="181" fontId="51" fillId="0" borderId="7" xfId="52" applyNumberFormat="1" applyFont="1" applyBorder="1" applyAlignment="1">
      <alignment horizontal="right" vertical="center" wrapText="1" readingOrder="1"/>
    </xf>
    <xf numFmtId="181" fontId="43" fillId="0" borderId="7" xfId="52" applyNumberFormat="1" applyFont="1" applyBorder="1" applyAlignment="1">
      <alignment horizontal="right" vertical="center" wrapText="1" readingOrder="1"/>
    </xf>
    <xf numFmtId="167" fontId="43" fillId="0" borderId="7" xfId="52" applyNumberFormat="1" applyFont="1" applyBorder="1" applyAlignment="1">
      <alignment horizontal="right" vertical="center" wrapText="1" readingOrder="1"/>
    </xf>
    <xf numFmtId="9" fontId="43" fillId="0" borderId="7" xfId="0" applyNumberFormat="1" applyFont="1" applyBorder="1" applyAlignment="1">
      <alignment horizontal="right" vertical="center" wrapText="1" readingOrder="1"/>
    </xf>
    <xf numFmtId="173" fontId="43" fillId="0" borderId="7" xfId="52" applyNumberFormat="1" applyFont="1" applyBorder="1" applyAlignment="1">
      <alignment horizontal="right" vertical="center" wrapText="1" readingOrder="1"/>
    </xf>
    <xf numFmtId="0" fontId="0" fillId="0" borderId="0" xfId="0" applyAlignment="1">
      <alignment horizontal="left"/>
    </xf>
    <xf numFmtId="9" fontId="144" fillId="41" borderId="79" xfId="0" applyNumberFormat="1" applyFont="1" applyFill="1" applyBorder="1" applyAlignment="1">
      <alignment horizontal="center" vertical="center" wrapText="1" readingOrder="1"/>
    </xf>
    <xf numFmtId="0" fontId="143" fillId="41" borderId="79" xfId="0" applyFont="1" applyFill="1" applyBorder="1" applyAlignment="1">
      <alignment horizontal="left" vertical="center" wrapText="1" readingOrder="1"/>
    </xf>
    <xf numFmtId="22" fontId="0" fillId="0" borderId="0" xfId="0" applyNumberFormat="1"/>
    <xf numFmtId="0" fontId="0" fillId="4" borderId="0" xfId="0" applyFill="1"/>
    <xf numFmtId="9" fontId="140" fillId="0" borderId="3" xfId="2" applyFont="1" applyFill="1" applyBorder="1" applyAlignment="1">
      <alignment horizontal="center" vertical="center" wrapText="1" readingOrder="1"/>
    </xf>
    <xf numFmtId="0" fontId="121" fillId="0" borderId="0" xfId="5" applyFont="1" applyAlignment="1">
      <alignment horizontal="center"/>
    </xf>
    <xf numFmtId="0" fontId="103" fillId="0" borderId="0" xfId="5" applyFont="1" applyAlignment="1">
      <alignment horizontal="center"/>
    </xf>
    <xf numFmtId="178" fontId="108" fillId="0" borderId="0" xfId="4" applyNumberFormat="1" applyFont="1" applyAlignment="1">
      <alignment horizontal="center" vertical="center" wrapText="1" readingOrder="1"/>
    </xf>
    <xf numFmtId="178" fontId="106" fillId="0" borderId="0" xfId="4" applyNumberFormat="1" applyFont="1" applyAlignment="1">
      <alignment horizontal="center" vertical="center" wrapText="1" readingOrder="1"/>
    </xf>
    <xf numFmtId="0" fontId="0" fillId="0" borderId="0" xfId="0" applyAlignment="1">
      <alignment horizontal="center"/>
    </xf>
    <xf numFmtId="178" fontId="113" fillId="0" borderId="0" xfId="4" applyNumberFormat="1" applyFont="1" applyAlignment="1">
      <alignment horizontal="center" vertical="center" wrapText="1" readingOrder="1"/>
    </xf>
    <xf numFmtId="0" fontId="150" fillId="0" borderId="0" xfId="4" applyFont="1" applyAlignment="1">
      <alignment horizontal="left" vertical="center" wrapText="1" readingOrder="1"/>
    </xf>
    <xf numFmtId="9" fontId="61" fillId="5" borderId="25" xfId="552" applyFont="1" applyFill="1" applyBorder="1" applyAlignment="1" applyProtection="1">
      <alignment horizontal="right" vertical="center" wrapText="1" readingOrder="1"/>
      <protection locked="0"/>
    </xf>
    <xf numFmtId="181" fontId="0" fillId="0" borderId="0" xfId="0" applyNumberFormat="1"/>
    <xf numFmtId="179" fontId="0" fillId="0" borderId="0" xfId="0" applyNumberFormat="1"/>
    <xf numFmtId="181" fontId="121" fillId="0" borderId="0" xfId="5" applyNumberFormat="1" applyFont="1" applyAlignment="1">
      <alignment horizontal="left"/>
    </xf>
    <xf numFmtId="0" fontId="42" fillId="0" borderId="32" xfId="0" applyFont="1" applyBorder="1" applyAlignment="1">
      <alignment vertical="center" wrapText="1" readingOrder="1"/>
    </xf>
    <xf numFmtId="173" fontId="67" fillId="0" borderId="3" xfId="52" applyNumberFormat="1" applyFont="1" applyFill="1" applyBorder="1" applyAlignment="1">
      <alignment horizontal="right" vertical="center" wrapText="1" readingOrder="1"/>
    </xf>
    <xf numFmtId="173" fontId="141" fillId="0" borderId="3" xfId="52" applyNumberFormat="1" applyFont="1" applyFill="1" applyBorder="1" applyAlignment="1">
      <alignment horizontal="right" vertical="center" wrapText="1" readingOrder="1"/>
    </xf>
    <xf numFmtId="181" fontId="141" fillId="0" borderId="3" xfId="52" applyNumberFormat="1" applyFont="1" applyFill="1" applyBorder="1" applyAlignment="1">
      <alignment horizontal="right" vertical="center" wrapText="1" readingOrder="1"/>
    </xf>
    <xf numFmtId="9" fontId="141" fillId="0" borderId="3" xfId="2" applyFont="1" applyFill="1" applyBorder="1" applyAlignment="1">
      <alignment horizontal="right" vertical="center" wrapText="1" readingOrder="1"/>
    </xf>
    <xf numFmtId="171" fontId="0" fillId="0" borderId="0" xfId="1" applyNumberFormat="1" applyFont="1"/>
    <xf numFmtId="9" fontId="57" fillId="0" borderId="3" xfId="2" applyFont="1" applyFill="1" applyBorder="1" applyAlignment="1">
      <alignment horizontal="center" vertical="center" wrapText="1" readingOrder="1"/>
    </xf>
    <xf numFmtId="166" fontId="154" fillId="4" borderId="0" xfId="0" applyNumberFormat="1" applyFont="1" applyFill="1" applyAlignment="1">
      <alignment readingOrder="1"/>
    </xf>
    <xf numFmtId="178" fontId="96" fillId="0" borderId="3" xfId="0" applyNumberFormat="1" applyFont="1" applyBorder="1" applyAlignment="1">
      <alignment vertical="center" wrapText="1" readingOrder="1"/>
    </xf>
    <xf numFmtId="178" fontId="97" fillId="0" borderId="3" xfId="0" applyNumberFormat="1" applyFont="1" applyBorder="1" applyAlignment="1">
      <alignment vertical="center" wrapText="1" readingOrder="1"/>
    </xf>
    <xf numFmtId="178" fontId="96" fillId="0" borderId="3" xfId="2" applyNumberFormat="1" applyFont="1" applyBorder="1" applyAlignment="1">
      <alignment vertical="center" wrapText="1" readingOrder="1"/>
    </xf>
    <xf numFmtId="0" fontId="152" fillId="45" borderId="25" xfId="0" applyFont="1" applyFill="1" applyBorder="1" applyAlignment="1">
      <alignment horizontal="center" vertical="center" wrapText="1" readingOrder="1"/>
    </xf>
    <xf numFmtId="9" fontId="43" fillId="0" borderId="7" xfId="2" applyFont="1" applyBorder="1" applyAlignment="1">
      <alignment horizontal="right" vertical="center" wrapText="1" readingOrder="1"/>
    </xf>
    <xf numFmtId="0" fontId="158" fillId="45" borderId="24" xfId="0" applyFont="1" applyFill="1" applyBorder="1" applyAlignment="1">
      <alignment vertical="center" wrapText="1" readingOrder="1"/>
    </xf>
    <xf numFmtId="181" fontId="151" fillId="45" borderId="25" xfId="52" applyNumberFormat="1" applyFont="1" applyFill="1" applyBorder="1" applyAlignment="1">
      <alignment horizontal="right" vertical="center" wrapText="1" readingOrder="1"/>
    </xf>
    <xf numFmtId="181" fontId="159" fillId="45" borderId="25" xfId="52" applyNumberFormat="1" applyFont="1" applyFill="1" applyBorder="1" applyAlignment="1">
      <alignment horizontal="right" vertical="center" wrapText="1" readingOrder="1"/>
    </xf>
    <xf numFmtId="173" fontId="159" fillId="45" borderId="25" xfId="52" applyNumberFormat="1" applyFont="1" applyFill="1" applyBorder="1" applyAlignment="1">
      <alignment horizontal="right" vertical="center" wrapText="1" readingOrder="1"/>
    </xf>
    <xf numFmtId="9" fontId="159" fillId="45" borderId="25" xfId="2" applyFont="1" applyFill="1" applyBorder="1" applyAlignment="1">
      <alignment horizontal="right" vertical="center" wrapText="1" readingOrder="1"/>
    </xf>
    <xf numFmtId="9" fontId="139" fillId="0" borderId="52" xfId="2" applyFont="1" applyBorder="1" applyAlignment="1" applyProtection="1">
      <alignment horizontal="right" vertical="center" wrapText="1" readingOrder="1"/>
      <protection locked="0"/>
    </xf>
    <xf numFmtId="9" fontId="139" fillId="0" borderId="47" xfId="2" applyFont="1" applyBorder="1" applyAlignment="1" applyProtection="1">
      <alignment horizontal="right" vertical="center" wrapText="1" readingOrder="1"/>
      <protection locked="0"/>
    </xf>
    <xf numFmtId="9" fontId="139" fillId="0" borderId="7" xfId="2" applyFont="1" applyBorder="1" applyAlignment="1" applyProtection="1">
      <alignment horizontal="right" vertical="center" wrapText="1" readingOrder="1"/>
      <protection locked="0"/>
    </xf>
    <xf numFmtId="9" fontId="139" fillId="0" borderId="3" xfId="2" applyFont="1" applyBorder="1" applyAlignment="1" applyProtection="1">
      <alignment horizontal="right" vertical="center" wrapText="1" readingOrder="1"/>
      <protection locked="0"/>
    </xf>
    <xf numFmtId="9" fontId="55" fillId="0" borderId="3" xfId="2" applyFont="1" applyBorder="1" applyAlignment="1" applyProtection="1">
      <alignment horizontal="right" vertical="center" wrapText="1" readingOrder="1"/>
      <protection locked="0"/>
    </xf>
    <xf numFmtId="9" fontId="139" fillId="0" borderId="37" xfId="2" applyFont="1" applyBorder="1" applyAlignment="1" applyProtection="1">
      <alignment horizontal="right" vertical="center" wrapText="1" readingOrder="1"/>
      <protection locked="0"/>
    </xf>
    <xf numFmtId="9" fontId="70" fillId="0" borderId="3" xfId="2" applyFont="1" applyBorder="1" applyAlignment="1" applyProtection="1">
      <alignment horizontal="right" vertical="center" wrapText="1" readingOrder="1"/>
      <protection locked="0"/>
    </xf>
    <xf numFmtId="181" fontId="73" fillId="0" borderId="0" xfId="52" applyNumberFormat="1" applyFont="1" applyAlignment="1" applyProtection="1">
      <alignment horizontal="center" vertical="center" wrapText="1" readingOrder="1"/>
      <protection locked="0"/>
    </xf>
    <xf numFmtId="3" fontId="123" fillId="0" borderId="0" xfId="4" applyNumberFormat="1" applyFont="1" applyAlignment="1">
      <alignment horizontal="right" vertical="center" wrapText="1"/>
    </xf>
    <xf numFmtId="3" fontId="123" fillId="0" borderId="0" xfId="4" applyNumberFormat="1" applyFont="1" applyAlignment="1">
      <alignment horizontal="center" vertical="center" wrapText="1"/>
    </xf>
    <xf numFmtId="9" fontId="43" fillId="46" borderId="3" xfId="2" applyFont="1" applyFill="1" applyBorder="1" applyAlignment="1">
      <alignment horizontal="center" vertical="center" wrapText="1" readingOrder="1"/>
    </xf>
    <xf numFmtId="178" fontId="43" fillId="5" borderId="3" xfId="0" applyNumberFormat="1" applyFont="1" applyFill="1" applyBorder="1" applyAlignment="1">
      <alignment horizontal="right" vertical="center" wrapText="1" readingOrder="1"/>
    </xf>
    <xf numFmtId="0" fontId="160" fillId="45" borderId="24" xfId="0" applyFont="1" applyFill="1" applyBorder="1" applyAlignment="1">
      <alignment horizontal="center" vertical="center" wrapText="1" readingOrder="1"/>
    </xf>
    <xf numFmtId="0" fontId="152" fillId="45" borderId="24" xfId="0" applyFont="1" applyFill="1" applyBorder="1" applyAlignment="1">
      <alignment horizontal="center" vertical="center" wrapText="1" readingOrder="1"/>
    </xf>
    <xf numFmtId="9" fontId="122" fillId="0" borderId="2" xfId="2" applyFont="1" applyFill="1" applyBorder="1" applyAlignment="1">
      <alignment horizontal="center" readingOrder="1"/>
    </xf>
    <xf numFmtId="7" fontId="0" fillId="0" borderId="0" xfId="0" applyNumberFormat="1"/>
    <xf numFmtId="9" fontId="73" fillId="0" borderId="3" xfId="2" applyFont="1" applyBorder="1" applyAlignment="1" applyProtection="1">
      <alignment horizontal="right" vertical="center" wrapText="1" readingOrder="1"/>
      <protection locked="0"/>
    </xf>
    <xf numFmtId="9" fontId="44" fillId="0" borderId="3" xfId="2" applyFont="1" applyBorder="1" applyAlignment="1" applyProtection="1">
      <alignment horizontal="right" vertical="center" wrapText="1" readingOrder="1"/>
      <protection locked="0"/>
    </xf>
    <xf numFmtId="0" fontId="123" fillId="0" borderId="0" xfId="4" applyFont="1" applyAlignment="1">
      <alignment horizontal="right" vertical="center" wrapText="1" readingOrder="1"/>
    </xf>
    <xf numFmtId="3" fontId="112" fillId="0" borderId="0" xfId="4" applyNumberFormat="1" applyFont="1" applyAlignment="1">
      <alignment horizontal="right" vertical="center" wrapText="1"/>
    </xf>
    <xf numFmtId="9" fontId="123" fillId="0" borderId="0" xfId="2" applyFont="1" applyFill="1" applyAlignment="1">
      <alignment horizontal="right" vertical="center" wrapText="1"/>
    </xf>
    <xf numFmtId="0" fontId="145" fillId="43" borderId="79" xfId="0" applyFont="1" applyFill="1" applyBorder="1" applyAlignment="1">
      <alignment horizontal="left" vertical="center" wrapText="1" readingOrder="1"/>
    </xf>
    <xf numFmtId="9" fontId="146" fillId="43" borderId="79" xfId="0" applyNumberFormat="1" applyFont="1" applyFill="1" applyBorder="1" applyAlignment="1">
      <alignment horizontal="center" vertical="center" wrapText="1" readingOrder="1"/>
    </xf>
    <xf numFmtId="0" fontId="42" fillId="43" borderId="32" xfId="0" applyFont="1" applyFill="1" applyBorder="1" applyAlignment="1">
      <alignment horizontal="left" vertical="center" wrapText="1" readingOrder="1"/>
    </xf>
    <xf numFmtId="181" fontId="53" fillId="43" borderId="3" xfId="52" applyNumberFormat="1" applyFont="1" applyFill="1" applyBorder="1" applyAlignment="1">
      <alignment horizontal="right" vertical="center" wrapText="1" readingOrder="1"/>
    </xf>
    <xf numFmtId="9" fontId="57" fillId="43" borderId="3" xfId="2" applyFont="1" applyFill="1" applyBorder="1" applyAlignment="1">
      <alignment horizontal="right" vertical="center" wrapText="1" readingOrder="1"/>
    </xf>
    <xf numFmtId="181" fontId="57" fillId="43" borderId="3" xfId="52" applyNumberFormat="1" applyFont="1" applyFill="1" applyBorder="1" applyAlignment="1">
      <alignment horizontal="right" vertical="center" wrapText="1" readingOrder="1"/>
    </xf>
    <xf numFmtId="173" fontId="57" fillId="43" borderId="3" xfId="52" applyNumberFormat="1" applyFont="1" applyFill="1" applyBorder="1" applyAlignment="1">
      <alignment horizontal="right" vertical="center" wrapText="1" readingOrder="1"/>
    </xf>
    <xf numFmtId="0" fontId="158" fillId="45" borderId="32" xfId="0" applyFont="1" applyFill="1" applyBorder="1" applyAlignment="1">
      <alignment vertical="center" wrapText="1" readingOrder="1"/>
    </xf>
    <xf numFmtId="181" fontId="151" fillId="45" borderId="3" xfId="52" applyNumberFormat="1" applyFont="1" applyFill="1" applyBorder="1" applyAlignment="1">
      <alignment horizontal="right" vertical="center" wrapText="1" readingOrder="1"/>
    </xf>
    <xf numFmtId="181" fontId="159" fillId="45" borderId="3" xfId="52" applyNumberFormat="1" applyFont="1" applyFill="1" applyBorder="1" applyAlignment="1">
      <alignment horizontal="right" vertical="center" wrapText="1" readingOrder="1"/>
    </xf>
    <xf numFmtId="173" fontId="159" fillId="45" borderId="3" xfId="52" applyNumberFormat="1" applyFont="1" applyFill="1" applyBorder="1" applyAlignment="1">
      <alignment horizontal="right" vertical="center" wrapText="1" readingOrder="1"/>
    </xf>
    <xf numFmtId="9" fontId="159" fillId="45" borderId="3" xfId="2" applyFont="1" applyFill="1" applyBorder="1" applyAlignment="1">
      <alignment horizontal="right" vertical="center" wrapText="1" readingOrder="1"/>
    </xf>
    <xf numFmtId="0" fontId="42" fillId="43" borderId="32" xfId="0" applyFont="1" applyFill="1" applyBorder="1" applyAlignment="1">
      <alignment vertical="center" wrapText="1" readingOrder="1"/>
    </xf>
    <xf numFmtId="181" fontId="67" fillId="43" borderId="3" xfId="52" applyNumberFormat="1" applyFont="1" applyFill="1" applyBorder="1" applyAlignment="1">
      <alignment horizontal="right" vertical="center" wrapText="1" readingOrder="1"/>
    </xf>
    <xf numFmtId="181" fontId="141" fillId="43" borderId="3" xfId="52" applyNumberFormat="1" applyFont="1" applyFill="1" applyBorder="1" applyAlignment="1">
      <alignment horizontal="right" vertical="center" wrapText="1" readingOrder="1"/>
    </xf>
    <xf numFmtId="173" fontId="141" fillId="43" borderId="3" xfId="52" applyNumberFormat="1" applyFont="1" applyFill="1" applyBorder="1" applyAlignment="1">
      <alignment horizontal="right" vertical="center" wrapText="1" readingOrder="1"/>
    </xf>
    <xf numFmtId="9" fontId="141" fillId="43" borderId="3" xfId="2" applyFont="1" applyFill="1" applyBorder="1" applyAlignment="1">
      <alignment horizontal="right" vertical="center" wrapText="1" readingOrder="1"/>
    </xf>
    <xf numFmtId="9" fontId="163" fillId="44" borderId="79" xfId="0" applyNumberFormat="1" applyFont="1" applyFill="1" applyBorder="1" applyAlignment="1">
      <alignment horizontal="center" vertical="center" wrapText="1" readingOrder="1"/>
    </xf>
    <xf numFmtId="181" fontId="139" fillId="0" borderId="3" xfId="52" applyNumberFormat="1" applyFont="1" applyFill="1" applyBorder="1" applyAlignment="1" applyProtection="1">
      <alignment horizontal="right" vertical="center" wrapText="1" readingOrder="1"/>
      <protection locked="0"/>
    </xf>
    <xf numFmtId="171" fontId="139" fillId="0" borderId="3" xfId="1" applyNumberFormat="1" applyFont="1" applyFill="1" applyBorder="1" applyAlignment="1" applyProtection="1">
      <alignment horizontal="center" vertical="center" wrapText="1" readingOrder="1"/>
      <protection locked="0"/>
    </xf>
    <xf numFmtId="9" fontId="140" fillId="0" borderId="3" xfId="2" applyFont="1" applyBorder="1" applyAlignment="1">
      <alignment horizontal="center" vertical="center" wrapText="1"/>
    </xf>
    <xf numFmtId="181" fontId="139" fillId="0" borderId="3" xfId="52" applyNumberFormat="1" applyFont="1" applyFill="1" applyBorder="1" applyAlignment="1" applyProtection="1">
      <alignment horizontal="center" vertical="center" wrapText="1" readingOrder="1"/>
      <protection locked="0"/>
    </xf>
    <xf numFmtId="181" fontId="139" fillId="0" borderId="3" xfId="52" applyNumberFormat="1" applyFont="1" applyFill="1" applyBorder="1" applyAlignment="1" applyProtection="1">
      <alignment vertical="center" wrapText="1" readingOrder="1"/>
      <protection locked="0"/>
    </xf>
    <xf numFmtId="43" fontId="140" fillId="0" borderId="3" xfId="551" applyFont="1" applyBorder="1" applyAlignment="1">
      <alignment horizontal="right" vertical="center" wrapText="1"/>
    </xf>
    <xf numFmtId="10" fontId="140" fillId="0" borderId="3" xfId="552" applyNumberFormat="1" applyFont="1" applyBorder="1" applyAlignment="1">
      <alignment horizontal="right" vertical="center" wrapText="1"/>
    </xf>
    <xf numFmtId="9" fontId="140" fillId="0" borderId="3" xfId="4" applyNumberFormat="1" applyFont="1" applyBorder="1" applyAlignment="1">
      <alignment horizontal="center" vertical="center" wrapText="1"/>
    </xf>
    <xf numFmtId="0" fontId="136" fillId="3" borderId="0" xfId="0" applyFont="1" applyFill="1"/>
    <xf numFmtId="0" fontId="137" fillId="3" borderId="0" xfId="0" applyFont="1" applyFill="1"/>
    <xf numFmtId="9" fontId="141" fillId="0" borderId="75" xfId="0" applyNumberFormat="1" applyFont="1" applyBorder="1" applyAlignment="1">
      <alignment horizontal="center" vertical="center" wrapText="1" readingOrder="1"/>
    </xf>
    <xf numFmtId="0" fontId="57" fillId="0" borderId="0" xfId="0" applyFont="1"/>
    <xf numFmtId="9" fontId="109" fillId="0" borderId="5" xfId="7" applyFont="1" applyBorder="1" applyAlignment="1">
      <alignment horizontal="center" vertical="center" wrapText="1"/>
    </xf>
    <xf numFmtId="0" fontId="93" fillId="0" borderId="0" xfId="0" applyFont="1" applyAlignment="1">
      <alignment vertical="top" wrapText="1" readingOrder="1"/>
    </xf>
    <xf numFmtId="0" fontId="99" fillId="0" borderId="0" xfId="5" applyFont="1" applyAlignment="1">
      <alignment horizontal="left"/>
    </xf>
    <xf numFmtId="179" fontId="121" fillId="0" borderId="0" xfId="5" applyNumberFormat="1" applyFont="1" applyAlignment="1">
      <alignment horizontal="left"/>
    </xf>
    <xf numFmtId="181" fontId="103" fillId="0" borderId="0" xfId="5" applyNumberFormat="1" applyFont="1" applyAlignment="1">
      <alignment horizontal="left"/>
    </xf>
    <xf numFmtId="178" fontId="98" fillId="0" borderId="3" xfId="4" applyNumberFormat="1" applyFont="1" applyBorder="1" applyAlignment="1">
      <alignment vertical="center" wrapText="1" readingOrder="1"/>
    </xf>
    <xf numFmtId="178" fontId="97" fillId="0" borderId="3" xfId="4" applyNumberFormat="1" applyFont="1" applyBorder="1" applyAlignment="1">
      <alignment vertical="center" wrapText="1" readingOrder="1"/>
    </xf>
    <xf numFmtId="178" fontId="98" fillId="0" borderId="3" xfId="0" applyNumberFormat="1" applyFont="1" applyBorder="1" applyAlignment="1">
      <alignment vertical="center" wrapText="1" readingOrder="1"/>
    </xf>
    <xf numFmtId="178" fontId="95" fillId="0" borderId="3" xfId="0" applyNumberFormat="1" applyFont="1" applyBorder="1" applyAlignment="1">
      <alignment vertical="center" wrapText="1" readingOrder="1"/>
    </xf>
    <xf numFmtId="178" fontId="96" fillId="0" borderId="37" xfId="0" applyNumberFormat="1" applyFont="1" applyBorder="1" applyAlignment="1">
      <alignment vertical="center" wrapText="1" readingOrder="1"/>
    </xf>
    <xf numFmtId="0" fontId="93" fillId="0" borderId="0" xfId="0" applyFont="1" applyAlignment="1">
      <alignment vertical="center" wrapText="1" readingOrder="1"/>
    </xf>
    <xf numFmtId="181" fontId="98" fillId="0" borderId="3" xfId="52" applyNumberFormat="1" applyFont="1" applyBorder="1" applyAlignment="1">
      <alignment horizontal="right" vertical="center" wrapText="1" readingOrder="1"/>
    </xf>
    <xf numFmtId="178" fontId="98" fillId="0" borderId="3" xfId="2" applyNumberFormat="1" applyFont="1" applyBorder="1" applyAlignment="1">
      <alignment horizontal="right" vertical="center" wrapText="1" readingOrder="1"/>
    </xf>
    <xf numFmtId="0" fontId="99" fillId="4" borderId="3" xfId="0" applyFont="1" applyFill="1" applyBorder="1" applyAlignment="1">
      <alignment horizontal="left" vertical="center" wrapText="1" readingOrder="1"/>
    </xf>
    <xf numFmtId="0" fontId="43" fillId="0" borderId="32" xfId="0" applyFont="1" applyBorder="1" applyAlignment="1">
      <alignment horizontal="left" vertical="center" wrapText="1" readingOrder="1"/>
    </xf>
    <xf numFmtId="9" fontId="50" fillId="0" borderId="33" xfId="0" applyNumberFormat="1" applyFont="1" applyBorder="1" applyAlignment="1">
      <alignment horizontal="center" vertical="center" wrapText="1" readingOrder="1"/>
    </xf>
    <xf numFmtId="0" fontId="99" fillId="4" borderId="7" xfId="0" applyFont="1" applyFill="1" applyBorder="1" applyAlignment="1">
      <alignment horizontal="left" vertical="center" wrapText="1" readingOrder="1"/>
    </xf>
    <xf numFmtId="0" fontId="43" fillId="0" borderId="60" xfId="0" applyFont="1" applyBorder="1" applyAlignment="1">
      <alignment horizontal="left" vertical="center" wrapText="1" readingOrder="1"/>
    </xf>
    <xf numFmtId="9" fontId="50" fillId="0" borderId="5" xfId="0" applyNumberFormat="1" applyFont="1" applyBorder="1" applyAlignment="1">
      <alignment horizontal="center" vertical="center" wrapText="1" readingOrder="1"/>
    </xf>
    <xf numFmtId="9" fontId="50" fillId="0" borderId="34" xfId="0" applyNumberFormat="1" applyFont="1" applyBorder="1" applyAlignment="1">
      <alignment horizontal="center" vertical="center" wrapText="1" readingOrder="1"/>
    </xf>
    <xf numFmtId="0" fontId="43" fillId="0" borderId="30" xfId="0" applyFont="1" applyBorder="1" applyAlignment="1">
      <alignment horizontal="left" vertical="center" wrapText="1" readingOrder="1"/>
    </xf>
    <xf numFmtId="9" fontId="50" fillId="0" borderId="7" xfId="0" applyNumberFormat="1" applyFont="1" applyBorder="1" applyAlignment="1">
      <alignment horizontal="center" vertical="center" wrapText="1" readingOrder="1"/>
    </xf>
    <xf numFmtId="9" fontId="50" fillId="0" borderId="31" xfId="0" applyNumberFormat="1" applyFont="1" applyBorder="1" applyAlignment="1">
      <alignment horizontal="center" vertical="center" wrapText="1" readingOrder="1"/>
    </xf>
    <xf numFmtId="178" fontId="50" fillId="0" borderId="7" xfId="52" applyNumberFormat="1" applyFont="1" applyBorder="1" applyAlignment="1">
      <alignment horizontal="right" vertical="center" wrapText="1" readingOrder="1"/>
    </xf>
    <xf numFmtId="178" fontId="50" fillId="0" borderId="3" xfId="52" applyNumberFormat="1" applyFont="1" applyBorder="1" applyAlignment="1">
      <alignment horizontal="right" vertical="center" wrapText="1" readingOrder="1"/>
    </xf>
    <xf numFmtId="178" fontId="50" fillId="0" borderId="3" xfId="52" applyNumberFormat="1" applyFont="1" applyBorder="1" applyAlignment="1">
      <alignment vertical="center" wrapText="1" readingOrder="1"/>
    </xf>
    <xf numFmtId="178" fontId="50" fillId="0" borderId="5" xfId="52" applyNumberFormat="1" applyFont="1" applyBorder="1" applyAlignment="1">
      <alignment horizontal="right" vertical="center" wrapText="1" readingOrder="1"/>
    </xf>
    <xf numFmtId="178" fontId="50" fillId="0" borderId="7" xfId="52" applyNumberFormat="1" applyFont="1" applyBorder="1" applyAlignment="1">
      <alignment horizontal="center" vertical="center" wrapText="1" readingOrder="1"/>
    </xf>
    <xf numFmtId="178" fontId="50" fillId="0" borderId="3" xfId="52" applyNumberFormat="1" applyFont="1" applyBorder="1" applyAlignment="1">
      <alignment horizontal="center" vertical="center" wrapText="1" readingOrder="1"/>
    </xf>
    <xf numFmtId="178" fontId="50" fillId="0" borderId="5" xfId="52" applyNumberFormat="1" applyFont="1" applyBorder="1" applyAlignment="1">
      <alignment horizontal="center" vertical="center" wrapText="1" readingOrder="1"/>
    </xf>
    <xf numFmtId="9" fontId="109" fillId="4" borderId="5" xfId="7" applyFont="1" applyFill="1" applyBorder="1" applyAlignment="1">
      <alignment horizontal="center" vertical="center" wrapText="1"/>
    </xf>
    <xf numFmtId="0" fontId="150" fillId="0" borderId="0" xfId="5" applyFont="1" applyAlignment="1">
      <alignment horizontal="left"/>
    </xf>
    <xf numFmtId="0" fontId="99" fillId="4" borderId="63" xfId="0" applyFont="1" applyFill="1" applyBorder="1" applyAlignment="1">
      <alignment horizontal="left" vertical="center" wrapText="1" readingOrder="1"/>
    </xf>
    <xf numFmtId="9" fontId="141" fillId="0" borderId="0" xfId="0" applyNumberFormat="1" applyFont="1" applyAlignment="1">
      <alignment horizontal="center" vertical="center" wrapText="1" readingOrder="1"/>
    </xf>
    <xf numFmtId="9" fontId="129" fillId="0" borderId="0" xfId="0" applyNumberFormat="1" applyFont="1" applyAlignment="1">
      <alignment horizontal="center" vertical="center" wrapText="1" readingOrder="1"/>
    </xf>
    <xf numFmtId="0" fontId="51" fillId="41" borderId="79" xfId="0" applyFont="1" applyFill="1" applyBorder="1" applyAlignment="1">
      <alignment horizontal="left" vertical="center" wrapText="1" readingOrder="1"/>
    </xf>
    <xf numFmtId="9" fontId="50" fillId="0" borderId="7" xfId="2" applyFont="1" applyBorder="1" applyAlignment="1">
      <alignment horizontal="right" vertical="center" wrapText="1" readingOrder="1"/>
    </xf>
    <xf numFmtId="9" fontId="50" fillId="0" borderId="3" xfId="2" applyFont="1" applyBorder="1" applyAlignment="1">
      <alignment horizontal="right" vertical="center" wrapText="1" readingOrder="1"/>
    </xf>
    <xf numFmtId="9" fontId="50" fillId="0" borderId="5" xfId="2" applyFont="1" applyBorder="1" applyAlignment="1">
      <alignment horizontal="right" vertical="center" wrapText="1" readingOrder="1"/>
    </xf>
    <xf numFmtId="178" fontId="166" fillId="0" borderId="0" xfId="4" applyNumberFormat="1" applyFont="1" applyAlignment="1">
      <alignment horizontal="center" vertical="center" wrapText="1" readingOrder="1"/>
    </xf>
    <xf numFmtId="9" fontId="126" fillId="0" borderId="3" xfId="7" applyFont="1" applyFill="1" applyBorder="1" applyAlignment="1">
      <alignment horizontal="center" vertical="center" wrapText="1" readingOrder="1"/>
    </xf>
    <xf numFmtId="178" fontId="121" fillId="0" borderId="0" xfId="5" applyNumberFormat="1" applyFont="1" applyAlignment="1">
      <alignment horizontal="left"/>
    </xf>
    <xf numFmtId="5" fontId="98" fillId="0" borderId="3" xfId="52" applyNumberFormat="1" applyFont="1" applyBorder="1" applyAlignment="1">
      <alignment horizontal="right" vertical="center" wrapText="1" readingOrder="1"/>
    </xf>
    <xf numFmtId="0" fontId="62" fillId="0" borderId="28" xfId="4" applyFont="1" applyBorder="1" applyAlignment="1" applyProtection="1">
      <alignment horizontal="center" vertical="center" wrapText="1" readingOrder="1"/>
      <protection locked="0"/>
    </xf>
    <xf numFmtId="0" fontId="99" fillId="4" borderId="37" xfId="0" applyFont="1" applyFill="1" applyBorder="1" applyAlignment="1">
      <alignment horizontal="left" vertical="center" wrapText="1" readingOrder="1"/>
    </xf>
    <xf numFmtId="172" fontId="43" fillId="0" borderId="3" xfId="2" applyNumberFormat="1" applyFont="1" applyFill="1" applyBorder="1" applyAlignment="1">
      <alignment horizontal="center" vertical="center" wrapText="1" readingOrder="1"/>
    </xf>
    <xf numFmtId="178" fontId="109" fillId="2" borderId="3" xfId="0" applyNumberFormat="1" applyFont="1" applyFill="1" applyBorder="1" applyAlignment="1">
      <alignment vertical="center" wrapText="1" readingOrder="1"/>
    </xf>
    <xf numFmtId="9" fontId="109" fillId="2" borderId="3" xfId="2" applyFont="1" applyFill="1" applyBorder="1" applyAlignment="1">
      <alignment horizontal="center" vertical="center" wrapText="1" readingOrder="1"/>
    </xf>
    <xf numFmtId="178" fontId="109" fillId="2" borderId="3" xfId="2" applyNumberFormat="1" applyFont="1" applyFill="1" applyBorder="1" applyAlignment="1">
      <alignment vertical="center" wrapText="1" readingOrder="1"/>
    </xf>
    <xf numFmtId="178" fontId="157" fillId="49" borderId="3" xfId="0" applyNumberFormat="1" applyFont="1" applyFill="1" applyBorder="1" applyAlignment="1">
      <alignment vertical="center" wrapText="1" readingOrder="1"/>
    </xf>
    <xf numFmtId="9" fontId="157" fillId="49" borderId="3" xfId="2" applyFont="1" applyFill="1" applyBorder="1" applyAlignment="1">
      <alignment horizontal="center" vertical="center" wrapText="1" readingOrder="1"/>
    </xf>
    <xf numFmtId="178" fontId="157" fillId="49" borderId="3" xfId="2" applyNumberFormat="1" applyFont="1" applyFill="1" applyBorder="1" applyAlignment="1">
      <alignment vertical="center" wrapText="1" readingOrder="1"/>
    </xf>
    <xf numFmtId="0" fontId="157" fillId="48" borderId="3" xfId="4" applyFont="1" applyFill="1" applyBorder="1" applyAlignment="1">
      <alignment horizontal="left" vertical="center" wrapText="1" readingOrder="1"/>
    </xf>
    <xf numFmtId="9" fontId="109" fillId="49" borderId="3" xfId="7" applyFont="1" applyFill="1" applyBorder="1" applyAlignment="1">
      <alignment horizontal="center" vertical="center" wrapText="1" readingOrder="1"/>
    </xf>
    <xf numFmtId="0" fontId="157" fillId="49" borderId="3" xfId="0" applyFont="1" applyFill="1" applyBorder="1" applyAlignment="1">
      <alignment horizontal="center" vertical="center" wrapText="1" readingOrder="1"/>
    </xf>
    <xf numFmtId="3" fontId="124" fillId="49" borderId="3" xfId="4" applyNumberFormat="1" applyFont="1" applyFill="1" applyBorder="1" applyAlignment="1">
      <alignment horizontal="right" vertical="center" wrapText="1" readingOrder="1"/>
    </xf>
    <xf numFmtId="181" fontId="124" fillId="49" borderId="3" xfId="52" applyNumberFormat="1" applyFont="1" applyFill="1" applyBorder="1" applyAlignment="1">
      <alignment horizontal="right" vertical="center" wrapText="1" readingOrder="1"/>
    </xf>
    <xf numFmtId="178" fontId="124" fillId="49" borderId="3" xfId="4" applyNumberFormat="1" applyFont="1" applyFill="1" applyBorder="1" applyAlignment="1">
      <alignment horizontal="right" vertical="center" wrapText="1" readingOrder="1"/>
    </xf>
    <xf numFmtId="5" fontId="124" fillId="49" borderId="3" xfId="52" applyNumberFormat="1" applyFont="1" applyFill="1" applyBorder="1" applyAlignment="1">
      <alignment horizontal="right" vertical="center" wrapText="1" readingOrder="1"/>
    </xf>
    <xf numFmtId="9" fontId="124" fillId="49" borderId="3" xfId="2" applyFont="1" applyFill="1" applyBorder="1" applyAlignment="1">
      <alignment horizontal="center" vertical="center" wrapText="1" readingOrder="1"/>
    </xf>
    <xf numFmtId="9" fontId="124" fillId="49" borderId="3" xfId="6" applyFont="1" applyFill="1" applyBorder="1" applyAlignment="1">
      <alignment horizontal="center" vertical="center" wrapText="1" readingOrder="1"/>
    </xf>
    <xf numFmtId="0" fontId="0" fillId="0" borderId="62" xfId="0" applyBorder="1"/>
    <xf numFmtId="0" fontId="0" fillId="0" borderId="12" xfId="0" applyBorder="1" applyAlignment="1">
      <alignment horizontal="center"/>
    </xf>
    <xf numFmtId="0" fontId="157" fillId="50" borderId="3" xfId="0" applyFont="1" applyFill="1" applyBorder="1" applyAlignment="1">
      <alignment horizontal="center" vertical="center" wrapText="1" readingOrder="1"/>
    </xf>
    <xf numFmtId="9" fontId="109" fillId="4" borderId="7" xfId="7" applyFont="1" applyFill="1" applyBorder="1" applyAlignment="1">
      <alignment horizontal="center" vertical="center" wrapText="1"/>
    </xf>
    <xf numFmtId="9" fontId="109" fillId="0" borderId="7" xfId="7" applyFont="1" applyBorder="1" applyAlignment="1">
      <alignment horizontal="center" vertical="center" wrapText="1"/>
    </xf>
    <xf numFmtId="9" fontId="130" fillId="42" borderId="3" xfId="7" applyFont="1" applyFill="1" applyBorder="1" applyAlignment="1">
      <alignment horizontal="center" vertical="center" wrapText="1" readingOrder="1"/>
    </xf>
    <xf numFmtId="0" fontId="155" fillId="48" borderId="3" xfId="4" applyFont="1" applyFill="1" applyBorder="1" applyAlignment="1">
      <alignment horizontal="center" vertical="center" wrapText="1" readingOrder="1"/>
    </xf>
    <xf numFmtId="3" fontId="155" fillId="48" borderId="3" xfId="4" applyNumberFormat="1" applyFont="1" applyFill="1" applyBorder="1" applyAlignment="1">
      <alignment horizontal="center" vertical="center" wrapText="1" readingOrder="1"/>
    </xf>
    <xf numFmtId="172" fontId="124" fillId="49" borderId="3" xfId="6" applyNumberFormat="1" applyFont="1" applyFill="1" applyBorder="1" applyAlignment="1">
      <alignment horizontal="center" vertical="center" wrapText="1" readingOrder="1"/>
    </xf>
    <xf numFmtId="0" fontId="124" fillId="47" borderId="3" xfId="4" applyFont="1" applyFill="1" applyBorder="1" applyAlignment="1">
      <alignment horizontal="center" vertical="center" wrapText="1" readingOrder="1"/>
    </xf>
    <xf numFmtId="178" fontId="124" fillId="47" borderId="3" xfId="4" applyNumberFormat="1" applyFont="1" applyFill="1" applyBorder="1" applyAlignment="1">
      <alignment vertical="center" wrapText="1" readingOrder="1"/>
    </xf>
    <xf numFmtId="9" fontId="124" fillId="47" borderId="3" xfId="2" applyFont="1" applyFill="1" applyBorder="1" applyAlignment="1">
      <alignment horizontal="center" vertical="center" wrapText="1" readingOrder="1"/>
    </xf>
    <xf numFmtId="9" fontId="157" fillId="47" borderId="3" xfId="2" applyFont="1" applyFill="1" applyBorder="1" applyAlignment="1">
      <alignment horizontal="center" vertical="center" wrapText="1" readingOrder="1"/>
    </xf>
    <xf numFmtId="9" fontId="124" fillId="47" borderId="3" xfId="6" applyFont="1" applyFill="1" applyBorder="1" applyAlignment="1">
      <alignment horizontal="center" vertical="center" wrapText="1" readingOrder="1"/>
    </xf>
    <xf numFmtId="172" fontId="124" fillId="47" borderId="3" xfId="6" applyNumberFormat="1" applyFont="1" applyFill="1" applyBorder="1" applyAlignment="1">
      <alignment horizontal="center" vertical="center" wrapText="1" readingOrder="1"/>
    </xf>
    <xf numFmtId="178" fontId="124" fillId="47" borderId="3" xfId="4" applyNumberFormat="1" applyFont="1" applyFill="1" applyBorder="1" applyAlignment="1">
      <alignment horizontal="right" vertical="center" wrapText="1" readingOrder="1"/>
    </xf>
    <xf numFmtId="178" fontId="124" fillId="50" borderId="3" xfId="4" applyNumberFormat="1" applyFont="1" applyFill="1" applyBorder="1" applyAlignment="1">
      <alignment vertical="center" wrapText="1" readingOrder="1"/>
    </xf>
    <xf numFmtId="181" fontId="124" fillId="50" borderId="3" xfId="52" applyNumberFormat="1" applyFont="1" applyFill="1" applyBorder="1" applyAlignment="1">
      <alignment vertical="center" wrapText="1" readingOrder="1"/>
    </xf>
    <xf numFmtId="181" fontId="124" fillId="50" borderId="3" xfId="52" applyNumberFormat="1" applyFont="1" applyFill="1" applyBorder="1" applyAlignment="1">
      <alignment horizontal="right" vertical="center" wrapText="1" readingOrder="1"/>
    </xf>
    <xf numFmtId="9" fontId="124" fillId="50" borderId="3" xfId="2" applyFont="1" applyFill="1" applyBorder="1" applyAlignment="1">
      <alignment horizontal="center" vertical="center" wrapText="1" readingOrder="1"/>
    </xf>
    <xf numFmtId="9" fontId="124" fillId="50" borderId="3" xfId="6" applyFont="1" applyFill="1" applyBorder="1" applyAlignment="1">
      <alignment horizontal="center" vertical="center" wrapText="1" readingOrder="1"/>
    </xf>
    <xf numFmtId="172" fontId="124" fillId="50" borderId="3" xfId="6" applyNumberFormat="1" applyFont="1" applyFill="1" applyBorder="1" applyAlignment="1">
      <alignment horizontal="center" vertical="center" wrapText="1" readingOrder="1"/>
    </xf>
    <xf numFmtId="178" fontId="124" fillId="50" borderId="3" xfId="4" applyNumberFormat="1" applyFont="1" applyFill="1" applyBorder="1" applyAlignment="1">
      <alignment horizontal="right" vertical="center" wrapText="1" readingOrder="1"/>
    </xf>
    <xf numFmtId="9" fontId="109" fillId="4" borderId="10" xfId="7" applyFont="1" applyFill="1" applyBorder="1" applyAlignment="1">
      <alignment horizontal="center" vertical="center" wrapText="1"/>
    </xf>
    <xf numFmtId="181" fontId="124" fillId="49" borderId="3" xfId="52" applyNumberFormat="1" applyFont="1" applyFill="1" applyBorder="1" applyAlignment="1">
      <alignment horizontal="center" vertical="center" wrapText="1" readingOrder="1"/>
    </xf>
    <xf numFmtId="6" fontId="167" fillId="0" borderId="3" xfId="0" applyNumberFormat="1" applyFont="1" applyBorder="1" applyAlignment="1">
      <alignment horizontal="right" vertical="center" wrapText="1" readingOrder="1"/>
    </xf>
    <xf numFmtId="6" fontId="168" fillId="49" borderId="3" xfId="0" applyNumberFormat="1" applyFont="1" applyFill="1" applyBorder="1" applyAlignment="1">
      <alignment horizontal="right" vertical="center" wrapText="1" readingOrder="1"/>
    </xf>
    <xf numFmtId="181" fontId="73" fillId="0" borderId="3" xfId="52" applyNumberFormat="1" applyFont="1" applyBorder="1" applyAlignment="1" applyProtection="1">
      <alignment horizontal="center" vertical="center" wrapText="1" readingOrder="1"/>
      <protection locked="0"/>
    </xf>
    <xf numFmtId="0" fontId="96" fillId="0" borderId="36" xfId="0" applyFont="1" applyBorder="1" applyAlignment="1">
      <alignment horizontal="left" vertical="center" wrapText="1" readingOrder="1"/>
    </xf>
    <xf numFmtId="0" fontId="96" fillId="0" borderId="32" xfId="0" applyFont="1" applyBorder="1" applyAlignment="1">
      <alignment horizontal="left" vertical="center" wrapText="1" readingOrder="1"/>
    </xf>
    <xf numFmtId="0" fontId="109" fillId="2" borderId="32" xfId="0" applyFont="1" applyFill="1" applyBorder="1" applyAlignment="1">
      <alignment horizontal="center" vertical="center" wrapText="1" readingOrder="1"/>
    </xf>
    <xf numFmtId="0" fontId="157" fillId="49" borderId="32" xfId="0" applyFont="1" applyFill="1" applyBorder="1" applyAlignment="1">
      <alignment horizontal="center" vertical="center" wrapText="1" readingOrder="1"/>
    </xf>
    <xf numFmtId="0" fontId="157" fillId="50" borderId="39" xfId="0" applyFont="1" applyFill="1" applyBorder="1" applyAlignment="1">
      <alignment horizontal="center" vertical="center" wrapText="1" readingOrder="1"/>
    </xf>
    <xf numFmtId="178" fontId="157" fillId="50" borderId="40" xfId="0" applyNumberFormat="1" applyFont="1" applyFill="1" applyBorder="1" applyAlignment="1">
      <alignment vertical="center" wrapText="1" readingOrder="1"/>
    </xf>
    <xf numFmtId="9" fontId="157" fillId="50" borderId="40" xfId="2" applyFont="1" applyFill="1" applyBorder="1" applyAlignment="1">
      <alignment horizontal="center" vertical="center" wrapText="1" readingOrder="1"/>
    </xf>
    <xf numFmtId="178" fontId="157" fillId="50" borderId="40" xfId="2" applyNumberFormat="1" applyFont="1" applyFill="1" applyBorder="1" applyAlignment="1">
      <alignment vertical="center" wrapText="1" readingOrder="1"/>
    </xf>
    <xf numFmtId="178" fontId="124" fillId="49" borderId="3" xfId="6" applyNumberFormat="1" applyFont="1" applyFill="1" applyBorder="1" applyAlignment="1">
      <alignment horizontal="right" vertical="center" wrapText="1" readingOrder="1"/>
    </xf>
    <xf numFmtId="178" fontId="124" fillId="50" borderId="3" xfId="6" applyNumberFormat="1" applyFont="1" applyFill="1" applyBorder="1" applyAlignment="1">
      <alignment horizontal="right" vertical="center" wrapText="1" readingOrder="1"/>
    </xf>
    <xf numFmtId="0" fontId="159" fillId="48" borderId="75" xfId="0" applyFont="1" applyFill="1" applyBorder="1" applyAlignment="1">
      <alignment horizontal="left" vertical="center" wrapText="1" readingOrder="1"/>
    </xf>
    <xf numFmtId="0" fontId="159" fillId="48" borderId="75" xfId="0" applyFont="1" applyFill="1" applyBorder="1" applyAlignment="1">
      <alignment horizontal="center" vertical="center" wrapText="1" readingOrder="1"/>
    </xf>
    <xf numFmtId="0" fontId="141" fillId="49" borderId="75" xfId="0" applyFont="1" applyFill="1" applyBorder="1" applyAlignment="1">
      <alignment horizontal="left" vertical="center" wrapText="1" readingOrder="1"/>
    </xf>
    <xf numFmtId="0" fontId="152" fillId="48" borderId="46" xfId="4" applyFont="1" applyFill="1" applyBorder="1" applyAlignment="1" applyProtection="1">
      <alignment horizontal="center" vertical="center" wrapText="1" readingOrder="1"/>
      <protection locked="0"/>
    </xf>
    <xf numFmtId="175" fontId="152" fillId="48" borderId="46" xfId="4" applyNumberFormat="1" applyFont="1" applyFill="1" applyBorder="1" applyAlignment="1" applyProtection="1">
      <alignment horizontal="center" vertical="center" wrapText="1" readingOrder="1"/>
      <protection locked="0"/>
    </xf>
    <xf numFmtId="175" fontId="152" fillId="48" borderId="22" xfId="4" applyNumberFormat="1" applyFont="1" applyFill="1" applyBorder="1" applyAlignment="1" applyProtection="1">
      <alignment horizontal="center" vertical="center" wrapText="1" readingOrder="1"/>
      <protection locked="0"/>
    </xf>
    <xf numFmtId="0" fontId="152" fillId="48" borderId="46" xfId="0" applyFont="1" applyFill="1" applyBorder="1" applyAlignment="1">
      <alignment horizontal="center" vertical="center" wrapText="1"/>
    </xf>
    <xf numFmtId="0" fontId="152" fillId="48" borderId="28" xfId="4" applyFont="1" applyFill="1" applyBorder="1" applyAlignment="1">
      <alignment horizontal="center" vertical="center" wrapText="1" readingOrder="1"/>
    </xf>
    <xf numFmtId="0" fontId="152" fillId="48" borderId="23" xfId="4" applyFont="1" applyFill="1" applyBorder="1" applyAlignment="1">
      <alignment horizontal="center" vertical="center" wrapText="1" readingOrder="1"/>
    </xf>
    <xf numFmtId="0" fontId="56" fillId="47" borderId="47" xfId="4" applyFont="1" applyFill="1" applyBorder="1" applyAlignment="1" applyProtection="1">
      <alignment horizontal="center" vertical="center" wrapText="1" readingOrder="1"/>
      <protection locked="0"/>
    </xf>
    <xf numFmtId="173" fontId="62" fillId="47" borderId="47" xfId="4" applyNumberFormat="1" applyFont="1" applyFill="1" applyBorder="1" applyAlignment="1" applyProtection="1">
      <alignment horizontal="right" vertical="center" wrapText="1" readingOrder="1"/>
      <protection locked="0"/>
    </xf>
    <xf numFmtId="9" fontId="62" fillId="47" borderId="47" xfId="2" applyFont="1" applyFill="1" applyBorder="1" applyAlignment="1" applyProtection="1">
      <alignment horizontal="right" vertical="center" wrapText="1" readingOrder="1"/>
      <protection locked="0"/>
    </xf>
    <xf numFmtId="9" fontId="62" fillId="47" borderId="47" xfId="2" applyFont="1" applyFill="1" applyBorder="1" applyAlignment="1" applyProtection="1">
      <alignment horizontal="center" vertical="center" wrapText="1" readingOrder="1"/>
      <protection locked="0"/>
    </xf>
    <xf numFmtId="0" fontId="56" fillId="47" borderId="58" xfId="4" applyFont="1" applyFill="1" applyBorder="1" applyAlignment="1" applyProtection="1">
      <alignment horizontal="center" vertical="center" wrapText="1" readingOrder="1"/>
      <protection locked="0"/>
    </xf>
    <xf numFmtId="173" fontId="62" fillId="47" borderId="58" xfId="4" applyNumberFormat="1" applyFont="1" applyFill="1" applyBorder="1" applyAlignment="1" applyProtection="1">
      <alignment horizontal="right" vertical="center" wrapText="1" readingOrder="1"/>
      <protection locked="0"/>
    </xf>
    <xf numFmtId="9" fontId="62" fillId="47" borderId="58" xfId="2" applyFont="1" applyFill="1" applyBorder="1" applyAlignment="1" applyProtection="1">
      <alignment horizontal="right" vertical="center" wrapText="1" readingOrder="1"/>
      <protection locked="0"/>
    </xf>
    <xf numFmtId="9" fontId="62" fillId="47" borderId="58" xfId="2" applyFont="1" applyFill="1" applyBorder="1" applyAlignment="1" applyProtection="1">
      <alignment horizontal="center" vertical="center" wrapText="1" readingOrder="1"/>
      <protection locked="0"/>
    </xf>
    <xf numFmtId="0" fontId="158" fillId="48" borderId="46" xfId="4" applyFont="1" applyFill="1" applyBorder="1" applyAlignment="1" applyProtection="1">
      <alignment horizontal="center" vertical="center" wrapText="1" readingOrder="1"/>
      <protection locked="0"/>
    </xf>
    <xf numFmtId="173" fontId="159" fillId="48" borderId="46" xfId="4" applyNumberFormat="1" applyFont="1" applyFill="1" applyBorder="1" applyAlignment="1" applyProtection="1">
      <alignment horizontal="right" vertical="center" wrapText="1" readingOrder="1"/>
      <protection locked="0"/>
    </xf>
    <xf numFmtId="9" fontId="159" fillId="48" borderId="46" xfId="2" applyFont="1" applyFill="1" applyBorder="1" applyAlignment="1" applyProtection="1">
      <alignment horizontal="right" vertical="center" wrapText="1" readingOrder="1"/>
      <protection locked="0"/>
    </xf>
    <xf numFmtId="9" fontId="159" fillId="48" borderId="46" xfId="2" applyFont="1" applyFill="1" applyBorder="1" applyAlignment="1" applyProtection="1">
      <alignment horizontal="center" vertical="center" wrapText="1" readingOrder="1"/>
      <protection locked="0"/>
    </xf>
    <xf numFmtId="0" fontId="158" fillId="48" borderId="24" xfId="4" applyFont="1" applyFill="1" applyBorder="1" applyAlignment="1" applyProtection="1">
      <alignment horizontal="center" vertical="center" wrapText="1" readingOrder="1"/>
      <protection locked="0"/>
    </xf>
    <xf numFmtId="175" fontId="158" fillId="48" borderId="25" xfId="4" applyNumberFormat="1" applyFont="1" applyFill="1" applyBorder="1" applyAlignment="1" applyProtection="1">
      <alignment horizontal="center" vertical="center" wrapText="1" readingOrder="1"/>
      <protection locked="0"/>
    </xf>
    <xf numFmtId="0" fontId="158" fillId="48" borderId="25" xfId="0" applyFont="1" applyFill="1" applyBorder="1" applyAlignment="1">
      <alignment horizontal="center" vertical="center" wrapText="1"/>
    </xf>
    <xf numFmtId="0" fontId="158" fillId="48" borderId="25" xfId="4" applyFont="1" applyFill="1" applyBorder="1" applyAlignment="1" applyProtection="1">
      <alignment horizontal="center" vertical="center" wrapText="1" readingOrder="1"/>
      <protection locked="0"/>
    </xf>
    <xf numFmtId="0" fontId="158" fillId="48" borderId="25" xfId="4" applyFont="1" applyFill="1" applyBorder="1" applyAlignment="1">
      <alignment horizontal="center" vertical="center" wrapText="1"/>
    </xf>
    <xf numFmtId="0" fontId="158" fillId="48" borderId="26" xfId="0" applyFont="1" applyFill="1" applyBorder="1" applyAlignment="1">
      <alignment horizontal="center" vertical="center" wrapText="1"/>
    </xf>
    <xf numFmtId="0" fontId="56" fillId="47" borderId="32" xfId="4" applyFont="1" applyFill="1" applyBorder="1" applyAlignment="1" applyProtection="1">
      <alignment horizontal="center" vertical="center" wrapText="1" readingOrder="1"/>
      <protection locked="0"/>
    </xf>
    <xf numFmtId="173" fontId="44" fillId="47" borderId="3" xfId="4" applyNumberFormat="1" applyFont="1" applyFill="1" applyBorder="1" applyAlignment="1">
      <alignment horizontal="right" vertical="center" wrapText="1" readingOrder="1"/>
    </xf>
    <xf numFmtId="173" fontId="44" fillId="47" borderId="3" xfId="1" applyNumberFormat="1" applyFont="1" applyFill="1" applyBorder="1" applyAlignment="1">
      <alignment horizontal="right" vertical="center" wrapText="1" readingOrder="1"/>
    </xf>
    <xf numFmtId="9" fontId="44" fillId="47" borderId="3" xfId="2" applyFont="1" applyFill="1" applyBorder="1" applyAlignment="1">
      <alignment horizontal="right" vertical="center" wrapText="1" readingOrder="1"/>
    </xf>
    <xf numFmtId="9" fontId="44" fillId="47" borderId="3" xfId="4" applyNumberFormat="1" applyFont="1" applyFill="1" applyBorder="1" applyAlignment="1">
      <alignment horizontal="center" vertical="center" wrapText="1" readingOrder="1"/>
    </xf>
    <xf numFmtId="9" fontId="44" fillId="47" borderId="33" xfId="4" applyNumberFormat="1" applyFont="1" applyFill="1" applyBorder="1" applyAlignment="1">
      <alignment horizontal="center" vertical="center" wrapText="1" readingOrder="1"/>
    </xf>
    <xf numFmtId="0" fontId="56" fillId="47" borderId="60" xfId="4" applyFont="1" applyFill="1" applyBorder="1" applyAlignment="1" applyProtection="1">
      <alignment horizontal="center" vertical="center" wrapText="1" readingOrder="1"/>
      <protection locked="0"/>
    </xf>
    <xf numFmtId="173" fontId="56" fillId="47" borderId="5" xfId="4" applyNumberFormat="1" applyFont="1" applyFill="1" applyBorder="1" applyAlignment="1" applyProtection="1">
      <alignment horizontal="right" vertical="center" wrapText="1" readingOrder="1"/>
      <protection locked="0"/>
    </xf>
    <xf numFmtId="173" fontId="44" fillId="47" borderId="5" xfId="1" applyNumberFormat="1" applyFont="1" applyFill="1" applyBorder="1" applyAlignment="1">
      <alignment horizontal="right" vertical="center" wrapText="1" readingOrder="1"/>
    </xf>
    <xf numFmtId="9" fontId="56" fillId="47" borderId="5" xfId="2" applyFont="1" applyFill="1" applyBorder="1" applyAlignment="1" applyProtection="1">
      <alignment horizontal="right" vertical="center" wrapText="1" readingOrder="1"/>
      <protection locked="0"/>
    </xf>
    <xf numFmtId="173" fontId="158" fillId="48" borderId="25" xfId="4" applyNumberFormat="1" applyFont="1" applyFill="1" applyBorder="1" applyAlignment="1" applyProtection="1">
      <alignment horizontal="right" vertical="center" wrapText="1" readingOrder="1"/>
      <protection locked="0"/>
    </xf>
    <xf numFmtId="9" fontId="158" fillId="48" borderId="25" xfId="2" applyFont="1" applyFill="1" applyBorder="1" applyAlignment="1" applyProtection="1">
      <alignment horizontal="right" vertical="center" wrapText="1" readingOrder="1"/>
      <protection locked="0"/>
    </xf>
    <xf numFmtId="9" fontId="158" fillId="48" borderId="25" xfId="4" applyNumberFormat="1" applyFont="1" applyFill="1" applyBorder="1" applyAlignment="1">
      <alignment horizontal="center" vertical="center" wrapText="1" readingOrder="1"/>
    </xf>
    <xf numFmtId="9" fontId="158" fillId="48" borderId="26" xfId="4" applyNumberFormat="1" applyFont="1" applyFill="1" applyBorder="1" applyAlignment="1">
      <alignment horizontal="center" vertical="center" wrapText="1" readingOrder="1"/>
    </xf>
    <xf numFmtId="175" fontId="158" fillId="48" borderId="24" xfId="4" applyNumberFormat="1" applyFont="1" applyFill="1" applyBorder="1" applyAlignment="1" applyProtection="1">
      <alignment horizontal="center" vertical="center" wrapText="1" readingOrder="1"/>
      <protection locked="0"/>
    </xf>
    <xf numFmtId="3" fontId="159" fillId="48" borderId="24" xfId="4" applyNumberFormat="1" applyFont="1" applyFill="1" applyBorder="1" applyAlignment="1" applyProtection="1">
      <alignment horizontal="center" vertical="center" wrapText="1" readingOrder="1"/>
      <protection locked="0"/>
    </xf>
    <xf numFmtId="3" fontId="159" fillId="48" borderId="25" xfId="4" applyNumberFormat="1" applyFont="1" applyFill="1" applyBorder="1" applyAlignment="1" applyProtection="1">
      <alignment horizontal="center" vertical="center" wrapText="1" readingOrder="1"/>
      <protection locked="0"/>
    </xf>
    <xf numFmtId="173" fontId="159" fillId="48" borderId="25" xfId="4" applyNumberFormat="1" applyFont="1" applyFill="1" applyBorder="1" applyAlignment="1" applyProtection="1">
      <alignment horizontal="right" vertical="center" wrapText="1" readingOrder="1"/>
      <protection locked="0"/>
    </xf>
    <xf numFmtId="9" fontId="159" fillId="48" borderId="25" xfId="2" applyFont="1" applyFill="1" applyBorder="1" applyAlignment="1" applyProtection="1">
      <alignment horizontal="right" vertical="center" wrapText="1" readingOrder="1"/>
      <protection locked="0"/>
    </xf>
    <xf numFmtId="9" fontId="159" fillId="48" borderId="25" xfId="4" applyNumberFormat="1" applyFont="1" applyFill="1" applyBorder="1" applyAlignment="1">
      <alignment horizontal="center" vertical="center" wrapText="1" readingOrder="1"/>
    </xf>
    <xf numFmtId="9" fontId="159" fillId="48" borderId="26" xfId="2" applyFont="1" applyFill="1" applyBorder="1" applyAlignment="1" applyProtection="1">
      <alignment horizontal="center" vertical="center" wrapText="1" readingOrder="1"/>
      <protection locked="0"/>
    </xf>
    <xf numFmtId="3" fontId="62" fillId="47" borderId="32" xfId="4" applyNumberFormat="1" applyFont="1" applyFill="1" applyBorder="1" applyAlignment="1" applyProtection="1">
      <alignment horizontal="center" vertical="center" wrapText="1" readingOrder="1"/>
      <protection locked="0"/>
    </xf>
    <xf numFmtId="3" fontId="62" fillId="47" borderId="3" xfId="4" applyNumberFormat="1" applyFont="1" applyFill="1" applyBorder="1" applyAlignment="1" applyProtection="1">
      <alignment horizontal="center" vertical="center" wrapText="1" readingOrder="1"/>
      <protection locked="0"/>
    </xf>
    <xf numFmtId="173" fontId="62" fillId="47" borderId="3" xfId="4" applyNumberFormat="1" applyFont="1" applyFill="1" applyBorder="1" applyAlignment="1" applyProtection="1">
      <alignment horizontal="right" vertical="center" wrapText="1" readingOrder="1"/>
      <protection locked="0"/>
    </xf>
    <xf numFmtId="9" fontId="62" fillId="47" borderId="3" xfId="2" applyFont="1" applyFill="1" applyBorder="1" applyAlignment="1" applyProtection="1">
      <alignment horizontal="right" vertical="center" wrapText="1" readingOrder="1"/>
      <protection locked="0"/>
    </xf>
    <xf numFmtId="9" fontId="55" fillId="47" borderId="3" xfId="4" applyNumberFormat="1" applyFont="1" applyFill="1" applyBorder="1" applyAlignment="1">
      <alignment horizontal="center" vertical="center" wrapText="1" readingOrder="1"/>
    </xf>
    <xf numFmtId="9" fontId="55" fillId="47" borderId="33" xfId="4" applyNumberFormat="1" applyFont="1" applyFill="1" applyBorder="1" applyAlignment="1">
      <alignment horizontal="center" vertical="center" wrapText="1" readingOrder="1"/>
    </xf>
    <xf numFmtId="3" fontId="62" fillId="47" borderId="60" xfId="4" applyNumberFormat="1" applyFont="1" applyFill="1" applyBorder="1" applyAlignment="1" applyProtection="1">
      <alignment horizontal="center" vertical="center" wrapText="1" readingOrder="1"/>
      <protection locked="0"/>
    </xf>
    <xf numFmtId="3" fontId="62" fillId="47" borderId="5" xfId="4" applyNumberFormat="1" applyFont="1" applyFill="1" applyBorder="1" applyAlignment="1" applyProtection="1">
      <alignment horizontal="center" vertical="center" wrapText="1" readingOrder="1"/>
      <protection locked="0"/>
    </xf>
    <xf numFmtId="173" fontId="62" fillId="47" borderId="5" xfId="4" applyNumberFormat="1" applyFont="1" applyFill="1" applyBorder="1" applyAlignment="1" applyProtection="1">
      <alignment horizontal="right" vertical="center" wrapText="1" readingOrder="1"/>
      <protection locked="0"/>
    </xf>
    <xf numFmtId="9" fontId="62" fillId="47" borderId="5" xfId="2" applyFont="1" applyFill="1" applyBorder="1" applyAlignment="1" applyProtection="1">
      <alignment horizontal="right" vertical="center" wrapText="1" readingOrder="1"/>
      <protection locked="0"/>
    </xf>
    <xf numFmtId="9" fontId="62" fillId="47" borderId="5" xfId="2" applyFont="1" applyFill="1" applyBorder="1" applyAlignment="1" applyProtection="1">
      <alignment horizontal="center" vertical="center" wrapText="1" readingOrder="1"/>
      <protection locked="0"/>
    </xf>
    <xf numFmtId="9" fontId="62" fillId="47" borderId="34" xfId="2" applyFont="1" applyFill="1" applyBorder="1" applyAlignment="1" applyProtection="1">
      <alignment horizontal="center" vertical="center" wrapText="1" readingOrder="1"/>
      <protection locked="0"/>
    </xf>
    <xf numFmtId="0" fontId="158" fillId="48" borderId="42" xfId="4" applyFont="1" applyFill="1" applyBorder="1" applyAlignment="1" applyProtection="1">
      <alignment horizontal="center" vertical="center" wrapText="1" readingOrder="1"/>
      <protection locked="0"/>
    </xf>
    <xf numFmtId="175" fontId="158" fillId="48" borderId="43" xfId="4" applyNumberFormat="1" applyFont="1" applyFill="1" applyBorder="1" applyAlignment="1" applyProtection="1">
      <alignment horizontal="center" vertical="center" wrapText="1" readingOrder="1"/>
      <protection locked="0"/>
    </xf>
    <xf numFmtId="0" fontId="158" fillId="48" borderId="43" xfId="0" applyFont="1" applyFill="1" applyBorder="1" applyAlignment="1">
      <alignment horizontal="center" vertical="center" wrapText="1"/>
    </xf>
    <xf numFmtId="0" fontId="158" fillId="48" borderId="43" xfId="4" applyFont="1" applyFill="1" applyBorder="1" applyAlignment="1" applyProtection="1">
      <alignment horizontal="center" vertical="center" wrapText="1" readingOrder="1"/>
      <protection locked="0"/>
    </xf>
    <xf numFmtId="0" fontId="158" fillId="48" borderId="43" xfId="4" applyFont="1" applyFill="1" applyBorder="1" applyAlignment="1">
      <alignment horizontal="center" vertical="center" wrapText="1"/>
    </xf>
    <xf numFmtId="0" fontId="158" fillId="48" borderId="78" xfId="0" applyFont="1" applyFill="1" applyBorder="1" applyAlignment="1">
      <alignment horizontal="center" vertical="center" wrapText="1"/>
    </xf>
    <xf numFmtId="181" fontId="159" fillId="48" borderId="25" xfId="52" applyNumberFormat="1" applyFont="1" applyFill="1" applyBorder="1" applyAlignment="1" applyProtection="1">
      <alignment horizontal="center" vertical="center" wrapText="1" readingOrder="1"/>
      <protection locked="0"/>
    </xf>
    <xf numFmtId="181" fontId="159" fillId="48" borderId="25" xfId="52" applyNumberFormat="1" applyFont="1" applyFill="1" applyBorder="1" applyAlignment="1" applyProtection="1">
      <alignment horizontal="right" vertical="center" wrapText="1" readingOrder="1"/>
      <protection locked="0"/>
    </xf>
    <xf numFmtId="173" fontId="159" fillId="48" borderId="25" xfId="1" applyNumberFormat="1" applyFont="1" applyFill="1" applyBorder="1" applyAlignment="1">
      <alignment horizontal="right" vertical="center" wrapText="1" readingOrder="1"/>
    </xf>
    <xf numFmtId="181" fontId="159" fillId="48" borderId="25" xfId="52" applyNumberFormat="1" applyFont="1" applyFill="1" applyBorder="1" applyAlignment="1">
      <alignment horizontal="right" vertical="center" wrapText="1" readingOrder="1"/>
    </xf>
    <xf numFmtId="9" fontId="159" fillId="48" borderId="25" xfId="4" applyNumberFormat="1" applyFont="1" applyFill="1" applyBorder="1" applyAlignment="1">
      <alignment horizontal="right" vertical="center" wrapText="1" readingOrder="1"/>
    </xf>
    <xf numFmtId="9" fontId="159" fillId="48" borderId="26" xfId="2" applyFont="1" applyFill="1" applyBorder="1" applyAlignment="1" applyProtection="1">
      <alignment horizontal="right" vertical="center" wrapText="1" readingOrder="1"/>
      <protection locked="0"/>
    </xf>
    <xf numFmtId="181" fontId="62" fillId="47" borderId="3" xfId="52" applyNumberFormat="1" applyFont="1" applyFill="1" applyBorder="1" applyAlignment="1" applyProtection="1">
      <alignment horizontal="center" vertical="center" wrapText="1" readingOrder="1"/>
      <protection locked="0"/>
    </xf>
    <xf numFmtId="181" fontId="62" fillId="47" borderId="3" xfId="52" applyNumberFormat="1" applyFont="1" applyFill="1" applyBorder="1" applyAlignment="1" applyProtection="1">
      <alignment horizontal="right" vertical="center" wrapText="1" readingOrder="1"/>
      <protection locked="0"/>
    </xf>
    <xf numFmtId="173" fontId="55" fillId="47" borderId="3" xfId="1" applyNumberFormat="1" applyFont="1" applyFill="1" applyBorder="1" applyAlignment="1">
      <alignment horizontal="right" vertical="center" wrapText="1" readingOrder="1"/>
    </xf>
    <xf numFmtId="181" fontId="55" fillId="47" borderId="3" xfId="52" applyNumberFormat="1" applyFont="1" applyFill="1" applyBorder="1" applyAlignment="1">
      <alignment horizontal="right" vertical="center" wrapText="1" readingOrder="1"/>
    </xf>
    <xf numFmtId="9" fontId="55" fillId="47" borderId="3" xfId="4" applyNumberFormat="1" applyFont="1" applyFill="1" applyBorder="1" applyAlignment="1">
      <alignment horizontal="right" vertical="center" wrapText="1" readingOrder="1"/>
    </xf>
    <xf numFmtId="9" fontId="62" fillId="47" borderId="33" xfId="2" applyFont="1" applyFill="1" applyBorder="1" applyAlignment="1" applyProtection="1">
      <alignment horizontal="right" vertical="center" wrapText="1" readingOrder="1"/>
      <protection locked="0"/>
    </xf>
    <xf numFmtId="181" fontId="62" fillId="47" borderId="5" xfId="52" applyNumberFormat="1" applyFont="1" applyFill="1" applyBorder="1" applyAlignment="1" applyProtection="1">
      <alignment horizontal="center" vertical="center" wrapText="1" readingOrder="1"/>
      <protection locked="0"/>
    </xf>
    <xf numFmtId="181" fontId="62" fillId="47" borderId="5" xfId="52" applyNumberFormat="1" applyFont="1" applyFill="1" applyBorder="1" applyAlignment="1" applyProtection="1">
      <alignment horizontal="right" vertical="center" wrapText="1" readingOrder="1"/>
      <protection locked="0"/>
    </xf>
    <xf numFmtId="173" fontId="55" fillId="47" borderId="5" xfId="1" applyNumberFormat="1" applyFont="1" applyFill="1" applyBorder="1" applyAlignment="1">
      <alignment horizontal="right" vertical="center" wrapText="1" readingOrder="1"/>
    </xf>
    <xf numFmtId="181" fontId="55" fillId="47" borderId="5" xfId="52" applyNumberFormat="1" applyFont="1" applyFill="1" applyBorder="1" applyAlignment="1">
      <alignment horizontal="right" vertical="center" wrapText="1" readingOrder="1"/>
    </xf>
    <xf numFmtId="9" fontId="62" fillId="47" borderId="34" xfId="2" applyFont="1" applyFill="1" applyBorder="1" applyAlignment="1" applyProtection="1">
      <alignment horizontal="right" vertical="center" wrapText="1" readingOrder="1"/>
      <protection locked="0"/>
    </xf>
    <xf numFmtId="0" fontId="171" fillId="0" borderId="0" xfId="0" applyFont="1"/>
    <xf numFmtId="0" fontId="0" fillId="3" borderId="0" xfId="0" applyFill="1"/>
    <xf numFmtId="3" fontId="123" fillId="3" borderId="0" xfId="4" applyNumberFormat="1" applyFont="1" applyFill="1" applyAlignment="1">
      <alignment horizontal="right" vertical="center" wrapText="1"/>
    </xf>
    <xf numFmtId="0" fontId="117" fillId="3" borderId="0" xfId="4" applyFont="1" applyFill="1" applyAlignment="1">
      <alignment horizontal="right" vertical="center" wrapText="1"/>
    </xf>
    <xf numFmtId="3" fontId="117" fillId="3" borderId="0" xfId="4" applyNumberFormat="1" applyFont="1" applyFill="1" applyAlignment="1">
      <alignment horizontal="right" vertical="center" wrapText="1"/>
    </xf>
    <xf numFmtId="171" fontId="117" fillId="3" borderId="0" xfId="1" applyNumberFormat="1" applyFont="1" applyFill="1" applyAlignment="1">
      <alignment horizontal="right" vertical="center" wrapText="1"/>
    </xf>
    <xf numFmtId="3" fontId="117" fillId="3" borderId="0" xfId="4" applyNumberFormat="1" applyFont="1" applyFill="1" applyAlignment="1">
      <alignment horizontal="center" vertical="center" wrapText="1"/>
    </xf>
    <xf numFmtId="9" fontId="117" fillId="3" borderId="0" xfId="2" applyFont="1" applyFill="1" applyAlignment="1">
      <alignment horizontal="right" vertical="center" wrapText="1"/>
    </xf>
    <xf numFmtId="41" fontId="118" fillId="3" borderId="0" xfId="11" applyFont="1" applyFill="1" applyAlignment="1">
      <alignment horizontal="right" vertical="center" wrapText="1"/>
    </xf>
    <xf numFmtId="0" fontId="115" fillId="3" borderId="0" xfId="4" applyFont="1" applyFill="1" applyAlignment="1">
      <alignment horizontal="left" vertical="center" wrapText="1" readingOrder="1"/>
    </xf>
    <xf numFmtId="0" fontId="114" fillId="3" borderId="0" xfId="4" applyFont="1" applyFill="1" applyAlignment="1">
      <alignment horizontal="left" vertical="center" wrapText="1" readingOrder="1"/>
    </xf>
    <xf numFmtId="9" fontId="130" fillId="50" borderId="3" xfId="7" applyFont="1" applyFill="1" applyBorder="1" applyAlignment="1">
      <alignment horizontal="center" vertical="center" wrapText="1" readingOrder="1"/>
    </xf>
    <xf numFmtId="0" fontId="141" fillId="49" borderId="75" xfId="0" applyFont="1" applyFill="1" applyBorder="1" applyAlignment="1">
      <alignment horizontal="center" vertical="center" wrapText="1" readingOrder="1"/>
    </xf>
    <xf numFmtId="0" fontId="155" fillId="48" borderId="24" xfId="0" applyFont="1" applyFill="1" applyBorder="1" applyAlignment="1">
      <alignment horizontal="center" vertical="center" wrapText="1" readingOrder="1"/>
    </xf>
    <xf numFmtId="0" fontId="155" fillId="48" borderId="25" xfId="0" applyFont="1" applyFill="1" applyBorder="1" applyAlignment="1">
      <alignment horizontal="center" vertical="center" wrapText="1" readingOrder="1"/>
    </xf>
    <xf numFmtId="0" fontId="156" fillId="49" borderId="32" xfId="0" applyFont="1" applyFill="1" applyBorder="1" applyAlignment="1">
      <alignment horizontal="left" vertical="center" wrapText="1" readingOrder="1"/>
    </xf>
    <xf numFmtId="0" fontId="155" fillId="48" borderId="86" xfId="0" applyFont="1" applyFill="1" applyBorder="1" applyAlignment="1">
      <alignment horizontal="center" vertical="center" wrapText="1" readingOrder="1"/>
    </xf>
    <xf numFmtId="0" fontId="155" fillId="48" borderId="13" xfId="0" applyFont="1" applyFill="1" applyBorder="1" applyAlignment="1">
      <alignment horizontal="center" vertical="center" wrapText="1" readingOrder="1"/>
    </xf>
    <xf numFmtId="0" fontId="155" fillId="48" borderId="29" xfId="0" applyFont="1" applyFill="1" applyBorder="1" applyAlignment="1">
      <alignment horizontal="center" vertical="center" wrapText="1" readingOrder="1"/>
    </xf>
    <xf numFmtId="9" fontId="155" fillId="48" borderId="29" xfId="2" applyFont="1" applyFill="1" applyBorder="1" applyAlignment="1">
      <alignment horizontal="center" vertical="center" wrapText="1" readingOrder="1"/>
    </xf>
    <xf numFmtId="15" fontId="119" fillId="0" borderId="0" xfId="0" applyNumberFormat="1" applyFont="1" applyAlignment="1">
      <alignment vertical="center" wrapText="1" readingOrder="1"/>
    </xf>
    <xf numFmtId="0" fontId="99" fillId="0" borderId="51" xfId="0" applyFont="1" applyBorder="1" applyAlignment="1">
      <alignment horizontal="left" vertical="center" wrapText="1" readingOrder="1"/>
    </xf>
    <xf numFmtId="0" fontId="99" fillId="0" borderId="10" xfId="0" applyFont="1" applyBorder="1" applyAlignment="1">
      <alignment horizontal="left" vertical="center" wrapText="1" readingOrder="1"/>
    </xf>
    <xf numFmtId="0" fontId="99" fillId="4" borderId="29" xfId="0" applyFont="1" applyFill="1" applyBorder="1" applyAlignment="1">
      <alignment horizontal="left" vertical="center" wrapText="1" readingOrder="1"/>
    </xf>
    <xf numFmtId="9" fontId="109" fillId="4" borderId="51" xfId="7" applyFont="1" applyFill="1" applyBorder="1" applyAlignment="1">
      <alignment horizontal="center" vertical="center" wrapText="1"/>
    </xf>
    <xf numFmtId="0" fontId="155" fillId="0" borderId="0" xfId="0" applyFont="1" applyAlignment="1">
      <alignment horizontal="center" vertical="center" wrapText="1" readingOrder="1"/>
    </xf>
    <xf numFmtId="177" fontId="94" fillId="0" borderId="0" xfId="0" applyNumberFormat="1" applyFont="1" applyAlignment="1">
      <alignment horizontal="left"/>
    </xf>
    <xf numFmtId="178" fontId="144" fillId="41" borderId="79" xfId="0" applyNumberFormat="1" applyFont="1" applyFill="1" applyBorder="1" applyAlignment="1">
      <alignment horizontal="center" vertical="center" wrapText="1" readingOrder="1"/>
    </xf>
    <xf numFmtId="178" fontId="144" fillId="41" borderId="79" xfId="52" applyNumberFormat="1" applyFont="1" applyFill="1" applyBorder="1" applyAlignment="1">
      <alignment horizontal="center" vertical="center" wrapText="1" readingOrder="1"/>
    </xf>
    <xf numFmtId="178" fontId="146" fillId="43" borderId="79" xfId="0" applyNumberFormat="1" applyFont="1" applyFill="1" applyBorder="1" applyAlignment="1">
      <alignment horizontal="center" vertical="center" wrapText="1" readingOrder="1"/>
    </xf>
    <xf numFmtId="178" fontId="146" fillId="43" borderId="79" xfId="52" applyNumberFormat="1" applyFont="1" applyFill="1" applyBorder="1" applyAlignment="1">
      <alignment horizontal="center" vertical="center" wrapText="1" readingOrder="1"/>
    </xf>
    <xf numFmtId="178" fontId="149" fillId="41" borderId="79" xfId="52" applyNumberFormat="1" applyFont="1" applyFill="1" applyBorder="1" applyAlignment="1">
      <alignment horizontal="center" vertical="center" wrapText="1" readingOrder="1"/>
    </xf>
    <xf numFmtId="178" fontId="146" fillId="41" borderId="79" xfId="52" applyNumberFormat="1" applyFont="1" applyFill="1" applyBorder="1" applyAlignment="1">
      <alignment horizontal="center" vertical="center" wrapText="1" readingOrder="1"/>
    </xf>
    <xf numFmtId="178" fontId="163" fillId="44" borderId="79" xfId="52" applyNumberFormat="1" applyFont="1" applyFill="1" applyBorder="1" applyAlignment="1">
      <alignment horizontal="center" vertical="center" wrapText="1" readingOrder="1"/>
    </xf>
    <xf numFmtId="178" fontId="155" fillId="48" borderId="29" xfId="0" applyNumberFormat="1" applyFont="1" applyFill="1" applyBorder="1" applyAlignment="1">
      <alignment horizontal="center" vertical="center" wrapText="1" readingOrder="1"/>
    </xf>
    <xf numFmtId="178" fontId="122" fillId="0" borderId="56" xfId="0" applyNumberFormat="1" applyFont="1" applyBorder="1" applyAlignment="1">
      <alignment horizontal="center" readingOrder="1"/>
    </xf>
    <xf numFmtId="0" fontId="155" fillId="48" borderId="37" xfId="0" applyFont="1" applyFill="1" applyBorder="1" applyAlignment="1">
      <alignment horizontal="center" vertical="center" wrapText="1" readingOrder="1"/>
    </xf>
    <xf numFmtId="0" fontId="155" fillId="48" borderId="89" xfId="0" applyFont="1" applyFill="1" applyBorder="1" applyAlignment="1">
      <alignment horizontal="center" vertical="center" wrapText="1" readingOrder="1"/>
    </xf>
    <xf numFmtId="178" fontId="122" fillId="0" borderId="56" xfId="0" applyNumberFormat="1" applyFont="1" applyBorder="1" applyAlignment="1">
      <alignment horizontal="right" readingOrder="1"/>
    </xf>
    <xf numFmtId="9" fontId="122" fillId="0" borderId="56" xfId="2" applyFont="1" applyBorder="1" applyAlignment="1">
      <alignment horizontal="center" readingOrder="1"/>
    </xf>
    <xf numFmtId="3" fontId="122" fillId="0" borderId="50" xfId="0" applyNumberFormat="1" applyFont="1" applyBorder="1" applyAlignment="1">
      <alignment horizontal="right" readingOrder="1"/>
    </xf>
    <xf numFmtId="3" fontId="122" fillId="0" borderId="51" xfId="0" applyNumberFormat="1" applyFont="1" applyBorder="1" applyAlignment="1">
      <alignment horizontal="right" readingOrder="1"/>
    </xf>
    <xf numFmtId="0" fontId="142" fillId="45" borderId="85" xfId="0" applyFont="1" applyFill="1" applyBorder="1" applyAlignment="1">
      <alignment horizontal="center" vertical="center" wrapText="1" readingOrder="1"/>
    </xf>
    <xf numFmtId="178" fontId="144" fillId="0" borderId="79" xfId="52" applyNumberFormat="1" applyFont="1" applyFill="1" applyBorder="1" applyAlignment="1">
      <alignment horizontal="center" vertical="center" wrapText="1" readingOrder="1"/>
    </xf>
    <xf numFmtId="178" fontId="163" fillId="44" borderId="79" xfId="0" applyNumberFormat="1" applyFont="1" applyFill="1" applyBorder="1" applyAlignment="1">
      <alignment horizontal="center" vertical="center" wrapText="1" readingOrder="1"/>
    </xf>
    <xf numFmtId="0" fontId="148" fillId="45" borderId="85" xfId="0" applyFont="1" applyFill="1" applyBorder="1" applyAlignment="1">
      <alignment horizontal="center" vertical="center" wrapText="1" readingOrder="1"/>
    </xf>
    <xf numFmtId="3" fontId="174" fillId="0" borderId="0" xfId="0" applyNumberFormat="1" applyFont="1" applyAlignment="1">
      <alignment horizontal="center" readingOrder="1"/>
    </xf>
    <xf numFmtId="15" fontId="120" fillId="0" borderId="16" xfId="0" applyNumberFormat="1" applyFont="1" applyBorder="1" applyAlignment="1">
      <alignment horizontal="center" vertical="center" wrapText="1" readingOrder="1"/>
    </xf>
    <xf numFmtId="0" fontId="58" fillId="0" borderId="42" xfId="4" applyFont="1" applyBorder="1" applyAlignment="1" applyProtection="1">
      <alignment horizontal="left" vertical="center" wrapText="1" readingOrder="1"/>
      <protection locked="0"/>
    </xf>
    <xf numFmtId="181" fontId="139" fillId="0" borderId="43" xfId="52" applyNumberFormat="1" applyFont="1" applyFill="1" applyBorder="1" applyAlignment="1" applyProtection="1">
      <alignment vertical="center" wrapText="1" readingOrder="1"/>
      <protection locked="0"/>
    </xf>
    <xf numFmtId="171" fontId="139" fillId="0" borderId="43" xfId="1" applyNumberFormat="1" applyFont="1" applyFill="1" applyBorder="1" applyAlignment="1" applyProtection="1">
      <alignment horizontal="center" vertical="center" wrapText="1" readingOrder="1"/>
      <protection locked="0"/>
    </xf>
    <xf numFmtId="9" fontId="139" fillId="0" borderId="43" xfId="2" applyFont="1" applyFill="1" applyBorder="1" applyAlignment="1" applyProtection="1">
      <alignment horizontal="center" vertical="center" wrapText="1" readingOrder="1"/>
      <protection locked="0"/>
    </xf>
    <xf numFmtId="181" fontId="139" fillId="0" borderId="43" xfId="52" applyNumberFormat="1" applyFont="1" applyFill="1" applyBorder="1" applyAlignment="1" applyProtection="1">
      <alignment horizontal="center" vertical="center" wrapText="1" readingOrder="1"/>
      <protection locked="0"/>
    </xf>
    <xf numFmtId="9" fontId="140" fillId="0" borderId="78" xfId="4" applyNumberFormat="1" applyFont="1" applyBorder="1" applyAlignment="1">
      <alignment horizontal="center" vertical="center" wrapText="1"/>
    </xf>
    <xf numFmtId="0" fontId="60" fillId="0" borderId="3" xfId="4" applyFont="1" applyBorder="1" applyAlignment="1" applyProtection="1">
      <alignment horizontal="left" vertical="center" wrapText="1" readingOrder="1"/>
      <protection locked="0"/>
    </xf>
    <xf numFmtId="0" fontId="59" fillId="0" borderId="3" xfId="4" applyFont="1" applyBorder="1" applyAlignment="1" applyProtection="1">
      <alignment horizontal="left" vertical="center" wrapText="1" readingOrder="1"/>
      <protection locked="0"/>
    </xf>
    <xf numFmtId="0" fontId="60" fillId="0" borderId="7" xfId="4" applyFont="1" applyBorder="1" applyAlignment="1" applyProtection="1">
      <alignment horizontal="left" vertical="center" wrapText="1" readingOrder="1"/>
      <protection locked="0"/>
    </xf>
    <xf numFmtId="181" fontId="49" fillId="0" borderId="7" xfId="52" applyNumberFormat="1" applyFont="1" applyBorder="1" applyAlignment="1">
      <alignment horizontal="right" vertical="center" wrapText="1"/>
    </xf>
    <xf numFmtId="181" fontId="60" fillId="0" borderId="7" xfId="52" applyNumberFormat="1" applyFont="1" applyBorder="1" applyAlignment="1" applyProtection="1">
      <alignment horizontal="right" vertical="center" wrapText="1" readingOrder="1"/>
      <protection locked="0"/>
    </xf>
    <xf numFmtId="43" fontId="49" fillId="0" borderId="7" xfId="549" applyFont="1" applyBorder="1" applyAlignment="1">
      <alignment horizontal="right" vertical="center" wrapText="1"/>
    </xf>
    <xf numFmtId="0" fontId="49" fillId="0" borderId="7" xfId="550" applyNumberFormat="1" applyFont="1" applyBorder="1" applyAlignment="1">
      <alignment horizontal="right" vertical="center" wrapText="1"/>
    </xf>
    <xf numFmtId="9" fontId="49" fillId="0" borderId="7" xfId="4" applyNumberFormat="1" applyFont="1" applyBorder="1" applyAlignment="1">
      <alignment horizontal="center" vertical="center" wrapText="1"/>
    </xf>
    <xf numFmtId="181" fontId="60" fillId="0" borderId="7" xfId="52" applyNumberFormat="1" applyFont="1" applyFill="1" applyBorder="1" applyAlignment="1" applyProtection="1">
      <alignment horizontal="right" vertical="center" wrapText="1" readingOrder="1"/>
      <protection locked="0"/>
    </xf>
    <xf numFmtId="15" fontId="120" fillId="0" borderId="0" xfId="0" applyNumberFormat="1" applyFont="1" applyAlignment="1">
      <alignment vertical="center" readingOrder="1"/>
    </xf>
    <xf numFmtId="178" fontId="120" fillId="0" borderId="0" xfId="0" applyNumberFormat="1" applyFont="1" applyAlignment="1">
      <alignment vertical="center" readingOrder="1"/>
    </xf>
    <xf numFmtId="15" fontId="173" fillId="0" borderId="0" xfId="0" applyNumberFormat="1" applyFont="1" applyAlignment="1">
      <alignment vertical="center" readingOrder="1"/>
    </xf>
    <xf numFmtId="179" fontId="110" fillId="0" borderId="3" xfId="0" applyNumberFormat="1" applyFont="1" applyBorder="1" applyAlignment="1">
      <alignment horizontal="right" vertical="center" readingOrder="1"/>
    </xf>
    <xf numFmtId="179" fontId="102" fillId="47" borderId="3" xfId="0" applyNumberFormat="1" applyFont="1" applyFill="1" applyBorder="1" applyAlignment="1">
      <alignment horizontal="right" vertical="center" readingOrder="1"/>
    </xf>
    <xf numFmtId="178" fontId="156" fillId="48" borderId="40" xfId="0" applyNumberFormat="1" applyFont="1" applyFill="1" applyBorder="1" applyAlignment="1">
      <alignment horizontal="right" vertical="center" readingOrder="1"/>
    </xf>
    <xf numFmtId="178" fontId="110" fillId="0" borderId="7" xfId="0" applyNumberFormat="1" applyFont="1" applyBorder="1" applyAlignment="1">
      <alignment horizontal="right" vertical="center" readingOrder="1"/>
    </xf>
    <xf numFmtId="179" fontId="110" fillId="0" borderId="7" xfId="0" applyNumberFormat="1" applyFont="1" applyBorder="1" applyAlignment="1">
      <alignment horizontal="right" vertical="center" readingOrder="1"/>
    </xf>
    <xf numFmtId="178" fontId="102" fillId="49" borderId="3" xfId="0" applyNumberFormat="1" applyFont="1" applyFill="1" applyBorder="1" applyAlignment="1">
      <alignment horizontal="right" vertical="center" readingOrder="1"/>
    </xf>
    <xf numFmtId="179" fontId="102" fillId="49" borderId="3" xfId="0" applyNumberFormat="1" applyFont="1" applyFill="1" applyBorder="1" applyAlignment="1">
      <alignment horizontal="right" vertical="center" readingOrder="1"/>
    </xf>
    <xf numFmtId="179" fontId="102" fillId="49" borderId="5" xfId="0" applyNumberFormat="1" applyFont="1" applyFill="1" applyBorder="1" applyAlignment="1">
      <alignment horizontal="right" vertical="center" readingOrder="1"/>
    </xf>
    <xf numFmtId="178" fontId="156" fillId="48" borderId="25" xfId="0" applyNumberFormat="1" applyFont="1" applyFill="1" applyBorder="1" applyAlignment="1">
      <alignment horizontal="right" vertical="center" readingOrder="1"/>
    </xf>
    <xf numFmtId="179" fontId="156" fillId="48" borderId="25" xfId="0" applyNumberFormat="1" applyFont="1" applyFill="1" applyBorder="1" applyAlignment="1">
      <alignment horizontal="right" vertical="center" readingOrder="1"/>
    </xf>
    <xf numFmtId="179" fontId="110" fillId="4" borderId="37" xfId="0" applyNumberFormat="1" applyFont="1" applyFill="1" applyBorder="1" applyAlignment="1">
      <alignment horizontal="right" vertical="center" readingOrder="1"/>
    </xf>
    <xf numFmtId="0" fontId="122" fillId="0" borderId="0" xfId="0" applyFont="1" applyAlignment="1">
      <alignment horizontal="left" vertical="top" readingOrder="1"/>
    </xf>
    <xf numFmtId="179" fontId="110" fillId="4" borderId="3" xfId="0" applyNumberFormat="1" applyFont="1" applyFill="1" applyBorder="1" applyAlignment="1">
      <alignment horizontal="right" vertical="center" readingOrder="1"/>
    </xf>
    <xf numFmtId="179" fontId="156" fillId="48" borderId="43" xfId="0" applyNumberFormat="1" applyFont="1" applyFill="1" applyBorder="1" applyAlignment="1">
      <alignment horizontal="right" vertical="center" readingOrder="1"/>
    </xf>
    <xf numFmtId="0" fontId="174" fillId="0" borderId="0" xfId="0" applyFont="1" applyAlignment="1">
      <alignment horizontal="left" vertical="top" readingOrder="1"/>
    </xf>
    <xf numFmtId="179" fontId="156" fillId="48" borderId="3" xfId="0" applyNumberFormat="1" applyFont="1" applyFill="1" applyBorder="1" applyAlignment="1">
      <alignment horizontal="right" vertical="center" readingOrder="1"/>
    </xf>
    <xf numFmtId="179" fontId="110" fillId="0" borderId="29" xfId="0" applyNumberFormat="1" applyFont="1" applyBorder="1" applyAlignment="1">
      <alignment horizontal="right" vertical="center" readingOrder="1"/>
    </xf>
    <xf numFmtId="178" fontId="110" fillId="4" borderId="29" xfId="0" applyNumberFormat="1" applyFont="1" applyFill="1" applyBorder="1" applyAlignment="1">
      <alignment horizontal="right" vertical="center" readingOrder="1"/>
    </xf>
    <xf numFmtId="179" fontId="110" fillId="4" borderId="29" xfId="0" applyNumberFormat="1" applyFont="1" applyFill="1" applyBorder="1" applyAlignment="1">
      <alignment horizontal="right" vertical="center" readingOrder="1"/>
    </xf>
    <xf numFmtId="178" fontId="105" fillId="0" borderId="7" xfId="0" applyNumberFormat="1" applyFont="1" applyBorder="1" applyAlignment="1">
      <alignment horizontal="right" vertical="center" readingOrder="1"/>
    </xf>
    <xf numFmtId="178" fontId="105" fillId="0" borderId="5" xfId="0" applyNumberFormat="1" applyFont="1" applyBorder="1" applyAlignment="1">
      <alignment horizontal="right" vertical="center" readingOrder="1"/>
    </xf>
    <xf numFmtId="178" fontId="93" fillId="0" borderId="0" xfId="0" applyNumberFormat="1" applyFont="1" applyAlignment="1">
      <alignment horizontal="left" vertical="top" readingOrder="1"/>
    </xf>
    <xf numFmtId="179" fontId="93" fillId="0" borderId="0" xfId="0" applyNumberFormat="1" applyFont="1" applyAlignment="1">
      <alignment horizontal="left" vertical="top" readingOrder="1"/>
    </xf>
    <xf numFmtId="179" fontId="174" fillId="0" borderId="0" xfId="0" applyNumberFormat="1" applyFont="1" applyAlignment="1">
      <alignment horizontal="left" vertical="top" readingOrder="1"/>
    </xf>
    <xf numFmtId="179" fontId="87" fillId="0" borderId="0" xfId="0" applyNumberFormat="1" applyFont="1"/>
    <xf numFmtId="0" fontId="99" fillId="0" borderId="3" xfId="0" applyFont="1" applyBorder="1" applyAlignment="1">
      <alignment vertical="center" wrapText="1" readingOrder="1"/>
    </xf>
    <xf numFmtId="0" fontId="99" fillId="4" borderId="3" xfId="0" applyFont="1" applyFill="1" applyBorder="1" applyAlignment="1">
      <alignment vertical="center" wrapText="1" readingOrder="1"/>
    </xf>
    <xf numFmtId="0" fontId="155" fillId="48" borderId="28" xfId="0" applyFont="1" applyFill="1" applyBorder="1" applyAlignment="1">
      <alignment vertical="center" wrapText="1" readingOrder="1"/>
    </xf>
    <xf numFmtId="0" fontId="99" fillId="0" borderId="7" xfId="0" applyFont="1" applyBorder="1" applyAlignment="1">
      <alignment vertical="center" wrapText="1" readingOrder="1"/>
    </xf>
    <xf numFmtId="0" fontId="99" fillId="4" borderId="7" xfId="0" applyFont="1" applyFill="1" applyBorder="1" applyAlignment="1">
      <alignment vertical="center" wrapText="1" readingOrder="1"/>
    </xf>
    <xf numFmtId="0" fontId="99" fillId="0" borderId="51" xfId="0" applyFont="1" applyBorder="1" applyAlignment="1">
      <alignment vertical="center" wrapText="1" readingOrder="1"/>
    </xf>
    <xf numFmtId="0" fontId="99" fillId="0" borderId="10" xfId="0" applyFont="1" applyBorder="1" applyAlignment="1">
      <alignment vertical="center" wrapText="1" readingOrder="1"/>
    </xf>
    <xf numFmtId="0" fontId="99" fillId="4" borderId="63" xfId="0" applyFont="1" applyFill="1" applyBorder="1" applyAlignment="1">
      <alignment vertical="center" wrapText="1" readingOrder="1"/>
    </xf>
    <xf numFmtId="0" fontId="172" fillId="0" borderId="0" xfId="0" applyFont="1" applyAlignment="1">
      <alignment vertical="center" wrapText="1" readingOrder="1"/>
    </xf>
    <xf numFmtId="0" fontId="99" fillId="4" borderId="29" xfId="0" applyFont="1" applyFill="1" applyBorder="1" applyAlignment="1">
      <alignment vertical="center" wrapText="1" readingOrder="1"/>
    </xf>
    <xf numFmtId="0" fontId="112" fillId="4" borderId="0" xfId="0" applyFont="1" applyFill="1" applyAlignment="1">
      <alignment vertical="center" wrapText="1"/>
    </xf>
    <xf numFmtId="0" fontId="138" fillId="0" borderId="0" xfId="0" applyFont="1" applyAlignment="1">
      <alignment vertical="center" wrapText="1"/>
    </xf>
    <xf numFmtId="0" fontId="99" fillId="4" borderId="0" xfId="0" applyFont="1" applyFill="1" applyAlignment="1">
      <alignment vertical="center" wrapText="1"/>
    </xf>
    <xf numFmtId="0" fontId="93" fillId="0" borderId="0" xfId="0" applyFont="1" applyAlignment="1">
      <alignment horizontal="center" vertical="center" wrapText="1" readingOrder="1"/>
    </xf>
    <xf numFmtId="0" fontId="0" fillId="0" borderId="0" xfId="0" applyAlignment="1">
      <alignment horizontal="center" vertical="center" wrapText="1"/>
    </xf>
    <xf numFmtId="15" fontId="120" fillId="0" borderId="0" xfId="0" applyNumberFormat="1" applyFont="1" applyAlignment="1">
      <alignment horizontal="left" vertical="center" wrapText="1" readingOrder="1"/>
    </xf>
    <xf numFmtId="0" fontId="93" fillId="0" borderId="0" xfId="0" applyFont="1" applyAlignment="1">
      <alignment horizontal="left" vertical="center" wrapText="1" readingOrder="1"/>
    </xf>
    <xf numFmtId="0" fontId="122" fillId="0" borderId="8" xfId="0" applyFont="1" applyBorder="1" applyAlignment="1">
      <alignment horizontal="left" vertical="center" wrapText="1"/>
    </xf>
    <xf numFmtId="0" fontId="0" fillId="0" borderId="0" xfId="0" applyAlignment="1">
      <alignment horizontal="left" vertical="center" wrapText="1"/>
    </xf>
    <xf numFmtId="0" fontId="122" fillId="0" borderId="0" xfId="0" applyFont="1" applyAlignment="1">
      <alignment horizontal="center" vertical="center" wrapText="1"/>
    </xf>
    <xf numFmtId="0" fontId="110" fillId="0" borderId="0" xfId="0" applyFont="1" applyAlignment="1">
      <alignment horizontal="center" vertical="center" wrapText="1"/>
    </xf>
    <xf numFmtId="43" fontId="0" fillId="0" borderId="0" xfId="0" applyNumberFormat="1"/>
    <xf numFmtId="15" fontId="175" fillId="0" borderId="0" xfId="0" applyNumberFormat="1" applyFont="1" applyAlignment="1">
      <alignment vertical="center" readingOrder="1"/>
    </xf>
    <xf numFmtId="0" fontId="176" fillId="0" borderId="0" xfId="0" applyFont="1" applyAlignment="1">
      <alignment horizontal="left" vertical="top" readingOrder="1"/>
    </xf>
    <xf numFmtId="179" fontId="176" fillId="0" borderId="0" xfId="0" applyNumberFormat="1" applyFont="1" applyAlignment="1">
      <alignment horizontal="left" vertical="top" readingOrder="1"/>
    </xf>
    <xf numFmtId="0" fontId="1" fillId="0" borderId="0" xfId="0" applyFont="1"/>
    <xf numFmtId="0" fontId="159" fillId="48" borderId="24" xfId="0" applyFont="1" applyFill="1" applyBorder="1" applyAlignment="1">
      <alignment horizontal="center" vertical="center" wrapText="1" readingOrder="1"/>
    </xf>
    <xf numFmtId="0" fontId="160" fillId="48" borderId="25" xfId="0" applyFont="1" applyFill="1" applyBorder="1" applyAlignment="1">
      <alignment horizontal="left" vertical="center" wrapText="1" readingOrder="1"/>
    </xf>
    <xf numFmtId="178" fontId="161" fillId="48" borderId="25" xfId="52" applyNumberFormat="1" applyFont="1" applyFill="1" applyBorder="1" applyAlignment="1">
      <alignment horizontal="right" vertical="center" wrapText="1" readingOrder="1"/>
    </xf>
    <xf numFmtId="9" fontId="161" fillId="48" borderId="25" xfId="2" applyFont="1" applyFill="1" applyBorder="1" applyAlignment="1">
      <alignment horizontal="right" vertical="center" wrapText="1" readingOrder="1"/>
    </xf>
    <xf numFmtId="178" fontId="161" fillId="48" borderId="25" xfId="52" applyNumberFormat="1" applyFont="1" applyFill="1" applyBorder="1" applyAlignment="1">
      <alignment horizontal="center" vertical="center" wrapText="1" readingOrder="1"/>
    </xf>
    <xf numFmtId="9" fontId="161" fillId="48" borderId="25" xfId="0" applyNumberFormat="1" applyFont="1" applyFill="1" applyBorder="1" applyAlignment="1">
      <alignment horizontal="center" vertical="center" wrapText="1" readingOrder="1"/>
    </xf>
    <xf numFmtId="9" fontId="161" fillId="48" borderId="26" xfId="0" applyNumberFormat="1" applyFont="1" applyFill="1" applyBorder="1" applyAlignment="1">
      <alignment horizontal="center" vertical="center" wrapText="1" readingOrder="1"/>
    </xf>
    <xf numFmtId="0" fontId="158" fillId="48" borderId="24" xfId="0" applyFont="1" applyFill="1" applyBorder="1" applyAlignment="1">
      <alignment horizontal="center" vertical="center" wrapText="1" readingOrder="1"/>
    </xf>
    <xf numFmtId="0" fontId="158" fillId="48" borderId="25" xfId="0" applyFont="1" applyFill="1" applyBorder="1" applyAlignment="1">
      <alignment horizontal="center" vertical="center" wrapText="1" readingOrder="1"/>
    </xf>
    <xf numFmtId="0" fontId="158" fillId="48" borderId="26" xfId="0" applyFont="1" applyFill="1" applyBorder="1" applyAlignment="1">
      <alignment horizontal="center" vertical="center" wrapText="1" readingOrder="1"/>
    </xf>
    <xf numFmtId="0" fontId="159" fillId="45" borderId="0" xfId="0" applyFont="1" applyFill="1" applyAlignment="1">
      <alignment horizontal="left" vertical="center" wrapText="1" readingOrder="1"/>
    </xf>
    <xf numFmtId="172" fontId="98" fillId="0" borderId="3" xfId="2" applyNumberFormat="1" applyFont="1" applyFill="1" applyBorder="1" applyAlignment="1">
      <alignment horizontal="center" vertical="center" wrapText="1" readingOrder="1"/>
    </xf>
    <xf numFmtId="172" fontId="98" fillId="0" borderId="3" xfId="2" applyNumberFormat="1" applyFont="1" applyBorder="1" applyAlignment="1">
      <alignment horizontal="center" vertical="center" wrapText="1" readingOrder="1"/>
    </xf>
    <xf numFmtId="172" fontId="98" fillId="4" borderId="3" xfId="7" applyNumberFormat="1" applyFont="1" applyFill="1" applyBorder="1" applyAlignment="1">
      <alignment horizontal="center" vertical="center" wrapText="1"/>
    </xf>
    <xf numFmtId="0" fontId="155" fillId="48" borderId="3" xfId="0" applyFont="1" applyFill="1" applyBorder="1" applyAlignment="1">
      <alignment horizontal="center" vertical="center" wrapText="1" readingOrder="1"/>
    </xf>
    <xf numFmtId="178" fontId="155" fillId="48" borderId="3" xfId="0" applyNumberFormat="1" applyFont="1" applyFill="1" applyBorder="1" applyAlignment="1">
      <alignment horizontal="center" vertical="center" wrapText="1" readingOrder="1"/>
    </xf>
    <xf numFmtId="0" fontId="155" fillId="48" borderId="24" xfId="0" applyFont="1" applyFill="1" applyBorder="1" applyAlignment="1">
      <alignment horizontal="center" vertical="center" readingOrder="1"/>
    </xf>
    <xf numFmtId="0" fontId="155" fillId="48" borderId="25" xfId="0" applyFont="1" applyFill="1" applyBorder="1" applyAlignment="1">
      <alignment horizontal="center" vertical="center" readingOrder="1"/>
    </xf>
    <xf numFmtId="9" fontId="155" fillId="48" borderId="25" xfId="2" applyFont="1" applyFill="1" applyBorder="1" applyAlignment="1">
      <alignment horizontal="center" vertical="center" readingOrder="1"/>
    </xf>
    <xf numFmtId="179" fontId="105" fillId="47" borderId="33" xfId="0" applyNumberFormat="1" applyFont="1" applyFill="1" applyBorder="1" applyAlignment="1">
      <alignment horizontal="right" vertical="center" readingOrder="1"/>
    </xf>
    <xf numFmtId="179" fontId="116" fillId="0" borderId="3" xfId="0" applyNumberFormat="1" applyFont="1" applyBorder="1" applyAlignment="1">
      <alignment horizontal="right" vertical="center" readingOrder="1"/>
    </xf>
    <xf numFmtId="179" fontId="105" fillId="47" borderId="3" xfId="0" applyNumberFormat="1" applyFont="1" applyFill="1" applyBorder="1" applyAlignment="1">
      <alignment horizontal="right" vertical="center" readingOrder="1"/>
    </xf>
    <xf numFmtId="179" fontId="105" fillId="49" borderId="3" xfId="0" applyNumberFormat="1" applyFont="1" applyFill="1" applyBorder="1" applyAlignment="1">
      <alignment horizontal="right" vertical="center" readingOrder="1"/>
    </xf>
    <xf numFmtId="179" fontId="105" fillId="49" borderId="5" xfId="0" applyNumberFormat="1" applyFont="1" applyFill="1" applyBorder="1" applyAlignment="1">
      <alignment horizontal="right" vertical="center" readingOrder="1"/>
    </xf>
    <xf numFmtId="179" fontId="156" fillId="48" borderId="26" xfId="0" applyNumberFormat="1" applyFont="1" applyFill="1" applyBorder="1" applyAlignment="1">
      <alignment horizontal="right" vertical="center" readingOrder="1"/>
    </xf>
    <xf numFmtId="0" fontId="178" fillId="0" borderId="0" xfId="0" applyFont="1"/>
    <xf numFmtId="179" fontId="110" fillId="0" borderId="33" xfId="0" applyNumberFormat="1" applyFont="1" applyBorder="1" applyAlignment="1">
      <alignment horizontal="right" vertical="center" readingOrder="1"/>
    </xf>
    <xf numFmtId="179" fontId="102" fillId="49" borderId="33" xfId="0" applyNumberFormat="1" applyFont="1" applyFill="1" applyBorder="1" applyAlignment="1">
      <alignment horizontal="right" vertical="center" readingOrder="1"/>
    </xf>
    <xf numFmtId="179" fontId="102" fillId="49" borderId="59" xfId="0" applyNumberFormat="1" applyFont="1" applyFill="1" applyBorder="1" applyAlignment="1">
      <alignment horizontal="right" vertical="center" readingOrder="1"/>
    </xf>
    <xf numFmtId="178" fontId="156" fillId="48" borderId="26" xfId="0" applyNumberFormat="1" applyFont="1" applyFill="1" applyBorder="1" applyAlignment="1">
      <alignment horizontal="right" vertical="center" readingOrder="1"/>
    </xf>
    <xf numFmtId="0" fontId="155" fillId="48" borderId="38" xfId="0" applyFont="1" applyFill="1" applyBorder="1" applyAlignment="1">
      <alignment horizontal="center" vertical="center" wrapText="1" readingOrder="1"/>
    </xf>
    <xf numFmtId="0" fontId="155" fillId="48" borderId="21" xfId="0" applyFont="1" applyFill="1" applyBorder="1" applyAlignment="1">
      <alignment horizontal="center" vertical="center" wrapText="1" readingOrder="1"/>
    </xf>
    <xf numFmtId="0" fontId="155" fillId="48" borderId="28" xfId="0" applyFont="1" applyFill="1" applyBorder="1" applyAlignment="1">
      <alignment horizontal="center" vertical="center" wrapText="1" readingOrder="1"/>
    </xf>
    <xf numFmtId="178" fontId="155" fillId="48" borderId="25" xfId="0" applyNumberFormat="1" applyFont="1" applyFill="1" applyBorder="1" applyAlignment="1">
      <alignment horizontal="center" vertical="center" wrapText="1" readingOrder="1"/>
    </xf>
    <xf numFmtId="0" fontId="155" fillId="48" borderId="26" xfId="0" applyFont="1" applyFill="1" applyBorder="1" applyAlignment="1">
      <alignment horizontal="center" vertical="center" wrapText="1" readingOrder="1"/>
    </xf>
    <xf numFmtId="179" fontId="110" fillId="0" borderId="51" xfId="0" applyNumberFormat="1" applyFont="1" applyBorder="1" applyAlignment="1">
      <alignment horizontal="right" vertical="center" readingOrder="1"/>
    </xf>
    <xf numFmtId="179" fontId="102" fillId="49" borderId="10" xfId="0" applyNumberFormat="1" applyFont="1" applyFill="1" applyBorder="1" applyAlignment="1">
      <alignment horizontal="right" vertical="center" readingOrder="1"/>
    </xf>
    <xf numFmtId="179" fontId="102" fillId="49" borderId="12" xfId="0" applyNumberFormat="1" applyFont="1" applyFill="1" applyBorder="1" applyAlignment="1">
      <alignment horizontal="right" vertical="center" readingOrder="1"/>
    </xf>
    <xf numFmtId="179" fontId="156" fillId="48" borderId="23" xfId="0" applyNumberFormat="1" applyFont="1" applyFill="1" applyBorder="1" applyAlignment="1">
      <alignment horizontal="right" vertical="center" readingOrder="1"/>
    </xf>
    <xf numFmtId="0" fontId="155" fillId="48" borderId="27" xfId="0" applyFont="1" applyFill="1" applyBorder="1" applyAlignment="1">
      <alignment horizontal="center" vertical="center" readingOrder="1"/>
    </xf>
    <xf numFmtId="9" fontId="130" fillId="0" borderId="3" xfId="7" applyFont="1" applyFill="1" applyBorder="1" applyAlignment="1">
      <alignment horizontal="center" vertical="center" wrapText="1" readingOrder="1"/>
    </xf>
    <xf numFmtId="9" fontId="130" fillId="52" borderId="3" xfId="7" applyFont="1" applyFill="1" applyBorder="1" applyAlignment="1">
      <alignment horizontal="center" vertical="center" wrapText="1" readingOrder="1"/>
    </xf>
    <xf numFmtId="9" fontId="130" fillId="0" borderId="3" xfId="2" applyFont="1" applyFill="1" applyBorder="1" applyAlignment="1">
      <alignment horizontal="center" vertical="center" wrapText="1" readingOrder="1"/>
    </xf>
    <xf numFmtId="9" fontId="125" fillId="49" borderId="3" xfId="7" applyFont="1" applyFill="1" applyBorder="1" applyAlignment="1">
      <alignment horizontal="center" vertical="center" wrapText="1" readingOrder="1"/>
    </xf>
    <xf numFmtId="0" fontId="122" fillId="0" borderId="11" xfId="0" applyFont="1" applyBorder="1" applyAlignment="1">
      <alignment horizontal="left" vertical="center" wrapText="1"/>
    </xf>
    <xf numFmtId="178" fontId="122" fillId="0" borderId="2" xfId="0" applyNumberFormat="1" applyFont="1" applyBorder="1" applyAlignment="1">
      <alignment horizontal="center" readingOrder="1"/>
    </xf>
    <xf numFmtId="178" fontId="103" fillId="0" borderId="0" xfId="0" applyNumberFormat="1" applyFont="1" applyAlignment="1">
      <alignment horizontal="center" readingOrder="1"/>
    </xf>
    <xf numFmtId="0" fontId="121" fillId="0" borderId="0" xfId="0" applyFont="1" applyAlignment="1">
      <alignment horizontal="center" readingOrder="1"/>
    </xf>
    <xf numFmtId="3" fontId="176" fillId="0" borderId="0" xfId="0" applyNumberFormat="1" applyFont="1" applyAlignment="1">
      <alignment horizontal="center" readingOrder="1"/>
    </xf>
    <xf numFmtId="3" fontId="121" fillId="0" borderId="0" xfId="0" applyNumberFormat="1" applyFont="1" applyAlignment="1">
      <alignment horizontal="center" readingOrder="1"/>
    </xf>
    <xf numFmtId="178" fontId="0" fillId="0" borderId="0" xfId="0" applyNumberFormat="1" applyAlignment="1">
      <alignment horizontal="left"/>
    </xf>
    <xf numFmtId="178" fontId="110" fillId="53" borderId="3" xfId="0" applyNumberFormat="1" applyFont="1" applyFill="1" applyBorder="1" applyAlignment="1">
      <alignment horizontal="right" vertical="center" readingOrder="1"/>
    </xf>
    <xf numFmtId="179" fontId="116" fillId="53" borderId="3" xfId="0" applyNumberFormat="1" applyFont="1" applyFill="1" applyBorder="1" applyAlignment="1">
      <alignment horizontal="right" vertical="center" readingOrder="1"/>
    </xf>
    <xf numFmtId="179" fontId="116" fillId="54" borderId="3" xfId="0" applyNumberFormat="1" applyFont="1" applyFill="1" applyBorder="1" applyAlignment="1">
      <alignment horizontal="right" vertical="center" readingOrder="1"/>
    </xf>
    <xf numFmtId="179" fontId="116" fillId="54" borderId="7" xfId="0" applyNumberFormat="1" applyFont="1" applyFill="1" applyBorder="1" applyAlignment="1">
      <alignment horizontal="right" vertical="center" readingOrder="1"/>
    </xf>
    <xf numFmtId="179" fontId="110" fillId="54" borderId="37" xfId="0" applyNumberFormat="1" applyFont="1" applyFill="1" applyBorder="1" applyAlignment="1">
      <alignment horizontal="right" vertical="center" readingOrder="1"/>
    </xf>
    <xf numFmtId="179" fontId="110" fillId="54" borderId="33" xfId="0" applyNumberFormat="1" applyFont="1" applyFill="1" applyBorder="1" applyAlignment="1">
      <alignment horizontal="right" vertical="center" readingOrder="1"/>
    </xf>
    <xf numFmtId="179" fontId="110" fillId="55" borderId="31" xfId="0" applyNumberFormat="1" applyFont="1" applyFill="1" applyBorder="1" applyAlignment="1">
      <alignment horizontal="right" vertical="center" readingOrder="1"/>
    </xf>
    <xf numFmtId="179" fontId="110" fillId="56" borderId="33" xfId="0" applyNumberFormat="1" applyFont="1" applyFill="1" applyBorder="1" applyAlignment="1">
      <alignment horizontal="right" vertical="center" readingOrder="1"/>
    </xf>
    <xf numFmtId="179" fontId="110" fillId="56" borderId="7" xfId="0" applyNumberFormat="1" applyFont="1" applyFill="1" applyBorder="1" applyAlignment="1">
      <alignment horizontal="right" vertical="center" readingOrder="1"/>
    </xf>
    <xf numFmtId="179" fontId="110" fillId="56" borderId="37" xfId="0" applyNumberFormat="1" applyFont="1" applyFill="1" applyBorder="1" applyAlignment="1">
      <alignment horizontal="right" vertical="center" readingOrder="1"/>
    </xf>
    <xf numFmtId="179" fontId="110" fillId="56" borderId="3" xfId="0" applyNumberFormat="1" applyFont="1" applyFill="1" applyBorder="1" applyAlignment="1">
      <alignment horizontal="right" vertical="center" readingOrder="1"/>
    </xf>
    <xf numFmtId="9" fontId="96" fillId="51" borderId="3" xfId="2" applyFont="1" applyFill="1" applyBorder="1" applyAlignment="1">
      <alignment horizontal="center" vertical="center" wrapText="1" readingOrder="1"/>
    </xf>
    <xf numFmtId="43" fontId="49" fillId="0" borderId="3" xfId="1" applyFont="1" applyBorder="1" applyAlignment="1">
      <alignment horizontal="right" vertical="center" wrapText="1"/>
    </xf>
    <xf numFmtId="43" fontId="54" fillId="0" borderId="3" xfId="1" applyFont="1" applyBorder="1" applyAlignment="1">
      <alignment horizontal="right" vertical="center" wrapText="1"/>
    </xf>
    <xf numFmtId="9" fontId="157" fillId="51" borderId="3" xfId="2" applyFont="1" applyFill="1" applyBorder="1" applyAlignment="1">
      <alignment horizontal="center" vertical="center" wrapText="1" readingOrder="1"/>
    </xf>
    <xf numFmtId="9" fontId="125" fillId="57" borderId="3" xfId="7" applyFont="1" applyFill="1" applyBorder="1" applyAlignment="1">
      <alignment horizontal="center" vertical="center" wrapText="1" readingOrder="1"/>
    </xf>
    <xf numFmtId="178" fontId="98" fillId="4" borderId="3" xfId="4" applyNumberFormat="1" applyFont="1" applyFill="1" applyBorder="1" applyAlignment="1">
      <alignment vertical="center" wrapText="1" readingOrder="1"/>
    </xf>
    <xf numFmtId="179" fontId="102" fillId="0" borderId="3" xfId="0" applyNumberFormat="1" applyFont="1" applyBorder="1" applyAlignment="1">
      <alignment horizontal="right" vertical="center" readingOrder="1"/>
    </xf>
    <xf numFmtId="0" fontId="157" fillId="48" borderId="3" xfId="0" applyFont="1" applyFill="1" applyBorder="1" applyAlignment="1">
      <alignment vertical="center" wrapText="1"/>
    </xf>
    <xf numFmtId="178" fontId="87" fillId="0" borderId="0" xfId="11" applyNumberFormat="1" applyFont="1" applyBorder="1"/>
    <xf numFmtId="41" fontId="87" fillId="0" borderId="0" xfId="11" applyFont="1" applyBorder="1"/>
    <xf numFmtId="178" fontId="87" fillId="0" borderId="0" xfId="0" applyNumberFormat="1" applyFont="1"/>
    <xf numFmtId="185" fontId="87" fillId="0" borderId="0" xfId="26" applyNumberFormat="1" applyFont="1" applyBorder="1"/>
    <xf numFmtId="185" fontId="87" fillId="0" borderId="0" xfId="26" applyNumberFormat="1" applyFont="1" applyBorder="1" applyAlignment="1">
      <alignment horizontal="right"/>
    </xf>
    <xf numFmtId="186" fontId="87" fillId="0" borderId="0" xfId="26" applyNumberFormat="1" applyFont="1" applyBorder="1"/>
    <xf numFmtId="43" fontId="87" fillId="0" borderId="0" xfId="1" applyFont="1"/>
    <xf numFmtId="171" fontId="87" fillId="0" borderId="0" xfId="1" applyNumberFormat="1" applyFont="1"/>
    <xf numFmtId="181" fontId="87" fillId="0" borderId="0" xfId="52" applyNumberFormat="1" applyFont="1"/>
    <xf numFmtId="0" fontId="87" fillId="0" borderId="0" xfId="0" applyFont="1" applyAlignment="1">
      <alignment wrapText="1"/>
    </xf>
    <xf numFmtId="181" fontId="87" fillId="0" borderId="0" xfId="0" applyNumberFormat="1" applyFont="1"/>
    <xf numFmtId="179" fontId="116" fillId="4" borderId="3" xfId="0" applyNumberFormat="1" applyFont="1" applyFill="1" applyBorder="1" applyAlignment="1">
      <alignment horizontal="right" vertical="center" readingOrder="1"/>
    </xf>
    <xf numFmtId="179" fontId="110" fillId="4" borderId="7" xfId="0" applyNumberFormat="1" applyFont="1" applyFill="1" applyBorder="1" applyAlignment="1">
      <alignment horizontal="right" vertical="center" readingOrder="1"/>
    </xf>
    <xf numFmtId="0" fontId="99" fillId="4" borderId="3" xfId="3" applyFont="1" applyFill="1" applyBorder="1" applyAlignment="1">
      <alignment vertical="center" wrapText="1" readingOrder="1"/>
    </xf>
    <xf numFmtId="184" fontId="179" fillId="0" borderId="1" xfId="0" applyNumberFormat="1" applyFont="1" applyBorder="1" applyAlignment="1">
      <alignment horizontal="right" vertical="center" wrapText="1" readingOrder="1"/>
    </xf>
    <xf numFmtId="0" fontId="90" fillId="4" borderId="0" xfId="0" applyFont="1" applyFill="1"/>
    <xf numFmtId="0" fontId="180" fillId="0" borderId="1" xfId="0" applyFont="1" applyBorder="1" applyAlignment="1">
      <alignment horizontal="center" vertical="center" wrapText="1" readingOrder="1"/>
    </xf>
    <xf numFmtId="0" fontId="180" fillId="0" borderId="0" xfId="0" applyFont="1" applyAlignment="1">
      <alignment horizontal="center" vertical="center" wrapText="1" readingOrder="1"/>
    </xf>
    <xf numFmtId="0" fontId="180" fillId="51" borderId="0" xfId="0" applyFont="1" applyFill="1" applyAlignment="1">
      <alignment horizontal="center" vertical="center" wrapText="1" readingOrder="1"/>
    </xf>
    <xf numFmtId="0" fontId="181" fillId="0" borderId="0" xfId="0" applyFont="1"/>
    <xf numFmtId="0" fontId="180" fillId="51" borderId="1" xfId="0" applyFont="1" applyFill="1" applyBorder="1" applyAlignment="1">
      <alignment horizontal="center" vertical="center" wrapText="1" readingOrder="1"/>
    </xf>
    <xf numFmtId="0" fontId="179" fillId="0" borderId="1" xfId="0" applyFont="1" applyBorder="1" applyAlignment="1">
      <alignment horizontal="center" vertical="center" wrapText="1" readingOrder="1"/>
    </xf>
    <xf numFmtId="0" fontId="179" fillId="0" borderId="1" xfId="0" applyFont="1" applyBorder="1" applyAlignment="1">
      <alignment horizontal="left" vertical="center" wrapText="1" readingOrder="1"/>
    </xf>
    <xf numFmtId="0" fontId="179" fillId="0" borderId="1" xfId="0" applyFont="1" applyBorder="1" applyAlignment="1">
      <alignment vertical="center" wrapText="1" readingOrder="1"/>
    </xf>
    <xf numFmtId="184" fontId="179" fillId="51" borderId="1" xfId="0" applyNumberFormat="1" applyFont="1" applyFill="1" applyBorder="1" applyAlignment="1">
      <alignment horizontal="right" vertical="center" wrapText="1" readingOrder="1"/>
    </xf>
    <xf numFmtId="0" fontId="179" fillId="51" borderId="1" xfId="0" applyFont="1" applyFill="1" applyBorder="1" applyAlignment="1">
      <alignment horizontal="center" vertical="center" wrapText="1" readingOrder="1"/>
    </xf>
    <xf numFmtId="0" fontId="179" fillId="51" borderId="1" xfId="0" applyFont="1" applyFill="1" applyBorder="1" applyAlignment="1">
      <alignment horizontal="left" vertical="center" wrapText="1" readingOrder="1"/>
    </xf>
    <xf numFmtId="0" fontId="179" fillId="51" borderId="1" xfId="0" applyFont="1" applyFill="1" applyBorder="1" applyAlignment="1">
      <alignment vertical="center" wrapText="1" readingOrder="1"/>
    </xf>
    <xf numFmtId="0" fontId="181" fillId="51" borderId="0" xfId="0" applyFont="1" applyFill="1"/>
    <xf numFmtId="0" fontId="180" fillId="0" borderId="1" xfId="0" applyFont="1" applyBorder="1" applyAlignment="1">
      <alignment horizontal="left" vertical="center" wrapText="1" readingOrder="1"/>
    </xf>
    <xf numFmtId="0" fontId="182" fillId="0" borderId="1" xfId="0" applyFont="1" applyBorder="1" applyAlignment="1">
      <alignment horizontal="right" vertical="center" wrapText="1" readingOrder="1"/>
    </xf>
    <xf numFmtId="0" fontId="182" fillId="51" borderId="1" xfId="0" applyFont="1" applyFill="1" applyBorder="1" applyAlignment="1">
      <alignment horizontal="right" vertical="center" wrapText="1" readingOrder="1"/>
    </xf>
    <xf numFmtId="179" fontId="110" fillId="0" borderId="4" xfId="0" applyNumberFormat="1" applyFont="1" applyBorder="1" applyAlignment="1">
      <alignment horizontal="right" vertical="center" readingOrder="1"/>
    </xf>
    <xf numFmtId="179" fontId="156" fillId="48" borderId="0" xfId="0" applyNumberFormat="1" applyFont="1" applyFill="1" applyAlignment="1">
      <alignment horizontal="right" vertical="center" readingOrder="1"/>
    </xf>
    <xf numFmtId="179" fontId="156" fillId="4" borderId="0" xfId="0" applyNumberFormat="1" applyFont="1" applyFill="1" applyAlignment="1">
      <alignment horizontal="right" vertical="center" readingOrder="1"/>
    </xf>
    <xf numFmtId="179" fontId="110" fillId="58" borderId="3" xfId="0" applyNumberFormat="1" applyFont="1" applyFill="1" applyBorder="1" applyAlignment="1">
      <alignment horizontal="right" vertical="center" readingOrder="1"/>
    </xf>
    <xf numFmtId="0" fontId="99" fillId="58" borderId="3" xfId="0" applyFont="1" applyFill="1" applyBorder="1" applyAlignment="1">
      <alignment vertical="center" wrapText="1" readingOrder="1"/>
    </xf>
    <xf numFmtId="0" fontId="183" fillId="4" borderId="3" xfId="0" applyFont="1" applyFill="1" applyBorder="1" applyAlignment="1">
      <alignment vertical="center" wrapText="1" readingOrder="1"/>
    </xf>
    <xf numFmtId="0" fontId="183" fillId="4" borderId="3" xfId="0" applyFont="1" applyFill="1" applyBorder="1" applyAlignment="1">
      <alignment horizontal="left" vertical="center" wrapText="1" readingOrder="1"/>
    </xf>
    <xf numFmtId="178" fontId="116" fillId="0" borderId="0" xfId="4" applyNumberFormat="1" applyFont="1" applyAlignment="1">
      <alignment vertical="center" wrapText="1" readingOrder="1"/>
    </xf>
    <xf numFmtId="0" fontId="0" fillId="0" borderId="0" xfId="0" applyAlignment="1">
      <alignment horizontal="center"/>
    </xf>
    <xf numFmtId="0" fontId="155" fillId="48" borderId="5" xfId="0" applyFont="1" applyFill="1" applyBorder="1" applyAlignment="1">
      <alignment horizontal="center" vertical="center" wrapText="1" readingOrder="1"/>
    </xf>
    <xf numFmtId="0" fontId="0" fillId="0" borderId="0" xfId="0" applyAlignment="1">
      <alignment horizontal="center"/>
    </xf>
    <xf numFmtId="0" fontId="155" fillId="48" borderId="3" xfId="4" applyFont="1" applyFill="1" applyBorder="1" applyAlignment="1">
      <alignment horizontal="center" vertical="center" wrapText="1" readingOrder="1"/>
    </xf>
    <xf numFmtId="15" fontId="120" fillId="0" borderId="0" xfId="0" applyNumberFormat="1" applyFont="1" applyAlignment="1">
      <alignment horizontal="center" vertical="center" readingOrder="1"/>
    </xf>
    <xf numFmtId="0" fontId="172" fillId="0" borderId="0" xfId="0" applyFont="1" applyAlignment="1">
      <alignment horizontal="left" vertical="top" readingOrder="1"/>
    </xf>
    <xf numFmtId="0" fontId="93" fillId="0" borderId="0" xfId="0" applyFont="1" applyAlignment="1">
      <alignment horizontal="left" vertical="top" readingOrder="1"/>
    </xf>
    <xf numFmtId="178" fontId="122" fillId="3" borderId="2" xfId="0" applyNumberFormat="1" applyFont="1" applyFill="1" applyBorder="1" applyAlignment="1">
      <alignment horizontal="right" readingOrder="1"/>
    </xf>
    <xf numFmtId="178" fontId="99" fillId="0" borderId="3" xfId="0" applyNumberFormat="1" applyFont="1" applyBorder="1" applyAlignment="1">
      <alignment horizontal="right" vertical="center" readingOrder="1"/>
    </xf>
    <xf numFmtId="179" fontId="99" fillId="0" borderId="3" xfId="0" applyNumberFormat="1" applyFont="1" applyBorder="1" applyAlignment="1">
      <alignment horizontal="right" vertical="center" readingOrder="1"/>
    </xf>
    <xf numFmtId="179" fontId="99" fillId="4" borderId="3" xfId="0" applyNumberFormat="1" applyFont="1" applyFill="1" applyBorder="1" applyAlignment="1">
      <alignment horizontal="right" vertical="center" readingOrder="1"/>
    </xf>
    <xf numFmtId="9" fontId="99" fillId="0" borderId="3" xfId="2" applyFont="1" applyFill="1" applyBorder="1" applyAlignment="1">
      <alignment horizontal="center" vertical="center" readingOrder="1"/>
    </xf>
    <xf numFmtId="178" fontId="99" fillId="4" borderId="3" xfId="0" applyNumberFormat="1" applyFont="1" applyFill="1" applyBorder="1" applyAlignment="1">
      <alignment horizontal="right" vertical="center" readingOrder="1"/>
    </xf>
    <xf numFmtId="9" fontId="99" fillId="4" borderId="3" xfId="2" applyFont="1" applyFill="1" applyBorder="1" applyAlignment="1">
      <alignment horizontal="center" vertical="center" readingOrder="1"/>
    </xf>
    <xf numFmtId="178" fontId="119" fillId="47" borderId="3" xfId="0" applyNumberFormat="1" applyFont="1" applyFill="1" applyBorder="1" applyAlignment="1">
      <alignment horizontal="right" vertical="center" readingOrder="1"/>
    </xf>
    <xf numFmtId="179" fontId="119" fillId="47" borderId="3" xfId="0" applyNumberFormat="1" applyFont="1" applyFill="1" applyBorder="1" applyAlignment="1">
      <alignment horizontal="right" vertical="center" readingOrder="1"/>
    </xf>
    <xf numFmtId="9" fontId="119" fillId="47" borderId="3" xfId="2" applyFont="1" applyFill="1" applyBorder="1" applyAlignment="1">
      <alignment horizontal="center" vertical="center" readingOrder="1"/>
    </xf>
    <xf numFmtId="9" fontId="99" fillId="0" borderId="3" xfId="2" applyFont="1" applyBorder="1" applyAlignment="1">
      <alignment horizontal="center" vertical="center" readingOrder="1"/>
    </xf>
    <xf numFmtId="178" fontId="111" fillId="47" borderId="3" xfId="0" applyNumberFormat="1" applyFont="1" applyFill="1" applyBorder="1" applyAlignment="1">
      <alignment horizontal="right" vertical="center" readingOrder="1"/>
    </xf>
    <xf numFmtId="179" fontId="111" fillId="47" borderId="3" xfId="0" applyNumberFormat="1" applyFont="1" applyFill="1" applyBorder="1" applyAlignment="1">
      <alignment horizontal="right" vertical="center" readingOrder="1"/>
    </xf>
    <xf numFmtId="9" fontId="111" fillId="47" borderId="3" xfId="2" applyFont="1" applyFill="1" applyBorder="1" applyAlignment="1">
      <alignment horizontal="center" vertical="center" readingOrder="1"/>
    </xf>
    <xf numFmtId="178" fontId="155" fillId="48" borderId="40" xfId="0" applyNumberFormat="1" applyFont="1" applyFill="1" applyBorder="1" applyAlignment="1">
      <alignment horizontal="right" vertical="center" readingOrder="1"/>
    </xf>
    <xf numFmtId="179" fontId="155" fillId="48" borderId="40" xfId="0" applyNumberFormat="1" applyFont="1" applyFill="1" applyBorder="1" applyAlignment="1">
      <alignment horizontal="right" vertical="center" readingOrder="1"/>
    </xf>
    <xf numFmtId="9" fontId="155" fillId="48" borderId="40" xfId="2" applyFont="1" applyFill="1" applyBorder="1" applyAlignment="1">
      <alignment horizontal="center" vertical="center" readingOrder="1"/>
    </xf>
    <xf numFmtId="178" fontId="99" fillId="4" borderId="7" xfId="0" applyNumberFormat="1" applyFont="1" applyFill="1" applyBorder="1" applyAlignment="1">
      <alignment horizontal="right" vertical="center" readingOrder="1"/>
    </xf>
    <xf numFmtId="179" fontId="99" fillId="4" borderId="7" xfId="0" applyNumberFormat="1" applyFont="1" applyFill="1" applyBorder="1" applyAlignment="1">
      <alignment horizontal="right" vertical="center" readingOrder="1"/>
    </xf>
    <xf numFmtId="9" fontId="99" fillId="4" borderId="7" xfId="2" applyFont="1" applyFill="1" applyBorder="1" applyAlignment="1">
      <alignment horizontal="center" vertical="center" readingOrder="1"/>
    </xf>
    <xf numFmtId="178" fontId="119" fillId="49" borderId="3" xfId="0" applyNumberFormat="1" applyFont="1" applyFill="1" applyBorder="1" applyAlignment="1">
      <alignment horizontal="right" vertical="center" readingOrder="1"/>
    </xf>
    <xf numFmtId="179" fontId="119" fillId="49" borderId="3" xfId="0" applyNumberFormat="1" applyFont="1" applyFill="1" applyBorder="1" applyAlignment="1">
      <alignment horizontal="right" vertical="center" readingOrder="1"/>
    </xf>
    <xf numFmtId="9" fontId="119" fillId="49" borderId="3" xfId="2" applyFont="1" applyFill="1" applyBorder="1" applyAlignment="1">
      <alignment horizontal="center" vertical="center" readingOrder="1"/>
    </xf>
    <xf numFmtId="178" fontId="111" fillId="49" borderId="5" xfId="0" applyNumberFormat="1" applyFont="1" applyFill="1" applyBorder="1" applyAlignment="1">
      <alignment horizontal="right" vertical="center" readingOrder="1"/>
    </xf>
    <xf numFmtId="179" fontId="111" fillId="49" borderId="5" xfId="0" applyNumberFormat="1" applyFont="1" applyFill="1" applyBorder="1" applyAlignment="1">
      <alignment horizontal="right" vertical="center" readingOrder="1"/>
    </xf>
    <xf numFmtId="9" fontId="119" fillId="49" borderId="5" xfId="2" applyFont="1" applyFill="1" applyBorder="1" applyAlignment="1">
      <alignment horizontal="center" vertical="center" readingOrder="1"/>
    </xf>
    <xf numFmtId="178" fontId="119" fillId="49" borderId="5" xfId="0" applyNumberFormat="1" applyFont="1" applyFill="1" applyBorder="1" applyAlignment="1">
      <alignment horizontal="right" vertical="center" readingOrder="1"/>
    </xf>
    <xf numFmtId="178" fontId="155" fillId="48" borderId="25" xfId="0" applyNumberFormat="1" applyFont="1" applyFill="1" applyBorder="1" applyAlignment="1">
      <alignment horizontal="right" vertical="center" readingOrder="1"/>
    </xf>
    <xf numFmtId="179" fontId="155" fillId="48" borderId="25" xfId="0" applyNumberFormat="1" applyFont="1" applyFill="1" applyBorder="1" applyAlignment="1">
      <alignment horizontal="right" vertical="center" readingOrder="1"/>
    </xf>
    <xf numFmtId="179" fontId="119" fillId="49" borderId="5" xfId="0" applyNumberFormat="1" applyFont="1" applyFill="1" applyBorder="1" applyAlignment="1">
      <alignment horizontal="right" vertical="center" readingOrder="1"/>
    </xf>
    <xf numFmtId="178" fontId="155" fillId="48" borderId="29" xfId="0" applyNumberFormat="1" applyFont="1" applyFill="1" applyBorder="1" applyAlignment="1">
      <alignment horizontal="right" vertical="center" readingOrder="1"/>
    </xf>
    <xf numFmtId="179" fontId="155" fillId="48" borderId="29" xfId="0" applyNumberFormat="1" applyFont="1" applyFill="1" applyBorder="1" applyAlignment="1">
      <alignment horizontal="right" vertical="center" readingOrder="1"/>
    </xf>
    <xf numFmtId="9" fontId="155" fillId="48" borderId="29" xfId="2" applyFont="1" applyFill="1" applyBorder="1" applyAlignment="1">
      <alignment horizontal="center" vertical="center" readingOrder="1"/>
    </xf>
    <xf numFmtId="0" fontId="155" fillId="47" borderId="3" xfId="0" applyFont="1" applyFill="1" applyBorder="1" applyAlignment="1">
      <alignment horizontal="center" vertical="center" readingOrder="1"/>
    </xf>
    <xf numFmtId="0" fontId="155" fillId="48" borderId="0" xfId="0" applyFont="1" applyFill="1" applyAlignment="1">
      <alignment horizontal="center" vertical="center" readingOrder="1"/>
    </xf>
    <xf numFmtId="178" fontId="155" fillId="48" borderId="0" xfId="0" applyNumberFormat="1" applyFont="1" applyFill="1" applyAlignment="1">
      <alignment horizontal="right" vertical="center" readingOrder="1"/>
    </xf>
    <xf numFmtId="9" fontId="155" fillId="48" borderId="0" xfId="2" applyFont="1" applyFill="1" applyBorder="1" applyAlignment="1">
      <alignment horizontal="center" vertical="center" readingOrder="1"/>
    </xf>
    <xf numFmtId="178" fontId="183" fillId="4" borderId="3" xfId="0" applyNumberFormat="1" applyFont="1" applyFill="1" applyBorder="1" applyAlignment="1">
      <alignment horizontal="right" vertical="center" readingOrder="1"/>
    </xf>
    <xf numFmtId="179" fontId="183" fillId="4" borderId="3" xfId="0" applyNumberFormat="1" applyFont="1" applyFill="1" applyBorder="1" applyAlignment="1">
      <alignment horizontal="right" vertical="center" readingOrder="1"/>
    </xf>
    <xf numFmtId="9" fontId="183" fillId="4" borderId="3" xfId="2" applyFont="1" applyFill="1" applyBorder="1" applyAlignment="1">
      <alignment horizontal="center" vertical="center" readingOrder="1"/>
    </xf>
    <xf numFmtId="0" fontId="119" fillId="49" borderId="3" xfId="0" applyFont="1" applyFill="1" applyBorder="1" applyAlignment="1">
      <alignment horizontal="left" vertical="center" wrapText="1" readingOrder="1"/>
    </xf>
    <xf numFmtId="179" fontId="119" fillId="49" borderId="3" xfId="0" applyNumberFormat="1" applyFont="1" applyFill="1" applyBorder="1" applyAlignment="1">
      <alignment horizontal="center" vertical="center" readingOrder="1"/>
    </xf>
    <xf numFmtId="0" fontId="119" fillId="49" borderId="5" xfId="0" applyFont="1" applyFill="1" applyBorder="1" applyAlignment="1">
      <alignment horizontal="left" vertical="center" wrapText="1" readingOrder="1"/>
    </xf>
    <xf numFmtId="178" fontId="155" fillId="48" borderId="43" xfId="0" applyNumberFormat="1" applyFont="1" applyFill="1" applyBorder="1" applyAlignment="1">
      <alignment horizontal="right" vertical="center" readingOrder="1"/>
    </xf>
    <xf numFmtId="179" fontId="155" fillId="48" borderId="43" xfId="0" applyNumberFormat="1" applyFont="1" applyFill="1" applyBorder="1" applyAlignment="1">
      <alignment horizontal="right" vertical="center" readingOrder="1"/>
    </xf>
    <xf numFmtId="9" fontId="155" fillId="48" borderId="43" xfId="2" applyFont="1" applyFill="1" applyBorder="1" applyAlignment="1">
      <alignment horizontal="center" vertical="center" readingOrder="1"/>
    </xf>
    <xf numFmtId="178" fontId="99" fillId="0" borderId="7" xfId="0" applyNumberFormat="1" applyFont="1" applyBorder="1" applyAlignment="1">
      <alignment horizontal="right" vertical="center" readingOrder="1"/>
    </xf>
    <xf numFmtId="179" fontId="99" fillId="0" borderId="7" xfId="0" applyNumberFormat="1" applyFont="1" applyBorder="1" applyAlignment="1">
      <alignment horizontal="right" vertical="center" readingOrder="1"/>
    </xf>
    <xf numFmtId="178" fontId="99" fillId="0" borderId="37" xfId="0" applyNumberFormat="1" applyFont="1" applyBorder="1" applyAlignment="1">
      <alignment horizontal="right" vertical="center" readingOrder="1"/>
    </xf>
    <xf numFmtId="179" fontId="99" fillId="0" borderId="37" xfId="0" applyNumberFormat="1" applyFont="1" applyBorder="1" applyAlignment="1">
      <alignment horizontal="right" vertical="center" readingOrder="1"/>
    </xf>
    <xf numFmtId="179" fontId="99" fillId="4" borderId="37" xfId="0" applyNumberFormat="1" applyFont="1" applyFill="1" applyBorder="1" applyAlignment="1">
      <alignment horizontal="right" vertical="center" readingOrder="1"/>
    </xf>
    <xf numFmtId="9" fontId="99" fillId="0" borderId="37" xfId="2" applyFont="1" applyBorder="1" applyAlignment="1">
      <alignment horizontal="center" vertical="center" readingOrder="1"/>
    </xf>
    <xf numFmtId="178" fontId="155" fillId="48" borderId="24" xfId="0" applyNumberFormat="1" applyFont="1" applyFill="1" applyBorder="1" applyAlignment="1">
      <alignment horizontal="right" vertical="center" readingOrder="1"/>
    </xf>
    <xf numFmtId="0" fontId="99" fillId="4" borderId="3" xfId="2" applyNumberFormat="1" applyFont="1" applyFill="1" applyBorder="1" applyAlignment="1">
      <alignment horizontal="center" vertical="center" readingOrder="1"/>
    </xf>
    <xf numFmtId="0" fontId="172" fillId="0" borderId="0" xfId="0" applyFont="1" applyAlignment="1">
      <alignment horizontal="center" vertical="center" wrapText="1" readingOrder="1"/>
    </xf>
    <xf numFmtId="0" fontId="172" fillId="0" borderId="0" xfId="0" applyFont="1" applyAlignment="1">
      <alignment horizontal="left" vertical="center" wrapText="1" readingOrder="1"/>
    </xf>
    <xf numFmtId="178" fontId="172" fillId="0" borderId="0" xfId="0" applyNumberFormat="1" applyFont="1" applyAlignment="1">
      <alignment horizontal="left" vertical="top" readingOrder="1"/>
    </xf>
    <xf numFmtId="0" fontId="183" fillId="0" borderId="0" xfId="0" applyFont="1" applyAlignment="1">
      <alignment horizontal="left" vertical="top" readingOrder="1"/>
    </xf>
    <xf numFmtId="0" fontId="112" fillId="0" borderId="0" xfId="0" applyFont="1" applyAlignment="1">
      <alignment horizontal="left" vertical="top" readingOrder="1"/>
    </xf>
    <xf numFmtId="9" fontId="99" fillId="0" borderId="7" xfId="2" applyFont="1" applyFill="1" applyBorder="1" applyAlignment="1">
      <alignment horizontal="center" vertical="center" readingOrder="1"/>
    </xf>
    <xf numFmtId="9" fontId="99" fillId="0" borderId="5" xfId="2" applyFont="1" applyFill="1" applyBorder="1" applyAlignment="1">
      <alignment horizontal="center" vertical="center" readingOrder="1"/>
    </xf>
    <xf numFmtId="9" fontId="99" fillId="0" borderId="7" xfId="2" applyFont="1" applyBorder="1" applyAlignment="1">
      <alignment horizontal="center" vertical="center" readingOrder="1"/>
    </xf>
    <xf numFmtId="0" fontId="119" fillId="49" borderId="6" xfId="0" applyFont="1" applyFill="1" applyBorder="1" applyAlignment="1">
      <alignment horizontal="left" vertical="center" wrapText="1" readingOrder="1"/>
    </xf>
    <xf numFmtId="178" fontId="119" fillId="49" borderId="6" xfId="0" applyNumberFormat="1" applyFont="1" applyFill="1" applyBorder="1" applyAlignment="1">
      <alignment horizontal="right" vertical="center" readingOrder="1"/>
    </xf>
    <xf numFmtId="179" fontId="119" fillId="49" borderId="6" xfId="0" applyNumberFormat="1" applyFont="1" applyFill="1" applyBorder="1" applyAlignment="1">
      <alignment horizontal="right" vertical="center" readingOrder="1"/>
    </xf>
    <xf numFmtId="9" fontId="119" fillId="49" borderId="6" xfId="2" applyFont="1" applyFill="1" applyBorder="1" applyAlignment="1">
      <alignment horizontal="center" vertical="center" readingOrder="1"/>
    </xf>
    <xf numFmtId="178" fontId="99" fillId="4" borderId="37" xfId="0" applyNumberFormat="1" applyFont="1" applyFill="1" applyBorder="1" applyAlignment="1">
      <alignment horizontal="right" vertical="center" readingOrder="1"/>
    </xf>
    <xf numFmtId="9" fontId="99" fillId="4" borderId="37" xfId="2" applyFont="1" applyFill="1" applyBorder="1" applyAlignment="1">
      <alignment horizontal="center" vertical="center" readingOrder="1"/>
    </xf>
    <xf numFmtId="9" fontId="99" fillId="4" borderId="77" xfId="2" applyFont="1" applyFill="1" applyBorder="1" applyAlignment="1">
      <alignment horizontal="center" vertical="center" readingOrder="1"/>
    </xf>
    <xf numFmtId="0" fontId="119" fillId="0" borderId="3" xfId="0" applyFont="1" applyBorder="1" applyAlignment="1">
      <alignment horizontal="left" vertical="center" wrapText="1" readingOrder="1"/>
    </xf>
    <xf numFmtId="178" fontId="119" fillId="0" borderId="3" xfId="0" applyNumberFormat="1" applyFont="1" applyBorder="1" applyAlignment="1">
      <alignment horizontal="right" vertical="center" readingOrder="1"/>
    </xf>
    <xf numFmtId="179" fontId="119" fillId="0" borderId="3" xfId="0" applyNumberFormat="1" applyFont="1" applyBorder="1" applyAlignment="1">
      <alignment horizontal="right" vertical="center" readingOrder="1"/>
    </xf>
    <xf numFmtId="178" fontId="119" fillId="4" borderId="3" xfId="0" applyNumberFormat="1" applyFont="1" applyFill="1" applyBorder="1" applyAlignment="1">
      <alignment horizontal="right" vertical="center" readingOrder="1"/>
    </xf>
    <xf numFmtId="9" fontId="119" fillId="0" borderId="3" xfId="2" applyFont="1" applyFill="1" applyBorder="1" applyAlignment="1">
      <alignment horizontal="center" vertical="center" readingOrder="1"/>
    </xf>
    <xf numFmtId="9" fontId="119" fillId="0" borderId="4" xfId="2" applyFont="1" applyFill="1" applyBorder="1" applyAlignment="1">
      <alignment horizontal="center" vertical="center" readingOrder="1"/>
    </xf>
    <xf numFmtId="9" fontId="99" fillId="0" borderId="4" xfId="2" applyFont="1" applyFill="1" applyBorder="1" applyAlignment="1">
      <alignment horizontal="center" vertical="center" readingOrder="1"/>
    </xf>
    <xf numFmtId="9" fontId="119" fillId="49" borderId="4" xfId="2" applyFont="1" applyFill="1" applyBorder="1" applyAlignment="1">
      <alignment horizontal="center" vertical="center" readingOrder="1"/>
    </xf>
    <xf numFmtId="9" fontId="155" fillId="48" borderId="27" xfId="2" applyFont="1" applyFill="1" applyBorder="1" applyAlignment="1">
      <alignment horizontal="center" vertical="center" readingOrder="1"/>
    </xf>
    <xf numFmtId="9" fontId="99" fillId="0" borderId="11" xfId="2" applyFont="1" applyFill="1" applyBorder="1" applyAlignment="1">
      <alignment horizontal="center" vertical="center" readingOrder="1"/>
    </xf>
    <xf numFmtId="0" fontId="155" fillId="48" borderId="25" xfId="0" applyFont="1" applyFill="1" applyBorder="1" applyAlignment="1">
      <alignment horizontal="left" vertical="center" wrapText="1" readingOrder="1"/>
    </xf>
    <xf numFmtId="0" fontId="119" fillId="47" borderId="3" xfId="0" applyFont="1" applyFill="1" applyBorder="1" applyAlignment="1">
      <alignment horizontal="left" vertical="center" wrapText="1" readingOrder="1"/>
    </xf>
    <xf numFmtId="9" fontId="119" fillId="47" borderId="3" xfId="2" applyFont="1" applyFill="1" applyBorder="1" applyAlignment="1">
      <alignment vertical="center" readingOrder="1"/>
    </xf>
    <xf numFmtId="9" fontId="99" fillId="0" borderId="3" xfId="2" applyFont="1" applyBorder="1" applyAlignment="1">
      <alignment vertical="center" readingOrder="1"/>
    </xf>
    <xf numFmtId="9" fontId="119" fillId="49" borderId="3" xfId="2" applyFont="1" applyFill="1" applyBorder="1" applyAlignment="1">
      <alignment vertical="center" readingOrder="1"/>
    </xf>
    <xf numFmtId="9" fontId="99" fillId="4" borderId="3" xfId="2" applyFont="1" applyFill="1" applyBorder="1" applyAlignment="1">
      <alignment vertical="center" readingOrder="1"/>
    </xf>
    <xf numFmtId="9" fontId="119" fillId="49" borderId="5" xfId="2" applyFont="1" applyFill="1" applyBorder="1" applyAlignment="1">
      <alignment vertical="center" readingOrder="1"/>
    </xf>
    <xf numFmtId="9" fontId="155" fillId="48" borderId="25" xfId="2" applyFont="1" applyFill="1" applyBorder="1" applyAlignment="1">
      <alignment vertical="center" readingOrder="1"/>
    </xf>
    <xf numFmtId="9" fontId="99" fillId="0" borderId="11" xfId="2" applyFont="1" applyBorder="1" applyAlignment="1">
      <alignment horizontal="center" vertical="center" readingOrder="1"/>
    </xf>
    <xf numFmtId="9" fontId="99" fillId="0" borderId="4" xfId="2" applyFont="1" applyBorder="1" applyAlignment="1">
      <alignment horizontal="center" vertical="center" readingOrder="1"/>
    </xf>
    <xf numFmtId="179" fontId="119" fillId="49" borderId="3" xfId="0" applyNumberFormat="1" applyFont="1" applyFill="1" applyBorder="1" applyAlignment="1">
      <alignment horizontal="left" vertical="center" wrapText="1" readingOrder="1"/>
    </xf>
    <xf numFmtId="179" fontId="119" fillId="49" borderId="5" xfId="0" applyNumberFormat="1" applyFont="1" applyFill="1" applyBorder="1" applyAlignment="1">
      <alignment horizontal="left" vertical="center" wrapText="1" readingOrder="1"/>
    </xf>
    <xf numFmtId="9" fontId="119" fillId="49" borderId="8" xfId="2" applyFont="1" applyFill="1" applyBorder="1" applyAlignment="1">
      <alignment horizontal="center" vertical="center" readingOrder="1"/>
    </xf>
    <xf numFmtId="43" fontId="155" fillId="48" borderId="3" xfId="1" applyFont="1" applyFill="1" applyBorder="1" applyAlignment="1">
      <alignment horizontal="center" vertical="center" readingOrder="1"/>
    </xf>
    <xf numFmtId="9" fontId="155" fillId="48" borderId="3" xfId="2" applyFont="1" applyFill="1" applyBorder="1" applyAlignment="1">
      <alignment horizontal="center" vertical="center" readingOrder="1"/>
    </xf>
    <xf numFmtId="178" fontId="155" fillId="48" borderId="3" xfId="0" applyNumberFormat="1" applyFont="1" applyFill="1" applyBorder="1" applyAlignment="1">
      <alignment horizontal="right" vertical="center" readingOrder="1"/>
    </xf>
    <xf numFmtId="178" fontId="99" fillId="4" borderId="29" xfId="0" applyNumberFormat="1" applyFont="1" applyFill="1" applyBorder="1" applyAlignment="1">
      <alignment horizontal="right" vertical="center" readingOrder="1"/>
    </xf>
    <xf numFmtId="9" fontId="99" fillId="4" borderId="29" xfId="2" applyFont="1" applyFill="1" applyBorder="1" applyAlignment="1">
      <alignment horizontal="center" vertical="center" readingOrder="1"/>
    </xf>
    <xf numFmtId="9" fontId="99" fillId="4" borderId="14" xfId="2" applyFont="1" applyFill="1" applyBorder="1" applyAlignment="1">
      <alignment horizontal="center" vertical="center" readingOrder="1"/>
    </xf>
    <xf numFmtId="9" fontId="155" fillId="48" borderId="61" xfId="2" applyFont="1" applyFill="1" applyBorder="1" applyAlignment="1">
      <alignment horizontal="center" vertical="center" readingOrder="1"/>
    </xf>
    <xf numFmtId="178" fontId="99" fillId="0" borderId="29" xfId="0" applyNumberFormat="1" applyFont="1" applyBorder="1" applyAlignment="1">
      <alignment horizontal="right" vertical="center" readingOrder="1"/>
    </xf>
    <xf numFmtId="179" fontId="99" fillId="0" borderId="29" xfId="0" applyNumberFormat="1" applyFont="1" applyBorder="1" applyAlignment="1">
      <alignment horizontal="right" vertical="center" readingOrder="1"/>
    </xf>
    <xf numFmtId="9" fontId="99" fillId="0" borderId="29" xfId="2" applyFont="1" applyBorder="1" applyAlignment="1">
      <alignment horizontal="center" vertical="center" readingOrder="1"/>
    </xf>
    <xf numFmtId="9" fontId="99" fillId="0" borderId="14" xfId="2" applyFont="1" applyBorder="1" applyAlignment="1">
      <alignment horizontal="center" vertical="center" readingOrder="1"/>
    </xf>
    <xf numFmtId="9" fontId="99" fillId="0" borderId="29" xfId="2" applyFont="1" applyFill="1" applyBorder="1" applyAlignment="1">
      <alignment horizontal="center" vertical="center" readingOrder="1"/>
    </xf>
    <xf numFmtId="9" fontId="99" fillId="0" borderId="89" xfId="2" applyFont="1" applyFill="1" applyBorder="1" applyAlignment="1">
      <alignment horizontal="center" vertical="center" readingOrder="1"/>
    </xf>
    <xf numFmtId="0" fontId="155" fillId="48" borderId="25" xfId="2" applyNumberFormat="1" applyFont="1" applyFill="1" applyBorder="1" applyAlignment="1">
      <alignment horizontal="center" vertical="center" readingOrder="1"/>
    </xf>
    <xf numFmtId="0" fontId="172" fillId="0" borderId="0" xfId="0" applyFont="1" applyAlignment="1">
      <alignment horizontal="center" vertical="top" readingOrder="1"/>
    </xf>
    <xf numFmtId="0" fontId="155" fillId="48" borderId="24" xfId="0" applyFont="1" applyFill="1" applyBorder="1" applyAlignment="1">
      <alignment horizontal="left" vertical="center" wrapText="1" readingOrder="1"/>
    </xf>
    <xf numFmtId="0" fontId="111" fillId="0" borderId="30" xfId="0" applyFont="1" applyBorder="1" applyAlignment="1">
      <alignment horizontal="left" vertical="center" wrapText="1" readingOrder="1"/>
    </xf>
    <xf numFmtId="178" fontId="111" fillId="0" borderId="7" xfId="0" applyNumberFormat="1" applyFont="1" applyBorder="1" applyAlignment="1">
      <alignment horizontal="right" vertical="center" readingOrder="1"/>
    </xf>
    <xf numFmtId="9" fontId="111" fillId="0" borderId="7" xfId="2" applyFont="1" applyFill="1" applyBorder="1" applyAlignment="1">
      <alignment horizontal="center" vertical="center" readingOrder="1"/>
    </xf>
    <xf numFmtId="9" fontId="111" fillId="0" borderId="11" xfId="2" applyFont="1" applyFill="1" applyBorder="1" applyAlignment="1">
      <alignment horizontal="center" vertical="center" readingOrder="1"/>
    </xf>
    <xf numFmtId="0" fontId="111" fillId="0" borderId="60" xfId="0" applyFont="1" applyBorder="1" applyAlignment="1">
      <alignment horizontal="left" vertical="center" wrapText="1" readingOrder="1"/>
    </xf>
    <xf numFmtId="178" fontId="111" fillId="0" borderId="5" xfId="0" applyNumberFormat="1" applyFont="1" applyBorder="1" applyAlignment="1">
      <alignment horizontal="right" vertical="center" readingOrder="1"/>
    </xf>
    <xf numFmtId="9" fontId="111" fillId="0" borderId="5" xfId="2" applyFont="1" applyFill="1" applyBorder="1" applyAlignment="1">
      <alignment horizontal="center" vertical="center" readingOrder="1"/>
    </xf>
    <xf numFmtId="9" fontId="111" fillId="0" borderId="8" xfId="2" applyFont="1" applyFill="1" applyBorder="1" applyAlignment="1">
      <alignment horizontal="center" vertical="center" readingOrder="1"/>
    </xf>
    <xf numFmtId="1" fontId="172" fillId="0" borderId="7" xfId="0" applyNumberFormat="1" applyFont="1" applyBorder="1" applyAlignment="1">
      <alignment horizontal="center" vertical="center" wrapText="1"/>
    </xf>
    <xf numFmtId="1" fontId="172" fillId="0" borderId="11" xfId="0" applyNumberFormat="1" applyFont="1" applyBorder="1" applyAlignment="1">
      <alignment horizontal="center" vertical="center" wrapText="1"/>
    </xf>
    <xf numFmtId="0" fontId="183" fillId="4" borderId="51" xfId="0" applyFont="1" applyFill="1" applyBorder="1" applyAlignment="1">
      <alignment vertical="center" wrapText="1" readingOrder="1"/>
    </xf>
    <xf numFmtId="1" fontId="172" fillId="0" borderId="4" xfId="0" applyNumberFormat="1" applyFont="1" applyBorder="1" applyAlignment="1">
      <alignment horizontal="center" vertical="center" wrapText="1"/>
    </xf>
    <xf numFmtId="0" fontId="183" fillId="4" borderId="10" xfId="0" applyFont="1" applyFill="1" applyBorder="1" applyAlignment="1">
      <alignment vertical="center" wrapText="1" readingOrder="1"/>
    </xf>
    <xf numFmtId="1" fontId="172" fillId="4" borderId="7" xfId="0" applyNumberFormat="1" applyFont="1" applyFill="1" applyBorder="1" applyAlignment="1">
      <alignment horizontal="center" vertical="center" wrapText="1"/>
    </xf>
    <xf numFmtId="1" fontId="172" fillId="4" borderId="4" xfId="0" applyNumberFormat="1" applyFont="1" applyFill="1" applyBorder="1" applyAlignment="1">
      <alignment horizontal="center" vertical="center" wrapText="1"/>
    </xf>
    <xf numFmtId="0" fontId="183" fillId="4" borderId="10" xfId="0" applyFont="1" applyFill="1" applyBorder="1" applyAlignment="1">
      <alignment horizontal="left" vertical="center" wrapText="1" readingOrder="1"/>
    </xf>
    <xf numFmtId="0" fontId="99" fillId="4" borderId="4" xfId="0" applyFont="1" applyFill="1" applyBorder="1" applyAlignment="1">
      <alignment horizontal="left" vertical="center" wrapText="1" readingOrder="1"/>
    </xf>
    <xf numFmtId="1" fontId="119" fillId="0" borderId="36" xfId="0" applyNumberFormat="1" applyFont="1" applyBorder="1" applyAlignment="1">
      <alignment horizontal="center" vertical="center" wrapText="1" readingOrder="1"/>
    </xf>
    <xf numFmtId="0" fontId="183" fillId="4" borderId="77" xfId="0" applyFont="1" applyFill="1" applyBorder="1" applyAlignment="1">
      <alignment horizontal="left" vertical="center" wrapText="1" readingOrder="1"/>
    </xf>
    <xf numFmtId="1" fontId="119" fillId="0" borderId="32" xfId="0" applyNumberFormat="1" applyFont="1" applyBorder="1" applyAlignment="1">
      <alignment horizontal="center" vertical="center" wrapText="1" readingOrder="1"/>
    </xf>
    <xf numFmtId="0" fontId="183" fillId="4" borderId="4" xfId="0" applyFont="1" applyFill="1" applyBorder="1" applyAlignment="1">
      <alignment horizontal="left" vertical="center" wrapText="1" readingOrder="1"/>
    </xf>
    <xf numFmtId="1" fontId="172" fillId="0" borderId="3" xfId="0" applyNumberFormat="1" applyFont="1" applyBorder="1" applyAlignment="1">
      <alignment horizontal="center" vertical="center" wrapText="1"/>
    </xf>
    <xf numFmtId="0" fontId="99" fillId="4" borderId="10" xfId="0" applyFont="1" applyFill="1" applyBorder="1" applyAlignment="1">
      <alignment vertical="center" wrapText="1" readingOrder="1"/>
    </xf>
    <xf numFmtId="0" fontId="119" fillId="4" borderId="32" xfId="0" applyFont="1" applyFill="1" applyBorder="1" applyAlignment="1">
      <alignment vertical="center" wrapText="1" readingOrder="1"/>
    </xf>
    <xf numFmtId="1" fontId="172" fillId="4" borderId="3" xfId="0" applyNumberFormat="1" applyFont="1" applyFill="1" applyBorder="1" applyAlignment="1">
      <alignment horizontal="center" vertical="center" wrapText="1"/>
    </xf>
    <xf numFmtId="0" fontId="183" fillId="4" borderId="4" xfId="0" applyFont="1" applyFill="1" applyBorder="1" applyAlignment="1">
      <alignment vertical="center" wrapText="1" readingOrder="1"/>
    </xf>
    <xf numFmtId="0" fontId="99" fillId="4" borderId="77" xfId="0" applyFont="1" applyFill="1" applyBorder="1" applyAlignment="1">
      <alignment vertical="center" wrapText="1" readingOrder="1"/>
    </xf>
    <xf numFmtId="0" fontId="183" fillId="4" borderId="11" xfId="0" applyFont="1" applyFill="1" applyBorder="1" applyAlignment="1">
      <alignment horizontal="left" vertical="center" wrapText="1" readingOrder="1"/>
    </xf>
    <xf numFmtId="0" fontId="99" fillId="0" borderId="3" xfId="3" applyFont="1" applyBorder="1" applyAlignment="1">
      <alignment vertical="center" wrapText="1" readingOrder="1"/>
    </xf>
    <xf numFmtId="0" fontId="99" fillId="4" borderId="9" xfId="0" applyFont="1" applyFill="1" applyBorder="1" applyAlignment="1">
      <alignment vertical="center" wrapText="1" readingOrder="1"/>
    </xf>
    <xf numFmtId="0" fontId="99" fillId="4" borderId="37" xfId="0" applyFont="1" applyFill="1" applyBorder="1" applyAlignment="1">
      <alignment vertical="center" wrapText="1" readingOrder="1"/>
    </xf>
    <xf numFmtId="0" fontId="99" fillId="0" borderId="77" xfId="0" applyFont="1" applyBorder="1" applyAlignment="1">
      <alignment vertical="center" wrapText="1" readingOrder="1"/>
    </xf>
    <xf numFmtId="0" fontId="99" fillId="0" borderId="4" xfId="0" applyFont="1" applyBorder="1" applyAlignment="1">
      <alignment vertical="center" wrapText="1" readingOrder="1"/>
    </xf>
    <xf numFmtId="0" fontId="172" fillId="0" borderId="0" xfId="0" applyFont="1" applyAlignment="1">
      <alignment vertical="center" wrapText="1"/>
    </xf>
    <xf numFmtId="0" fontId="93" fillId="0" borderId="0" xfId="0" applyFont="1" applyAlignment="1">
      <alignment horizontal="left" vertical="center" wrapText="1"/>
    </xf>
    <xf numFmtId="178" fontId="93" fillId="0" borderId="0" xfId="0" applyNumberFormat="1" applyFont="1"/>
    <xf numFmtId="0" fontId="93" fillId="0" borderId="0" xfId="0" applyFont="1"/>
    <xf numFmtId="0" fontId="93" fillId="0" borderId="0" xfId="0" applyFont="1" applyAlignment="1">
      <alignment horizontal="center" vertical="center" wrapText="1"/>
    </xf>
    <xf numFmtId="3" fontId="93" fillId="0" borderId="0" xfId="0" applyNumberFormat="1" applyFont="1"/>
    <xf numFmtId="1" fontId="93" fillId="0" borderId="0" xfId="0" applyNumberFormat="1" applyFont="1"/>
    <xf numFmtId="179" fontId="176" fillId="0" borderId="0" xfId="0" applyNumberFormat="1" applyFont="1"/>
    <xf numFmtId="179" fontId="93" fillId="0" borderId="0" xfId="0" applyNumberFormat="1" applyFont="1"/>
    <xf numFmtId="179" fontId="174" fillId="0" borderId="0" xfId="0" applyNumberFormat="1" applyFont="1"/>
    <xf numFmtId="0" fontId="93" fillId="0" borderId="0" xfId="0" applyFont="1" applyAlignment="1">
      <alignment horizontal="center"/>
    </xf>
    <xf numFmtId="43" fontId="93" fillId="0" borderId="0" xfId="1" applyFont="1" applyFill="1" applyAlignment="1"/>
    <xf numFmtId="0" fontId="176" fillId="0" borderId="0" xfId="0" applyFont="1"/>
    <xf numFmtId="0" fontId="174" fillId="0" borderId="0" xfId="0" applyFont="1"/>
    <xf numFmtId="43" fontId="93" fillId="0" borderId="0" xfId="1" applyFont="1" applyAlignment="1"/>
    <xf numFmtId="0" fontId="99" fillId="0" borderId="3" xfId="0" applyFont="1" applyBorder="1" applyAlignment="1">
      <alignment horizontal="center" vertical="center" readingOrder="1"/>
    </xf>
    <xf numFmtId="0" fontId="99" fillId="4" borderId="3" xfId="0" applyFont="1" applyFill="1" applyBorder="1" applyAlignment="1">
      <alignment horizontal="center" vertical="center" readingOrder="1"/>
    </xf>
    <xf numFmtId="0" fontId="99" fillId="4" borderId="8" xfId="0" applyFont="1" applyFill="1" applyBorder="1" applyAlignment="1">
      <alignment horizontal="center" vertical="center" readingOrder="1"/>
    </xf>
    <xf numFmtId="0" fontId="99" fillId="4" borderId="7" xfId="0" applyFont="1" applyFill="1" applyBorder="1" applyAlignment="1">
      <alignment horizontal="center" vertical="center" readingOrder="1"/>
    </xf>
    <xf numFmtId="0" fontId="183" fillId="4" borderId="3" xfId="0" applyFont="1" applyFill="1" applyBorder="1" applyAlignment="1">
      <alignment horizontal="center" vertical="center" readingOrder="1"/>
    </xf>
    <xf numFmtId="0" fontId="99" fillId="0" borderId="51" xfId="0" applyFont="1" applyBorder="1" applyAlignment="1">
      <alignment horizontal="center" vertical="center" readingOrder="1"/>
    </xf>
    <xf numFmtId="0" fontId="99" fillId="0" borderId="10" xfId="0" applyFont="1" applyBorder="1" applyAlignment="1">
      <alignment horizontal="center" vertical="center" readingOrder="1"/>
    </xf>
    <xf numFmtId="0" fontId="99" fillId="4" borderId="63" xfId="0" applyFont="1" applyFill="1" applyBorder="1" applyAlignment="1">
      <alignment horizontal="center" vertical="center" readingOrder="1"/>
    </xf>
    <xf numFmtId="0" fontId="99" fillId="0" borderId="3" xfId="0" applyFont="1" applyBorder="1" applyAlignment="1">
      <alignment horizontal="center" vertical="center" wrapText="1" readingOrder="1"/>
    </xf>
    <xf numFmtId="0" fontId="183" fillId="4" borderId="3" xfId="0" applyFont="1" applyFill="1" applyBorder="1" applyAlignment="1">
      <alignment horizontal="center" vertical="center" wrapText="1" readingOrder="1"/>
    </xf>
    <xf numFmtId="0" fontId="99" fillId="0" borderId="7" xfId="0" applyFont="1" applyBorder="1" applyAlignment="1">
      <alignment horizontal="center" vertical="center" readingOrder="1"/>
    </xf>
    <xf numFmtId="0" fontId="99" fillId="4" borderId="10" xfId="0" applyFont="1" applyFill="1" applyBorder="1" applyAlignment="1">
      <alignment horizontal="center" vertical="center" wrapText="1" readingOrder="1"/>
    </xf>
    <xf numFmtId="0" fontId="99" fillId="4" borderId="29" xfId="0" applyFont="1" applyFill="1" applyBorder="1" applyAlignment="1">
      <alignment horizontal="center" vertical="center" readingOrder="1"/>
    </xf>
    <xf numFmtId="0" fontId="93" fillId="0" borderId="0" xfId="0" applyFont="1" applyAlignment="1">
      <alignment horizontal="center" vertical="top" readingOrder="1"/>
    </xf>
    <xf numFmtId="0" fontId="122" fillId="4" borderId="0" xfId="0" applyFont="1" applyFill="1" applyAlignment="1">
      <alignment horizontal="center"/>
    </xf>
    <xf numFmtId="0" fontId="110" fillId="4" borderId="0" xfId="0" applyFont="1" applyFill="1" applyAlignment="1">
      <alignment horizontal="center"/>
    </xf>
    <xf numFmtId="179" fontId="99" fillId="4" borderId="3" xfId="0" applyNumberFormat="1" applyFont="1" applyFill="1" applyBorder="1" applyAlignment="1">
      <alignment horizontal="center" vertical="center" wrapText="1" readingOrder="1"/>
    </xf>
    <xf numFmtId="179" fontId="99" fillId="4" borderId="3" xfId="0" applyNumberFormat="1" applyFont="1" applyFill="1" applyBorder="1" applyAlignment="1">
      <alignment horizontal="left" vertical="center" wrapText="1" readingOrder="1"/>
    </xf>
    <xf numFmtId="179" fontId="99" fillId="4" borderId="3" xfId="0" applyNumberFormat="1" applyFont="1" applyFill="1" applyBorder="1" applyAlignment="1">
      <alignment horizontal="right" vertical="center" wrapText="1" readingOrder="1"/>
    </xf>
    <xf numFmtId="1" fontId="99" fillId="0" borderId="30" xfId="0" applyNumberFormat="1" applyFont="1" applyBorder="1" applyAlignment="1">
      <alignment horizontal="center" vertical="center" wrapText="1" readingOrder="1"/>
    </xf>
    <xf numFmtId="1" fontId="99" fillId="0" borderId="32" xfId="0" applyNumberFormat="1" applyFont="1" applyBorder="1" applyAlignment="1">
      <alignment horizontal="center" vertical="center" wrapText="1" readingOrder="1"/>
    </xf>
    <xf numFmtId="178" fontId="110" fillId="58" borderId="51" xfId="0" applyNumberFormat="1" applyFont="1" applyFill="1" applyBorder="1" applyAlignment="1">
      <alignment horizontal="right" vertical="center" readingOrder="1"/>
    </xf>
    <xf numFmtId="0" fontId="155" fillId="48" borderId="5" xfId="4" applyFont="1" applyFill="1" applyBorder="1" applyAlignment="1">
      <alignment horizontal="center" vertical="center" wrapText="1" readingOrder="1"/>
    </xf>
    <xf numFmtId="9" fontId="155" fillId="48" borderId="78" xfId="2" applyFont="1" applyFill="1" applyBorder="1" applyAlignment="1">
      <alignment horizontal="center" vertical="center" readingOrder="1"/>
    </xf>
    <xf numFmtId="178" fontId="96" fillId="0" borderId="92" xfId="0" applyNumberFormat="1" applyFont="1" applyBorder="1" applyAlignment="1">
      <alignment vertical="center" wrapText="1" readingOrder="1"/>
    </xf>
    <xf numFmtId="178" fontId="96" fillId="0" borderId="53" xfId="0" applyNumberFormat="1" applyFont="1" applyBorder="1" applyAlignment="1">
      <alignment vertical="center" wrapText="1" readingOrder="1"/>
    </xf>
    <xf numFmtId="178" fontId="109" fillId="2" borderId="53" xfId="0" applyNumberFormat="1" applyFont="1" applyFill="1" applyBorder="1" applyAlignment="1">
      <alignment vertical="center" wrapText="1" readingOrder="1"/>
    </xf>
    <xf numFmtId="178" fontId="157" fillId="49" borderId="53" xfId="0" applyNumberFormat="1" applyFont="1" applyFill="1" applyBorder="1" applyAlignment="1">
      <alignment vertical="center" wrapText="1" readingOrder="1"/>
    </xf>
    <xf numFmtId="178" fontId="157" fillId="50" borderId="91" xfId="0" applyNumberFormat="1" applyFont="1" applyFill="1" applyBorder="1" applyAlignment="1">
      <alignment vertical="center" wrapText="1" readingOrder="1"/>
    </xf>
    <xf numFmtId="0" fontId="155" fillId="48" borderId="29" xfId="4" applyFont="1" applyFill="1" applyBorder="1" applyAlignment="1">
      <alignment horizontal="center" vertical="center" wrapText="1" readingOrder="1"/>
    </xf>
    <xf numFmtId="0" fontId="155" fillId="48" borderId="93" xfId="0" applyFont="1" applyFill="1" applyBorder="1" applyAlignment="1">
      <alignment horizontal="center" vertical="center" wrapText="1" readingOrder="1"/>
    </xf>
    <xf numFmtId="172" fontId="96" fillId="0" borderId="33" xfId="2" applyNumberFormat="1" applyFont="1" applyBorder="1" applyAlignment="1">
      <alignment horizontal="center" vertical="center" wrapText="1" readingOrder="1"/>
    </xf>
    <xf numFmtId="172" fontId="109" fillId="2" borderId="33" xfId="2" applyNumberFormat="1" applyFont="1" applyFill="1" applyBorder="1" applyAlignment="1">
      <alignment horizontal="center" vertical="center" wrapText="1" readingOrder="1"/>
    </xf>
    <xf numFmtId="172" fontId="157" fillId="49" borderId="33" xfId="2" applyNumberFormat="1" applyFont="1" applyFill="1" applyBorder="1" applyAlignment="1">
      <alignment horizontal="center" vertical="center" wrapText="1" readingOrder="1"/>
    </xf>
    <xf numFmtId="172" fontId="157" fillId="50" borderId="41" xfId="2" applyNumberFormat="1" applyFont="1" applyFill="1" applyBorder="1" applyAlignment="1">
      <alignment horizontal="center" vertical="center" wrapText="1" readingOrder="1"/>
    </xf>
    <xf numFmtId="178" fontId="155" fillId="48" borderId="3" xfId="1" applyNumberFormat="1" applyFont="1" applyFill="1" applyBorder="1" applyAlignment="1">
      <alignment horizontal="center" vertical="center" readingOrder="1"/>
    </xf>
    <xf numFmtId="0" fontId="99" fillId="3" borderId="3" xfId="0" applyFont="1" applyFill="1" applyBorder="1" applyAlignment="1">
      <alignment horizontal="center" vertical="center" readingOrder="1"/>
    </xf>
    <xf numFmtId="9" fontId="130" fillId="57" borderId="3" xfId="7" applyFont="1" applyFill="1" applyBorder="1" applyAlignment="1">
      <alignment horizontal="center" vertical="center" wrapText="1" readingOrder="1"/>
    </xf>
    <xf numFmtId="9" fontId="126" fillId="57" borderId="3" xfId="7" applyFont="1" applyFill="1" applyBorder="1" applyAlignment="1">
      <alignment horizontal="center" vertical="center" wrapText="1" readingOrder="1"/>
    </xf>
    <xf numFmtId="9" fontId="126" fillId="52" borderId="3" xfId="7" applyFont="1" applyFill="1" applyBorder="1" applyAlignment="1">
      <alignment horizontal="center" vertical="center" wrapText="1" readingOrder="1"/>
    </xf>
    <xf numFmtId="9" fontId="130" fillId="47" borderId="3" xfId="7" applyFont="1" applyFill="1" applyBorder="1" applyAlignment="1">
      <alignment horizontal="center" vertical="center" wrapText="1" readingOrder="1"/>
    </xf>
    <xf numFmtId="9" fontId="126" fillId="50" borderId="3" xfId="7" applyFont="1" applyFill="1" applyBorder="1" applyAlignment="1">
      <alignment horizontal="center" vertical="center" wrapText="1" readingOrder="1"/>
    </xf>
    <xf numFmtId="9" fontId="126" fillId="0" borderId="3" xfId="2" applyFont="1" applyFill="1" applyBorder="1" applyAlignment="1">
      <alignment horizontal="center" vertical="center" wrapText="1" readingOrder="1"/>
    </xf>
    <xf numFmtId="9" fontId="126" fillId="42" borderId="3" xfId="7" applyFont="1" applyFill="1" applyBorder="1" applyAlignment="1">
      <alignment horizontal="center" vertical="center" wrapText="1" readingOrder="1"/>
    </xf>
    <xf numFmtId="9" fontId="125" fillId="3" borderId="3" xfId="7" applyFont="1" applyFill="1" applyBorder="1" applyAlignment="1">
      <alignment horizontal="center" vertical="center" wrapText="1" readingOrder="1"/>
    </xf>
    <xf numFmtId="9" fontId="130" fillId="57" borderId="31" xfId="7" applyFont="1" applyFill="1" applyBorder="1" applyAlignment="1">
      <alignment horizontal="center" vertical="center" wrapText="1" readingOrder="1"/>
    </xf>
    <xf numFmtId="9" fontId="125" fillId="3" borderId="34" xfId="7" applyFont="1" applyFill="1" applyBorder="1" applyAlignment="1">
      <alignment horizontal="center" vertical="center" wrapText="1" readingOrder="1"/>
    </xf>
    <xf numFmtId="9" fontId="130" fillId="57" borderId="26" xfId="7" applyFont="1" applyFill="1" applyBorder="1" applyAlignment="1">
      <alignment horizontal="center" vertical="center" wrapText="1" readingOrder="1"/>
    </xf>
    <xf numFmtId="9" fontId="130" fillId="57" borderId="78" xfId="7" applyFont="1" applyFill="1" applyBorder="1" applyAlignment="1">
      <alignment horizontal="center" vertical="center" wrapText="1" readingOrder="1"/>
    </xf>
    <xf numFmtId="9" fontId="99" fillId="4" borderId="4" xfId="2" applyFont="1" applyFill="1" applyBorder="1" applyAlignment="1">
      <alignment horizontal="center" vertical="center" readingOrder="1"/>
    </xf>
    <xf numFmtId="9" fontId="99" fillId="4" borderId="3" xfId="2" applyFont="1" applyFill="1" applyBorder="1" applyAlignment="1">
      <alignment horizontal="right" vertical="center" readingOrder="1"/>
    </xf>
    <xf numFmtId="178" fontId="0" fillId="4" borderId="0" xfId="0" applyNumberFormat="1" applyFill="1"/>
    <xf numFmtId="15" fontId="185" fillId="3" borderId="0" xfId="0" applyNumberFormat="1" applyFont="1" applyFill="1" applyAlignment="1">
      <alignment vertical="center" readingOrder="1"/>
    </xf>
    <xf numFmtId="0" fontId="186" fillId="3" borderId="29" xfId="0" applyFont="1" applyFill="1" applyBorder="1" applyAlignment="1">
      <alignment horizontal="center" vertical="center" wrapText="1" readingOrder="1"/>
    </xf>
    <xf numFmtId="9" fontId="186" fillId="3" borderId="29" xfId="2" applyFont="1" applyFill="1" applyBorder="1" applyAlignment="1">
      <alignment horizontal="center" vertical="center" wrapText="1" readingOrder="1"/>
    </xf>
    <xf numFmtId="179" fontId="187" fillId="3" borderId="3" xfId="0" applyNumberFormat="1" applyFont="1" applyFill="1" applyBorder="1" applyAlignment="1">
      <alignment horizontal="right" vertical="center" readingOrder="1"/>
    </xf>
    <xf numFmtId="9" fontId="187" fillId="3" borderId="3" xfId="2" applyFont="1" applyFill="1" applyBorder="1" applyAlignment="1">
      <alignment horizontal="center" vertical="center" readingOrder="1"/>
    </xf>
    <xf numFmtId="178" fontId="187" fillId="3" borderId="3" xfId="0" applyNumberFormat="1" applyFont="1" applyFill="1" applyBorder="1" applyAlignment="1">
      <alignment horizontal="right" vertical="center" readingOrder="1"/>
    </xf>
    <xf numFmtId="179" fontId="186" fillId="3" borderId="3" xfId="0" applyNumberFormat="1" applyFont="1" applyFill="1" applyBorder="1" applyAlignment="1">
      <alignment horizontal="right" vertical="center" readingOrder="1"/>
    </xf>
    <xf numFmtId="9" fontId="186" fillId="3" borderId="3" xfId="2" applyFont="1" applyFill="1" applyBorder="1" applyAlignment="1">
      <alignment horizontal="center" vertical="center" readingOrder="1"/>
    </xf>
    <xf numFmtId="178" fontId="186" fillId="3" borderId="3" xfId="0" applyNumberFormat="1" applyFont="1" applyFill="1" applyBorder="1" applyAlignment="1">
      <alignment horizontal="right" vertical="center" readingOrder="1"/>
    </xf>
    <xf numFmtId="179" fontId="186" fillId="3" borderId="40" xfId="0" applyNumberFormat="1" applyFont="1" applyFill="1" applyBorder="1" applyAlignment="1">
      <alignment horizontal="right" vertical="center" readingOrder="1"/>
    </xf>
    <xf numFmtId="9" fontId="186" fillId="3" borderId="40" xfId="2" applyFont="1" applyFill="1" applyBorder="1" applyAlignment="1">
      <alignment horizontal="center" vertical="center" readingOrder="1"/>
    </xf>
    <xf numFmtId="178" fontId="186" fillId="3" borderId="40" xfId="0" applyNumberFormat="1" applyFont="1" applyFill="1" applyBorder="1" applyAlignment="1">
      <alignment horizontal="right" vertical="center" readingOrder="1"/>
    </xf>
    <xf numFmtId="179" fontId="187" fillId="3" borderId="7" xfId="0" applyNumberFormat="1" applyFont="1" applyFill="1" applyBorder="1" applyAlignment="1">
      <alignment horizontal="right" vertical="center" readingOrder="1"/>
    </xf>
    <xf numFmtId="9" fontId="187" fillId="3" borderId="7" xfId="2" applyFont="1" applyFill="1" applyBorder="1" applyAlignment="1">
      <alignment horizontal="center" vertical="center" readingOrder="1"/>
    </xf>
    <xf numFmtId="178" fontId="187" fillId="3" borderId="7" xfId="0" applyNumberFormat="1" applyFont="1" applyFill="1" applyBorder="1" applyAlignment="1">
      <alignment horizontal="right" vertical="center" readingOrder="1"/>
    </xf>
    <xf numFmtId="179" fontId="186" fillId="3" borderId="5" xfId="0" applyNumberFormat="1" applyFont="1" applyFill="1" applyBorder="1" applyAlignment="1">
      <alignment horizontal="right" vertical="center" readingOrder="1"/>
    </xf>
    <xf numFmtId="9" fontId="186" fillId="3" borderId="5" xfId="2" applyFont="1" applyFill="1" applyBorder="1" applyAlignment="1">
      <alignment horizontal="center" vertical="center" readingOrder="1"/>
    </xf>
    <xf numFmtId="178" fontId="186" fillId="3" borderId="5" xfId="0" applyNumberFormat="1" applyFont="1" applyFill="1" applyBorder="1" applyAlignment="1">
      <alignment horizontal="right" vertical="center" readingOrder="1"/>
    </xf>
    <xf numFmtId="178" fontId="186" fillId="3" borderId="25" xfId="0" applyNumberFormat="1" applyFont="1" applyFill="1" applyBorder="1" applyAlignment="1">
      <alignment horizontal="right" vertical="center" readingOrder="1"/>
    </xf>
    <xf numFmtId="179" fontId="186" fillId="3" borderId="25" xfId="0" applyNumberFormat="1" applyFont="1" applyFill="1" applyBorder="1" applyAlignment="1">
      <alignment horizontal="right" vertical="center" readingOrder="1"/>
    </xf>
    <xf numFmtId="9" fontId="186" fillId="3" borderId="25" xfId="2" applyFont="1" applyFill="1" applyBorder="1" applyAlignment="1">
      <alignment horizontal="center" vertical="center" readingOrder="1"/>
    </xf>
    <xf numFmtId="179" fontId="186" fillId="3" borderId="29" xfId="0" applyNumberFormat="1" applyFont="1" applyFill="1" applyBorder="1" applyAlignment="1">
      <alignment horizontal="right" vertical="center" readingOrder="1"/>
    </xf>
    <xf numFmtId="9" fontId="186" fillId="3" borderId="29" xfId="2" applyFont="1" applyFill="1" applyBorder="1" applyAlignment="1">
      <alignment horizontal="center" vertical="center" readingOrder="1"/>
    </xf>
    <xf numFmtId="178" fontId="186" fillId="3" borderId="29" xfId="0" applyNumberFormat="1" applyFont="1" applyFill="1" applyBorder="1" applyAlignment="1">
      <alignment horizontal="right" vertical="center" readingOrder="1"/>
    </xf>
    <xf numFmtId="178" fontId="186" fillId="3" borderId="0" xfId="0" applyNumberFormat="1" applyFont="1" applyFill="1" applyAlignment="1">
      <alignment horizontal="right" vertical="center" readingOrder="1"/>
    </xf>
    <xf numFmtId="0" fontId="186" fillId="3" borderId="3" xfId="0" applyFont="1" applyFill="1" applyBorder="1" applyAlignment="1">
      <alignment horizontal="center" vertical="center" wrapText="1" readingOrder="1"/>
    </xf>
    <xf numFmtId="9" fontId="186" fillId="3" borderId="3" xfId="2" applyFont="1" applyFill="1" applyBorder="1" applyAlignment="1">
      <alignment horizontal="center" vertical="center" wrapText="1" readingOrder="1"/>
    </xf>
    <xf numFmtId="179" fontId="186" fillId="3" borderId="43" xfId="0" applyNumberFormat="1" applyFont="1" applyFill="1" applyBorder="1" applyAlignment="1">
      <alignment horizontal="right" vertical="center" readingOrder="1"/>
    </xf>
    <xf numFmtId="9" fontId="186" fillId="3" borderId="43" xfId="2" applyFont="1" applyFill="1" applyBorder="1" applyAlignment="1">
      <alignment horizontal="center" vertical="center" readingOrder="1"/>
    </xf>
    <xf numFmtId="178" fontId="186" fillId="3" borderId="43" xfId="0" applyNumberFormat="1" applyFont="1" applyFill="1" applyBorder="1" applyAlignment="1">
      <alignment horizontal="right" vertical="center" readingOrder="1"/>
    </xf>
    <xf numFmtId="0" fontId="186" fillId="3" borderId="25" xfId="0" applyFont="1" applyFill="1" applyBorder="1" applyAlignment="1">
      <alignment horizontal="center" vertical="center" readingOrder="1"/>
    </xf>
    <xf numFmtId="179" fontId="187" fillId="3" borderId="37" xfId="0" applyNumberFormat="1" applyFont="1" applyFill="1" applyBorder="1" applyAlignment="1">
      <alignment horizontal="right" vertical="center" readingOrder="1"/>
    </xf>
    <xf numFmtId="9" fontId="187" fillId="3" borderId="37" xfId="2" applyFont="1" applyFill="1" applyBorder="1" applyAlignment="1">
      <alignment horizontal="center" vertical="center" readingOrder="1"/>
    </xf>
    <xf numFmtId="178" fontId="187" fillId="3" borderId="37" xfId="0" applyNumberFormat="1" applyFont="1" applyFill="1" applyBorder="1" applyAlignment="1">
      <alignment horizontal="right" vertical="center" readingOrder="1"/>
    </xf>
    <xf numFmtId="0" fontId="187" fillId="3" borderId="0" xfId="0" applyFont="1" applyFill="1" applyAlignment="1">
      <alignment horizontal="left" vertical="top" readingOrder="1"/>
    </xf>
    <xf numFmtId="179" fontId="187" fillId="3" borderId="5" xfId="0" applyNumberFormat="1" applyFont="1" applyFill="1" applyBorder="1" applyAlignment="1">
      <alignment horizontal="right" vertical="center" readingOrder="1"/>
    </xf>
    <xf numFmtId="0" fontId="186" fillId="3" borderId="25" xfId="0" applyFont="1" applyFill="1" applyBorder="1" applyAlignment="1">
      <alignment horizontal="center" vertical="center" wrapText="1" readingOrder="1"/>
    </xf>
    <xf numFmtId="9" fontId="186" fillId="3" borderId="25" xfId="2" applyFont="1" applyFill="1" applyBorder="1" applyAlignment="1">
      <alignment horizontal="center" vertical="center" wrapText="1" readingOrder="1"/>
    </xf>
    <xf numFmtId="179" fontId="186" fillId="3" borderId="6" xfId="0" applyNumberFormat="1" applyFont="1" applyFill="1" applyBorder="1" applyAlignment="1">
      <alignment horizontal="right" vertical="center" readingOrder="1"/>
    </xf>
    <xf numFmtId="178" fontId="186" fillId="3" borderId="6" xfId="0" applyNumberFormat="1" applyFont="1" applyFill="1" applyBorder="1" applyAlignment="1">
      <alignment horizontal="right" vertical="center" readingOrder="1"/>
    </xf>
    <xf numFmtId="179" fontId="187" fillId="3" borderId="3" xfId="0" applyNumberFormat="1" applyFont="1" applyFill="1" applyBorder="1" applyAlignment="1">
      <alignment horizontal="center" vertical="center" readingOrder="1"/>
    </xf>
    <xf numFmtId="179" fontId="186" fillId="3" borderId="43" xfId="0" applyNumberFormat="1" applyFont="1" applyFill="1" applyBorder="1" applyAlignment="1">
      <alignment horizontal="center" vertical="center" readingOrder="1"/>
    </xf>
    <xf numFmtId="179" fontId="186" fillId="3" borderId="3" xfId="2" applyNumberFormat="1" applyFont="1" applyFill="1" applyBorder="1" applyAlignment="1">
      <alignment horizontal="right" vertical="center" readingOrder="1"/>
    </xf>
    <xf numFmtId="179" fontId="186" fillId="3" borderId="5" xfId="2" applyNumberFormat="1" applyFont="1" applyFill="1" applyBorder="1" applyAlignment="1">
      <alignment horizontal="right" vertical="center" readingOrder="1"/>
    </xf>
    <xf numFmtId="43" fontId="186" fillId="3" borderId="3" xfId="1" applyFont="1" applyFill="1" applyBorder="1" applyAlignment="1">
      <alignment horizontal="center" vertical="center" readingOrder="1"/>
    </xf>
    <xf numFmtId="179" fontId="187" fillId="3" borderId="29" xfId="0" applyNumberFormat="1" applyFont="1" applyFill="1" applyBorder="1" applyAlignment="1">
      <alignment horizontal="right" vertical="center" readingOrder="1"/>
    </xf>
    <xf numFmtId="9" fontId="187" fillId="3" borderId="29" xfId="2" applyFont="1" applyFill="1" applyBorder="1" applyAlignment="1">
      <alignment horizontal="center" vertical="center" readingOrder="1"/>
    </xf>
    <xf numFmtId="178" fontId="187" fillId="3" borderId="29" xfId="0" applyNumberFormat="1" applyFont="1" applyFill="1" applyBorder="1" applyAlignment="1">
      <alignment horizontal="right" vertical="center" readingOrder="1"/>
    </xf>
    <xf numFmtId="179" fontId="187" fillId="3" borderId="86" xfId="0" applyNumberFormat="1" applyFont="1" applyFill="1" applyBorder="1" applyAlignment="1">
      <alignment horizontal="right" vertical="center" readingOrder="1"/>
    </xf>
    <xf numFmtId="178" fontId="186" fillId="3" borderId="28" xfId="0" applyNumberFormat="1" applyFont="1" applyFill="1" applyBorder="1" applyAlignment="1">
      <alignment horizontal="right" vertical="center" readingOrder="1"/>
    </xf>
    <xf numFmtId="179" fontId="187" fillId="3" borderId="0" xfId="0" applyNumberFormat="1" applyFont="1" applyFill="1" applyAlignment="1">
      <alignment horizontal="left" vertical="top" readingOrder="1"/>
    </xf>
    <xf numFmtId="9" fontId="187" fillId="3" borderId="0" xfId="2" applyFont="1" applyFill="1" applyBorder="1" applyAlignment="1">
      <alignment horizontal="center" vertical="top" readingOrder="1"/>
    </xf>
    <xf numFmtId="178" fontId="186" fillId="3" borderId="7" xfId="0" applyNumberFormat="1" applyFont="1" applyFill="1" applyBorder="1" applyAlignment="1">
      <alignment horizontal="right" vertical="center" readingOrder="1"/>
    </xf>
    <xf numFmtId="9" fontId="186" fillId="3" borderId="7" xfId="2" applyFont="1" applyFill="1" applyBorder="1" applyAlignment="1">
      <alignment horizontal="center" vertical="center" readingOrder="1"/>
    </xf>
    <xf numFmtId="179" fontId="186" fillId="3" borderId="7" xfId="0" applyNumberFormat="1" applyFont="1" applyFill="1" applyBorder="1" applyAlignment="1">
      <alignment horizontal="right" vertical="center" readingOrder="1"/>
    </xf>
    <xf numFmtId="179" fontId="188" fillId="3" borderId="0" xfId="0" applyNumberFormat="1" applyFont="1" applyFill="1" applyAlignment="1">
      <alignment horizontal="left" vertical="top" readingOrder="1"/>
    </xf>
    <xf numFmtId="0" fontId="188" fillId="3" borderId="0" xfId="0" applyFont="1" applyFill="1" applyAlignment="1">
      <alignment horizontal="left" vertical="top" readingOrder="1"/>
    </xf>
    <xf numFmtId="3" fontId="188" fillId="3" borderId="0" xfId="0" applyNumberFormat="1" applyFont="1" applyFill="1" applyAlignment="1">
      <alignment horizontal="left" vertical="top" readingOrder="1"/>
    </xf>
    <xf numFmtId="178" fontId="189" fillId="3" borderId="56" xfId="0" applyNumberFormat="1" applyFont="1" applyFill="1" applyBorder="1" applyAlignment="1">
      <alignment horizontal="center" readingOrder="1"/>
    </xf>
    <xf numFmtId="9" fontId="189" fillId="3" borderId="56" xfId="2" applyFont="1" applyFill="1" applyBorder="1" applyAlignment="1">
      <alignment horizontal="center" readingOrder="1"/>
    </xf>
    <xf numFmtId="178" fontId="189" fillId="3" borderId="56" xfId="0" applyNumberFormat="1" applyFont="1" applyFill="1" applyBorder="1" applyAlignment="1">
      <alignment horizontal="right" readingOrder="1"/>
    </xf>
    <xf numFmtId="178" fontId="189" fillId="3" borderId="2" xfId="0" applyNumberFormat="1" applyFont="1" applyFill="1" applyBorder="1" applyAlignment="1">
      <alignment horizontal="center" readingOrder="1"/>
    </xf>
    <xf numFmtId="9" fontId="189" fillId="3" borderId="2" xfId="2" applyFont="1" applyFill="1" applyBorder="1" applyAlignment="1">
      <alignment horizontal="center" readingOrder="1"/>
    </xf>
    <xf numFmtId="178" fontId="189" fillId="3" borderId="2" xfId="0" applyNumberFormat="1" applyFont="1" applyFill="1" applyBorder="1" applyAlignment="1">
      <alignment horizontal="right" readingOrder="1"/>
    </xf>
    <xf numFmtId="0" fontId="188" fillId="3" borderId="0" xfId="0" applyFont="1" applyFill="1" applyAlignment="1">
      <alignment horizontal="center" readingOrder="1"/>
    </xf>
    <xf numFmtId="9" fontId="188" fillId="3" borderId="0" xfId="2" applyFont="1" applyFill="1" applyAlignment="1">
      <alignment horizontal="center" readingOrder="1"/>
    </xf>
    <xf numFmtId="0" fontId="188" fillId="3" borderId="0" xfId="0" applyFont="1" applyFill="1"/>
    <xf numFmtId="1" fontId="188" fillId="3" borderId="0" xfId="0" applyNumberFormat="1" applyFont="1" applyFill="1"/>
    <xf numFmtId="9" fontId="188" fillId="3" borderId="0" xfId="2" applyFont="1" applyFill="1" applyBorder="1" applyAlignment="1">
      <alignment horizontal="center"/>
    </xf>
    <xf numFmtId="179" fontId="188" fillId="3" borderId="0" xfId="0" applyNumberFormat="1" applyFont="1" applyFill="1"/>
    <xf numFmtId="43" fontId="188" fillId="3" borderId="0" xfId="0" applyNumberFormat="1" applyFont="1" applyFill="1"/>
    <xf numFmtId="178" fontId="188" fillId="3" borderId="0" xfId="0" applyNumberFormat="1" applyFont="1" applyFill="1"/>
    <xf numFmtId="0" fontId="190" fillId="3" borderId="0" xfId="0" applyFont="1" applyFill="1"/>
    <xf numFmtId="9" fontId="190" fillId="3" borderId="0" xfId="2" applyFont="1" applyFill="1" applyBorder="1" applyAlignment="1">
      <alignment horizontal="center"/>
    </xf>
    <xf numFmtId="9" fontId="190" fillId="3" borderId="0" xfId="2" applyFont="1" applyFill="1" applyAlignment="1">
      <alignment horizontal="center"/>
    </xf>
    <xf numFmtId="0" fontId="99" fillId="4" borderId="37" xfId="0" applyFont="1" applyFill="1" applyBorder="1" applyAlignment="1">
      <alignment horizontal="center" vertical="center" readingOrder="1"/>
    </xf>
    <xf numFmtId="179" fontId="187" fillId="4" borderId="37" xfId="0" applyNumberFormat="1" applyFont="1" applyFill="1" applyBorder="1" applyAlignment="1">
      <alignment horizontal="right" vertical="center" readingOrder="1"/>
    </xf>
    <xf numFmtId="9" fontId="187" fillId="4" borderId="37" xfId="2" applyFont="1" applyFill="1" applyBorder="1" applyAlignment="1">
      <alignment horizontal="center" vertical="center" readingOrder="1"/>
    </xf>
    <xf numFmtId="178" fontId="187" fillId="4" borderId="37" xfId="0" applyNumberFormat="1" applyFont="1" applyFill="1" applyBorder="1" applyAlignment="1">
      <alignment horizontal="right" vertical="center" readingOrder="1"/>
    </xf>
    <xf numFmtId="0" fontId="99" fillId="4" borderId="3" xfId="3" applyFont="1" applyFill="1" applyBorder="1" applyAlignment="1">
      <alignment horizontal="center" vertical="center" readingOrder="1"/>
    </xf>
    <xf numFmtId="9" fontId="126" fillId="42" borderId="7" xfId="7" applyFont="1" applyFill="1" applyBorder="1" applyAlignment="1">
      <alignment horizontal="center" vertical="center" wrapText="1" readingOrder="1"/>
    </xf>
    <xf numFmtId="177" fontId="165" fillId="0" borderId="0" xfId="0" applyNumberFormat="1" applyFont="1" applyAlignment="1">
      <alignment horizontal="center"/>
    </xf>
    <xf numFmtId="177" fontId="94" fillId="0" borderId="0" xfId="0" applyNumberFormat="1" applyFont="1" applyAlignment="1">
      <alignment horizontal="center" wrapText="1"/>
    </xf>
    <xf numFmtId="0" fontId="124" fillId="48" borderId="62" xfId="0" applyFont="1" applyFill="1" applyBorder="1" applyAlignment="1">
      <alignment horizontal="center" vertical="center" wrapText="1" readingOrder="1"/>
    </xf>
    <xf numFmtId="0" fontId="124" fillId="48" borderId="0" xfId="0" applyFont="1" applyFill="1" applyAlignment="1">
      <alignment horizontal="center" vertical="center" wrapText="1" readingOrder="1"/>
    </xf>
    <xf numFmtId="0" fontId="164" fillId="0" borderId="18" xfId="0" applyFont="1" applyBorder="1" applyAlignment="1">
      <alignment horizontal="left" vertical="center" wrapText="1" readingOrder="1"/>
    </xf>
    <xf numFmtId="0" fontId="164" fillId="0" borderId="19" xfId="0" applyFont="1" applyBorder="1" applyAlignment="1">
      <alignment horizontal="left" vertical="center" wrapText="1" readingOrder="1"/>
    </xf>
    <xf numFmtId="177" fontId="94" fillId="0" borderId="16" xfId="0" applyNumberFormat="1" applyFont="1" applyBorder="1" applyAlignment="1">
      <alignment horizontal="center" wrapText="1"/>
    </xf>
    <xf numFmtId="0" fontId="155" fillId="48" borderId="18" xfId="0" applyFont="1" applyFill="1" applyBorder="1" applyAlignment="1">
      <alignment horizontal="center" vertical="center" readingOrder="1"/>
    </xf>
    <xf numFmtId="0" fontId="155" fillId="48" borderId="19" xfId="0" applyFont="1" applyFill="1" applyBorder="1" applyAlignment="1">
      <alignment horizontal="center" vertical="center" readingOrder="1"/>
    </xf>
    <xf numFmtId="0" fontId="155" fillId="48" borderId="76" xfId="0" applyFont="1" applyFill="1" applyBorder="1" applyAlignment="1">
      <alignment horizontal="center" vertical="center" readingOrder="1"/>
    </xf>
    <xf numFmtId="0" fontId="155" fillId="48" borderId="21" xfId="0" applyFont="1" applyFill="1" applyBorder="1" applyAlignment="1">
      <alignment horizontal="center" vertical="center" readingOrder="1"/>
    </xf>
    <xf numFmtId="0" fontId="155" fillId="48" borderId="22" xfId="0" applyFont="1" applyFill="1" applyBorder="1" applyAlignment="1">
      <alignment horizontal="center" vertical="center" readingOrder="1"/>
    </xf>
    <xf numFmtId="0" fontId="155" fillId="48" borderId="28" xfId="0" applyFont="1" applyFill="1" applyBorder="1" applyAlignment="1">
      <alignment horizontal="center" vertical="center" readingOrder="1"/>
    </xf>
    <xf numFmtId="0" fontId="155" fillId="4" borderId="4" xfId="0" applyFont="1" applyFill="1" applyBorder="1" applyAlignment="1">
      <alignment horizontal="center" vertical="center" readingOrder="1"/>
    </xf>
    <xf numFmtId="0" fontId="155" fillId="4" borderId="9" xfId="0" applyFont="1" applyFill="1" applyBorder="1" applyAlignment="1">
      <alignment horizontal="center" vertical="center" readingOrder="1"/>
    </xf>
    <xf numFmtId="0" fontId="155" fillId="4" borderId="10" xfId="0" applyFont="1" applyFill="1" applyBorder="1" applyAlignment="1">
      <alignment horizontal="center" vertical="center" readingOrder="1"/>
    </xf>
    <xf numFmtId="0" fontId="155" fillId="48" borderId="13" xfId="0" applyFont="1" applyFill="1" applyBorder="1" applyAlignment="1">
      <alignment horizontal="center" vertical="center" readingOrder="1"/>
    </xf>
    <xf numFmtId="0" fontId="155" fillId="48" borderId="14" xfId="0" applyFont="1" applyFill="1" applyBorder="1" applyAlignment="1">
      <alignment horizontal="center" vertical="center" readingOrder="1"/>
    </xf>
    <xf numFmtId="0" fontId="155" fillId="48" borderId="86" xfId="0" applyFont="1" applyFill="1" applyBorder="1" applyAlignment="1">
      <alignment horizontal="center" vertical="center" readingOrder="1"/>
    </xf>
    <xf numFmtId="0" fontId="155" fillId="48" borderId="23" xfId="0" applyFont="1" applyFill="1" applyBorder="1" applyAlignment="1">
      <alignment horizontal="center" vertical="center" readingOrder="1"/>
    </xf>
    <xf numFmtId="179" fontId="119" fillId="49" borderId="44" xfId="0" applyNumberFormat="1" applyFont="1" applyFill="1" applyBorder="1" applyAlignment="1">
      <alignment horizontal="center" vertical="center" readingOrder="1"/>
    </xf>
    <xf numFmtId="179" fontId="119" fillId="49" borderId="10" xfId="0" applyNumberFormat="1" applyFont="1" applyFill="1" applyBorder="1" applyAlignment="1">
      <alignment horizontal="center" vertical="center" readingOrder="1"/>
    </xf>
    <xf numFmtId="0" fontId="99" fillId="0" borderId="74" xfId="0" applyFont="1" applyBorder="1" applyAlignment="1">
      <alignment horizontal="center" vertical="center" wrapText="1"/>
    </xf>
    <xf numFmtId="0" fontId="99" fillId="0" borderId="50" xfId="0" applyFont="1" applyBorder="1" applyAlignment="1">
      <alignment horizontal="center" vertical="center" wrapText="1"/>
    </xf>
    <xf numFmtId="179" fontId="119" fillId="49" borderId="4" xfId="0" applyNumberFormat="1" applyFont="1" applyFill="1" applyBorder="1" applyAlignment="1">
      <alignment horizontal="center" vertical="center" readingOrder="1"/>
    </xf>
    <xf numFmtId="178" fontId="119" fillId="49" borderId="8" xfId="0" applyNumberFormat="1" applyFont="1" applyFill="1" applyBorder="1" applyAlignment="1">
      <alignment horizontal="center" vertical="center" readingOrder="1"/>
    </xf>
    <xf numFmtId="178" fontId="119" fillId="49" borderId="50" xfId="0" applyNumberFormat="1" applyFont="1" applyFill="1" applyBorder="1" applyAlignment="1">
      <alignment horizontal="center" vertical="center" readingOrder="1"/>
    </xf>
    <xf numFmtId="179" fontId="119" fillId="49" borderId="74" xfId="0" applyNumberFormat="1" applyFont="1" applyFill="1" applyBorder="1" applyAlignment="1">
      <alignment horizontal="center" vertical="center" readingOrder="1"/>
    </xf>
    <xf numFmtId="179" fontId="119" fillId="49" borderId="50" xfId="0" applyNumberFormat="1" applyFont="1" applyFill="1" applyBorder="1" applyAlignment="1">
      <alignment horizontal="center" vertical="center" readingOrder="1"/>
    </xf>
    <xf numFmtId="179" fontId="119" fillId="49" borderId="8" xfId="0" applyNumberFormat="1" applyFont="1" applyFill="1" applyBorder="1" applyAlignment="1">
      <alignment horizontal="center" vertical="center" readingOrder="1"/>
    </xf>
    <xf numFmtId="0" fontId="119" fillId="47" borderId="4" xfId="0" applyFont="1" applyFill="1" applyBorder="1" applyAlignment="1">
      <alignment horizontal="center" vertical="center" wrapText="1" readingOrder="1"/>
    </xf>
    <xf numFmtId="0" fontId="119" fillId="47" borderId="9" xfId="0" applyFont="1" applyFill="1" applyBorder="1" applyAlignment="1">
      <alignment horizontal="center" vertical="center" wrapText="1" readingOrder="1"/>
    </xf>
    <xf numFmtId="0" fontId="119" fillId="47" borderId="10" xfId="0" applyFont="1" applyFill="1" applyBorder="1" applyAlignment="1">
      <alignment horizontal="center" vertical="center" wrapText="1" readingOrder="1"/>
    </xf>
    <xf numFmtId="0" fontId="119" fillId="47" borderId="62" xfId="0" applyFont="1" applyFill="1" applyBorder="1" applyAlignment="1">
      <alignment horizontal="center" vertical="center" wrapText="1" readingOrder="1"/>
    </xf>
    <xf numFmtId="0" fontId="119" fillId="47" borderId="0" xfId="0" applyFont="1" applyFill="1" applyAlignment="1">
      <alignment horizontal="center" vertical="center" wrapText="1" readingOrder="1"/>
    </xf>
    <xf numFmtId="0" fontId="119" fillId="47" borderId="12" xfId="0" applyFont="1" applyFill="1" applyBorder="1" applyAlignment="1">
      <alignment horizontal="center" vertical="center" wrapText="1" readingOrder="1"/>
    </xf>
    <xf numFmtId="0" fontId="119" fillId="47" borderId="8" xfId="0" applyFont="1" applyFill="1" applyBorder="1" applyAlignment="1">
      <alignment horizontal="center" vertical="center" wrapText="1" readingOrder="1"/>
    </xf>
    <xf numFmtId="0" fontId="119" fillId="47" borderId="56" xfId="0" applyFont="1" applyFill="1" applyBorder="1" applyAlignment="1">
      <alignment horizontal="center" vertical="center" wrapText="1" readingOrder="1"/>
    </xf>
    <xf numFmtId="0" fontId="119" fillId="47" borderId="50" xfId="0" applyFont="1" applyFill="1" applyBorder="1" applyAlignment="1">
      <alignment horizontal="center" vertical="center" wrapText="1" readingOrder="1"/>
    </xf>
    <xf numFmtId="0" fontId="119" fillId="47" borderId="11" xfId="0" applyFont="1" applyFill="1" applyBorder="1" applyAlignment="1">
      <alignment horizontal="center" vertical="center" wrapText="1" readingOrder="1"/>
    </xf>
    <xf numFmtId="0" fontId="119" fillId="47" borderId="2" xfId="0" applyFont="1" applyFill="1" applyBorder="1" applyAlignment="1">
      <alignment horizontal="center" vertical="center" wrapText="1" readingOrder="1"/>
    </xf>
    <xf numFmtId="0" fontId="119" fillId="47" borderId="51" xfId="0" applyFont="1" applyFill="1" applyBorder="1" applyAlignment="1">
      <alignment horizontal="center" vertical="center" wrapText="1" readingOrder="1"/>
    </xf>
    <xf numFmtId="0" fontId="119" fillId="4" borderId="13" xfId="0" applyFont="1" applyFill="1" applyBorder="1" applyAlignment="1">
      <alignment horizontal="center" vertical="center" wrapText="1" readingOrder="1"/>
    </xf>
    <xf numFmtId="0" fontId="119" fillId="4" borderId="16" xfId="0" applyFont="1" applyFill="1" applyBorder="1" applyAlignment="1">
      <alignment horizontal="center" vertical="center" wrapText="1" readingOrder="1"/>
    </xf>
    <xf numFmtId="0" fontId="119" fillId="4" borderId="18" xfId="0" applyFont="1" applyFill="1" applyBorder="1" applyAlignment="1">
      <alignment horizontal="center" vertical="center" wrapText="1" readingOrder="1"/>
    </xf>
    <xf numFmtId="0" fontId="119" fillId="4" borderId="36" xfId="0" applyFont="1" applyFill="1" applyBorder="1" applyAlignment="1">
      <alignment horizontal="center" vertical="center" wrapText="1" readingOrder="1"/>
    </xf>
    <xf numFmtId="0" fontId="119" fillId="4" borderId="45" xfId="0" applyFont="1" applyFill="1" applyBorder="1" applyAlignment="1">
      <alignment horizontal="center" vertical="center" wrapText="1" readingOrder="1"/>
    </xf>
    <xf numFmtId="0" fontId="172" fillId="0" borderId="14" xfId="0" applyFont="1" applyBorder="1" applyAlignment="1">
      <alignment horizontal="left" vertical="top" readingOrder="1"/>
    </xf>
    <xf numFmtId="0" fontId="172" fillId="0" borderId="0" xfId="0" applyFont="1" applyAlignment="1">
      <alignment horizontal="left" vertical="top" readingOrder="1"/>
    </xf>
    <xf numFmtId="0" fontId="172" fillId="0" borderId="21" xfId="0" applyFont="1" applyBorder="1" applyAlignment="1">
      <alignment horizontal="left" vertical="top" readingOrder="1"/>
    </xf>
    <xf numFmtId="0" fontId="172" fillId="0" borderId="19" xfId="0" applyFont="1" applyBorder="1" applyAlignment="1">
      <alignment horizontal="left" vertical="top" readingOrder="1"/>
    </xf>
    <xf numFmtId="0" fontId="184" fillId="0" borderId="19" xfId="0" applyFont="1" applyBorder="1" applyAlignment="1">
      <alignment horizontal="left" vertical="top" readingOrder="1"/>
    </xf>
    <xf numFmtId="0" fontId="172" fillId="0" borderId="20" xfId="0" applyFont="1" applyBorder="1" applyAlignment="1">
      <alignment horizontal="left" vertical="top" readingOrder="1"/>
    </xf>
    <xf numFmtId="179" fontId="119" fillId="0" borderId="4" xfId="0" applyNumberFormat="1" applyFont="1" applyBorder="1" applyAlignment="1">
      <alignment horizontal="center" vertical="center" readingOrder="1"/>
    </xf>
    <xf numFmtId="179" fontId="119" fillId="0" borderId="10" xfId="0" applyNumberFormat="1" applyFont="1" applyBorder="1" applyAlignment="1">
      <alignment horizontal="center" vertical="center" readingOrder="1"/>
    </xf>
    <xf numFmtId="179" fontId="119" fillId="49" borderId="88" xfId="0" applyNumberFormat="1" applyFont="1" applyFill="1" applyBorder="1" applyAlignment="1">
      <alignment horizontal="center" vertical="center" readingOrder="1"/>
    </xf>
    <xf numFmtId="179" fontId="119" fillId="49" borderId="57" xfId="0" applyNumberFormat="1" applyFont="1" applyFill="1" applyBorder="1" applyAlignment="1">
      <alignment horizontal="center" vertical="center" readingOrder="1"/>
    </xf>
    <xf numFmtId="179" fontId="119" fillId="47" borderId="4" xfId="0" applyNumberFormat="1" applyFont="1" applyFill="1" applyBorder="1" applyAlignment="1">
      <alignment horizontal="center" vertical="center" readingOrder="1"/>
    </xf>
    <xf numFmtId="179" fontId="119" fillId="47" borderId="10" xfId="0" applyNumberFormat="1" applyFont="1" applyFill="1" applyBorder="1" applyAlignment="1">
      <alignment horizontal="center" vertical="center" readingOrder="1"/>
    </xf>
    <xf numFmtId="0" fontId="172" fillId="0" borderId="22" xfId="0" applyFont="1" applyBorder="1" applyAlignment="1">
      <alignment horizontal="left" vertical="top" readingOrder="1"/>
    </xf>
    <xf numFmtId="179" fontId="119" fillId="49" borderId="3" xfId="0" applyNumberFormat="1" applyFont="1" applyFill="1" applyBorder="1" applyAlignment="1">
      <alignment horizontal="center" vertical="center" readingOrder="1"/>
    </xf>
    <xf numFmtId="0" fontId="184" fillId="0" borderId="14" xfId="0" applyFont="1" applyBorder="1" applyAlignment="1">
      <alignment horizontal="left" vertical="top" readingOrder="1"/>
    </xf>
    <xf numFmtId="0" fontId="119" fillId="4" borderId="30" xfId="0" applyFont="1" applyFill="1" applyBorder="1" applyAlignment="1">
      <alignment horizontal="center" vertical="center" wrapText="1" readingOrder="1"/>
    </xf>
    <xf numFmtId="0" fontId="119" fillId="4" borderId="32" xfId="0" applyFont="1" applyFill="1" applyBorder="1" applyAlignment="1">
      <alignment horizontal="center" vertical="center" wrapText="1" readingOrder="1"/>
    </xf>
    <xf numFmtId="0" fontId="184" fillId="0" borderId="22" xfId="0" applyFont="1" applyBorder="1" applyAlignment="1">
      <alignment horizontal="left" vertical="top" readingOrder="1"/>
    </xf>
    <xf numFmtId="0" fontId="155" fillId="48" borderId="88" xfId="0" applyFont="1" applyFill="1" applyBorder="1" applyAlignment="1">
      <alignment horizontal="center" vertical="center" readingOrder="1"/>
    </xf>
    <xf numFmtId="0" fontId="155" fillId="48" borderId="90" xfId="0" applyFont="1" applyFill="1" applyBorder="1" applyAlignment="1">
      <alignment horizontal="center" vertical="center" readingOrder="1"/>
    </xf>
    <xf numFmtId="0" fontId="155" fillId="48" borderId="57" xfId="0" applyFont="1" applyFill="1" applyBorder="1" applyAlignment="1">
      <alignment horizontal="center" vertical="center" readingOrder="1"/>
    </xf>
    <xf numFmtId="179" fontId="119" fillId="49" borderId="5" xfId="0" applyNumberFormat="1" applyFont="1" applyFill="1" applyBorder="1" applyAlignment="1">
      <alignment horizontal="center" vertical="center" readingOrder="1"/>
    </xf>
    <xf numFmtId="0" fontId="119" fillId="49" borderId="4" xfId="0" applyFont="1" applyFill="1" applyBorder="1" applyAlignment="1">
      <alignment horizontal="center" vertical="center" wrapText="1" readingOrder="1"/>
    </xf>
    <xf numFmtId="0" fontId="119" fillId="49" borderId="9" xfId="0" applyFont="1" applyFill="1" applyBorder="1" applyAlignment="1">
      <alignment horizontal="center" vertical="center" wrapText="1" readingOrder="1"/>
    </xf>
    <xf numFmtId="0" fontId="119" fillId="49" borderId="10" xfId="0" applyFont="1" applyFill="1" applyBorder="1" applyAlignment="1">
      <alignment horizontal="center" vertical="center" wrapText="1" readingOrder="1"/>
    </xf>
    <xf numFmtId="0" fontId="119" fillId="49" borderId="8" xfId="0" applyFont="1" applyFill="1" applyBorder="1" applyAlignment="1">
      <alignment horizontal="center" vertical="center" wrapText="1" readingOrder="1"/>
    </xf>
    <xf numFmtId="0" fontId="119" fillId="49" borderId="56" xfId="0" applyFont="1" applyFill="1" applyBorder="1" applyAlignment="1">
      <alignment horizontal="center" vertical="center" wrapText="1" readingOrder="1"/>
    </xf>
    <xf numFmtId="0" fontId="119" fillId="49" borderId="50" xfId="0" applyFont="1" applyFill="1" applyBorder="1" applyAlignment="1">
      <alignment horizontal="center" vertical="center" wrapText="1" readingOrder="1"/>
    </xf>
    <xf numFmtId="0" fontId="119" fillId="47" borderId="3" xfId="0" applyFont="1" applyFill="1" applyBorder="1" applyAlignment="1">
      <alignment horizontal="center" vertical="center" wrapText="1" readingOrder="1"/>
    </xf>
    <xf numFmtId="0" fontId="155" fillId="48" borderId="19" xfId="0" applyFont="1" applyFill="1" applyBorder="1" applyAlignment="1">
      <alignment horizontal="center" vertical="center" wrapText="1" readingOrder="1"/>
    </xf>
    <xf numFmtId="15" fontId="120" fillId="0" borderId="16" xfId="0" applyNumberFormat="1" applyFont="1" applyBorder="1" applyAlignment="1">
      <alignment horizontal="center" vertical="center" readingOrder="1"/>
    </xf>
    <xf numFmtId="15" fontId="120" fillId="0" borderId="0" xfId="0" applyNumberFormat="1" applyFont="1" applyAlignment="1">
      <alignment horizontal="center" vertical="center" readingOrder="1"/>
    </xf>
    <xf numFmtId="15" fontId="177" fillId="0" borderId="0" xfId="0" applyNumberFormat="1" applyFont="1" applyAlignment="1">
      <alignment horizontal="center" vertical="center" readingOrder="1"/>
    </xf>
    <xf numFmtId="177" fontId="120" fillId="0" borderId="16" xfId="0" applyNumberFormat="1" applyFont="1" applyBorder="1" applyAlignment="1">
      <alignment horizontal="center" vertical="center" readingOrder="1"/>
    </xf>
    <xf numFmtId="177" fontId="120" fillId="0" borderId="0" xfId="0" applyNumberFormat="1" applyFont="1" applyAlignment="1">
      <alignment horizontal="center" vertical="center" readingOrder="1"/>
    </xf>
    <xf numFmtId="177" fontId="177" fillId="0" borderId="0" xfId="0" applyNumberFormat="1" applyFont="1" applyAlignment="1">
      <alignment horizontal="center" vertical="center" readingOrder="1"/>
    </xf>
    <xf numFmtId="177" fontId="119" fillId="0" borderId="16" xfId="0" applyNumberFormat="1" applyFont="1" applyBorder="1" applyAlignment="1">
      <alignment horizontal="center" vertical="center" readingOrder="1"/>
    </xf>
    <xf numFmtId="177" fontId="119" fillId="0" borderId="0" xfId="0" applyNumberFormat="1" applyFont="1" applyAlignment="1">
      <alignment horizontal="center" vertical="center" readingOrder="1"/>
    </xf>
    <xf numFmtId="177" fontId="155" fillId="0" borderId="0" xfId="0" applyNumberFormat="1" applyFont="1" applyAlignment="1">
      <alignment horizontal="center" vertical="center" readingOrder="1"/>
    </xf>
    <xf numFmtId="0" fontId="119" fillId="4" borderId="87" xfId="0" applyFont="1" applyFill="1" applyBorder="1" applyAlignment="1">
      <alignment horizontal="center" vertical="center" wrapText="1" readingOrder="1"/>
    </xf>
    <xf numFmtId="0" fontId="119" fillId="4" borderId="44" xfId="0" applyFont="1" applyFill="1" applyBorder="1" applyAlignment="1">
      <alignment horizontal="center" vertical="center" wrapText="1" readingOrder="1"/>
    </xf>
    <xf numFmtId="0" fontId="155" fillId="4" borderId="45" xfId="0" applyFont="1" applyFill="1" applyBorder="1" applyAlignment="1">
      <alignment horizontal="center" vertical="center" wrapText="1" readingOrder="1"/>
    </xf>
    <xf numFmtId="0" fontId="119" fillId="4" borderId="0" xfId="0" applyFont="1" applyFill="1" applyAlignment="1">
      <alignment horizontal="center" vertical="center" wrapText="1" readingOrder="1"/>
    </xf>
    <xf numFmtId="0" fontId="119" fillId="4" borderId="48" xfId="0" applyFont="1" applyFill="1" applyBorder="1" applyAlignment="1">
      <alignment horizontal="center" vertical="center" wrapText="1" readingOrder="1"/>
    </xf>
    <xf numFmtId="0" fontId="155" fillId="4" borderId="74" xfId="0" applyFont="1" applyFill="1" applyBorder="1" applyAlignment="1">
      <alignment horizontal="center" vertical="center" wrapText="1" readingOrder="1"/>
    </xf>
    <xf numFmtId="0" fontId="184" fillId="0" borderId="0" xfId="0" applyFont="1" applyAlignment="1">
      <alignment horizontal="left" vertical="top" readingOrder="1"/>
    </xf>
    <xf numFmtId="0" fontId="119" fillId="4" borderId="35" xfId="0" applyFont="1" applyFill="1" applyBorder="1" applyAlignment="1">
      <alignment horizontal="center" vertical="center" wrapText="1" readingOrder="1"/>
    </xf>
    <xf numFmtId="0" fontId="119" fillId="4" borderId="54" xfId="0" applyFont="1" applyFill="1" applyBorder="1" applyAlignment="1">
      <alignment horizontal="center" vertical="center" wrapText="1" readingOrder="1"/>
    </xf>
    <xf numFmtId="0" fontId="155" fillId="4" borderId="55" xfId="0" applyFont="1" applyFill="1" applyBorder="1" applyAlignment="1">
      <alignment horizontal="center" vertical="center" wrapText="1" readingOrder="1"/>
    </xf>
    <xf numFmtId="0" fontId="119" fillId="4" borderId="55" xfId="0" applyFont="1" applyFill="1" applyBorder="1" applyAlignment="1">
      <alignment horizontal="center" vertical="center" wrapText="1" readingOrder="1"/>
    </xf>
    <xf numFmtId="178" fontId="119" fillId="49" borderId="45" xfId="0" applyNumberFormat="1" applyFont="1" applyFill="1" applyBorder="1" applyAlignment="1">
      <alignment horizontal="center" vertical="center" readingOrder="1"/>
    </xf>
    <xf numFmtId="178" fontId="119" fillId="49" borderId="57" xfId="0" applyNumberFormat="1" applyFont="1" applyFill="1" applyBorder="1" applyAlignment="1">
      <alignment horizontal="center" vertical="center" readingOrder="1"/>
    </xf>
    <xf numFmtId="0" fontId="155" fillId="4" borderId="18" xfId="0" applyFont="1" applyFill="1" applyBorder="1" applyAlignment="1">
      <alignment horizontal="center" vertical="center" wrapText="1" readingOrder="1"/>
    </xf>
    <xf numFmtId="0" fontId="93" fillId="0" borderId="14" xfId="0" applyFont="1" applyBorder="1" applyAlignment="1">
      <alignment horizontal="left" vertical="top" readingOrder="1"/>
    </xf>
    <xf numFmtId="0" fontId="119" fillId="0" borderId="13" xfId="0" applyFont="1" applyBorder="1" applyAlignment="1">
      <alignment horizontal="center" vertical="center" readingOrder="1"/>
    </xf>
    <xf numFmtId="0" fontId="119" fillId="0" borderId="14" xfId="0" applyFont="1" applyBorder="1" applyAlignment="1">
      <alignment horizontal="center" vertical="center" readingOrder="1"/>
    </xf>
    <xf numFmtId="0" fontId="119" fillId="0" borderId="15" xfId="0" applyFont="1" applyBorder="1" applyAlignment="1">
      <alignment horizontal="center" vertical="center" readingOrder="1"/>
    </xf>
    <xf numFmtId="0" fontId="119" fillId="0" borderId="16" xfId="0" applyFont="1" applyBorder="1" applyAlignment="1">
      <alignment horizontal="center" vertical="center" readingOrder="1"/>
    </xf>
    <xf numFmtId="0" fontId="119" fillId="0" borderId="0" xfId="0" applyFont="1" applyAlignment="1">
      <alignment horizontal="center" vertical="center" readingOrder="1"/>
    </xf>
    <xf numFmtId="0" fontId="119" fillId="0" borderId="17" xfId="0" applyFont="1" applyBorder="1" applyAlignment="1">
      <alignment horizontal="center" vertical="center" readingOrder="1"/>
    </xf>
    <xf numFmtId="0" fontId="119" fillId="0" borderId="18" xfId="0" applyFont="1" applyBorder="1" applyAlignment="1">
      <alignment horizontal="center" vertical="center" readingOrder="1"/>
    </xf>
    <xf numFmtId="0" fontId="119" fillId="0" borderId="19" xfId="0" applyFont="1" applyBorder="1" applyAlignment="1">
      <alignment horizontal="center" vertical="center" readingOrder="1"/>
    </xf>
    <xf numFmtId="0" fontId="119" fillId="0" borderId="20" xfId="0" applyFont="1" applyBorder="1" applyAlignment="1">
      <alignment horizontal="center" vertical="center" readingOrder="1"/>
    </xf>
    <xf numFmtId="0" fontId="155" fillId="48" borderId="3" xfId="4" applyFont="1" applyFill="1" applyBorder="1" applyAlignment="1">
      <alignment horizontal="center" vertical="center" wrapText="1" readingOrder="1"/>
    </xf>
    <xf numFmtId="0" fontId="100" fillId="0" borderId="16" xfId="4" applyFont="1" applyBorder="1" applyAlignment="1">
      <alignment horizontal="center" vertical="center"/>
    </xf>
    <xf numFmtId="0" fontId="100" fillId="0" borderId="0" xfId="4" applyFont="1" applyAlignment="1">
      <alignment horizontal="center" vertical="center"/>
    </xf>
    <xf numFmtId="9" fontId="124" fillId="49" borderId="3" xfId="6" applyFont="1" applyFill="1" applyBorder="1" applyAlignment="1">
      <alignment horizontal="center" vertical="center" wrapText="1" readingOrder="1"/>
    </xf>
    <xf numFmtId="9" fontId="109" fillId="0" borderId="3" xfId="2" applyFont="1" applyBorder="1" applyAlignment="1">
      <alignment horizontal="center" vertical="center" wrapText="1" readingOrder="1"/>
    </xf>
    <xf numFmtId="9" fontId="109" fillId="4" borderId="50" xfId="7" applyFont="1" applyFill="1" applyBorder="1" applyAlignment="1">
      <alignment horizontal="center" vertical="center" wrapText="1"/>
    </xf>
    <xf numFmtId="9" fontId="109" fillId="4" borderId="5" xfId="7" applyFont="1" applyFill="1" applyBorder="1" applyAlignment="1">
      <alignment horizontal="center" vertical="center" wrapText="1"/>
    </xf>
    <xf numFmtId="9" fontId="109" fillId="0" borderId="3" xfId="7" applyFont="1" applyFill="1" applyBorder="1" applyAlignment="1">
      <alignment horizontal="center" vertical="center" wrapText="1" readingOrder="1"/>
    </xf>
    <xf numFmtId="0" fontId="93" fillId="0" borderId="0" xfId="0" applyFont="1" applyAlignment="1">
      <alignment horizontal="left" vertical="top" wrapText="1" readingOrder="1"/>
    </xf>
    <xf numFmtId="0" fontId="155" fillId="48" borderId="4" xfId="4" applyFont="1" applyFill="1" applyBorder="1" applyAlignment="1">
      <alignment horizontal="center" vertical="center" wrapText="1" readingOrder="1"/>
    </xf>
    <xf numFmtId="0" fontId="155" fillId="48" borderId="10" xfId="4" applyFont="1" applyFill="1" applyBorder="1" applyAlignment="1">
      <alignment horizontal="center" vertical="center" wrapText="1" readingOrder="1"/>
    </xf>
    <xf numFmtId="0" fontId="0" fillId="0" borderId="0" xfId="0" applyAlignment="1">
      <alignment horizontal="center"/>
    </xf>
    <xf numFmtId="0" fontId="99" fillId="0" borderId="48" xfId="5" applyFont="1" applyBorder="1" applyAlignment="1">
      <alignment horizontal="left"/>
    </xf>
    <xf numFmtId="0" fontId="99" fillId="0" borderId="2" xfId="5" applyFont="1" applyBorder="1" applyAlignment="1">
      <alignment horizontal="left"/>
    </xf>
    <xf numFmtId="9" fontId="101" fillId="0" borderId="3" xfId="7" applyFont="1" applyBorder="1" applyAlignment="1">
      <alignment horizontal="center" vertical="center" wrapText="1"/>
    </xf>
    <xf numFmtId="9" fontId="101" fillId="0" borderId="4" xfId="7" applyFont="1" applyBorder="1" applyAlignment="1">
      <alignment horizontal="center" vertical="center" wrapText="1"/>
    </xf>
    <xf numFmtId="9" fontId="101" fillId="0" borderId="9" xfId="7" applyFont="1" applyBorder="1" applyAlignment="1">
      <alignment horizontal="center" vertical="center" wrapText="1"/>
    </xf>
    <xf numFmtId="9" fontId="101" fillId="0" borderId="10" xfId="7" applyFont="1" applyBorder="1" applyAlignment="1">
      <alignment horizontal="center" vertical="center" wrapText="1"/>
    </xf>
    <xf numFmtId="3" fontId="107" fillId="47" borderId="4" xfId="4" applyNumberFormat="1" applyFont="1" applyFill="1" applyBorder="1" applyAlignment="1">
      <alignment horizontal="center" vertical="center" wrapText="1" readingOrder="1"/>
    </xf>
    <xf numFmtId="3" fontId="107" fillId="47" borderId="9" xfId="4" applyNumberFormat="1" applyFont="1" applyFill="1" applyBorder="1" applyAlignment="1">
      <alignment horizontal="center" vertical="center" wrapText="1" readingOrder="1"/>
    </xf>
    <xf numFmtId="3" fontId="107" fillId="47" borderId="10" xfId="4" applyNumberFormat="1" applyFont="1" applyFill="1" applyBorder="1" applyAlignment="1">
      <alignment horizontal="center" vertical="center" wrapText="1" readingOrder="1"/>
    </xf>
    <xf numFmtId="3" fontId="155" fillId="48" borderId="4" xfId="4" applyNumberFormat="1" applyFont="1" applyFill="1" applyBorder="1" applyAlignment="1">
      <alignment horizontal="center" vertical="center" wrapText="1" readingOrder="1"/>
    </xf>
    <xf numFmtId="3" fontId="155" fillId="48" borderId="10" xfId="4" applyNumberFormat="1" applyFont="1" applyFill="1" applyBorder="1" applyAlignment="1">
      <alignment horizontal="center" vertical="center" wrapText="1" readingOrder="1"/>
    </xf>
    <xf numFmtId="3" fontId="107" fillId="47" borderId="3" xfId="4" applyNumberFormat="1" applyFont="1" applyFill="1" applyBorder="1" applyAlignment="1">
      <alignment horizontal="center" vertical="center" wrapText="1" readingOrder="1"/>
    </xf>
    <xf numFmtId="3" fontId="107" fillId="47" borderId="11" xfId="4" applyNumberFormat="1" applyFont="1" applyFill="1" applyBorder="1" applyAlignment="1">
      <alignment horizontal="center" vertical="center" wrapText="1" readingOrder="1"/>
    </xf>
    <xf numFmtId="3" fontId="107" fillId="47" borderId="2" xfId="4" applyNumberFormat="1" applyFont="1" applyFill="1" applyBorder="1" applyAlignment="1">
      <alignment horizontal="center" vertical="center" wrapText="1" readingOrder="1"/>
    </xf>
    <xf numFmtId="4" fontId="58" fillId="0" borderId="0" xfId="4" applyNumberFormat="1" applyFont="1" applyAlignment="1" applyProtection="1">
      <alignment horizontal="left" vertical="center" wrapText="1" readingOrder="1"/>
      <protection locked="0"/>
    </xf>
    <xf numFmtId="0" fontId="48" fillId="0" borderId="13" xfId="4" applyBorder="1" applyAlignment="1">
      <alignment horizontal="center"/>
    </xf>
    <xf numFmtId="0" fontId="48" fillId="0" borderId="14" xfId="4" applyBorder="1" applyAlignment="1">
      <alignment horizontal="center"/>
    </xf>
    <xf numFmtId="0" fontId="48" fillId="0" borderId="15" xfId="4" applyBorder="1" applyAlignment="1">
      <alignment horizontal="center"/>
    </xf>
    <xf numFmtId="0" fontId="48" fillId="0" borderId="16" xfId="4" applyBorder="1" applyAlignment="1">
      <alignment horizontal="center"/>
    </xf>
    <xf numFmtId="0" fontId="48" fillId="0" borderId="0" xfId="4" applyAlignment="1">
      <alignment horizontal="center"/>
    </xf>
    <xf numFmtId="0" fontId="48" fillId="0" borderId="17" xfId="4" applyBorder="1" applyAlignment="1">
      <alignment horizontal="center"/>
    </xf>
    <xf numFmtId="0" fontId="54" fillId="0" borderId="13" xfId="4" applyFont="1" applyBorder="1" applyAlignment="1">
      <alignment horizontal="center" vertical="center" wrapText="1"/>
    </xf>
    <xf numFmtId="0" fontId="54" fillId="0" borderId="14" xfId="4" applyFont="1" applyBorder="1" applyAlignment="1">
      <alignment horizontal="center" vertical="center" wrapText="1"/>
    </xf>
    <xf numFmtId="0" fontId="54" fillId="0" borderId="15" xfId="4" applyFont="1" applyBorder="1" applyAlignment="1">
      <alignment horizontal="center" vertical="center" wrapText="1"/>
    </xf>
    <xf numFmtId="0" fontId="54" fillId="0" borderId="16" xfId="27" applyFont="1" applyBorder="1" applyAlignment="1">
      <alignment horizontal="center" vertical="center" wrapText="1"/>
    </xf>
    <xf numFmtId="0" fontId="54" fillId="0" borderId="0" xfId="27" applyFont="1" applyAlignment="1">
      <alignment horizontal="center" vertical="center" wrapText="1"/>
    </xf>
    <xf numFmtId="0" fontId="54" fillId="0" borderId="17" xfId="27" applyFont="1" applyBorder="1" applyAlignment="1">
      <alignment horizontal="center" vertical="center" wrapText="1"/>
    </xf>
    <xf numFmtId="0" fontId="54" fillId="0" borderId="16" xfId="4" applyFont="1" applyBorder="1" applyAlignment="1">
      <alignment horizontal="center" vertical="center" wrapText="1"/>
    </xf>
    <xf numFmtId="0" fontId="54" fillId="0" borderId="0" xfId="4" applyFont="1" applyAlignment="1">
      <alignment horizontal="center" vertical="center" wrapText="1"/>
    </xf>
    <xf numFmtId="0" fontId="54" fillId="0" borderId="17" xfId="4" applyFont="1" applyBorder="1" applyAlignment="1">
      <alignment horizontal="center" vertical="center" wrapText="1"/>
    </xf>
    <xf numFmtId="0" fontId="54" fillId="0" borderId="18" xfId="4" applyFont="1" applyBorder="1" applyAlignment="1">
      <alignment horizontal="center" vertical="center" wrapText="1"/>
    </xf>
    <xf numFmtId="0" fontId="54" fillId="0" borderId="19" xfId="4" applyFont="1" applyBorder="1" applyAlignment="1">
      <alignment horizontal="center" vertical="center" wrapText="1"/>
    </xf>
    <xf numFmtId="0" fontId="54" fillId="0" borderId="20" xfId="4" applyFont="1" applyBorder="1" applyAlignment="1">
      <alignment horizontal="center" vertical="center" wrapText="1"/>
    </xf>
    <xf numFmtId="0" fontId="54" fillId="0" borderId="13" xfId="4" applyFont="1" applyBorder="1" applyAlignment="1">
      <alignment horizontal="center" vertical="center"/>
    </xf>
    <xf numFmtId="0" fontId="54" fillId="0" borderId="14" xfId="4" applyFont="1" applyBorder="1" applyAlignment="1">
      <alignment horizontal="center" vertical="center"/>
    </xf>
    <xf numFmtId="0" fontId="54" fillId="0" borderId="15" xfId="4" applyFont="1" applyBorder="1" applyAlignment="1">
      <alignment horizontal="center" vertical="center"/>
    </xf>
    <xf numFmtId="0" fontId="54" fillId="0" borderId="21" xfId="547" applyFont="1" applyBorder="1" applyAlignment="1">
      <alignment horizontal="left" vertical="center" wrapText="1"/>
    </xf>
    <xf numFmtId="0" fontId="54" fillId="0" borderId="22" xfId="547" applyFont="1" applyBorder="1" applyAlignment="1">
      <alignment horizontal="left" vertical="center" wrapText="1"/>
    </xf>
    <xf numFmtId="0" fontId="54" fillId="0" borderId="23" xfId="547" applyFont="1" applyBorder="1" applyAlignment="1">
      <alignment horizontal="left" vertical="center" wrapText="1"/>
    </xf>
    <xf numFmtId="0" fontId="69" fillId="0" borderId="21" xfId="4" applyFont="1" applyBorder="1" applyAlignment="1">
      <alignment horizontal="center" vertical="center"/>
    </xf>
    <xf numFmtId="0" fontId="69" fillId="0" borderId="22" xfId="4" applyFont="1" applyBorder="1" applyAlignment="1">
      <alignment horizontal="center" vertical="center"/>
    </xf>
    <xf numFmtId="0" fontId="69" fillId="0" borderId="23" xfId="4" applyFont="1" applyBorder="1" applyAlignment="1">
      <alignment horizontal="center" vertical="center"/>
    </xf>
    <xf numFmtId="0" fontId="58" fillId="0" borderId="0" xfId="4" applyFont="1" applyAlignment="1" applyProtection="1">
      <alignment horizontal="left" vertical="center" wrapText="1" readingOrder="1"/>
      <protection locked="0"/>
    </xf>
    <xf numFmtId="0" fontId="61" fillId="5" borderId="21" xfId="4" applyFont="1" applyFill="1" applyBorder="1" applyAlignment="1" applyProtection="1">
      <alignment horizontal="center" vertical="center" wrapText="1" readingOrder="1"/>
      <protection locked="0"/>
    </xf>
    <xf numFmtId="0" fontId="61" fillId="5" borderId="28" xfId="4" applyFont="1" applyFill="1" applyBorder="1" applyAlignment="1" applyProtection="1">
      <alignment horizontal="center" vertical="center" wrapText="1" readingOrder="1"/>
      <protection locked="0"/>
    </xf>
    <xf numFmtId="0" fontId="60" fillId="0" borderId="74" xfId="4" applyFont="1" applyBorder="1" applyAlignment="1" applyProtection="1">
      <alignment horizontal="center" vertical="center" wrapText="1" readingOrder="1"/>
      <protection locked="0"/>
    </xf>
    <xf numFmtId="0" fontId="60" fillId="0" borderId="16" xfId="4" applyFont="1" applyBorder="1" applyAlignment="1" applyProtection="1">
      <alignment horizontal="center" vertical="center" wrapText="1" readingOrder="1"/>
      <protection locked="0"/>
    </xf>
    <xf numFmtId="0" fontId="60" fillId="0" borderId="48" xfId="4" applyFont="1" applyBorder="1" applyAlignment="1" applyProtection="1">
      <alignment horizontal="center" vertical="center" wrapText="1" readingOrder="1"/>
      <protection locked="0"/>
    </xf>
    <xf numFmtId="0" fontId="46" fillId="0" borderId="32" xfId="4" applyFont="1" applyBorder="1" applyAlignment="1">
      <alignment horizontal="left" wrapText="1"/>
    </xf>
    <xf numFmtId="0" fontId="46" fillId="0" borderId="10" xfId="4" applyFont="1" applyBorder="1" applyAlignment="1">
      <alignment horizontal="left" wrapText="1"/>
    </xf>
    <xf numFmtId="0" fontId="46" fillId="0" borderId="3" xfId="4" applyFont="1" applyBorder="1" applyAlignment="1">
      <alignment horizontal="left" wrapText="1"/>
    </xf>
    <xf numFmtId="0" fontId="46" fillId="0" borderId="33" xfId="4" applyFont="1" applyBorder="1" applyAlignment="1">
      <alignment horizontal="left" wrapText="1"/>
    </xf>
    <xf numFmtId="0" fontId="44" fillId="0" borderId="24" xfId="4" applyFont="1" applyBorder="1" applyAlignment="1">
      <alignment horizontal="center" vertical="center" wrapText="1"/>
    </xf>
    <xf numFmtId="0" fontId="44" fillId="0" borderId="28" xfId="4" applyFont="1" applyBorder="1" applyAlignment="1">
      <alignment horizontal="center" vertical="center" wrapText="1"/>
    </xf>
    <xf numFmtId="0" fontId="44" fillId="0" borderId="25" xfId="4" applyFont="1" applyBorder="1" applyAlignment="1">
      <alignment horizontal="center" vertical="center" wrapText="1"/>
    </xf>
    <xf numFmtId="0" fontId="44" fillId="0" borderId="24" xfId="4" applyFont="1" applyBorder="1" applyAlignment="1">
      <alignment horizontal="center" vertical="center"/>
    </xf>
    <xf numFmtId="0" fontId="44" fillId="0" borderId="28" xfId="4" applyFont="1" applyBorder="1" applyAlignment="1">
      <alignment horizontal="center" vertical="center"/>
    </xf>
    <xf numFmtId="0" fontId="44" fillId="0" borderId="25" xfId="4" applyFont="1" applyBorder="1" applyAlignment="1">
      <alignment horizontal="center" vertical="center"/>
    </xf>
    <xf numFmtId="0" fontId="44" fillId="0" borderId="26" xfId="4" applyFont="1" applyBorder="1" applyAlignment="1">
      <alignment horizontal="center" vertical="center"/>
    </xf>
    <xf numFmtId="0" fontId="74" fillId="0" borderId="30" xfId="4" applyFont="1" applyBorder="1" applyAlignment="1">
      <alignment horizontal="left" vertical="center" wrapText="1"/>
    </xf>
    <xf numFmtId="0" fontId="74" fillId="0" borderId="51" xfId="4" applyFont="1" applyBorder="1" applyAlignment="1">
      <alignment horizontal="left" vertical="center" wrapText="1"/>
    </xf>
    <xf numFmtId="0" fontId="74" fillId="0" borderId="7" xfId="4" applyFont="1" applyBorder="1" applyAlignment="1">
      <alignment horizontal="left" vertical="center" wrapText="1"/>
    </xf>
    <xf numFmtId="0" fontId="74" fillId="0" borderId="32" xfId="4" applyFont="1" applyBorder="1" applyAlignment="1">
      <alignment horizontal="left" vertical="center" wrapText="1"/>
    </xf>
    <xf numFmtId="0" fontId="74" fillId="0" borderId="10" xfId="4" applyFont="1" applyBorder="1" applyAlignment="1">
      <alignment horizontal="left" vertical="center" wrapText="1"/>
    </xf>
    <xf numFmtId="0" fontId="74" fillId="0" borderId="3" xfId="4" applyFont="1" applyBorder="1" applyAlignment="1">
      <alignment horizontal="left" vertical="center" wrapText="1"/>
    </xf>
    <xf numFmtId="0" fontId="46" fillId="0" borderId="30" xfId="4" applyFont="1" applyBorder="1" applyAlignment="1">
      <alignment horizontal="left" wrapText="1"/>
    </xf>
    <xf numFmtId="0" fontId="46" fillId="0" borderId="51" xfId="4" applyFont="1" applyBorder="1" applyAlignment="1">
      <alignment horizontal="left" wrapText="1"/>
    </xf>
    <xf numFmtId="0" fontId="46" fillId="0" borderId="7" xfId="4" applyFont="1" applyBorder="1" applyAlignment="1">
      <alignment horizontal="left" wrapText="1"/>
    </xf>
    <xf numFmtId="0" fontId="46" fillId="0" borderId="31" xfId="4" applyFont="1" applyBorder="1" applyAlignment="1">
      <alignment horizontal="left" wrapText="1"/>
    </xf>
    <xf numFmtId="43" fontId="46" fillId="0" borderId="32" xfId="4" applyNumberFormat="1" applyFont="1" applyBorder="1" applyAlignment="1">
      <alignment horizontal="left" wrapText="1"/>
    </xf>
    <xf numFmtId="43" fontId="46" fillId="0" borderId="10" xfId="4" applyNumberFormat="1" applyFont="1" applyBorder="1" applyAlignment="1">
      <alignment horizontal="left" wrapText="1"/>
    </xf>
    <xf numFmtId="43" fontId="46" fillId="0" borderId="3" xfId="4" applyNumberFormat="1" applyFont="1" applyBorder="1" applyAlignment="1">
      <alignment horizontal="left" wrapText="1"/>
    </xf>
    <xf numFmtId="43" fontId="46" fillId="0" borderId="33" xfId="4" applyNumberFormat="1" applyFont="1" applyBorder="1" applyAlignment="1">
      <alignment horizontal="left" wrapText="1"/>
    </xf>
    <xf numFmtId="0" fontId="74" fillId="0" borderId="39" xfId="4" applyFont="1" applyBorder="1" applyAlignment="1">
      <alignment horizontal="center"/>
    </xf>
    <xf numFmtId="0" fontId="74" fillId="0" borderId="57" xfId="4" applyFont="1" applyBorder="1" applyAlignment="1">
      <alignment horizontal="center"/>
    </xf>
    <xf numFmtId="0" fontId="74" fillId="0" borderId="40" xfId="4" applyFont="1" applyBorder="1" applyAlignment="1">
      <alignment horizontal="center"/>
    </xf>
    <xf numFmtId="0" fontId="74" fillId="0" borderId="43" xfId="4" applyFont="1" applyBorder="1" applyAlignment="1">
      <alignment horizontal="center"/>
    </xf>
    <xf numFmtId="0" fontId="74" fillId="0" borderId="32" xfId="4" applyFont="1" applyBorder="1" applyAlignment="1">
      <alignment horizontal="left" vertical="center"/>
    </xf>
    <xf numFmtId="0" fontId="74" fillId="0" borderId="10" xfId="4" applyFont="1" applyBorder="1" applyAlignment="1">
      <alignment horizontal="left" vertical="center"/>
    </xf>
    <xf numFmtId="0" fontId="74" fillId="0" borderId="3" xfId="4" applyFont="1" applyBorder="1" applyAlignment="1">
      <alignment horizontal="left" vertical="center"/>
    </xf>
    <xf numFmtId="0" fontId="74" fillId="0" borderId="56" xfId="4" applyFont="1" applyBorder="1" applyAlignment="1">
      <alignment horizontal="left" vertical="center"/>
    </xf>
    <xf numFmtId="0" fontId="74" fillId="0" borderId="50" xfId="4" applyFont="1" applyBorder="1" applyAlignment="1">
      <alignment horizontal="left" vertical="center"/>
    </xf>
    <xf numFmtId="0" fontId="74" fillId="0" borderId="0" xfId="4" applyFont="1" applyAlignment="1">
      <alignment horizontal="left" vertical="center"/>
    </xf>
    <xf numFmtId="0" fontId="74" fillId="0" borderId="12" xfId="4" applyFont="1" applyBorder="1" applyAlignment="1">
      <alignment horizontal="left" vertical="center"/>
    </xf>
    <xf numFmtId="0" fontId="74" fillId="0" borderId="2" xfId="4" applyFont="1" applyBorder="1" applyAlignment="1">
      <alignment horizontal="left" vertical="center"/>
    </xf>
    <xf numFmtId="0" fontId="74" fillId="0" borderId="51" xfId="4" applyFont="1" applyBorder="1" applyAlignment="1">
      <alignment horizontal="left" vertical="center"/>
    </xf>
    <xf numFmtId="0" fontId="46" fillId="0" borderId="39" xfId="4" applyFont="1" applyBorder="1" applyAlignment="1">
      <alignment horizontal="left" wrapText="1"/>
    </xf>
    <xf numFmtId="0" fontId="46" fillId="0" borderId="57" xfId="4" applyFont="1" applyBorder="1" applyAlignment="1">
      <alignment horizontal="left" wrapText="1"/>
    </xf>
    <xf numFmtId="0" fontId="46" fillId="0" borderId="40" xfId="4" applyFont="1" applyBorder="1" applyAlignment="1">
      <alignment horizontal="left" wrapText="1"/>
    </xf>
    <xf numFmtId="0" fontId="46" fillId="0" borderId="41" xfId="4" applyFont="1" applyBorder="1" applyAlignment="1">
      <alignment horizontal="left" wrapText="1"/>
    </xf>
    <xf numFmtId="0" fontId="162" fillId="45" borderId="21" xfId="0" applyFont="1" applyFill="1" applyBorder="1" applyAlignment="1">
      <alignment horizontal="center" vertical="center" wrapText="1" readingOrder="1"/>
    </xf>
    <xf numFmtId="0" fontId="162" fillId="45" borderId="22" xfId="0" applyFont="1" applyFill="1" applyBorder="1" applyAlignment="1">
      <alignment horizontal="center" vertical="center" wrapText="1" readingOrder="1"/>
    </xf>
    <xf numFmtId="0" fontId="128" fillId="0" borderId="0" xfId="0" applyFont="1" applyAlignment="1">
      <alignment horizontal="center" vertical="center"/>
    </xf>
    <xf numFmtId="0" fontId="94" fillId="0" borderId="62" xfId="0" applyFont="1" applyBorder="1" applyAlignment="1">
      <alignment horizontal="justify" vertical="justify" wrapText="1"/>
    </xf>
    <xf numFmtId="0" fontId="94" fillId="0" borderId="0" xfId="0" applyFont="1" applyAlignment="1">
      <alignment horizontal="justify" vertical="justify" wrapText="1"/>
    </xf>
    <xf numFmtId="0" fontId="94" fillId="0" borderId="12" xfId="0" applyFont="1" applyBorder="1" applyAlignment="1">
      <alignment horizontal="justify" vertical="justify" wrapText="1"/>
    </xf>
    <xf numFmtId="0" fontId="94" fillId="0" borderId="11" xfId="0" applyFont="1" applyBorder="1" applyAlignment="1">
      <alignment horizontal="justify" vertical="justify" wrapText="1"/>
    </xf>
    <xf numFmtId="0" fontId="94" fillId="0" borderId="2" xfId="0" applyFont="1" applyBorder="1" applyAlignment="1">
      <alignment horizontal="justify" vertical="justify" wrapText="1"/>
    </xf>
    <xf numFmtId="0" fontId="94" fillId="0" borderId="51" xfId="0" applyFont="1" applyBorder="1" applyAlignment="1">
      <alignment horizontal="justify" vertical="justify" wrapText="1"/>
    </xf>
    <xf numFmtId="0" fontId="169" fillId="48" borderId="8" xfId="0" applyFont="1" applyFill="1" applyBorder="1" applyAlignment="1">
      <alignment horizontal="center" vertical="center"/>
    </xf>
    <xf numFmtId="0" fontId="169" fillId="48" borderId="56" xfId="0" applyFont="1" applyFill="1" applyBorder="1" applyAlignment="1">
      <alignment horizontal="center" vertical="center"/>
    </xf>
    <xf numFmtId="0" fontId="169" fillId="48" borderId="50" xfId="0" applyFont="1" applyFill="1" applyBorder="1" applyAlignment="1">
      <alignment horizontal="center" vertical="center"/>
    </xf>
    <xf numFmtId="0" fontId="153" fillId="0" borderId="8" xfId="0" applyFont="1" applyBorder="1" applyAlignment="1">
      <alignment horizontal="center"/>
    </xf>
    <xf numFmtId="0" fontId="153" fillId="0" borderId="56" xfId="0" applyFont="1" applyBorder="1" applyAlignment="1">
      <alignment horizontal="center"/>
    </xf>
    <xf numFmtId="0" fontId="153" fillId="0" borderId="50" xfId="0" applyFont="1" applyBorder="1" applyAlignment="1">
      <alignment horizontal="center"/>
    </xf>
    <xf numFmtId="0" fontId="153" fillId="0" borderId="62" xfId="0" applyFont="1" applyBorder="1" applyAlignment="1">
      <alignment horizontal="center"/>
    </xf>
    <xf numFmtId="0" fontId="153" fillId="0" borderId="0" xfId="0" applyFont="1" applyAlignment="1">
      <alignment horizontal="center"/>
    </xf>
    <xf numFmtId="0" fontId="153" fillId="0" borderId="12" xfId="0" applyFont="1" applyBorder="1" applyAlignment="1">
      <alignment horizontal="center"/>
    </xf>
    <xf numFmtId="0" fontId="160" fillId="45" borderId="3" xfId="0" applyFont="1" applyFill="1" applyBorder="1" applyAlignment="1">
      <alignment horizontal="center" vertical="center" wrapText="1" readingOrder="1"/>
    </xf>
    <xf numFmtId="0" fontId="136" fillId="3" borderId="62" xfId="0" applyFont="1" applyFill="1" applyBorder="1" applyAlignment="1">
      <alignment horizontal="center"/>
    </xf>
    <xf numFmtId="0" fontId="136" fillId="3" borderId="0" xfId="0" applyFont="1" applyFill="1" applyAlignment="1">
      <alignment horizontal="center"/>
    </xf>
    <xf numFmtId="0" fontId="162" fillId="48" borderId="21" xfId="0" applyFont="1" applyFill="1" applyBorder="1" applyAlignment="1">
      <alignment horizontal="center" vertical="center" wrapText="1" readingOrder="1"/>
    </xf>
    <xf numFmtId="0" fontId="162" fillId="48" borderId="22" xfId="0" applyFont="1" applyFill="1" applyBorder="1" applyAlignment="1">
      <alignment horizontal="center" vertical="center" wrapText="1" readingOrder="1"/>
    </xf>
    <xf numFmtId="0" fontId="57" fillId="0" borderId="7" xfId="0" applyFont="1" applyBorder="1" applyAlignment="1">
      <alignment horizontal="center" vertical="center" wrapText="1" readingOrder="1"/>
    </xf>
    <xf numFmtId="0" fontId="57" fillId="0" borderId="3" xfId="0" applyFont="1" applyBorder="1" applyAlignment="1">
      <alignment horizontal="center" vertical="center" wrapText="1" readingOrder="1"/>
    </xf>
    <xf numFmtId="0" fontId="57" fillId="0" borderId="5" xfId="0" applyFont="1" applyBorder="1" applyAlignment="1">
      <alignment horizontal="center" vertical="center" wrapText="1" readingOrder="1"/>
    </xf>
    <xf numFmtId="0" fontId="65" fillId="0" borderId="14" xfId="0" applyFont="1" applyBorder="1" applyAlignment="1">
      <alignment horizontal="left" vertical="center" wrapText="1" readingOrder="1"/>
    </xf>
    <xf numFmtId="14" fontId="142" fillId="40" borderId="21" xfId="0" applyNumberFormat="1" applyFont="1" applyFill="1" applyBorder="1" applyAlignment="1">
      <alignment horizontal="center" vertical="center" wrapText="1" readingOrder="1"/>
    </xf>
    <xf numFmtId="14" fontId="142" fillId="40" borderId="22" xfId="0" applyNumberFormat="1" applyFont="1" applyFill="1" applyBorder="1" applyAlignment="1">
      <alignment horizontal="center" vertical="center" wrapText="1" readingOrder="1"/>
    </xf>
    <xf numFmtId="14" fontId="142" fillId="40" borderId="23" xfId="0" applyNumberFormat="1" applyFont="1" applyFill="1" applyBorder="1" applyAlignment="1">
      <alignment horizontal="center" vertical="center" wrapText="1" readingOrder="1"/>
    </xf>
    <xf numFmtId="0" fontId="47" fillId="41" borderId="80" xfId="0" applyFont="1" applyFill="1" applyBorder="1" applyAlignment="1">
      <alignment horizontal="left" wrapText="1" readingOrder="1"/>
    </xf>
    <xf numFmtId="0" fontId="147" fillId="41" borderId="80" xfId="0" applyFont="1" applyFill="1" applyBorder="1" applyAlignment="1">
      <alignment horizontal="left" wrapText="1" readingOrder="1"/>
    </xf>
    <xf numFmtId="0" fontId="142" fillId="45" borderId="83" xfId="0" applyFont="1" applyFill="1" applyBorder="1" applyAlignment="1">
      <alignment horizontal="center" vertical="center" wrapText="1" readingOrder="1"/>
    </xf>
    <xf numFmtId="0" fontId="142" fillId="45" borderId="84" xfId="0" applyFont="1" applyFill="1" applyBorder="1" applyAlignment="1">
      <alignment horizontal="center" vertical="center" wrapText="1" readingOrder="1"/>
    </xf>
    <xf numFmtId="0" fontId="142" fillId="45" borderId="85" xfId="0" applyFont="1" applyFill="1" applyBorder="1" applyAlignment="1">
      <alignment horizontal="center" vertical="center" wrapText="1" readingOrder="1"/>
    </xf>
    <xf numFmtId="0" fontId="151" fillId="44" borderId="81" xfId="0" applyFont="1" applyFill="1" applyBorder="1" applyAlignment="1">
      <alignment horizontal="center" wrapText="1" readingOrder="1"/>
    </xf>
    <xf numFmtId="0" fontId="151" fillId="44" borderId="82" xfId="0" applyFont="1" applyFill="1" applyBorder="1" applyAlignment="1">
      <alignment horizontal="center" wrapText="1" readingOrder="1"/>
    </xf>
    <xf numFmtId="0" fontId="161" fillId="48" borderId="21" xfId="4" applyFont="1" applyFill="1" applyBorder="1" applyAlignment="1">
      <alignment horizontal="center" vertical="center"/>
    </xf>
    <xf numFmtId="0" fontId="161" fillId="48" borderId="22" xfId="4" applyFont="1" applyFill="1" applyBorder="1" applyAlignment="1">
      <alignment horizontal="center" vertical="center"/>
    </xf>
    <xf numFmtId="0" fontId="161" fillId="48" borderId="23" xfId="4" applyFont="1" applyFill="1" applyBorder="1" applyAlignment="1">
      <alignment horizontal="center" vertical="center"/>
    </xf>
    <xf numFmtId="0" fontId="162" fillId="48" borderId="21" xfId="4" applyFont="1" applyFill="1" applyBorder="1" applyAlignment="1">
      <alignment horizontal="center" vertical="center"/>
    </xf>
    <xf numFmtId="0" fontId="162" fillId="48" borderId="22" xfId="4" applyFont="1" applyFill="1" applyBorder="1" applyAlignment="1">
      <alignment horizontal="center" vertical="center"/>
    </xf>
    <xf numFmtId="0" fontId="162" fillId="48" borderId="23" xfId="4" applyFont="1" applyFill="1" applyBorder="1" applyAlignment="1">
      <alignment horizontal="center" vertical="center"/>
    </xf>
  </cellXfs>
  <cellStyles count="579">
    <cellStyle name="20% - Énfasis1" xfId="133" builtinId="30" customBuiltin="1"/>
    <cellStyle name="20% - Énfasis1 2" xfId="311" xr:uid="{00000000-0005-0000-0000-000001000000}"/>
    <cellStyle name="20% - Énfasis1 3" xfId="481" xr:uid="{00000000-0005-0000-0000-000002000000}"/>
    <cellStyle name="20% - Énfasis2" xfId="137" builtinId="34" customBuiltin="1"/>
    <cellStyle name="20% - Énfasis2 2" xfId="314" xr:uid="{00000000-0005-0000-0000-000004000000}"/>
    <cellStyle name="20% - Énfasis2 3" xfId="484" xr:uid="{00000000-0005-0000-0000-000005000000}"/>
    <cellStyle name="20% - Énfasis3" xfId="141" builtinId="38" customBuiltin="1"/>
    <cellStyle name="20% - Énfasis3 2" xfId="317" xr:uid="{00000000-0005-0000-0000-000007000000}"/>
    <cellStyle name="20% - Énfasis3 3" xfId="487" xr:uid="{00000000-0005-0000-0000-000008000000}"/>
    <cellStyle name="20% - Énfasis4" xfId="145" builtinId="42" customBuiltin="1"/>
    <cellStyle name="20% - Énfasis4 2" xfId="320" xr:uid="{00000000-0005-0000-0000-00000A000000}"/>
    <cellStyle name="20% - Énfasis4 3" xfId="490" xr:uid="{00000000-0005-0000-0000-00000B000000}"/>
    <cellStyle name="20% - Énfasis5" xfId="149" builtinId="46" customBuiltin="1"/>
    <cellStyle name="20% - Énfasis5 2" xfId="323" xr:uid="{00000000-0005-0000-0000-00000D000000}"/>
    <cellStyle name="20% - Énfasis5 3" xfId="493" xr:uid="{00000000-0005-0000-0000-00000E000000}"/>
    <cellStyle name="20% - Énfasis6" xfId="153" builtinId="50" customBuiltin="1"/>
    <cellStyle name="20% - Énfasis6 2" xfId="326" xr:uid="{00000000-0005-0000-0000-000010000000}"/>
    <cellStyle name="20% - Énfasis6 3" xfId="496" xr:uid="{00000000-0005-0000-0000-000011000000}"/>
    <cellStyle name="40% - Énfasis1" xfId="134" builtinId="31" customBuiltin="1"/>
    <cellStyle name="40% - Énfasis1 2" xfId="312" xr:uid="{00000000-0005-0000-0000-000013000000}"/>
    <cellStyle name="40% - Énfasis1 3" xfId="482" xr:uid="{00000000-0005-0000-0000-000014000000}"/>
    <cellStyle name="40% - Énfasis2" xfId="138" builtinId="35" customBuiltin="1"/>
    <cellStyle name="40% - Énfasis2 2" xfId="315" xr:uid="{00000000-0005-0000-0000-000016000000}"/>
    <cellStyle name="40% - Énfasis2 3" xfId="485" xr:uid="{00000000-0005-0000-0000-000017000000}"/>
    <cellStyle name="40% - Énfasis3" xfId="142" builtinId="39" customBuiltin="1"/>
    <cellStyle name="40% - Énfasis3 2" xfId="318" xr:uid="{00000000-0005-0000-0000-000019000000}"/>
    <cellStyle name="40% - Énfasis3 3" xfId="488" xr:uid="{00000000-0005-0000-0000-00001A000000}"/>
    <cellStyle name="40% - Énfasis4" xfId="146" builtinId="43" customBuiltin="1"/>
    <cellStyle name="40% - Énfasis4 2" xfId="321" xr:uid="{00000000-0005-0000-0000-00001C000000}"/>
    <cellStyle name="40% - Énfasis4 3" xfId="491" xr:uid="{00000000-0005-0000-0000-00001D000000}"/>
    <cellStyle name="40% - Énfasis5" xfId="150" builtinId="47" customBuiltin="1"/>
    <cellStyle name="40% - Énfasis5 2" xfId="324" xr:uid="{00000000-0005-0000-0000-00001F000000}"/>
    <cellStyle name="40% - Énfasis5 3" xfId="494" xr:uid="{00000000-0005-0000-0000-000020000000}"/>
    <cellStyle name="40% - Énfasis6" xfId="154" builtinId="51" customBuiltin="1"/>
    <cellStyle name="40% - Énfasis6 2" xfId="327" xr:uid="{00000000-0005-0000-0000-000022000000}"/>
    <cellStyle name="40% - Énfasis6 3" xfId="497" xr:uid="{00000000-0005-0000-0000-000023000000}"/>
    <cellStyle name="60% - Énfasis1" xfId="135" builtinId="32" customBuiltin="1"/>
    <cellStyle name="60% - Énfasis1 2" xfId="313" xr:uid="{00000000-0005-0000-0000-000025000000}"/>
    <cellStyle name="60% - Énfasis1 3" xfId="483" xr:uid="{00000000-0005-0000-0000-000026000000}"/>
    <cellStyle name="60% - Énfasis2" xfId="139" builtinId="36" customBuiltin="1"/>
    <cellStyle name="60% - Énfasis2 2" xfId="316" xr:uid="{00000000-0005-0000-0000-000028000000}"/>
    <cellStyle name="60% - Énfasis2 3" xfId="486" xr:uid="{00000000-0005-0000-0000-000029000000}"/>
    <cellStyle name="60% - Énfasis3" xfId="143" builtinId="40" customBuiltin="1"/>
    <cellStyle name="60% - Énfasis3 2" xfId="319" xr:uid="{00000000-0005-0000-0000-00002B000000}"/>
    <cellStyle name="60% - Énfasis3 3" xfId="489" xr:uid="{00000000-0005-0000-0000-00002C000000}"/>
    <cellStyle name="60% - Énfasis4" xfId="147" builtinId="44" customBuiltin="1"/>
    <cellStyle name="60% - Énfasis4 2" xfId="322" xr:uid="{00000000-0005-0000-0000-00002E000000}"/>
    <cellStyle name="60% - Énfasis4 3" xfId="492" xr:uid="{00000000-0005-0000-0000-00002F000000}"/>
    <cellStyle name="60% - Énfasis5" xfId="151" builtinId="48" customBuiltin="1"/>
    <cellStyle name="60% - Énfasis5 2" xfId="325" xr:uid="{00000000-0005-0000-0000-000031000000}"/>
    <cellStyle name="60% - Énfasis5 3" xfId="495" xr:uid="{00000000-0005-0000-0000-000032000000}"/>
    <cellStyle name="60% - Énfasis6" xfId="155" builtinId="52" customBuiltin="1"/>
    <cellStyle name="60% - Énfasis6 2" xfId="328" xr:uid="{00000000-0005-0000-0000-000034000000}"/>
    <cellStyle name="60% - Énfasis6 3" xfId="498" xr:uid="{00000000-0005-0000-0000-000035000000}"/>
    <cellStyle name="Bueno" xfId="121" builtinId="26" customBuiltin="1"/>
    <cellStyle name="Cálculo" xfId="126" builtinId="22" customBuiltin="1"/>
    <cellStyle name="Celda de comprobación" xfId="128" builtinId="23" customBuiltin="1"/>
    <cellStyle name="Celda vinculada" xfId="127" builtinId="24" customBuiltin="1"/>
    <cellStyle name="Encabezado 1" xfId="117" builtinId="16" customBuiltin="1"/>
    <cellStyle name="Encabezado 4" xfId="120" builtinId="19" customBuiltin="1"/>
    <cellStyle name="Énfasis1" xfId="132" builtinId="29" customBuiltin="1"/>
    <cellStyle name="Énfasis2" xfId="136" builtinId="33" customBuiltin="1"/>
    <cellStyle name="Énfasis3" xfId="140" builtinId="37" customBuiltin="1"/>
    <cellStyle name="Énfasis4" xfId="144" builtinId="41" customBuiltin="1"/>
    <cellStyle name="Énfasis5" xfId="148" builtinId="45" customBuiltin="1"/>
    <cellStyle name="Énfasis6" xfId="152" builtinId="49" customBuiltin="1"/>
    <cellStyle name="Entrada" xfId="124" builtinId="20" customBuiltin="1"/>
    <cellStyle name="Incorrecto" xfId="122" builtinId="27" customBuiltin="1"/>
    <cellStyle name="Millares" xfId="1" builtinId="3"/>
    <cellStyle name="Millares [0]" xfId="11" builtinId="6"/>
    <cellStyle name="Millares [0] 2" xfId="61" xr:uid="{00000000-0005-0000-0000-000046000000}"/>
    <cellStyle name="Millares [0] 2 2" xfId="255" xr:uid="{00000000-0005-0000-0000-000047000000}"/>
    <cellStyle name="Millares [0] 2 3" xfId="424" xr:uid="{00000000-0005-0000-0000-000048000000}"/>
    <cellStyle name="Millares [0] 3" xfId="15" xr:uid="{00000000-0005-0000-0000-000049000000}"/>
    <cellStyle name="Millares [0] 3 2" xfId="65" xr:uid="{00000000-0005-0000-0000-00004A000000}"/>
    <cellStyle name="Millares [0] 3 2 2" xfId="259" xr:uid="{00000000-0005-0000-0000-00004B000000}"/>
    <cellStyle name="Millares [0] 3 2 3" xfId="428" xr:uid="{00000000-0005-0000-0000-00004C000000}"/>
    <cellStyle name="Millares [0] 3 3" xfId="213" xr:uid="{00000000-0005-0000-0000-00004D000000}"/>
    <cellStyle name="Millares [0] 3 4" xfId="382" xr:uid="{00000000-0005-0000-0000-00004E000000}"/>
    <cellStyle name="Millares [0] 4" xfId="209" xr:uid="{00000000-0005-0000-0000-00004F000000}"/>
    <cellStyle name="Millares [0] 5" xfId="378" xr:uid="{00000000-0005-0000-0000-000050000000}"/>
    <cellStyle name="Millares 10" xfId="30" xr:uid="{00000000-0005-0000-0000-000051000000}"/>
    <cellStyle name="Millares 10 2" xfId="77" xr:uid="{00000000-0005-0000-0000-000052000000}"/>
    <cellStyle name="Millares 10 2 2" xfId="271" xr:uid="{00000000-0005-0000-0000-000053000000}"/>
    <cellStyle name="Millares 10 2 3" xfId="440" xr:uid="{00000000-0005-0000-0000-000054000000}"/>
    <cellStyle name="Millares 10 3" xfId="225" xr:uid="{00000000-0005-0000-0000-000055000000}"/>
    <cellStyle name="Millares 10 4" xfId="394" xr:uid="{00000000-0005-0000-0000-000056000000}"/>
    <cellStyle name="Millares 11" xfId="34" xr:uid="{00000000-0005-0000-0000-000057000000}"/>
    <cellStyle name="Millares 11 2" xfId="81" xr:uid="{00000000-0005-0000-0000-000058000000}"/>
    <cellStyle name="Millares 11 2 2" xfId="275" xr:uid="{00000000-0005-0000-0000-000059000000}"/>
    <cellStyle name="Millares 11 2 3" xfId="444" xr:uid="{00000000-0005-0000-0000-00005A000000}"/>
    <cellStyle name="Millares 11 3" xfId="229" xr:uid="{00000000-0005-0000-0000-00005B000000}"/>
    <cellStyle name="Millares 11 4" xfId="398" xr:uid="{00000000-0005-0000-0000-00005C000000}"/>
    <cellStyle name="Millares 11 5" xfId="549" xr:uid="{00000000-0005-0000-0000-00005D000000}"/>
    <cellStyle name="Millares 12" xfId="38" xr:uid="{00000000-0005-0000-0000-00005E000000}"/>
    <cellStyle name="Millares 12 2" xfId="85" xr:uid="{00000000-0005-0000-0000-00005F000000}"/>
    <cellStyle name="Millares 12 2 2" xfId="279" xr:uid="{00000000-0005-0000-0000-000060000000}"/>
    <cellStyle name="Millares 12 2 3" xfId="448" xr:uid="{00000000-0005-0000-0000-000061000000}"/>
    <cellStyle name="Millares 12 3" xfId="233" xr:uid="{00000000-0005-0000-0000-000062000000}"/>
    <cellStyle name="Millares 12 4" xfId="402" xr:uid="{00000000-0005-0000-0000-000063000000}"/>
    <cellStyle name="Millares 13" xfId="42" xr:uid="{00000000-0005-0000-0000-000064000000}"/>
    <cellStyle name="Millares 13 2" xfId="237" xr:uid="{00000000-0005-0000-0000-000065000000}"/>
    <cellStyle name="Millares 13 3" xfId="406" xr:uid="{00000000-0005-0000-0000-000066000000}"/>
    <cellStyle name="Millares 14" xfId="46" xr:uid="{00000000-0005-0000-0000-000067000000}"/>
    <cellStyle name="Millares 14 2" xfId="241" xr:uid="{00000000-0005-0000-0000-000068000000}"/>
    <cellStyle name="Millares 14 3" xfId="410" xr:uid="{00000000-0005-0000-0000-000069000000}"/>
    <cellStyle name="Millares 15" xfId="50" xr:uid="{00000000-0005-0000-0000-00006A000000}"/>
    <cellStyle name="Millares 15 2" xfId="245" xr:uid="{00000000-0005-0000-0000-00006B000000}"/>
    <cellStyle name="Millares 15 3" xfId="414" xr:uid="{00000000-0005-0000-0000-00006C000000}"/>
    <cellStyle name="Millares 16" xfId="56" xr:uid="{00000000-0005-0000-0000-00006D000000}"/>
    <cellStyle name="Millares 16 2" xfId="250" xr:uid="{00000000-0005-0000-0000-00006E000000}"/>
    <cellStyle name="Millares 16 3" xfId="419" xr:uid="{00000000-0005-0000-0000-00006F000000}"/>
    <cellStyle name="Millares 17" xfId="58" xr:uid="{00000000-0005-0000-0000-000070000000}"/>
    <cellStyle name="Millares 17 2" xfId="252" xr:uid="{00000000-0005-0000-0000-000071000000}"/>
    <cellStyle name="Millares 17 3" xfId="421" xr:uid="{00000000-0005-0000-0000-000072000000}"/>
    <cellStyle name="Millares 18" xfId="87" xr:uid="{00000000-0005-0000-0000-000073000000}"/>
    <cellStyle name="Millares 18 2" xfId="281" xr:uid="{00000000-0005-0000-0000-000074000000}"/>
    <cellStyle name="Millares 18 3" xfId="450" xr:uid="{00000000-0005-0000-0000-000075000000}"/>
    <cellStyle name="Millares 19" xfId="88" xr:uid="{00000000-0005-0000-0000-000076000000}"/>
    <cellStyle name="Millares 19 2" xfId="282" xr:uid="{00000000-0005-0000-0000-000077000000}"/>
    <cellStyle name="Millares 19 3" xfId="451" xr:uid="{00000000-0005-0000-0000-000078000000}"/>
    <cellStyle name="Millares 2" xfId="9" xr:uid="{00000000-0005-0000-0000-000079000000}"/>
    <cellStyle name="Millares 2 2" xfId="166" xr:uid="{00000000-0005-0000-0000-00007A000000}"/>
    <cellStyle name="Millares 2 2 2" xfId="336" xr:uid="{00000000-0005-0000-0000-00007B000000}"/>
    <cellStyle name="Millares 2 2 3" xfId="506" xr:uid="{00000000-0005-0000-0000-00007C000000}"/>
    <cellStyle name="Millares 2 2 4" xfId="572" xr:uid="{2EC1FBAB-D393-4C66-A9FF-7419E3A9808E}"/>
    <cellStyle name="Millares 2 3" xfId="158" xr:uid="{00000000-0005-0000-0000-00007D000000}"/>
    <cellStyle name="Millares 2 3 2" xfId="331" xr:uid="{00000000-0005-0000-0000-00007E000000}"/>
    <cellStyle name="Millares 2 3 3" xfId="501" xr:uid="{00000000-0005-0000-0000-00007F000000}"/>
    <cellStyle name="Millares 20" xfId="89" xr:uid="{00000000-0005-0000-0000-000080000000}"/>
    <cellStyle name="Millares 20 2" xfId="283" xr:uid="{00000000-0005-0000-0000-000081000000}"/>
    <cellStyle name="Millares 20 3" xfId="452" xr:uid="{00000000-0005-0000-0000-000082000000}"/>
    <cellStyle name="Millares 21" xfId="90" xr:uid="{00000000-0005-0000-0000-000083000000}"/>
    <cellStyle name="Millares 21 2" xfId="284" xr:uid="{00000000-0005-0000-0000-000084000000}"/>
    <cellStyle name="Millares 21 3" xfId="453" xr:uid="{00000000-0005-0000-0000-000085000000}"/>
    <cellStyle name="Millares 22" xfId="91" xr:uid="{00000000-0005-0000-0000-000086000000}"/>
    <cellStyle name="Millares 22 2" xfId="285" xr:uid="{00000000-0005-0000-0000-000087000000}"/>
    <cellStyle name="Millares 22 3" xfId="454" xr:uid="{00000000-0005-0000-0000-000088000000}"/>
    <cellStyle name="Millares 23" xfId="94" xr:uid="{00000000-0005-0000-0000-000089000000}"/>
    <cellStyle name="Millares 23 2" xfId="288" xr:uid="{00000000-0005-0000-0000-00008A000000}"/>
    <cellStyle name="Millares 23 3" xfId="457" xr:uid="{00000000-0005-0000-0000-00008B000000}"/>
    <cellStyle name="Millares 24" xfId="98" xr:uid="{00000000-0005-0000-0000-00008C000000}"/>
    <cellStyle name="Millares 24 2" xfId="292" xr:uid="{00000000-0005-0000-0000-00008D000000}"/>
    <cellStyle name="Millares 24 3" xfId="461" xr:uid="{00000000-0005-0000-0000-00008E000000}"/>
    <cellStyle name="Millares 25" xfId="102" xr:uid="{00000000-0005-0000-0000-00008F000000}"/>
    <cellStyle name="Millares 25 2" xfId="296" xr:uid="{00000000-0005-0000-0000-000090000000}"/>
    <cellStyle name="Millares 25 3" xfId="465" xr:uid="{00000000-0005-0000-0000-000091000000}"/>
    <cellStyle name="Millares 26" xfId="106" xr:uid="{00000000-0005-0000-0000-000092000000}"/>
    <cellStyle name="Millares 26 2" xfId="300" xr:uid="{00000000-0005-0000-0000-000093000000}"/>
    <cellStyle name="Millares 26 3" xfId="469" xr:uid="{00000000-0005-0000-0000-000094000000}"/>
    <cellStyle name="Millares 27" xfId="110" xr:uid="{00000000-0005-0000-0000-000095000000}"/>
    <cellStyle name="Millares 27 2" xfId="304" xr:uid="{00000000-0005-0000-0000-000096000000}"/>
    <cellStyle name="Millares 27 3" xfId="473" xr:uid="{00000000-0005-0000-0000-000097000000}"/>
    <cellStyle name="Millares 28" xfId="114" xr:uid="{00000000-0005-0000-0000-000098000000}"/>
    <cellStyle name="Millares 28 2" xfId="308" xr:uid="{00000000-0005-0000-0000-000099000000}"/>
    <cellStyle name="Millares 28 3" xfId="477" xr:uid="{00000000-0005-0000-0000-00009A000000}"/>
    <cellStyle name="Millares 28 4" xfId="551" xr:uid="{00000000-0005-0000-0000-00009B000000}"/>
    <cellStyle name="Millares 29" xfId="163" xr:uid="{00000000-0005-0000-0000-00009C000000}"/>
    <cellStyle name="Millares 29 2" xfId="334" xr:uid="{00000000-0005-0000-0000-00009D000000}"/>
    <cellStyle name="Millares 29 3" xfId="504" xr:uid="{00000000-0005-0000-0000-00009E000000}"/>
    <cellStyle name="Millares 3" xfId="14" xr:uid="{00000000-0005-0000-0000-00009F000000}"/>
    <cellStyle name="Millares 3 2" xfId="64" xr:uid="{00000000-0005-0000-0000-0000A0000000}"/>
    <cellStyle name="Millares 3 2 2" xfId="258" xr:uid="{00000000-0005-0000-0000-0000A1000000}"/>
    <cellStyle name="Millares 3 2 3" xfId="427" xr:uid="{00000000-0005-0000-0000-0000A2000000}"/>
    <cellStyle name="Millares 3 3" xfId="170" xr:uid="{00000000-0005-0000-0000-0000A3000000}"/>
    <cellStyle name="Millares 3 3 2" xfId="340" xr:uid="{00000000-0005-0000-0000-0000A4000000}"/>
    <cellStyle name="Millares 3 3 3" xfId="510" xr:uid="{00000000-0005-0000-0000-0000A5000000}"/>
    <cellStyle name="Millares 3 4" xfId="212" xr:uid="{00000000-0005-0000-0000-0000A6000000}"/>
    <cellStyle name="Millares 3 5" xfId="381" xr:uid="{00000000-0005-0000-0000-0000A7000000}"/>
    <cellStyle name="Millares 30" xfId="164" xr:uid="{00000000-0005-0000-0000-0000A8000000}"/>
    <cellStyle name="Millares 30 2" xfId="335" xr:uid="{00000000-0005-0000-0000-0000A9000000}"/>
    <cellStyle name="Millares 30 3" xfId="505" xr:uid="{00000000-0005-0000-0000-0000AA000000}"/>
    <cellStyle name="Millares 31" xfId="157" xr:uid="{00000000-0005-0000-0000-0000AB000000}"/>
    <cellStyle name="Millares 31 2" xfId="330" xr:uid="{00000000-0005-0000-0000-0000AC000000}"/>
    <cellStyle name="Millares 31 3" xfId="500" xr:uid="{00000000-0005-0000-0000-0000AD000000}"/>
    <cellStyle name="Millares 32" xfId="159" xr:uid="{00000000-0005-0000-0000-0000AE000000}"/>
    <cellStyle name="Millares 32 2" xfId="332" xr:uid="{00000000-0005-0000-0000-0000AF000000}"/>
    <cellStyle name="Millares 32 3" xfId="502" xr:uid="{00000000-0005-0000-0000-0000B0000000}"/>
    <cellStyle name="Millares 33" xfId="169" xr:uid="{00000000-0005-0000-0000-0000B1000000}"/>
    <cellStyle name="Millares 33 2" xfId="339" xr:uid="{00000000-0005-0000-0000-0000B2000000}"/>
    <cellStyle name="Millares 33 3" xfId="509" xr:uid="{00000000-0005-0000-0000-0000B3000000}"/>
    <cellStyle name="Millares 34" xfId="168" xr:uid="{00000000-0005-0000-0000-0000B4000000}"/>
    <cellStyle name="Millares 34 2" xfId="338" xr:uid="{00000000-0005-0000-0000-0000B5000000}"/>
    <cellStyle name="Millares 34 3" xfId="508" xr:uid="{00000000-0005-0000-0000-0000B6000000}"/>
    <cellStyle name="Millares 35" xfId="173" xr:uid="{00000000-0005-0000-0000-0000B7000000}"/>
    <cellStyle name="Millares 35 2" xfId="343" xr:uid="{00000000-0005-0000-0000-0000B8000000}"/>
    <cellStyle name="Millares 35 3" xfId="513" xr:uid="{00000000-0005-0000-0000-0000B9000000}"/>
    <cellStyle name="Millares 36" xfId="177" xr:uid="{00000000-0005-0000-0000-0000BA000000}"/>
    <cellStyle name="Millares 36 2" xfId="347" xr:uid="{00000000-0005-0000-0000-0000BB000000}"/>
    <cellStyle name="Millares 36 3" xfId="517" xr:uid="{00000000-0005-0000-0000-0000BC000000}"/>
    <cellStyle name="Millares 37" xfId="181" xr:uid="{00000000-0005-0000-0000-0000BD000000}"/>
    <cellStyle name="Millares 37 2" xfId="351" xr:uid="{00000000-0005-0000-0000-0000BE000000}"/>
    <cellStyle name="Millares 37 3" xfId="521" xr:uid="{00000000-0005-0000-0000-0000BF000000}"/>
    <cellStyle name="Millares 38" xfId="185" xr:uid="{00000000-0005-0000-0000-0000C0000000}"/>
    <cellStyle name="Millares 38 2" xfId="355" xr:uid="{00000000-0005-0000-0000-0000C1000000}"/>
    <cellStyle name="Millares 38 3" xfId="525" xr:uid="{00000000-0005-0000-0000-0000C2000000}"/>
    <cellStyle name="Millares 39" xfId="189" xr:uid="{00000000-0005-0000-0000-0000C3000000}"/>
    <cellStyle name="Millares 39 2" xfId="359" xr:uid="{00000000-0005-0000-0000-0000C4000000}"/>
    <cellStyle name="Millares 39 3" xfId="529" xr:uid="{00000000-0005-0000-0000-0000C5000000}"/>
    <cellStyle name="Millares 4" xfId="17" xr:uid="{00000000-0005-0000-0000-0000C6000000}"/>
    <cellStyle name="Millares 4 2" xfId="66" xr:uid="{00000000-0005-0000-0000-0000C7000000}"/>
    <cellStyle name="Millares 4 2 2" xfId="260" xr:uid="{00000000-0005-0000-0000-0000C8000000}"/>
    <cellStyle name="Millares 4 2 3" xfId="429" xr:uid="{00000000-0005-0000-0000-0000C9000000}"/>
    <cellStyle name="Millares 4 3" xfId="214" xr:uid="{00000000-0005-0000-0000-0000CA000000}"/>
    <cellStyle name="Millares 4 4" xfId="383" xr:uid="{00000000-0005-0000-0000-0000CB000000}"/>
    <cellStyle name="Millares 40" xfId="192" xr:uid="{00000000-0005-0000-0000-0000CC000000}"/>
    <cellStyle name="Millares 41" xfId="196" xr:uid="{00000000-0005-0000-0000-0000CD000000}"/>
    <cellStyle name="Millares 41 2" xfId="364" xr:uid="{00000000-0005-0000-0000-0000CE000000}"/>
    <cellStyle name="Millares 41 3" xfId="533" xr:uid="{00000000-0005-0000-0000-0000CF000000}"/>
    <cellStyle name="Millares 42" xfId="200" xr:uid="{00000000-0005-0000-0000-0000D0000000}"/>
    <cellStyle name="Millares 42 2" xfId="368" xr:uid="{00000000-0005-0000-0000-0000D1000000}"/>
    <cellStyle name="Millares 42 3" xfId="537" xr:uid="{00000000-0005-0000-0000-0000D2000000}"/>
    <cellStyle name="Millares 43" xfId="204" xr:uid="{00000000-0005-0000-0000-0000D3000000}"/>
    <cellStyle name="Millares 43 2" xfId="372" xr:uid="{00000000-0005-0000-0000-0000D4000000}"/>
    <cellStyle name="Millares 43 3" xfId="541" xr:uid="{00000000-0005-0000-0000-0000D5000000}"/>
    <cellStyle name="Millares 43 4" xfId="555" xr:uid="{00000000-0005-0000-0000-0000D6000000}"/>
    <cellStyle name="Millares 44" xfId="206" xr:uid="{00000000-0005-0000-0000-0000D7000000}"/>
    <cellStyle name="Millares 45" xfId="310" xr:uid="{00000000-0005-0000-0000-0000D8000000}"/>
    <cellStyle name="Millares 46" xfId="374" xr:uid="{00000000-0005-0000-0000-0000D9000000}"/>
    <cellStyle name="Millares 47" xfId="375" xr:uid="{00000000-0005-0000-0000-0000DA000000}"/>
    <cellStyle name="Millares 48" xfId="479" xr:uid="{00000000-0005-0000-0000-0000DB000000}"/>
    <cellStyle name="Millares 49" xfId="544" xr:uid="{00000000-0005-0000-0000-0000DC000000}"/>
    <cellStyle name="Millares 5" xfId="18" xr:uid="{00000000-0005-0000-0000-0000DD000000}"/>
    <cellStyle name="Millares 5 2" xfId="67" xr:uid="{00000000-0005-0000-0000-0000DE000000}"/>
    <cellStyle name="Millares 5 2 2" xfId="261" xr:uid="{00000000-0005-0000-0000-0000DF000000}"/>
    <cellStyle name="Millares 5 2 3" xfId="430" xr:uid="{00000000-0005-0000-0000-0000E0000000}"/>
    <cellStyle name="Millares 5 3" xfId="215" xr:uid="{00000000-0005-0000-0000-0000E1000000}"/>
    <cellStyle name="Millares 5 4" xfId="384" xr:uid="{00000000-0005-0000-0000-0000E2000000}"/>
    <cellStyle name="Millares 50" xfId="480" xr:uid="{00000000-0005-0000-0000-0000E3000000}"/>
    <cellStyle name="Millares 51" xfId="546" xr:uid="{00000000-0005-0000-0000-0000E4000000}"/>
    <cellStyle name="Millares 52" xfId="545" xr:uid="{00000000-0005-0000-0000-0000E5000000}"/>
    <cellStyle name="Millares 53" xfId="543" xr:uid="{00000000-0005-0000-0000-0000E6000000}"/>
    <cellStyle name="Millares 54" xfId="559" xr:uid="{00000000-0005-0000-0000-0000E7000000}"/>
    <cellStyle name="Millares 55" xfId="563" xr:uid="{00000000-0005-0000-0000-0000E8000000}"/>
    <cellStyle name="Millares 56" xfId="567" xr:uid="{00000000-0005-0000-0000-0000E9000000}"/>
    <cellStyle name="Millares 57" xfId="571" xr:uid="{2F301D31-2663-4870-A4D5-9EA93951B00A}"/>
    <cellStyle name="Millares 58" xfId="573" xr:uid="{85450941-8109-4124-B8D6-8E17FB982CB9}"/>
    <cellStyle name="Millares 6" xfId="19" xr:uid="{00000000-0005-0000-0000-0000EA000000}"/>
    <cellStyle name="Millares 6 2" xfId="68" xr:uid="{00000000-0005-0000-0000-0000EB000000}"/>
    <cellStyle name="Millares 6 2 2" xfId="262" xr:uid="{00000000-0005-0000-0000-0000EC000000}"/>
    <cellStyle name="Millares 6 2 3" xfId="431" xr:uid="{00000000-0005-0000-0000-0000ED000000}"/>
    <cellStyle name="Millares 6 3" xfId="216" xr:uid="{00000000-0005-0000-0000-0000EE000000}"/>
    <cellStyle name="Millares 6 4" xfId="385" xr:uid="{00000000-0005-0000-0000-0000EF000000}"/>
    <cellStyle name="Millares 7" xfId="20" xr:uid="{00000000-0005-0000-0000-0000F0000000}"/>
    <cellStyle name="Millares 7 2" xfId="69" xr:uid="{00000000-0005-0000-0000-0000F1000000}"/>
    <cellStyle name="Millares 7 2 2" xfId="263" xr:uid="{00000000-0005-0000-0000-0000F2000000}"/>
    <cellStyle name="Millares 7 2 3" xfId="432" xr:uid="{00000000-0005-0000-0000-0000F3000000}"/>
    <cellStyle name="Millares 7 3" xfId="217" xr:uid="{00000000-0005-0000-0000-0000F4000000}"/>
    <cellStyle name="Millares 7 4" xfId="386" xr:uid="{00000000-0005-0000-0000-0000F5000000}"/>
    <cellStyle name="Millares 8" xfId="21" xr:uid="{00000000-0005-0000-0000-0000F6000000}"/>
    <cellStyle name="Millares 8 2" xfId="70" xr:uid="{00000000-0005-0000-0000-0000F7000000}"/>
    <cellStyle name="Millares 8 2 2" xfId="264" xr:uid="{00000000-0005-0000-0000-0000F8000000}"/>
    <cellStyle name="Millares 8 2 3" xfId="433" xr:uid="{00000000-0005-0000-0000-0000F9000000}"/>
    <cellStyle name="Millares 8 3" xfId="218" xr:uid="{00000000-0005-0000-0000-0000FA000000}"/>
    <cellStyle name="Millares 8 4" xfId="387" xr:uid="{00000000-0005-0000-0000-0000FB000000}"/>
    <cellStyle name="Millares 9" xfId="22" xr:uid="{00000000-0005-0000-0000-0000FC000000}"/>
    <cellStyle name="Millares 9 2" xfId="71" xr:uid="{00000000-0005-0000-0000-0000FD000000}"/>
    <cellStyle name="Millares 9 2 2" xfId="265" xr:uid="{00000000-0005-0000-0000-0000FE000000}"/>
    <cellStyle name="Millares 9 2 3" xfId="434" xr:uid="{00000000-0005-0000-0000-0000FF000000}"/>
    <cellStyle name="Millares 9 3" xfId="219" xr:uid="{00000000-0005-0000-0000-000000010000}"/>
    <cellStyle name="Millares 9 4" xfId="388" xr:uid="{00000000-0005-0000-0000-000001010000}"/>
    <cellStyle name="Moneda" xfId="52" builtinId="4"/>
    <cellStyle name="Moneda [0]" xfId="26" builtinId="7"/>
    <cellStyle name="Moneda [0] 10" xfId="93" xr:uid="{00000000-0005-0000-0000-000004010000}"/>
    <cellStyle name="Moneda [0] 10 2" xfId="287" xr:uid="{00000000-0005-0000-0000-000005010000}"/>
    <cellStyle name="Moneda [0] 10 3" xfId="456" xr:uid="{00000000-0005-0000-0000-000006010000}"/>
    <cellStyle name="Moneda [0] 11" xfId="97" xr:uid="{00000000-0005-0000-0000-000007010000}"/>
    <cellStyle name="Moneda [0] 11 2" xfId="291" xr:uid="{00000000-0005-0000-0000-000008010000}"/>
    <cellStyle name="Moneda [0] 11 3" xfId="460" xr:uid="{00000000-0005-0000-0000-000009010000}"/>
    <cellStyle name="Moneda [0] 12" xfId="101" xr:uid="{00000000-0005-0000-0000-00000A010000}"/>
    <cellStyle name="Moneda [0] 12 2" xfId="295" xr:uid="{00000000-0005-0000-0000-00000B010000}"/>
    <cellStyle name="Moneda [0] 12 3" xfId="464" xr:uid="{00000000-0005-0000-0000-00000C010000}"/>
    <cellStyle name="Moneda [0] 13" xfId="105" xr:uid="{00000000-0005-0000-0000-00000D010000}"/>
    <cellStyle name="Moneda [0] 13 2" xfId="299" xr:uid="{00000000-0005-0000-0000-00000E010000}"/>
    <cellStyle name="Moneda [0] 13 3" xfId="468" xr:uid="{00000000-0005-0000-0000-00000F010000}"/>
    <cellStyle name="Moneda [0] 14" xfId="109" xr:uid="{00000000-0005-0000-0000-000010010000}"/>
    <cellStyle name="Moneda [0] 14 2" xfId="303" xr:uid="{00000000-0005-0000-0000-000011010000}"/>
    <cellStyle name="Moneda [0] 14 3" xfId="472" xr:uid="{00000000-0005-0000-0000-000012010000}"/>
    <cellStyle name="Moneda [0] 15" xfId="113" xr:uid="{00000000-0005-0000-0000-000013010000}"/>
    <cellStyle name="Moneda [0] 15 2" xfId="307" xr:uid="{00000000-0005-0000-0000-000014010000}"/>
    <cellStyle name="Moneda [0] 15 3" xfId="476" xr:uid="{00000000-0005-0000-0000-000015010000}"/>
    <cellStyle name="Moneda [0] 16" xfId="162" xr:uid="{00000000-0005-0000-0000-000016010000}"/>
    <cellStyle name="Moneda [0] 16 2" xfId="333" xr:uid="{00000000-0005-0000-0000-000017010000}"/>
    <cellStyle name="Moneda [0] 16 3" xfId="503" xr:uid="{00000000-0005-0000-0000-000018010000}"/>
    <cellStyle name="Moneda [0] 17" xfId="172" xr:uid="{00000000-0005-0000-0000-000019010000}"/>
    <cellStyle name="Moneda [0] 17 2" xfId="342" xr:uid="{00000000-0005-0000-0000-00001A010000}"/>
    <cellStyle name="Moneda [0] 17 3" xfId="512" xr:uid="{00000000-0005-0000-0000-00001B010000}"/>
    <cellStyle name="Moneda [0] 18" xfId="176" xr:uid="{00000000-0005-0000-0000-00001C010000}"/>
    <cellStyle name="Moneda [0] 18 2" xfId="346" xr:uid="{00000000-0005-0000-0000-00001D010000}"/>
    <cellStyle name="Moneda [0] 18 3" xfId="516" xr:uid="{00000000-0005-0000-0000-00001E010000}"/>
    <cellStyle name="Moneda [0] 19" xfId="180" xr:uid="{00000000-0005-0000-0000-00001F010000}"/>
    <cellStyle name="Moneda [0] 19 2" xfId="350" xr:uid="{00000000-0005-0000-0000-000020010000}"/>
    <cellStyle name="Moneda [0] 19 3" xfId="520" xr:uid="{00000000-0005-0000-0000-000021010000}"/>
    <cellStyle name="Moneda [0] 2" xfId="24" xr:uid="{00000000-0005-0000-0000-000022010000}"/>
    <cellStyle name="Moneda [0] 2 2" xfId="73" xr:uid="{00000000-0005-0000-0000-000023010000}"/>
    <cellStyle name="Moneda [0] 2 2 2" xfId="267" xr:uid="{00000000-0005-0000-0000-000024010000}"/>
    <cellStyle name="Moneda [0] 2 2 3" xfId="436" xr:uid="{00000000-0005-0000-0000-000025010000}"/>
    <cellStyle name="Moneda [0] 2 3" xfId="221" xr:uid="{00000000-0005-0000-0000-000026010000}"/>
    <cellStyle name="Moneda [0] 2 4" xfId="390" xr:uid="{00000000-0005-0000-0000-000027010000}"/>
    <cellStyle name="Moneda [0] 20" xfId="184" xr:uid="{00000000-0005-0000-0000-000028010000}"/>
    <cellStyle name="Moneda [0] 20 2" xfId="354" xr:uid="{00000000-0005-0000-0000-000029010000}"/>
    <cellStyle name="Moneda [0] 20 3" xfId="524" xr:uid="{00000000-0005-0000-0000-00002A010000}"/>
    <cellStyle name="Moneda [0] 21" xfId="188" xr:uid="{00000000-0005-0000-0000-00002B010000}"/>
    <cellStyle name="Moneda [0] 21 2" xfId="358" xr:uid="{00000000-0005-0000-0000-00002C010000}"/>
    <cellStyle name="Moneda [0] 21 3" xfId="528" xr:uid="{00000000-0005-0000-0000-00002D010000}"/>
    <cellStyle name="Moneda [0] 22" xfId="193" xr:uid="{00000000-0005-0000-0000-00002E010000}"/>
    <cellStyle name="Moneda [0] 23" xfId="195" xr:uid="{00000000-0005-0000-0000-00002F010000}"/>
    <cellStyle name="Moneda [0] 23 2" xfId="363" xr:uid="{00000000-0005-0000-0000-000030010000}"/>
    <cellStyle name="Moneda [0] 23 3" xfId="532" xr:uid="{00000000-0005-0000-0000-000031010000}"/>
    <cellStyle name="Moneda [0] 24" xfId="199" xr:uid="{00000000-0005-0000-0000-000032010000}"/>
    <cellStyle name="Moneda [0] 24 2" xfId="367" xr:uid="{00000000-0005-0000-0000-000033010000}"/>
    <cellStyle name="Moneda [0] 24 3" xfId="536" xr:uid="{00000000-0005-0000-0000-000034010000}"/>
    <cellStyle name="Moneda [0] 25" xfId="203" xr:uid="{00000000-0005-0000-0000-000035010000}"/>
    <cellStyle name="Moneda [0] 25 2" xfId="371" xr:uid="{00000000-0005-0000-0000-000036010000}"/>
    <cellStyle name="Moneda [0] 25 3" xfId="540" xr:uid="{00000000-0005-0000-0000-000037010000}"/>
    <cellStyle name="Moneda [0] 25 4" xfId="554" xr:uid="{00000000-0005-0000-0000-000038010000}"/>
    <cellStyle name="Moneda [0] 26" xfId="558" xr:uid="{00000000-0005-0000-0000-000039010000}"/>
    <cellStyle name="Moneda [0] 27" xfId="562" xr:uid="{00000000-0005-0000-0000-00003A010000}"/>
    <cellStyle name="Moneda [0] 28" xfId="566" xr:uid="{00000000-0005-0000-0000-00003B010000}"/>
    <cellStyle name="Moneda [0] 29" xfId="570" xr:uid="{09CAF182-FC3E-4D28-ACAC-6F91CCC2ED38}"/>
    <cellStyle name="Moneda [0] 3" xfId="29" xr:uid="{00000000-0005-0000-0000-00003C010000}"/>
    <cellStyle name="Moneda [0] 3 2" xfId="76" xr:uid="{00000000-0005-0000-0000-00003D010000}"/>
    <cellStyle name="Moneda [0] 3 2 2" xfId="270" xr:uid="{00000000-0005-0000-0000-00003E010000}"/>
    <cellStyle name="Moneda [0] 3 2 3" xfId="439" xr:uid="{00000000-0005-0000-0000-00003F010000}"/>
    <cellStyle name="Moneda [0] 3 3" xfId="224" xr:uid="{00000000-0005-0000-0000-000040010000}"/>
    <cellStyle name="Moneda [0] 3 4" xfId="393" xr:uid="{00000000-0005-0000-0000-000041010000}"/>
    <cellStyle name="Moneda [0] 4" xfId="33" xr:uid="{00000000-0005-0000-0000-000042010000}"/>
    <cellStyle name="Moneda [0] 4 2" xfId="80" xr:uid="{00000000-0005-0000-0000-000043010000}"/>
    <cellStyle name="Moneda [0] 4 2 2" xfId="274" xr:uid="{00000000-0005-0000-0000-000044010000}"/>
    <cellStyle name="Moneda [0] 4 2 3" xfId="443" xr:uid="{00000000-0005-0000-0000-000045010000}"/>
    <cellStyle name="Moneda [0] 4 3" xfId="228" xr:uid="{00000000-0005-0000-0000-000046010000}"/>
    <cellStyle name="Moneda [0] 4 4" xfId="397" xr:uid="{00000000-0005-0000-0000-000047010000}"/>
    <cellStyle name="Moneda [0] 4 5" xfId="548" xr:uid="{00000000-0005-0000-0000-000048010000}"/>
    <cellStyle name="Moneda [0] 5" xfId="37" xr:uid="{00000000-0005-0000-0000-000049010000}"/>
    <cellStyle name="Moneda [0] 5 2" xfId="84" xr:uid="{00000000-0005-0000-0000-00004A010000}"/>
    <cellStyle name="Moneda [0] 5 2 2" xfId="278" xr:uid="{00000000-0005-0000-0000-00004B010000}"/>
    <cellStyle name="Moneda [0] 5 2 3" xfId="447" xr:uid="{00000000-0005-0000-0000-00004C010000}"/>
    <cellStyle name="Moneda [0] 5 3" xfId="232" xr:uid="{00000000-0005-0000-0000-00004D010000}"/>
    <cellStyle name="Moneda [0] 5 4" xfId="401" xr:uid="{00000000-0005-0000-0000-00004E010000}"/>
    <cellStyle name="Moneda [0] 6" xfId="41" xr:uid="{00000000-0005-0000-0000-00004F010000}"/>
    <cellStyle name="Moneda [0] 6 2" xfId="236" xr:uid="{00000000-0005-0000-0000-000050010000}"/>
    <cellStyle name="Moneda [0] 6 3" xfId="405" xr:uid="{00000000-0005-0000-0000-000051010000}"/>
    <cellStyle name="Moneda [0] 7" xfId="45" xr:uid="{00000000-0005-0000-0000-000052010000}"/>
    <cellStyle name="Moneda [0] 7 2" xfId="240" xr:uid="{00000000-0005-0000-0000-000053010000}"/>
    <cellStyle name="Moneda [0] 7 3" xfId="409" xr:uid="{00000000-0005-0000-0000-000054010000}"/>
    <cellStyle name="Moneda [0] 8" xfId="49" xr:uid="{00000000-0005-0000-0000-000055010000}"/>
    <cellStyle name="Moneda [0] 8 2" xfId="244" xr:uid="{00000000-0005-0000-0000-000056010000}"/>
    <cellStyle name="Moneda [0] 8 3" xfId="413" xr:uid="{00000000-0005-0000-0000-000057010000}"/>
    <cellStyle name="Moneda [0] 9" xfId="55" xr:uid="{00000000-0005-0000-0000-000058010000}"/>
    <cellStyle name="Moneda [0] 9 2" xfId="249" xr:uid="{00000000-0005-0000-0000-000059010000}"/>
    <cellStyle name="Moneda [0] 9 3" xfId="418" xr:uid="{00000000-0005-0000-0000-00005A010000}"/>
    <cellStyle name="Moneda 2" xfId="576" xr:uid="{8012B0AC-9ED9-43C7-A2E4-1203B98104FA}"/>
    <cellStyle name="Moneda 3" xfId="578" xr:uid="{CC55F2D8-F792-4447-B3E0-D92095AD44EB}"/>
    <cellStyle name="Neutral" xfId="123" builtinId="28" customBuiltin="1"/>
    <cellStyle name="Nivel 1,2.3,5,6,9" xfId="160" xr:uid="{00000000-0005-0000-0000-00005C010000}"/>
    <cellStyle name="Nivel 4" xfId="161" xr:uid="{00000000-0005-0000-0000-00005D010000}"/>
    <cellStyle name="Normal" xfId="0" builtinId="0"/>
    <cellStyle name="Normal 10" xfId="32" xr:uid="{00000000-0005-0000-0000-00005F010000}"/>
    <cellStyle name="Normal 10 2" xfId="79" xr:uid="{00000000-0005-0000-0000-000060010000}"/>
    <cellStyle name="Normal 10 2 2" xfId="273" xr:uid="{00000000-0005-0000-0000-000061010000}"/>
    <cellStyle name="Normal 10 2 3" xfId="442" xr:uid="{00000000-0005-0000-0000-000062010000}"/>
    <cellStyle name="Normal 10 3" xfId="227" xr:uid="{00000000-0005-0000-0000-000063010000}"/>
    <cellStyle name="Normal 10 4" xfId="396" xr:uid="{00000000-0005-0000-0000-000064010000}"/>
    <cellStyle name="Normal 10 5" xfId="547" xr:uid="{00000000-0005-0000-0000-000065010000}"/>
    <cellStyle name="Normal 11" xfId="36" xr:uid="{00000000-0005-0000-0000-000066010000}"/>
    <cellStyle name="Normal 11 2" xfId="83" xr:uid="{00000000-0005-0000-0000-000067010000}"/>
    <cellStyle name="Normal 11 2 2" xfId="277" xr:uid="{00000000-0005-0000-0000-000068010000}"/>
    <cellStyle name="Normal 11 2 3" xfId="446" xr:uid="{00000000-0005-0000-0000-000069010000}"/>
    <cellStyle name="Normal 11 3" xfId="231" xr:uid="{00000000-0005-0000-0000-00006A010000}"/>
    <cellStyle name="Normal 11 4" xfId="400" xr:uid="{00000000-0005-0000-0000-00006B010000}"/>
    <cellStyle name="Normal 12" xfId="40" xr:uid="{00000000-0005-0000-0000-00006C010000}"/>
    <cellStyle name="Normal 12 2" xfId="235" xr:uid="{00000000-0005-0000-0000-00006D010000}"/>
    <cellStyle name="Normal 12 3" xfId="404" xr:uid="{00000000-0005-0000-0000-00006E010000}"/>
    <cellStyle name="Normal 13" xfId="44" xr:uid="{00000000-0005-0000-0000-00006F010000}"/>
    <cellStyle name="Normal 13 2" xfId="239" xr:uid="{00000000-0005-0000-0000-000070010000}"/>
    <cellStyle name="Normal 13 3" xfId="408" xr:uid="{00000000-0005-0000-0000-000071010000}"/>
    <cellStyle name="Normal 14" xfId="48" xr:uid="{00000000-0005-0000-0000-000072010000}"/>
    <cellStyle name="Normal 14 2" xfId="243" xr:uid="{00000000-0005-0000-0000-000073010000}"/>
    <cellStyle name="Normal 14 3" xfId="412" xr:uid="{00000000-0005-0000-0000-000074010000}"/>
    <cellStyle name="Normal 15" xfId="53" xr:uid="{00000000-0005-0000-0000-000075010000}"/>
    <cellStyle name="Normal 15 2" xfId="247" xr:uid="{00000000-0005-0000-0000-000076010000}"/>
    <cellStyle name="Normal 15 3" xfId="416" xr:uid="{00000000-0005-0000-0000-000077010000}"/>
    <cellStyle name="Normal 16" xfId="54" xr:uid="{00000000-0005-0000-0000-000078010000}"/>
    <cellStyle name="Normal 16 2" xfId="248" xr:uid="{00000000-0005-0000-0000-000079010000}"/>
    <cellStyle name="Normal 16 3" xfId="417" xr:uid="{00000000-0005-0000-0000-00007A010000}"/>
    <cellStyle name="Normal 17" xfId="92" xr:uid="{00000000-0005-0000-0000-00007B010000}"/>
    <cellStyle name="Normal 17 2" xfId="286" xr:uid="{00000000-0005-0000-0000-00007C010000}"/>
    <cellStyle name="Normal 17 3" xfId="455" xr:uid="{00000000-0005-0000-0000-00007D010000}"/>
    <cellStyle name="Normal 18" xfId="96" xr:uid="{00000000-0005-0000-0000-00007E010000}"/>
    <cellStyle name="Normal 18 2" xfId="290" xr:uid="{00000000-0005-0000-0000-00007F010000}"/>
    <cellStyle name="Normal 18 3" xfId="459" xr:uid="{00000000-0005-0000-0000-000080010000}"/>
    <cellStyle name="Normal 19" xfId="100" xr:uid="{00000000-0005-0000-0000-000081010000}"/>
    <cellStyle name="Normal 19 2" xfId="294" xr:uid="{00000000-0005-0000-0000-000082010000}"/>
    <cellStyle name="Normal 19 3" xfId="463" xr:uid="{00000000-0005-0000-0000-000083010000}"/>
    <cellStyle name="Normal 2" xfId="4" xr:uid="{00000000-0005-0000-0000-000084010000}"/>
    <cellStyle name="Normal 2 2" xfId="5" xr:uid="{00000000-0005-0000-0000-000085010000}"/>
    <cellStyle name="Normal 20" xfId="104" xr:uid="{00000000-0005-0000-0000-000086010000}"/>
    <cellStyle name="Normal 20 2" xfId="298" xr:uid="{00000000-0005-0000-0000-000087010000}"/>
    <cellStyle name="Normal 20 3" xfId="467" xr:uid="{00000000-0005-0000-0000-000088010000}"/>
    <cellStyle name="Normal 21" xfId="108" xr:uid="{00000000-0005-0000-0000-000089010000}"/>
    <cellStyle name="Normal 21 2" xfId="302" xr:uid="{00000000-0005-0000-0000-00008A010000}"/>
    <cellStyle name="Normal 21 3" xfId="471" xr:uid="{00000000-0005-0000-0000-00008B010000}"/>
    <cellStyle name="Normal 22" xfId="112" xr:uid="{00000000-0005-0000-0000-00008C010000}"/>
    <cellStyle name="Normal 22 2" xfId="306" xr:uid="{00000000-0005-0000-0000-00008D010000}"/>
    <cellStyle name="Normal 22 3" xfId="475" xr:uid="{00000000-0005-0000-0000-00008E010000}"/>
    <cellStyle name="Normal 23" xfId="156" xr:uid="{00000000-0005-0000-0000-00008F010000}"/>
    <cellStyle name="Normal 23 2" xfId="329" xr:uid="{00000000-0005-0000-0000-000090010000}"/>
    <cellStyle name="Normal 23 3" xfId="499" xr:uid="{00000000-0005-0000-0000-000091010000}"/>
    <cellStyle name="Normal 24" xfId="171" xr:uid="{00000000-0005-0000-0000-000092010000}"/>
    <cellStyle name="Normal 24 2" xfId="341" xr:uid="{00000000-0005-0000-0000-000093010000}"/>
    <cellStyle name="Normal 24 3" xfId="511" xr:uid="{00000000-0005-0000-0000-000094010000}"/>
    <cellStyle name="Normal 25" xfId="175" xr:uid="{00000000-0005-0000-0000-000095010000}"/>
    <cellStyle name="Normal 25 2" xfId="345" xr:uid="{00000000-0005-0000-0000-000096010000}"/>
    <cellStyle name="Normal 25 3" xfId="515" xr:uid="{00000000-0005-0000-0000-000097010000}"/>
    <cellStyle name="Normal 26" xfId="179" xr:uid="{00000000-0005-0000-0000-000098010000}"/>
    <cellStyle name="Normal 26 2" xfId="349" xr:uid="{00000000-0005-0000-0000-000099010000}"/>
    <cellStyle name="Normal 26 3" xfId="519" xr:uid="{00000000-0005-0000-0000-00009A010000}"/>
    <cellStyle name="Normal 27" xfId="183" xr:uid="{00000000-0005-0000-0000-00009B010000}"/>
    <cellStyle name="Normal 27 2" xfId="353" xr:uid="{00000000-0005-0000-0000-00009C010000}"/>
    <cellStyle name="Normal 27 3" xfId="523" xr:uid="{00000000-0005-0000-0000-00009D010000}"/>
    <cellStyle name="Normal 28" xfId="187" xr:uid="{00000000-0005-0000-0000-00009E010000}"/>
    <cellStyle name="Normal 28 2" xfId="357" xr:uid="{00000000-0005-0000-0000-00009F010000}"/>
    <cellStyle name="Normal 28 3" xfId="527" xr:uid="{00000000-0005-0000-0000-0000A0010000}"/>
    <cellStyle name="Normal 29" xfId="191" xr:uid="{00000000-0005-0000-0000-0000A1010000}"/>
    <cellStyle name="Normal 29 2" xfId="361" xr:uid="{00000000-0005-0000-0000-0000A2010000}"/>
    <cellStyle name="Normal 3" xfId="3" xr:uid="{00000000-0005-0000-0000-0000A3010000}"/>
    <cellStyle name="Normal 30" xfId="194" xr:uid="{00000000-0005-0000-0000-0000A4010000}"/>
    <cellStyle name="Normal 30 2" xfId="362" xr:uid="{00000000-0005-0000-0000-0000A5010000}"/>
    <cellStyle name="Normal 30 3" xfId="531" xr:uid="{00000000-0005-0000-0000-0000A6010000}"/>
    <cellStyle name="Normal 31" xfId="198" xr:uid="{00000000-0005-0000-0000-0000A7010000}"/>
    <cellStyle name="Normal 31 2" xfId="366" xr:uid="{00000000-0005-0000-0000-0000A8010000}"/>
    <cellStyle name="Normal 31 3" xfId="535" xr:uid="{00000000-0005-0000-0000-0000A9010000}"/>
    <cellStyle name="Normal 32" xfId="202" xr:uid="{00000000-0005-0000-0000-0000AA010000}"/>
    <cellStyle name="Normal 32 2" xfId="370" xr:uid="{00000000-0005-0000-0000-0000AB010000}"/>
    <cellStyle name="Normal 32 3" xfId="539" xr:uid="{00000000-0005-0000-0000-0000AC010000}"/>
    <cellStyle name="Normal 32 4" xfId="553" xr:uid="{00000000-0005-0000-0000-0000AD010000}"/>
    <cellStyle name="Normal 33" xfId="557" xr:uid="{00000000-0005-0000-0000-0000AE010000}"/>
    <cellStyle name="Normal 34" xfId="561" xr:uid="{00000000-0005-0000-0000-0000AF010000}"/>
    <cellStyle name="Normal 35" xfId="565" xr:uid="{00000000-0005-0000-0000-0000B0010000}"/>
    <cellStyle name="Normal 36" xfId="569" xr:uid="{F9AB1D9F-8D56-4910-882A-05EA33E09718}"/>
    <cellStyle name="Normal 37" xfId="574" xr:uid="{A2C38DB8-27A0-4D8D-8949-1D0F92DA96A2}"/>
    <cellStyle name="Normal 4" xfId="10" xr:uid="{00000000-0005-0000-0000-0000B1010000}"/>
    <cellStyle name="Normal 4 2" xfId="27" xr:uid="{00000000-0005-0000-0000-0000B2010000}"/>
    <cellStyle name="Normal 4 3" xfId="60" xr:uid="{00000000-0005-0000-0000-0000B3010000}"/>
    <cellStyle name="Normal 4 3 2" xfId="254" xr:uid="{00000000-0005-0000-0000-0000B4010000}"/>
    <cellStyle name="Normal 4 3 3" xfId="423" xr:uid="{00000000-0005-0000-0000-0000B5010000}"/>
    <cellStyle name="Normal 4 4" xfId="208" xr:uid="{00000000-0005-0000-0000-0000B6010000}"/>
    <cellStyle name="Normal 4 5" xfId="377" xr:uid="{00000000-0005-0000-0000-0000B7010000}"/>
    <cellStyle name="Normal 5" xfId="12" xr:uid="{00000000-0005-0000-0000-0000B8010000}"/>
    <cellStyle name="Normal 5 2" xfId="62" xr:uid="{00000000-0005-0000-0000-0000B9010000}"/>
    <cellStyle name="Normal 5 2 2" xfId="256" xr:uid="{00000000-0005-0000-0000-0000BA010000}"/>
    <cellStyle name="Normal 5 2 3" xfId="425" xr:uid="{00000000-0005-0000-0000-0000BB010000}"/>
    <cellStyle name="Normal 5 3" xfId="210" xr:uid="{00000000-0005-0000-0000-0000BC010000}"/>
    <cellStyle name="Normal 5 4" xfId="379" xr:uid="{00000000-0005-0000-0000-0000BD010000}"/>
    <cellStyle name="Normal 6" xfId="16" xr:uid="{00000000-0005-0000-0000-0000BE010000}"/>
    <cellStyle name="Normal 7" xfId="23" xr:uid="{00000000-0005-0000-0000-0000BF010000}"/>
    <cellStyle name="Normal 7 2" xfId="72" xr:uid="{00000000-0005-0000-0000-0000C0010000}"/>
    <cellStyle name="Normal 7 2 2" xfId="266" xr:uid="{00000000-0005-0000-0000-0000C1010000}"/>
    <cellStyle name="Normal 7 2 3" xfId="435" xr:uid="{00000000-0005-0000-0000-0000C2010000}"/>
    <cellStyle name="Normal 7 3" xfId="220" xr:uid="{00000000-0005-0000-0000-0000C3010000}"/>
    <cellStyle name="Normal 7 4" xfId="389" xr:uid="{00000000-0005-0000-0000-0000C4010000}"/>
    <cellStyle name="Normal 8" xfId="25" xr:uid="{00000000-0005-0000-0000-0000C5010000}"/>
    <cellStyle name="Normal 8 2" xfId="74" xr:uid="{00000000-0005-0000-0000-0000C6010000}"/>
    <cellStyle name="Normal 8 2 2" xfId="268" xr:uid="{00000000-0005-0000-0000-0000C7010000}"/>
    <cellStyle name="Normal 8 2 3" xfId="437" xr:uid="{00000000-0005-0000-0000-0000C8010000}"/>
    <cellStyle name="Normal 8 3" xfId="222" xr:uid="{00000000-0005-0000-0000-0000C9010000}"/>
    <cellStyle name="Normal 8 4" xfId="391" xr:uid="{00000000-0005-0000-0000-0000CA010000}"/>
    <cellStyle name="Normal 9" xfId="28" xr:uid="{00000000-0005-0000-0000-0000CB010000}"/>
    <cellStyle name="Normal 9 2" xfId="75" xr:uid="{00000000-0005-0000-0000-0000CC010000}"/>
    <cellStyle name="Normal 9 2 2" xfId="269" xr:uid="{00000000-0005-0000-0000-0000CD010000}"/>
    <cellStyle name="Normal 9 2 3" xfId="438" xr:uid="{00000000-0005-0000-0000-0000CE010000}"/>
    <cellStyle name="Normal 9 3" xfId="223" xr:uid="{00000000-0005-0000-0000-0000CF010000}"/>
    <cellStyle name="Normal 9 4" xfId="392" xr:uid="{00000000-0005-0000-0000-0000D0010000}"/>
    <cellStyle name="Notas 2" xfId="167" xr:uid="{00000000-0005-0000-0000-0000D1010000}"/>
    <cellStyle name="Notas 2 2" xfId="337" xr:uid="{00000000-0005-0000-0000-0000D2010000}"/>
    <cellStyle name="Notas 2 3" xfId="507" xr:uid="{00000000-0005-0000-0000-0000D3010000}"/>
    <cellStyle name="Porcentaje" xfId="2" builtinId="5"/>
    <cellStyle name="Porcentaje 10" xfId="51" xr:uid="{00000000-0005-0000-0000-0000D5010000}"/>
    <cellStyle name="Porcentaje 10 2" xfId="246" xr:uid="{00000000-0005-0000-0000-0000D6010000}"/>
    <cellStyle name="Porcentaje 10 3" xfId="415" xr:uid="{00000000-0005-0000-0000-0000D7010000}"/>
    <cellStyle name="Porcentaje 11" xfId="57" xr:uid="{00000000-0005-0000-0000-0000D8010000}"/>
    <cellStyle name="Porcentaje 11 2" xfId="251" xr:uid="{00000000-0005-0000-0000-0000D9010000}"/>
    <cellStyle name="Porcentaje 11 3" xfId="420" xr:uid="{00000000-0005-0000-0000-0000DA010000}"/>
    <cellStyle name="Porcentaje 12" xfId="95" xr:uid="{00000000-0005-0000-0000-0000DB010000}"/>
    <cellStyle name="Porcentaje 12 2" xfId="289" xr:uid="{00000000-0005-0000-0000-0000DC010000}"/>
    <cellStyle name="Porcentaje 12 3" xfId="458" xr:uid="{00000000-0005-0000-0000-0000DD010000}"/>
    <cellStyle name="Porcentaje 13" xfId="99" xr:uid="{00000000-0005-0000-0000-0000DE010000}"/>
    <cellStyle name="Porcentaje 13 2" xfId="293" xr:uid="{00000000-0005-0000-0000-0000DF010000}"/>
    <cellStyle name="Porcentaje 13 3" xfId="462" xr:uid="{00000000-0005-0000-0000-0000E0010000}"/>
    <cellStyle name="Porcentaje 14" xfId="103" xr:uid="{00000000-0005-0000-0000-0000E1010000}"/>
    <cellStyle name="Porcentaje 14 2" xfId="297" xr:uid="{00000000-0005-0000-0000-0000E2010000}"/>
    <cellStyle name="Porcentaje 14 3" xfId="466" xr:uid="{00000000-0005-0000-0000-0000E3010000}"/>
    <cellStyle name="Porcentaje 15" xfId="107" xr:uid="{00000000-0005-0000-0000-0000E4010000}"/>
    <cellStyle name="Porcentaje 15 2" xfId="301" xr:uid="{00000000-0005-0000-0000-0000E5010000}"/>
    <cellStyle name="Porcentaje 15 3" xfId="470" xr:uid="{00000000-0005-0000-0000-0000E6010000}"/>
    <cellStyle name="Porcentaje 16" xfId="111" xr:uid="{00000000-0005-0000-0000-0000E7010000}"/>
    <cellStyle name="Porcentaje 16 2" xfId="305" xr:uid="{00000000-0005-0000-0000-0000E8010000}"/>
    <cellStyle name="Porcentaje 16 3" xfId="474" xr:uid="{00000000-0005-0000-0000-0000E9010000}"/>
    <cellStyle name="Porcentaje 17" xfId="115" xr:uid="{00000000-0005-0000-0000-0000EA010000}"/>
    <cellStyle name="Porcentaje 17 2" xfId="309" xr:uid="{00000000-0005-0000-0000-0000EB010000}"/>
    <cellStyle name="Porcentaje 17 3" xfId="478" xr:uid="{00000000-0005-0000-0000-0000EC010000}"/>
    <cellStyle name="Porcentaje 17 4" xfId="552" xr:uid="{00000000-0005-0000-0000-0000ED010000}"/>
    <cellStyle name="Porcentaje 18" xfId="174" xr:uid="{00000000-0005-0000-0000-0000EE010000}"/>
    <cellStyle name="Porcentaje 18 2" xfId="344" xr:uid="{00000000-0005-0000-0000-0000EF010000}"/>
    <cellStyle name="Porcentaje 18 3" xfId="514" xr:uid="{00000000-0005-0000-0000-0000F0010000}"/>
    <cellStyle name="Porcentaje 19" xfId="178" xr:uid="{00000000-0005-0000-0000-0000F1010000}"/>
    <cellStyle name="Porcentaje 19 2" xfId="348" xr:uid="{00000000-0005-0000-0000-0000F2010000}"/>
    <cellStyle name="Porcentaje 19 3" xfId="518" xr:uid="{00000000-0005-0000-0000-0000F3010000}"/>
    <cellStyle name="Porcentaje 2" xfId="6" xr:uid="{00000000-0005-0000-0000-0000F4010000}"/>
    <cellStyle name="Porcentaje 2 2" xfId="59" xr:uid="{00000000-0005-0000-0000-0000F5010000}"/>
    <cellStyle name="Porcentaje 2 2 2" xfId="253" xr:uid="{00000000-0005-0000-0000-0000F6010000}"/>
    <cellStyle name="Porcentaje 2 2 3" xfId="422" xr:uid="{00000000-0005-0000-0000-0000F7010000}"/>
    <cellStyle name="Porcentaje 2 3" xfId="165" xr:uid="{00000000-0005-0000-0000-0000F8010000}"/>
    <cellStyle name="Porcentaje 2 4" xfId="207" xr:uid="{00000000-0005-0000-0000-0000F9010000}"/>
    <cellStyle name="Porcentaje 2 5" xfId="376" xr:uid="{00000000-0005-0000-0000-0000FA010000}"/>
    <cellStyle name="Porcentaje 2 6" xfId="577" xr:uid="{611D56AF-1908-42F9-AAD9-A85739C916C9}"/>
    <cellStyle name="Porcentaje 20" xfId="182" xr:uid="{00000000-0005-0000-0000-0000FB010000}"/>
    <cellStyle name="Porcentaje 20 2" xfId="352" xr:uid="{00000000-0005-0000-0000-0000FC010000}"/>
    <cellStyle name="Porcentaje 20 3" xfId="522" xr:uid="{00000000-0005-0000-0000-0000FD010000}"/>
    <cellStyle name="Porcentaje 21" xfId="186" xr:uid="{00000000-0005-0000-0000-0000FE010000}"/>
    <cellStyle name="Porcentaje 21 2" xfId="356" xr:uid="{00000000-0005-0000-0000-0000FF010000}"/>
    <cellStyle name="Porcentaje 21 3" xfId="526" xr:uid="{00000000-0005-0000-0000-000000020000}"/>
    <cellStyle name="Porcentaje 22" xfId="190" xr:uid="{00000000-0005-0000-0000-000001020000}"/>
    <cellStyle name="Porcentaje 22 2" xfId="360" xr:uid="{00000000-0005-0000-0000-000002020000}"/>
    <cellStyle name="Porcentaje 22 3" xfId="530" xr:uid="{00000000-0005-0000-0000-000003020000}"/>
    <cellStyle name="Porcentaje 23" xfId="197" xr:uid="{00000000-0005-0000-0000-000004020000}"/>
    <cellStyle name="Porcentaje 23 2" xfId="365" xr:uid="{00000000-0005-0000-0000-000005020000}"/>
    <cellStyle name="Porcentaje 23 3" xfId="534" xr:uid="{00000000-0005-0000-0000-000006020000}"/>
    <cellStyle name="Porcentaje 24" xfId="201" xr:uid="{00000000-0005-0000-0000-000007020000}"/>
    <cellStyle name="Porcentaje 24 2" xfId="369" xr:uid="{00000000-0005-0000-0000-000008020000}"/>
    <cellStyle name="Porcentaje 24 3" xfId="538" xr:uid="{00000000-0005-0000-0000-000009020000}"/>
    <cellStyle name="Porcentaje 25" xfId="205" xr:uid="{00000000-0005-0000-0000-00000A020000}"/>
    <cellStyle name="Porcentaje 25 2" xfId="373" xr:uid="{00000000-0005-0000-0000-00000B020000}"/>
    <cellStyle name="Porcentaje 25 3" xfId="542" xr:uid="{00000000-0005-0000-0000-00000C020000}"/>
    <cellStyle name="Porcentaje 25 4" xfId="556" xr:uid="{00000000-0005-0000-0000-00000D020000}"/>
    <cellStyle name="Porcentaje 26" xfId="560" xr:uid="{00000000-0005-0000-0000-00000E020000}"/>
    <cellStyle name="Porcentaje 27" xfId="564" xr:uid="{00000000-0005-0000-0000-00000F020000}"/>
    <cellStyle name="Porcentaje 28" xfId="568" xr:uid="{00000000-0005-0000-0000-000010020000}"/>
    <cellStyle name="Porcentaje 29" xfId="575" xr:uid="{A64D9156-FF52-43E9-8A58-688D49EDDB64}"/>
    <cellStyle name="Porcentaje 3" xfId="8" xr:uid="{00000000-0005-0000-0000-000011020000}"/>
    <cellStyle name="Porcentaje 4" xfId="13" xr:uid="{00000000-0005-0000-0000-000012020000}"/>
    <cellStyle name="Porcentaje 4 2" xfId="63" xr:uid="{00000000-0005-0000-0000-000013020000}"/>
    <cellStyle name="Porcentaje 4 2 2" xfId="257" xr:uid="{00000000-0005-0000-0000-000014020000}"/>
    <cellStyle name="Porcentaje 4 2 3" xfId="426" xr:uid="{00000000-0005-0000-0000-000015020000}"/>
    <cellStyle name="Porcentaje 4 3" xfId="211" xr:uid="{00000000-0005-0000-0000-000016020000}"/>
    <cellStyle name="Porcentaje 4 4" xfId="380" xr:uid="{00000000-0005-0000-0000-000017020000}"/>
    <cellStyle name="Porcentaje 5" xfId="31" xr:uid="{00000000-0005-0000-0000-000018020000}"/>
    <cellStyle name="Porcentaje 5 2" xfId="78" xr:uid="{00000000-0005-0000-0000-000019020000}"/>
    <cellStyle name="Porcentaje 5 2 2" xfId="272" xr:uid="{00000000-0005-0000-0000-00001A020000}"/>
    <cellStyle name="Porcentaje 5 2 3" xfId="441" xr:uid="{00000000-0005-0000-0000-00001B020000}"/>
    <cellStyle name="Porcentaje 5 3" xfId="226" xr:uid="{00000000-0005-0000-0000-00001C020000}"/>
    <cellStyle name="Porcentaje 5 4" xfId="395" xr:uid="{00000000-0005-0000-0000-00001D020000}"/>
    <cellStyle name="Porcentaje 6" xfId="35" xr:uid="{00000000-0005-0000-0000-00001E020000}"/>
    <cellStyle name="Porcentaje 6 2" xfId="82" xr:uid="{00000000-0005-0000-0000-00001F020000}"/>
    <cellStyle name="Porcentaje 6 2 2" xfId="276" xr:uid="{00000000-0005-0000-0000-000020020000}"/>
    <cellStyle name="Porcentaje 6 2 3" xfId="445" xr:uid="{00000000-0005-0000-0000-000021020000}"/>
    <cellStyle name="Porcentaje 6 3" xfId="230" xr:uid="{00000000-0005-0000-0000-000022020000}"/>
    <cellStyle name="Porcentaje 6 4" xfId="399" xr:uid="{00000000-0005-0000-0000-000023020000}"/>
    <cellStyle name="Porcentaje 6 5" xfId="550" xr:uid="{00000000-0005-0000-0000-000024020000}"/>
    <cellStyle name="Porcentaje 7" xfId="39" xr:uid="{00000000-0005-0000-0000-000025020000}"/>
    <cellStyle name="Porcentaje 7 2" xfId="86" xr:uid="{00000000-0005-0000-0000-000026020000}"/>
    <cellStyle name="Porcentaje 7 2 2" xfId="280" xr:uid="{00000000-0005-0000-0000-000027020000}"/>
    <cellStyle name="Porcentaje 7 2 3" xfId="449" xr:uid="{00000000-0005-0000-0000-000028020000}"/>
    <cellStyle name="Porcentaje 7 3" xfId="234" xr:uid="{00000000-0005-0000-0000-000029020000}"/>
    <cellStyle name="Porcentaje 7 4" xfId="403" xr:uid="{00000000-0005-0000-0000-00002A020000}"/>
    <cellStyle name="Porcentaje 8" xfId="43" xr:uid="{00000000-0005-0000-0000-00002B020000}"/>
    <cellStyle name="Porcentaje 8 2" xfId="238" xr:uid="{00000000-0005-0000-0000-00002C020000}"/>
    <cellStyle name="Porcentaje 8 3" xfId="407" xr:uid="{00000000-0005-0000-0000-00002D020000}"/>
    <cellStyle name="Porcentaje 9" xfId="47" xr:uid="{00000000-0005-0000-0000-00002E020000}"/>
    <cellStyle name="Porcentaje 9 2" xfId="242" xr:uid="{00000000-0005-0000-0000-00002F020000}"/>
    <cellStyle name="Porcentaje 9 3" xfId="411" xr:uid="{00000000-0005-0000-0000-000030020000}"/>
    <cellStyle name="Porcentual 2" xfId="7" xr:uid="{00000000-0005-0000-0000-000031020000}"/>
    <cellStyle name="Salida" xfId="125" builtinId="21" customBuiltin="1"/>
    <cellStyle name="Texto de advertencia" xfId="129" builtinId="11" customBuiltin="1"/>
    <cellStyle name="Texto explicativo" xfId="130" builtinId="53" customBuiltin="1"/>
    <cellStyle name="Título" xfId="116" builtinId="15" customBuiltin="1"/>
    <cellStyle name="Título 2" xfId="118" builtinId="17" customBuiltin="1"/>
    <cellStyle name="Título 3" xfId="119" builtinId="18" customBuiltin="1"/>
    <cellStyle name="Total" xfId="131" builtinId="25" customBuiltin="1"/>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B6CB-AD7A-43AE-8245-0BDF5AA83242}">
  <dimension ref="A1:AA41"/>
  <sheetViews>
    <sheetView workbookViewId="0"/>
  </sheetViews>
  <sheetFormatPr baseColWidth="10" defaultRowHeight="15" x14ac:dyDescent="0.25"/>
  <cols>
    <col min="1" max="1" width="13.42578125" style="687" customWidth="1"/>
    <col min="2" max="2" width="27" style="687" customWidth="1"/>
    <col min="3" max="3" width="21.5703125" style="687" customWidth="1"/>
    <col min="4" max="11" width="5.42578125" style="687" customWidth="1"/>
    <col min="12" max="12" width="7" style="687" customWidth="1"/>
    <col min="13" max="13" width="9.5703125" style="687" customWidth="1"/>
    <col min="14" max="14" width="8" style="687" customWidth="1"/>
    <col min="15" max="15" width="9.5703125" style="687" customWidth="1"/>
    <col min="16" max="16" width="27.5703125" style="687" customWidth="1"/>
    <col min="17" max="19" width="18.85546875" style="687" customWidth="1"/>
    <col min="20" max="20" width="18.85546875" style="696" customWidth="1"/>
    <col min="21" max="23" width="18.85546875" style="687" customWidth="1"/>
    <col min="24" max="25" width="18.85546875" style="696" customWidth="1"/>
    <col min="26" max="27" width="18.85546875" style="687" customWidth="1"/>
    <col min="28" max="28" width="0" style="687" hidden="1" customWidth="1"/>
    <col min="29" max="29" width="6.42578125" style="687" customWidth="1"/>
    <col min="30" max="16384" width="11.42578125" style="687"/>
  </cols>
  <sheetData>
    <row r="1" spans="1:27" x14ac:dyDescent="0.25">
      <c r="A1" s="684" t="s">
        <v>0</v>
      </c>
      <c r="B1" s="684">
        <v>2025</v>
      </c>
      <c r="C1" s="685" t="s">
        <v>1</v>
      </c>
      <c r="D1" s="685" t="s">
        <v>1</v>
      </c>
      <c r="E1" s="685" t="s">
        <v>1</v>
      </c>
      <c r="F1" s="685" t="s">
        <v>1</v>
      </c>
      <c r="G1" s="685" t="s">
        <v>1</v>
      </c>
      <c r="H1" s="685" t="s">
        <v>1</v>
      </c>
      <c r="I1" s="685" t="s">
        <v>1</v>
      </c>
      <c r="J1" s="685" t="s">
        <v>1</v>
      </c>
      <c r="K1" s="685" t="s">
        <v>1</v>
      </c>
      <c r="L1" s="685" t="s">
        <v>1</v>
      </c>
      <c r="M1" s="685" t="s">
        <v>1</v>
      </c>
      <c r="N1" s="685" t="s">
        <v>1</v>
      </c>
      <c r="O1" s="685" t="s">
        <v>1</v>
      </c>
      <c r="P1" s="685" t="s">
        <v>1</v>
      </c>
      <c r="Q1" s="685" t="s">
        <v>1</v>
      </c>
      <c r="R1" s="685" t="s">
        <v>1</v>
      </c>
      <c r="S1" s="685" t="s">
        <v>1</v>
      </c>
      <c r="T1" s="686" t="s">
        <v>1</v>
      </c>
      <c r="U1" s="685" t="s">
        <v>1</v>
      </c>
      <c r="V1" s="685" t="s">
        <v>1</v>
      </c>
      <c r="W1" s="685" t="s">
        <v>1</v>
      </c>
      <c r="X1" s="686" t="s">
        <v>1</v>
      </c>
      <c r="Y1" s="686" t="s">
        <v>1</v>
      </c>
      <c r="Z1" s="685" t="s">
        <v>1</v>
      </c>
      <c r="AA1" s="685" t="s">
        <v>1</v>
      </c>
    </row>
    <row r="2" spans="1:27" x14ac:dyDescent="0.25">
      <c r="A2" s="684" t="s">
        <v>2</v>
      </c>
      <c r="B2" s="684" t="s">
        <v>3</v>
      </c>
      <c r="C2" s="685" t="s">
        <v>1</v>
      </c>
      <c r="D2" s="685" t="s">
        <v>1</v>
      </c>
      <c r="E2" s="685" t="s">
        <v>1</v>
      </c>
      <c r="F2" s="685" t="s">
        <v>1</v>
      </c>
      <c r="G2" s="685" t="s">
        <v>1</v>
      </c>
      <c r="H2" s="685" t="s">
        <v>1</v>
      </c>
      <c r="I2" s="685" t="s">
        <v>1</v>
      </c>
      <c r="J2" s="685" t="s">
        <v>1</v>
      </c>
      <c r="K2" s="685" t="s">
        <v>1</v>
      </c>
      <c r="L2" s="685" t="s">
        <v>1</v>
      </c>
      <c r="M2" s="685" t="s">
        <v>1</v>
      </c>
      <c r="N2" s="685" t="s">
        <v>1</v>
      </c>
      <c r="O2" s="685" t="s">
        <v>1</v>
      </c>
      <c r="P2" s="685" t="s">
        <v>1</v>
      </c>
      <c r="Q2" s="685" t="s">
        <v>1</v>
      </c>
      <c r="R2" s="685" t="s">
        <v>1</v>
      </c>
      <c r="S2" s="685" t="s">
        <v>1</v>
      </c>
      <c r="T2" s="686" t="s">
        <v>1</v>
      </c>
      <c r="U2" s="685" t="s">
        <v>1</v>
      </c>
      <c r="V2" s="685" t="s">
        <v>1</v>
      </c>
      <c r="W2" s="685" t="s">
        <v>1</v>
      </c>
      <c r="X2" s="686" t="s">
        <v>1</v>
      </c>
      <c r="Y2" s="686" t="s">
        <v>1</v>
      </c>
      <c r="Z2" s="685" t="s">
        <v>1</v>
      </c>
      <c r="AA2" s="685" t="s">
        <v>1</v>
      </c>
    </row>
    <row r="3" spans="1:27" x14ac:dyDescent="0.25">
      <c r="A3" s="684" t="s">
        <v>4</v>
      </c>
      <c r="B3" s="684" t="s">
        <v>191</v>
      </c>
      <c r="C3" s="685" t="s">
        <v>1</v>
      </c>
      <c r="D3" s="685" t="s">
        <v>1</v>
      </c>
      <c r="E3" s="685" t="s">
        <v>1</v>
      </c>
      <c r="F3" s="685" t="s">
        <v>1</v>
      </c>
      <c r="G3" s="685" t="s">
        <v>1</v>
      </c>
      <c r="H3" s="685" t="s">
        <v>1</v>
      </c>
      <c r="I3" s="685" t="s">
        <v>1</v>
      </c>
      <c r="J3" s="685" t="s">
        <v>1</v>
      </c>
      <c r="K3" s="685" t="s">
        <v>1</v>
      </c>
      <c r="L3" s="685" t="s">
        <v>1</v>
      </c>
      <c r="M3" s="685" t="s">
        <v>1</v>
      </c>
      <c r="N3" s="685" t="s">
        <v>1</v>
      </c>
      <c r="O3" s="685" t="s">
        <v>1</v>
      </c>
      <c r="P3" s="685" t="s">
        <v>1</v>
      </c>
      <c r="Q3" s="685" t="s">
        <v>1</v>
      </c>
      <c r="R3" s="685" t="s">
        <v>1</v>
      </c>
      <c r="S3" s="685" t="s">
        <v>1</v>
      </c>
      <c r="T3" s="686" t="s">
        <v>1</v>
      </c>
      <c r="U3" s="685" t="s">
        <v>1</v>
      </c>
      <c r="V3" s="685" t="s">
        <v>1</v>
      </c>
      <c r="W3" s="685" t="s">
        <v>1</v>
      </c>
      <c r="X3" s="686" t="s">
        <v>1</v>
      </c>
      <c r="Y3" s="686" t="s">
        <v>1</v>
      </c>
      <c r="Z3" s="685" t="s">
        <v>1</v>
      </c>
      <c r="AA3" s="685" t="s">
        <v>1</v>
      </c>
    </row>
    <row r="4" spans="1:27" ht="24" x14ac:dyDescent="0.25">
      <c r="A4" s="684" t="s">
        <v>5</v>
      </c>
      <c r="B4" s="684" t="s">
        <v>6</v>
      </c>
      <c r="C4" s="684" t="s">
        <v>7</v>
      </c>
      <c r="D4" s="684" t="s">
        <v>8</v>
      </c>
      <c r="E4" s="684" t="s">
        <v>9</v>
      </c>
      <c r="F4" s="684" t="s">
        <v>10</v>
      </c>
      <c r="G4" s="684" t="s">
        <v>11</v>
      </c>
      <c r="H4" s="684" t="s">
        <v>12</v>
      </c>
      <c r="I4" s="684" t="s">
        <v>13</v>
      </c>
      <c r="J4" s="684" t="s">
        <v>14</v>
      </c>
      <c r="K4" s="684" t="s">
        <v>15</v>
      </c>
      <c r="L4" s="684" t="s">
        <v>163</v>
      </c>
      <c r="M4" s="684" t="s">
        <v>16</v>
      </c>
      <c r="N4" s="684" t="s">
        <v>17</v>
      </c>
      <c r="O4" s="684" t="s">
        <v>18</v>
      </c>
      <c r="P4" s="684" t="s">
        <v>19</v>
      </c>
      <c r="Q4" s="684" t="s">
        <v>20</v>
      </c>
      <c r="R4" s="684" t="s">
        <v>21</v>
      </c>
      <c r="S4" s="684" t="s">
        <v>22</v>
      </c>
      <c r="T4" s="688" t="s">
        <v>93</v>
      </c>
      <c r="U4" s="684" t="s">
        <v>23</v>
      </c>
      <c r="V4" s="684" t="s">
        <v>24</v>
      </c>
      <c r="W4" s="684" t="s">
        <v>164</v>
      </c>
      <c r="X4" s="688" t="s">
        <v>25</v>
      </c>
      <c r="Y4" s="688" t="s">
        <v>26</v>
      </c>
      <c r="Z4" s="684" t="s">
        <v>27</v>
      </c>
      <c r="AA4" s="684" t="s">
        <v>28</v>
      </c>
    </row>
    <row r="5" spans="1:27" x14ac:dyDescent="0.25">
      <c r="A5" s="689" t="s">
        <v>55</v>
      </c>
      <c r="B5" s="690" t="s">
        <v>56</v>
      </c>
      <c r="C5" s="691" t="s">
        <v>98</v>
      </c>
      <c r="D5" s="689" t="s">
        <v>29</v>
      </c>
      <c r="E5" s="689" t="s">
        <v>165</v>
      </c>
      <c r="F5" s="689" t="s">
        <v>165</v>
      </c>
      <c r="G5" s="689" t="s">
        <v>165</v>
      </c>
      <c r="H5" s="689"/>
      <c r="I5" s="689"/>
      <c r="J5" s="689"/>
      <c r="K5" s="689"/>
      <c r="L5" s="689"/>
      <c r="M5" s="689" t="s">
        <v>30</v>
      </c>
      <c r="N5" s="689" t="s">
        <v>31</v>
      </c>
      <c r="O5" s="689" t="s">
        <v>32</v>
      </c>
      <c r="P5" s="690" t="s">
        <v>99</v>
      </c>
      <c r="Q5" s="682">
        <v>33196500000</v>
      </c>
      <c r="R5" s="682">
        <v>0</v>
      </c>
      <c r="S5" s="682">
        <v>0</v>
      </c>
      <c r="T5" s="692">
        <v>33196500000</v>
      </c>
      <c r="U5" s="682">
        <v>0</v>
      </c>
      <c r="V5" s="682">
        <v>32137043020</v>
      </c>
      <c r="W5" s="682">
        <v>1059456980</v>
      </c>
      <c r="X5" s="692">
        <v>0</v>
      </c>
      <c r="Y5" s="692">
        <v>0</v>
      </c>
      <c r="Z5" s="682">
        <v>0</v>
      </c>
      <c r="AA5" s="682">
        <v>0</v>
      </c>
    </row>
    <row r="6" spans="1:27" ht="22.5" x14ac:dyDescent="0.25">
      <c r="A6" s="689" t="s">
        <v>55</v>
      </c>
      <c r="B6" s="690" t="s">
        <v>56</v>
      </c>
      <c r="C6" s="691" t="s">
        <v>100</v>
      </c>
      <c r="D6" s="689" t="s">
        <v>29</v>
      </c>
      <c r="E6" s="689" t="s">
        <v>165</v>
      </c>
      <c r="F6" s="689" t="s">
        <v>165</v>
      </c>
      <c r="G6" s="689" t="s">
        <v>166</v>
      </c>
      <c r="H6" s="689"/>
      <c r="I6" s="689"/>
      <c r="J6" s="689"/>
      <c r="K6" s="689"/>
      <c r="L6" s="689"/>
      <c r="M6" s="689" t="s">
        <v>30</v>
      </c>
      <c r="N6" s="689" t="s">
        <v>31</v>
      </c>
      <c r="O6" s="689" t="s">
        <v>32</v>
      </c>
      <c r="P6" s="690" t="s">
        <v>101</v>
      </c>
      <c r="Q6" s="682">
        <v>11810400000</v>
      </c>
      <c r="R6" s="682">
        <v>0</v>
      </c>
      <c r="S6" s="682">
        <v>0</v>
      </c>
      <c r="T6" s="692">
        <v>11810400000</v>
      </c>
      <c r="U6" s="682">
        <v>0</v>
      </c>
      <c r="V6" s="682">
        <v>11810399998</v>
      </c>
      <c r="W6" s="682">
        <v>2</v>
      </c>
      <c r="X6" s="692">
        <v>0</v>
      </c>
      <c r="Y6" s="692">
        <v>0</v>
      </c>
      <c r="Z6" s="682">
        <v>0</v>
      </c>
      <c r="AA6" s="682">
        <v>0</v>
      </c>
    </row>
    <row r="7" spans="1:27" ht="33.75" x14ac:dyDescent="0.25">
      <c r="A7" s="689" t="s">
        <v>55</v>
      </c>
      <c r="B7" s="690" t="s">
        <v>56</v>
      </c>
      <c r="C7" s="691" t="s">
        <v>102</v>
      </c>
      <c r="D7" s="689" t="s">
        <v>29</v>
      </c>
      <c r="E7" s="689" t="s">
        <v>165</v>
      </c>
      <c r="F7" s="689" t="s">
        <v>165</v>
      </c>
      <c r="G7" s="689" t="s">
        <v>167</v>
      </c>
      <c r="H7" s="689"/>
      <c r="I7" s="689"/>
      <c r="J7" s="689"/>
      <c r="K7" s="689"/>
      <c r="L7" s="689"/>
      <c r="M7" s="689" t="s">
        <v>30</v>
      </c>
      <c r="N7" s="689" t="s">
        <v>31</v>
      </c>
      <c r="O7" s="689" t="s">
        <v>32</v>
      </c>
      <c r="P7" s="690" t="s">
        <v>103</v>
      </c>
      <c r="Q7" s="682">
        <v>5515500000</v>
      </c>
      <c r="R7" s="682">
        <v>0</v>
      </c>
      <c r="S7" s="682">
        <v>0</v>
      </c>
      <c r="T7" s="692">
        <v>5515500000</v>
      </c>
      <c r="U7" s="682">
        <v>0</v>
      </c>
      <c r="V7" s="682">
        <v>4959705104</v>
      </c>
      <c r="W7" s="682">
        <v>555794896</v>
      </c>
      <c r="X7" s="692">
        <v>0</v>
      </c>
      <c r="Y7" s="692">
        <v>0</v>
      </c>
      <c r="Z7" s="682">
        <v>0</v>
      </c>
      <c r="AA7" s="682">
        <v>0</v>
      </c>
    </row>
    <row r="8" spans="1:27" ht="22.5" x14ac:dyDescent="0.25">
      <c r="A8" s="689" t="s">
        <v>55</v>
      </c>
      <c r="B8" s="690" t="s">
        <v>56</v>
      </c>
      <c r="C8" s="691" t="s">
        <v>303</v>
      </c>
      <c r="D8" s="689" t="s">
        <v>29</v>
      </c>
      <c r="E8" s="689" t="s">
        <v>166</v>
      </c>
      <c r="F8" s="689"/>
      <c r="G8" s="689"/>
      <c r="H8" s="689"/>
      <c r="I8" s="689"/>
      <c r="J8" s="689"/>
      <c r="K8" s="689"/>
      <c r="L8" s="689"/>
      <c r="M8" s="689" t="s">
        <v>30</v>
      </c>
      <c r="N8" s="689" t="s">
        <v>31</v>
      </c>
      <c r="O8" s="689" t="s">
        <v>32</v>
      </c>
      <c r="P8" s="690" t="s">
        <v>304</v>
      </c>
      <c r="Q8" s="682">
        <v>2503020438</v>
      </c>
      <c r="R8" s="682">
        <v>6275079562</v>
      </c>
      <c r="S8" s="682">
        <v>0</v>
      </c>
      <c r="T8" s="692">
        <v>8778100000</v>
      </c>
      <c r="U8" s="682">
        <v>0</v>
      </c>
      <c r="V8" s="682">
        <v>7315063159.5100002</v>
      </c>
      <c r="W8" s="682">
        <v>1463036840.49</v>
      </c>
      <c r="X8" s="692">
        <v>3040893780.5100002</v>
      </c>
      <c r="Y8" s="692">
        <v>0</v>
      </c>
      <c r="Z8" s="682">
        <v>0</v>
      </c>
      <c r="AA8" s="682">
        <v>0</v>
      </c>
    </row>
    <row r="9" spans="1:27" ht="33.75" x14ac:dyDescent="0.25">
      <c r="A9" s="689" t="s">
        <v>55</v>
      </c>
      <c r="B9" s="690" t="s">
        <v>56</v>
      </c>
      <c r="C9" s="691" t="s">
        <v>109</v>
      </c>
      <c r="D9" s="689" t="s">
        <v>29</v>
      </c>
      <c r="E9" s="689" t="s">
        <v>167</v>
      </c>
      <c r="F9" s="689" t="s">
        <v>167</v>
      </c>
      <c r="G9" s="689" t="s">
        <v>165</v>
      </c>
      <c r="H9" s="689" t="s">
        <v>169</v>
      </c>
      <c r="I9" s="689"/>
      <c r="J9" s="689"/>
      <c r="K9" s="689"/>
      <c r="L9" s="689"/>
      <c r="M9" s="689" t="s">
        <v>30</v>
      </c>
      <c r="N9" s="689" t="s">
        <v>31</v>
      </c>
      <c r="O9" s="689" t="s">
        <v>32</v>
      </c>
      <c r="P9" s="690" t="s">
        <v>307</v>
      </c>
      <c r="Q9" s="682">
        <v>15000000000</v>
      </c>
      <c r="R9" s="682">
        <v>0</v>
      </c>
      <c r="S9" s="682">
        <v>0</v>
      </c>
      <c r="T9" s="692">
        <v>15000000000</v>
      </c>
      <c r="U9" s="682">
        <v>0</v>
      </c>
      <c r="V9" s="682">
        <v>13525192300</v>
      </c>
      <c r="W9" s="682">
        <v>1474807700</v>
      </c>
      <c r="X9" s="692">
        <v>756841867</v>
      </c>
      <c r="Y9" s="692">
        <v>0</v>
      </c>
      <c r="Z9" s="682">
        <v>0</v>
      </c>
      <c r="AA9" s="682">
        <v>0</v>
      </c>
    </row>
    <row r="10" spans="1:27" ht="56.25" x14ac:dyDescent="0.25">
      <c r="A10" s="689" t="s">
        <v>55</v>
      </c>
      <c r="B10" s="690" t="s">
        <v>56</v>
      </c>
      <c r="C10" s="691" t="s">
        <v>259</v>
      </c>
      <c r="D10" s="689" t="s">
        <v>29</v>
      </c>
      <c r="E10" s="689" t="s">
        <v>167</v>
      </c>
      <c r="F10" s="689" t="s">
        <v>167</v>
      </c>
      <c r="G10" s="689" t="s">
        <v>165</v>
      </c>
      <c r="H10" s="689" t="s">
        <v>260</v>
      </c>
      <c r="I10" s="689"/>
      <c r="J10" s="689"/>
      <c r="K10" s="689"/>
      <c r="L10" s="689"/>
      <c r="M10" s="689" t="s">
        <v>30</v>
      </c>
      <c r="N10" s="689" t="s">
        <v>31</v>
      </c>
      <c r="O10" s="689" t="s">
        <v>32</v>
      </c>
      <c r="P10" s="690" t="s">
        <v>261</v>
      </c>
      <c r="Q10" s="682">
        <v>2619300000</v>
      </c>
      <c r="R10" s="682">
        <v>0</v>
      </c>
      <c r="S10" s="682">
        <v>0</v>
      </c>
      <c r="T10" s="692">
        <v>2619300000</v>
      </c>
      <c r="U10" s="682">
        <v>0</v>
      </c>
      <c r="V10" s="682">
        <v>2619300000</v>
      </c>
      <c r="W10" s="682">
        <v>0</v>
      </c>
      <c r="X10" s="692">
        <v>0</v>
      </c>
      <c r="Y10" s="692">
        <v>0</v>
      </c>
      <c r="Z10" s="682">
        <v>0</v>
      </c>
      <c r="AA10" s="682">
        <v>0</v>
      </c>
    </row>
    <row r="11" spans="1:27" ht="33.75" x14ac:dyDescent="0.25">
      <c r="A11" s="689" t="s">
        <v>55</v>
      </c>
      <c r="B11" s="690" t="s">
        <v>56</v>
      </c>
      <c r="C11" s="691" t="s">
        <v>113</v>
      </c>
      <c r="D11" s="689" t="s">
        <v>29</v>
      </c>
      <c r="E11" s="689" t="s">
        <v>167</v>
      </c>
      <c r="F11" s="689" t="s">
        <v>167</v>
      </c>
      <c r="G11" s="689" t="s">
        <v>166</v>
      </c>
      <c r="H11" s="689" t="s">
        <v>171</v>
      </c>
      <c r="I11" s="689"/>
      <c r="J11" s="689"/>
      <c r="K11" s="689"/>
      <c r="L11" s="689"/>
      <c r="M11" s="689" t="s">
        <v>30</v>
      </c>
      <c r="N11" s="689" t="s">
        <v>31</v>
      </c>
      <c r="O11" s="689" t="s">
        <v>32</v>
      </c>
      <c r="P11" s="690" t="s">
        <v>114</v>
      </c>
      <c r="Q11" s="682">
        <v>7221500000</v>
      </c>
      <c r="R11" s="682">
        <v>0</v>
      </c>
      <c r="S11" s="682">
        <v>0</v>
      </c>
      <c r="T11" s="692">
        <v>7221500000</v>
      </c>
      <c r="U11" s="682">
        <v>0</v>
      </c>
      <c r="V11" s="682">
        <v>0</v>
      </c>
      <c r="W11" s="682">
        <v>7221500000</v>
      </c>
      <c r="X11" s="692">
        <v>0</v>
      </c>
      <c r="Y11" s="692">
        <v>0</v>
      </c>
      <c r="Z11" s="682">
        <v>0</v>
      </c>
      <c r="AA11" s="682">
        <v>0</v>
      </c>
    </row>
    <row r="12" spans="1:27" ht="45" x14ac:dyDescent="0.25">
      <c r="A12" s="689" t="s">
        <v>55</v>
      </c>
      <c r="B12" s="690" t="s">
        <v>56</v>
      </c>
      <c r="C12" s="691" t="s">
        <v>115</v>
      </c>
      <c r="D12" s="689" t="s">
        <v>29</v>
      </c>
      <c r="E12" s="689" t="s">
        <v>167</v>
      </c>
      <c r="F12" s="689" t="s">
        <v>167</v>
      </c>
      <c r="G12" s="689" t="s">
        <v>166</v>
      </c>
      <c r="H12" s="689" t="s">
        <v>172</v>
      </c>
      <c r="I12" s="689"/>
      <c r="J12" s="689"/>
      <c r="K12" s="689"/>
      <c r="L12" s="689"/>
      <c r="M12" s="689" t="s">
        <v>30</v>
      </c>
      <c r="N12" s="689" t="s">
        <v>31</v>
      </c>
      <c r="O12" s="689" t="s">
        <v>32</v>
      </c>
      <c r="P12" s="690" t="s">
        <v>116</v>
      </c>
      <c r="Q12" s="682">
        <v>4946200000</v>
      </c>
      <c r="R12" s="682">
        <v>0</v>
      </c>
      <c r="S12" s="682">
        <v>0</v>
      </c>
      <c r="T12" s="692">
        <v>4946200000</v>
      </c>
      <c r="U12" s="682">
        <v>0</v>
      </c>
      <c r="V12" s="682">
        <v>0</v>
      </c>
      <c r="W12" s="682">
        <v>4946200000</v>
      </c>
      <c r="X12" s="692">
        <v>0</v>
      </c>
      <c r="Y12" s="692">
        <v>0</v>
      </c>
      <c r="Z12" s="682">
        <v>0</v>
      </c>
      <c r="AA12" s="682">
        <v>0</v>
      </c>
    </row>
    <row r="13" spans="1:27" ht="33.75" x14ac:dyDescent="0.25">
      <c r="A13" s="689" t="s">
        <v>55</v>
      </c>
      <c r="B13" s="690" t="s">
        <v>56</v>
      </c>
      <c r="C13" s="691" t="s">
        <v>117</v>
      </c>
      <c r="D13" s="689" t="s">
        <v>29</v>
      </c>
      <c r="E13" s="689" t="s">
        <v>167</v>
      </c>
      <c r="F13" s="689" t="s">
        <v>167</v>
      </c>
      <c r="G13" s="689" t="s">
        <v>166</v>
      </c>
      <c r="H13" s="689" t="s">
        <v>173</v>
      </c>
      <c r="I13" s="689"/>
      <c r="J13" s="689"/>
      <c r="K13" s="689"/>
      <c r="L13" s="689"/>
      <c r="M13" s="689" t="s">
        <v>30</v>
      </c>
      <c r="N13" s="689" t="s">
        <v>31</v>
      </c>
      <c r="O13" s="689" t="s">
        <v>32</v>
      </c>
      <c r="P13" s="690" t="s">
        <v>118</v>
      </c>
      <c r="Q13" s="682">
        <v>3514700000</v>
      </c>
      <c r="R13" s="682">
        <v>0</v>
      </c>
      <c r="S13" s="682">
        <v>0</v>
      </c>
      <c r="T13" s="692">
        <v>3514700000</v>
      </c>
      <c r="U13" s="682">
        <v>0</v>
      </c>
      <c r="V13" s="682">
        <v>0</v>
      </c>
      <c r="W13" s="682">
        <v>3514700000</v>
      </c>
      <c r="X13" s="692">
        <v>0</v>
      </c>
      <c r="Y13" s="692">
        <v>0</v>
      </c>
      <c r="Z13" s="682">
        <v>0</v>
      </c>
      <c r="AA13" s="682">
        <v>0</v>
      </c>
    </row>
    <row r="14" spans="1:27" ht="33.75" x14ac:dyDescent="0.25">
      <c r="A14" s="689" t="s">
        <v>55</v>
      </c>
      <c r="B14" s="690" t="s">
        <v>56</v>
      </c>
      <c r="C14" s="691" t="s">
        <v>119</v>
      </c>
      <c r="D14" s="689" t="s">
        <v>29</v>
      </c>
      <c r="E14" s="689" t="s">
        <v>167</v>
      </c>
      <c r="F14" s="689" t="s">
        <v>167</v>
      </c>
      <c r="G14" s="689" t="s">
        <v>166</v>
      </c>
      <c r="H14" s="689" t="s">
        <v>174</v>
      </c>
      <c r="I14" s="689"/>
      <c r="J14" s="689"/>
      <c r="K14" s="689"/>
      <c r="L14" s="689"/>
      <c r="M14" s="689" t="s">
        <v>30</v>
      </c>
      <c r="N14" s="689" t="s">
        <v>31</v>
      </c>
      <c r="O14" s="689" t="s">
        <v>32</v>
      </c>
      <c r="P14" s="690" t="s">
        <v>120</v>
      </c>
      <c r="Q14" s="682">
        <v>2735900000</v>
      </c>
      <c r="R14" s="682">
        <v>0</v>
      </c>
      <c r="S14" s="682">
        <v>0</v>
      </c>
      <c r="T14" s="692">
        <v>2735900000</v>
      </c>
      <c r="U14" s="682">
        <v>0</v>
      </c>
      <c r="V14" s="682">
        <v>0</v>
      </c>
      <c r="W14" s="682">
        <v>2735900000</v>
      </c>
      <c r="X14" s="692">
        <v>0</v>
      </c>
      <c r="Y14" s="692">
        <v>0</v>
      </c>
      <c r="Z14" s="682">
        <v>0</v>
      </c>
      <c r="AA14" s="682">
        <v>0</v>
      </c>
    </row>
    <row r="15" spans="1:27" ht="33.75" x14ac:dyDescent="0.25">
      <c r="A15" s="689" t="s">
        <v>55</v>
      </c>
      <c r="B15" s="690" t="s">
        <v>56</v>
      </c>
      <c r="C15" s="691" t="s">
        <v>121</v>
      </c>
      <c r="D15" s="689" t="s">
        <v>29</v>
      </c>
      <c r="E15" s="689" t="s">
        <v>167</v>
      </c>
      <c r="F15" s="689" t="s">
        <v>167</v>
      </c>
      <c r="G15" s="689" t="s">
        <v>166</v>
      </c>
      <c r="H15" s="689" t="s">
        <v>175</v>
      </c>
      <c r="I15" s="689"/>
      <c r="J15" s="689"/>
      <c r="K15" s="689"/>
      <c r="L15" s="689"/>
      <c r="M15" s="689" t="s">
        <v>30</v>
      </c>
      <c r="N15" s="689" t="s">
        <v>31</v>
      </c>
      <c r="O15" s="689" t="s">
        <v>32</v>
      </c>
      <c r="P15" s="690" t="s">
        <v>122</v>
      </c>
      <c r="Q15" s="682">
        <v>3511200000</v>
      </c>
      <c r="R15" s="682">
        <v>0</v>
      </c>
      <c r="S15" s="682">
        <v>0</v>
      </c>
      <c r="T15" s="692">
        <v>3511200000</v>
      </c>
      <c r="U15" s="682">
        <v>0</v>
      </c>
      <c r="V15" s="682">
        <v>0</v>
      </c>
      <c r="W15" s="682">
        <v>3511200000</v>
      </c>
      <c r="X15" s="692">
        <v>0</v>
      </c>
      <c r="Y15" s="692">
        <v>0</v>
      </c>
      <c r="Z15" s="682">
        <v>0</v>
      </c>
      <c r="AA15" s="682">
        <v>0</v>
      </c>
    </row>
    <row r="16" spans="1:27" ht="33.75" x14ac:dyDescent="0.25">
      <c r="A16" s="689" t="s">
        <v>55</v>
      </c>
      <c r="B16" s="690" t="s">
        <v>56</v>
      </c>
      <c r="C16" s="691" t="s">
        <v>123</v>
      </c>
      <c r="D16" s="689" t="s">
        <v>29</v>
      </c>
      <c r="E16" s="689" t="s">
        <v>167</v>
      </c>
      <c r="F16" s="689" t="s">
        <v>167</v>
      </c>
      <c r="G16" s="689" t="s">
        <v>166</v>
      </c>
      <c r="H16" s="689" t="s">
        <v>176</v>
      </c>
      <c r="I16" s="689"/>
      <c r="J16" s="689"/>
      <c r="K16" s="689"/>
      <c r="L16" s="689"/>
      <c r="M16" s="689" t="s">
        <v>30</v>
      </c>
      <c r="N16" s="689" t="s">
        <v>31</v>
      </c>
      <c r="O16" s="689" t="s">
        <v>32</v>
      </c>
      <c r="P16" s="690" t="s">
        <v>124</v>
      </c>
      <c r="Q16" s="682">
        <v>5556100000</v>
      </c>
      <c r="R16" s="682">
        <v>0</v>
      </c>
      <c r="S16" s="682">
        <v>0</v>
      </c>
      <c r="T16" s="692">
        <v>5556100000</v>
      </c>
      <c r="U16" s="682">
        <v>0</v>
      </c>
      <c r="V16" s="682">
        <v>0</v>
      </c>
      <c r="W16" s="682">
        <v>5556100000</v>
      </c>
      <c r="X16" s="692">
        <v>0</v>
      </c>
      <c r="Y16" s="692">
        <v>0</v>
      </c>
      <c r="Z16" s="682">
        <v>0</v>
      </c>
      <c r="AA16" s="682">
        <v>0</v>
      </c>
    </row>
    <row r="17" spans="1:27" ht="67.5" x14ac:dyDescent="0.25">
      <c r="A17" s="689" t="s">
        <v>55</v>
      </c>
      <c r="B17" s="690" t="s">
        <v>56</v>
      </c>
      <c r="C17" s="691" t="s">
        <v>323</v>
      </c>
      <c r="D17" s="689" t="s">
        <v>29</v>
      </c>
      <c r="E17" s="689" t="s">
        <v>167</v>
      </c>
      <c r="F17" s="689" t="s">
        <v>167</v>
      </c>
      <c r="G17" s="689" t="s">
        <v>177</v>
      </c>
      <c r="H17" s="689" t="s">
        <v>324</v>
      </c>
      <c r="I17" s="689"/>
      <c r="J17" s="689"/>
      <c r="K17" s="689"/>
      <c r="L17" s="689"/>
      <c r="M17" s="689" t="s">
        <v>30</v>
      </c>
      <c r="N17" s="689" t="s">
        <v>31</v>
      </c>
      <c r="O17" s="689" t="s">
        <v>32</v>
      </c>
      <c r="P17" s="690" t="s">
        <v>325</v>
      </c>
      <c r="Q17" s="682">
        <v>8905600000</v>
      </c>
      <c r="R17" s="682">
        <v>0</v>
      </c>
      <c r="S17" s="682">
        <v>0</v>
      </c>
      <c r="T17" s="692">
        <v>8905600000</v>
      </c>
      <c r="U17" s="682">
        <v>0</v>
      </c>
      <c r="V17" s="682">
        <v>0</v>
      </c>
      <c r="W17" s="682">
        <v>8905600000</v>
      </c>
      <c r="X17" s="692">
        <v>0</v>
      </c>
      <c r="Y17" s="692">
        <v>0</v>
      </c>
      <c r="Z17" s="682">
        <v>0</v>
      </c>
      <c r="AA17" s="682">
        <v>0</v>
      </c>
    </row>
    <row r="18" spans="1:27" ht="45" x14ac:dyDescent="0.25">
      <c r="A18" s="689" t="s">
        <v>55</v>
      </c>
      <c r="B18" s="690" t="s">
        <v>56</v>
      </c>
      <c r="C18" s="691" t="s">
        <v>333</v>
      </c>
      <c r="D18" s="689" t="s">
        <v>29</v>
      </c>
      <c r="E18" s="689" t="s">
        <v>167</v>
      </c>
      <c r="F18" s="689" t="s">
        <v>167</v>
      </c>
      <c r="G18" s="689" t="s">
        <v>177</v>
      </c>
      <c r="H18" s="689" t="s">
        <v>334</v>
      </c>
      <c r="I18" s="689"/>
      <c r="J18" s="689"/>
      <c r="K18" s="689"/>
      <c r="L18" s="689"/>
      <c r="M18" s="689" t="s">
        <v>30</v>
      </c>
      <c r="N18" s="689" t="s">
        <v>31</v>
      </c>
      <c r="O18" s="689" t="s">
        <v>32</v>
      </c>
      <c r="P18" s="690" t="s">
        <v>33</v>
      </c>
      <c r="Q18" s="682">
        <v>3346400000</v>
      </c>
      <c r="R18" s="682">
        <v>0</v>
      </c>
      <c r="S18" s="682">
        <v>0</v>
      </c>
      <c r="T18" s="692">
        <v>3346400000</v>
      </c>
      <c r="U18" s="682">
        <v>0</v>
      </c>
      <c r="V18" s="682">
        <v>3338101353</v>
      </c>
      <c r="W18" s="682">
        <v>8298647</v>
      </c>
      <c r="X18" s="692">
        <v>1830336667</v>
      </c>
      <c r="Y18" s="692">
        <v>0</v>
      </c>
      <c r="Z18" s="682">
        <v>0</v>
      </c>
      <c r="AA18" s="682">
        <v>0</v>
      </c>
    </row>
    <row r="19" spans="1:27" s="696" customFormat="1" ht="56.25" x14ac:dyDescent="0.25">
      <c r="A19" s="693" t="s">
        <v>55</v>
      </c>
      <c r="B19" s="694" t="s">
        <v>56</v>
      </c>
      <c r="C19" s="695" t="s">
        <v>126</v>
      </c>
      <c r="D19" s="693" t="s">
        <v>29</v>
      </c>
      <c r="E19" s="693" t="s">
        <v>167</v>
      </c>
      <c r="F19" s="693" t="s">
        <v>177</v>
      </c>
      <c r="G19" s="693" t="s">
        <v>165</v>
      </c>
      <c r="H19" s="693" t="s">
        <v>178</v>
      </c>
      <c r="I19" s="693"/>
      <c r="J19" s="693"/>
      <c r="K19" s="693"/>
      <c r="L19" s="693"/>
      <c r="M19" s="693" t="s">
        <v>30</v>
      </c>
      <c r="N19" s="693" t="s">
        <v>31</v>
      </c>
      <c r="O19" s="693" t="s">
        <v>32</v>
      </c>
      <c r="P19" s="694" t="s">
        <v>276</v>
      </c>
      <c r="Q19" s="692">
        <v>8920268284</v>
      </c>
      <c r="R19" s="692">
        <v>0</v>
      </c>
      <c r="S19" s="692">
        <v>0</v>
      </c>
      <c r="T19" s="692">
        <v>8920268284</v>
      </c>
      <c r="U19" s="692">
        <v>0</v>
      </c>
      <c r="V19" s="692">
        <v>0</v>
      </c>
      <c r="W19" s="692">
        <v>8920268284</v>
      </c>
      <c r="X19" s="692">
        <v>0</v>
      </c>
      <c r="Y19" s="692">
        <v>0</v>
      </c>
      <c r="Z19" s="692">
        <v>0</v>
      </c>
      <c r="AA19" s="692">
        <v>0</v>
      </c>
    </row>
    <row r="20" spans="1:27" ht="45" x14ac:dyDescent="0.25">
      <c r="A20" s="689" t="s">
        <v>55</v>
      </c>
      <c r="B20" s="690" t="s">
        <v>56</v>
      </c>
      <c r="C20" s="691" t="s">
        <v>127</v>
      </c>
      <c r="D20" s="689" t="s">
        <v>29</v>
      </c>
      <c r="E20" s="689" t="s">
        <v>167</v>
      </c>
      <c r="F20" s="689" t="s">
        <v>179</v>
      </c>
      <c r="G20" s="689" t="s">
        <v>165</v>
      </c>
      <c r="H20" s="689" t="s">
        <v>180</v>
      </c>
      <c r="I20" s="689"/>
      <c r="J20" s="689"/>
      <c r="K20" s="689"/>
      <c r="L20" s="689"/>
      <c r="M20" s="689" t="s">
        <v>30</v>
      </c>
      <c r="N20" s="689" t="s">
        <v>31</v>
      </c>
      <c r="O20" s="689" t="s">
        <v>32</v>
      </c>
      <c r="P20" s="690" t="s">
        <v>128</v>
      </c>
      <c r="Q20" s="682">
        <v>1114100000</v>
      </c>
      <c r="R20" s="682">
        <v>0</v>
      </c>
      <c r="S20" s="682">
        <v>0</v>
      </c>
      <c r="T20" s="692">
        <v>1114100000</v>
      </c>
      <c r="U20" s="682">
        <v>0</v>
      </c>
      <c r="V20" s="682">
        <v>1114100000</v>
      </c>
      <c r="W20" s="682">
        <v>0</v>
      </c>
      <c r="X20" s="692">
        <v>0</v>
      </c>
      <c r="Y20" s="692">
        <v>0</v>
      </c>
      <c r="Z20" s="682">
        <v>0</v>
      </c>
      <c r="AA20" s="682">
        <v>0</v>
      </c>
    </row>
    <row r="21" spans="1:27" ht="67.5" x14ac:dyDescent="0.25">
      <c r="A21" s="689" t="s">
        <v>55</v>
      </c>
      <c r="B21" s="690" t="s">
        <v>56</v>
      </c>
      <c r="C21" s="691" t="s">
        <v>129</v>
      </c>
      <c r="D21" s="689" t="s">
        <v>29</v>
      </c>
      <c r="E21" s="689" t="s">
        <v>167</v>
      </c>
      <c r="F21" s="689" t="s">
        <v>179</v>
      </c>
      <c r="G21" s="689" t="s">
        <v>165</v>
      </c>
      <c r="H21" s="689" t="s">
        <v>178</v>
      </c>
      <c r="I21" s="689"/>
      <c r="J21" s="689"/>
      <c r="K21" s="689"/>
      <c r="L21" s="689"/>
      <c r="M21" s="689" t="s">
        <v>30</v>
      </c>
      <c r="N21" s="689" t="s">
        <v>31</v>
      </c>
      <c r="O21" s="689" t="s">
        <v>32</v>
      </c>
      <c r="P21" s="690" t="s">
        <v>277</v>
      </c>
      <c r="Q21" s="682">
        <v>29017500000</v>
      </c>
      <c r="R21" s="682">
        <v>0</v>
      </c>
      <c r="S21" s="682">
        <v>0</v>
      </c>
      <c r="T21" s="692">
        <v>29017500000</v>
      </c>
      <c r="U21" s="682">
        <v>0</v>
      </c>
      <c r="V21" s="682">
        <v>26075300000</v>
      </c>
      <c r="W21" s="682">
        <v>2942200000</v>
      </c>
      <c r="X21" s="692">
        <v>0</v>
      </c>
      <c r="Y21" s="692">
        <v>0</v>
      </c>
      <c r="Z21" s="682">
        <v>0</v>
      </c>
      <c r="AA21" s="682">
        <v>0</v>
      </c>
    </row>
    <row r="22" spans="1:27" ht="56.25" x14ac:dyDescent="0.25">
      <c r="A22" s="689" t="s">
        <v>55</v>
      </c>
      <c r="B22" s="690" t="s">
        <v>56</v>
      </c>
      <c r="C22" s="691" t="s">
        <v>130</v>
      </c>
      <c r="D22" s="689" t="s">
        <v>29</v>
      </c>
      <c r="E22" s="689" t="s">
        <v>167</v>
      </c>
      <c r="F22" s="689" t="s">
        <v>179</v>
      </c>
      <c r="G22" s="689" t="s">
        <v>165</v>
      </c>
      <c r="H22" s="689" t="s">
        <v>181</v>
      </c>
      <c r="I22" s="689"/>
      <c r="J22" s="689"/>
      <c r="K22" s="689"/>
      <c r="L22" s="689"/>
      <c r="M22" s="689" t="s">
        <v>30</v>
      </c>
      <c r="N22" s="689" t="s">
        <v>31</v>
      </c>
      <c r="O22" s="689" t="s">
        <v>32</v>
      </c>
      <c r="P22" s="690" t="s">
        <v>278</v>
      </c>
      <c r="Q22" s="682">
        <v>87055300000</v>
      </c>
      <c r="R22" s="682">
        <v>0</v>
      </c>
      <c r="S22" s="682">
        <v>0</v>
      </c>
      <c r="T22" s="692">
        <v>87055300000</v>
      </c>
      <c r="U22" s="682">
        <v>0</v>
      </c>
      <c r="V22" s="682">
        <v>54062761709</v>
      </c>
      <c r="W22" s="682">
        <v>32992538291</v>
      </c>
      <c r="X22" s="692">
        <v>1136490384</v>
      </c>
      <c r="Y22" s="692">
        <v>0</v>
      </c>
      <c r="Z22" s="682">
        <v>0</v>
      </c>
      <c r="AA22" s="682">
        <v>0</v>
      </c>
    </row>
    <row r="23" spans="1:27" ht="78.75" x14ac:dyDescent="0.25">
      <c r="A23" s="689" t="s">
        <v>55</v>
      </c>
      <c r="B23" s="690" t="s">
        <v>56</v>
      </c>
      <c r="C23" s="691" t="s">
        <v>131</v>
      </c>
      <c r="D23" s="689" t="s">
        <v>29</v>
      </c>
      <c r="E23" s="689" t="s">
        <v>167</v>
      </c>
      <c r="F23" s="689" t="s">
        <v>179</v>
      </c>
      <c r="G23" s="689" t="s">
        <v>165</v>
      </c>
      <c r="H23" s="689" t="s">
        <v>171</v>
      </c>
      <c r="I23" s="689"/>
      <c r="J23" s="689"/>
      <c r="K23" s="689"/>
      <c r="L23" s="689"/>
      <c r="M23" s="689" t="s">
        <v>30</v>
      </c>
      <c r="N23" s="689" t="s">
        <v>31</v>
      </c>
      <c r="O23" s="689" t="s">
        <v>32</v>
      </c>
      <c r="P23" s="690" t="s">
        <v>279</v>
      </c>
      <c r="Q23" s="682">
        <v>9418600000</v>
      </c>
      <c r="R23" s="682">
        <v>0</v>
      </c>
      <c r="S23" s="682">
        <v>0</v>
      </c>
      <c r="T23" s="692">
        <v>9418600000</v>
      </c>
      <c r="U23" s="682">
        <v>0</v>
      </c>
      <c r="V23" s="682">
        <v>0</v>
      </c>
      <c r="W23" s="682">
        <v>9418600000</v>
      </c>
      <c r="X23" s="692">
        <v>0</v>
      </c>
      <c r="Y23" s="692">
        <v>0</v>
      </c>
      <c r="Z23" s="682">
        <v>0</v>
      </c>
      <c r="AA23" s="682">
        <v>0</v>
      </c>
    </row>
    <row r="24" spans="1:27" ht="78.75" x14ac:dyDescent="0.25">
      <c r="A24" s="689" t="s">
        <v>55</v>
      </c>
      <c r="B24" s="690" t="s">
        <v>56</v>
      </c>
      <c r="C24" s="691" t="s">
        <v>132</v>
      </c>
      <c r="D24" s="689" t="s">
        <v>29</v>
      </c>
      <c r="E24" s="689" t="s">
        <v>167</v>
      </c>
      <c r="F24" s="689" t="s">
        <v>182</v>
      </c>
      <c r="G24" s="689" t="s">
        <v>183</v>
      </c>
      <c r="H24" s="689" t="s">
        <v>180</v>
      </c>
      <c r="I24" s="689"/>
      <c r="J24" s="689"/>
      <c r="K24" s="689"/>
      <c r="L24" s="689"/>
      <c r="M24" s="689" t="s">
        <v>30</v>
      </c>
      <c r="N24" s="689" t="s">
        <v>31</v>
      </c>
      <c r="O24" s="689" t="s">
        <v>32</v>
      </c>
      <c r="P24" s="690" t="s">
        <v>81</v>
      </c>
      <c r="Q24" s="682">
        <v>1826000000</v>
      </c>
      <c r="R24" s="682">
        <v>0</v>
      </c>
      <c r="S24" s="682">
        <v>0</v>
      </c>
      <c r="T24" s="692">
        <v>1826000000</v>
      </c>
      <c r="U24" s="682">
        <v>0</v>
      </c>
      <c r="V24" s="682">
        <v>403525000</v>
      </c>
      <c r="W24" s="682">
        <v>1422475000</v>
      </c>
      <c r="X24" s="692">
        <v>50750000</v>
      </c>
      <c r="Y24" s="692">
        <v>0</v>
      </c>
      <c r="Z24" s="682">
        <v>0</v>
      </c>
      <c r="AA24" s="682">
        <v>0</v>
      </c>
    </row>
    <row r="25" spans="1:27" ht="22.5" x14ac:dyDescent="0.25">
      <c r="A25" s="689" t="s">
        <v>55</v>
      </c>
      <c r="B25" s="690" t="s">
        <v>56</v>
      </c>
      <c r="C25" s="691" t="s">
        <v>135</v>
      </c>
      <c r="D25" s="689" t="s">
        <v>29</v>
      </c>
      <c r="E25" s="689" t="s">
        <v>183</v>
      </c>
      <c r="F25" s="689" t="s">
        <v>177</v>
      </c>
      <c r="G25" s="689" t="s">
        <v>165</v>
      </c>
      <c r="H25" s="689"/>
      <c r="I25" s="689"/>
      <c r="J25" s="689"/>
      <c r="K25" s="689"/>
      <c r="L25" s="689"/>
      <c r="M25" s="689" t="s">
        <v>30</v>
      </c>
      <c r="N25" s="689" t="s">
        <v>182</v>
      </c>
      <c r="O25" s="689" t="s">
        <v>184</v>
      </c>
      <c r="P25" s="690" t="s">
        <v>136</v>
      </c>
      <c r="Q25" s="682">
        <v>2869800000</v>
      </c>
      <c r="R25" s="682">
        <v>0</v>
      </c>
      <c r="S25" s="682">
        <v>0</v>
      </c>
      <c r="T25" s="692">
        <v>2869800000</v>
      </c>
      <c r="U25" s="682">
        <v>0</v>
      </c>
      <c r="V25" s="682">
        <v>0</v>
      </c>
      <c r="W25" s="682">
        <v>2869800000</v>
      </c>
      <c r="X25" s="692">
        <v>0</v>
      </c>
      <c r="Y25" s="692">
        <v>0</v>
      </c>
      <c r="Z25" s="682">
        <v>0</v>
      </c>
      <c r="AA25" s="682">
        <v>0</v>
      </c>
    </row>
    <row r="26" spans="1:27" ht="56.25" x14ac:dyDescent="0.25">
      <c r="A26" s="689" t="s">
        <v>55</v>
      </c>
      <c r="B26" s="690" t="s">
        <v>56</v>
      </c>
      <c r="C26" s="691" t="s">
        <v>410</v>
      </c>
      <c r="D26" s="689" t="s">
        <v>185</v>
      </c>
      <c r="E26" s="689" t="s">
        <v>189</v>
      </c>
      <c r="F26" s="689" t="s">
        <v>186</v>
      </c>
      <c r="G26" s="689" t="s">
        <v>168</v>
      </c>
      <c r="H26" s="689" t="s">
        <v>397</v>
      </c>
      <c r="I26" s="689"/>
      <c r="J26" s="689"/>
      <c r="K26" s="689"/>
      <c r="L26" s="689"/>
      <c r="M26" s="689" t="s">
        <v>30</v>
      </c>
      <c r="N26" s="689" t="s">
        <v>168</v>
      </c>
      <c r="O26" s="689" t="s">
        <v>32</v>
      </c>
      <c r="P26" s="690" t="s">
        <v>398</v>
      </c>
      <c r="Q26" s="682">
        <v>20000000000</v>
      </c>
      <c r="R26" s="682">
        <v>0</v>
      </c>
      <c r="S26" s="682">
        <v>0</v>
      </c>
      <c r="T26" s="692">
        <v>20000000000</v>
      </c>
      <c r="U26" s="682">
        <v>0</v>
      </c>
      <c r="V26" s="682">
        <v>262500000</v>
      </c>
      <c r="W26" s="682">
        <v>19737500000</v>
      </c>
      <c r="X26" s="692">
        <v>0</v>
      </c>
      <c r="Y26" s="692">
        <v>0</v>
      </c>
      <c r="Z26" s="682">
        <v>0</v>
      </c>
      <c r="AA26" s="682">
        <v>0</v>
      </c>
    </row>
    <row r="27" spans="1:27" ht="45" x14ac:dyDescent="0.25">
      <c r="A27" s="689" t="s">
        <v>55</v>
      </c>
      <c r="B27" s="690" t="s">
        <v>56</v>
      </c>
      <c r="C27" s="691" t="s">
        <v>411</v>
      </c>
      <c r="D27" s="689" t="s">
        <v>185</v>
      </c>
      <c r="E27" s="689" t="s">
        <v>189</v>
      </c>
      <c r="F27" s="689" t="s">
        <v>186</v>
      </c>
      <c r="G27" s="689" t="s">
        <v>168</v>
      </c>
      <c r="H27" s="689" t="s">
        <v>412</v>
      </c>
      <c r="I27" s="689"/>
      <c r="J27" s="689"/>
      <c r="K27" s="689"/>
      <c r="L27" s="689"/>
      <c r="M27" s="689" t="s">
        <v>30</v>
      </c>
      <c r="N27" s="689" t="s">
        <v>168</v>
      </c>
      <c r="O27" s="689" t="s">
        <v>32</v>
      </c>
      <c r="P27" s="690" t="s">
        <v>413</v>
      </c>
      <c r="Q27" s="682">
        <v>20000000000</v>
      </c>
      <c r="R27" s="682">
        <v>0</v>
      </c>
      <c r="S27" s="682">
        <v>0</v>
      </c>
      <c r="T27" s="692">
        <v>20000000000</v>
      </c>
      <c r="U27" s="682">
        <v>0</v>
      </c>
      <c r="V27" s="682">
        <v>4354172010</v>
      </c>
      <c r="W27" s="682">
        <v>15645827990</v>
      </c>
      <c r="X27" s="692">
        <v>1070110343.33</v>
      </c>
      <c r="Y27" s="692">
        <v>0</v>
      </c>
      <c r="Z27" s="682">
        <v>0</v>
      </c>
      <c r="AA27" s="682">
        <v>0</v>
      </c>
    </row>
    <row r="28" spans="1:27" ht="45" x14ac:dyDescent="0.25">
      <c r="A28" s="689" t="s">
        <v>55</v>
      </c>
      <c r="B28" s="690" t="s">
        <v>56</v>
      </c>
      <c r="C28" s="691" t="s">
        <v>428</v>
      </c>
      <c r="D28" s="689" t="s">
        <v>185</v>
      </c>
      <c r="E28" s="689" t="s">
        <v>190</v>
      </c>
      <c r="F28" s="689" t="s">
        <v>186</v>
      </c>
      <c r="G28" s="689" t="s">
        <v>187</v>
      </c>
      <c r="H28" s="689" t="s">
        <v>420</v>
      </c>
      <c r="I28" s="689"/>
      <c r="J28" s="689"/>
      <c r="K28" s="689"/>
      <c r="L28" s="689"/>
      <c r="M28" s="689" t="s">
        <v>30</v>
      </c>
      <c r="N28" s="689" t="s">
        <v>31</v>
      </c>
      <c r="O28" s="689" t="s">
        <v>32</v>
      </c>
      <c r="P28" s="690" t="s">
        <v>421</v>
      </c>
      <c r="Q28" s="682">
        <v>500000000</v>
      </c>
      <c r="R28" s="682">
        <v>0</v>
      </c>
      <c r="S28" s="682">
        <v>0</v>
      </c>
      <c r="T28" s="692">
        <v>500000000</v>
      </c>
      <c r="U28" s="682">
        <v>0</v>
      </c>
      <c r="V28" s="682">
        <v>112070000</v>
      </c>
      <c r="W28" s="682">
        <v>387930000</v>
      </c>
      <c r="X28" s="692">
        <v>0</v>
      </c>
      <c r="Y28" s="692">
        <v>0</v>
      </c>
      <c r="Z28" s="682">
        <v>0</v>
      </c>
      <c r="AA28" s="682">
        <v>0</v>
      </c>
    </row>
    <row r="29" spans="1:27" ht="33.75" x14ac:dyDescent="0.25">
      <c r="A29" s="689" t="s">
        <v>55</v>
      </c>
      <c r="B29" s="690" t="s">
        <v>56</v>
      </c>
      <c r="C29" s="691" t="s">
        <v>429</v>
      </c>
      <c r="D29" s="689" t="s">
        <v>185</v>
      </c>
      <c r="E29" s="689" t="s">
        <v>190</v>
      </c>
      <c r="F29" s="689" t="s">
        <v>186</v>
      </c>
      <c r="G29" s="689" t="s">
        <v>187</v>
      </c>
      <c r="H29" s="689" t="s">
        <v>430</v>
      </c>
      <c r="I29" s="689"/>
      <c r="J29" s="689"/>
      <c r="K29" s="689"/>
      <c r="L29" s="689"/>
      <c r="M29" s="689" t="s">
        <v>30</v>
      </c>
      <c r="N29" s="689" t="s">
        <v>31</v>
      </c>
      <c r="O29" s="689" t="s">
        <v>32</v>
      </c>
      <c r="P29" s="690" t="s">
        <v>431</v>
      </c>
      <c r="Q29" s="682">
        <v>500000000</v>
      </c>
      <c r="R29" s="682">
        <v>0</v>
      </c>
      <c r="S29" s="682">
        <v>0</v>
      </c>
      <c r="T29" s="692">
        <v>500000000</v>
      </c>
      <c r="U29" s="682">
        <v>0</v>
      </c>
      <c r="V29" s="682">
        <v>1330000</v>
      </c>
      <c r="W29" s="682">
        <v>498670000</v>
      </c>
      <c r="X29" s="692">
        <v>0</v>
      </c>
      <c r="Y29" s="692">
        <v>0</v>
      </c>
      <c r="Z29" s="682">
        <v>0</v>
      </c>
      <c r="AA29" s="682">
        <v>0</v>
      </c>
    </row>
    <row r="30" spans="1:27" ht="45" x14ac:dyDescent="0.25">
      <c r="A30" s="689" t="s">
        <v>55</v>
      </c>
      <c r="B30" s="690" t="s">
        <v>56</v>
      </c>
      <c r="C30" s="691" t="s">
        <v>432</v>
      </c>
      <c r="D30" s="689" t="s">
        <v>185</v>
      </c>
      <c r="E30" s="689" t="s">
        <v>190</v>
      </c>
      <c r="F30" s="689" t="s">
        <v>186</v>
      </c>
      <c r="G30" s="689" t="s">
        <v>168</v>
      </c>
      <c r="H30" s="689" t="s">
        <v>420</v>
      </c>
      <c r="I30" s="689"/>
      <c r="J30" s="689"/>
      <c r="K30" s="689"/>
      <c r="L30" s="689"/>
      <c r="M30" s="689" t="s">
        <v>30</v>
      </c>
      <c r="N30" s="689" t="s">
        <v>31</v>
      </c>
      <c r="O30" s="689" t="s">
        <v>32</v>
      </c>
      <c r="P30" s="690" t="s">
        <v>421</v>
      </c>
      <c r="Q30" s="682">
        <v>2000826322</v>
      </c>
      <c r="R30" s="682">
        <v>0</v>
      </c>
      <c r="S30" s="682">
        <v>0</v>
      </c>
      <c r="T30" s="692">
        <v>2000826322</v>
      </c>
      <c r="U30" s="682">
        <v>0</v>
      </c>
      <c r="V30" s="682">
        <v>1023733333</v>
      </c>
      <c r="W30" s="682">
        <v>977092989</v>
      </c>
      <c r="X30" s="692">
        <v>137600000</v>
      </c>
      <c r="Y30" s="692">
        <v>0</v>
      </c>
      <c r="Z30" s="682">
        <v>0</v>
      </c>
      <c r="AA30" s="682">
        <v>0</v>
      </c>
    </row>
    <row r="31" spans="1:27" ht="45" x14ac:dyDescent="0.25">
      <c r="A31" s="689" t="s">
        <v>55</v>
      </c>
      <c r="B31" s="690" t="s">
        <v>56</v>
      </c>
      <c r="C31" s="691" t="s">
        <v>433</v>
      </c>
      <c r="D31" s="689" t="s">
        <v>185</v>
      </c>
      <c r="E31" s="689" t="s">
        <v>190</v>
      </c>
      <c r="F31" s="689" t="s">
        <v>186</v>
      </c>
      <c r="G31" s="689" t="s">
        <v>415</v>
      </c>
      <c r="H31" s="689" t="s">
        <v>434</v>
      </c>
      <c r="I31" s="689"/>
      <c r="J31" s="689"/>
      <c r="K31" s="689"/>
      <c r="L31" s="689"/>
      <c r="M31" s="689" t="s">
        <v>30</v>
      </c>
      <c r="N31" s="689" t="s">
        <v>31</v>
      </c>
      <c r="O31" s="689" t="s">
        <v>32</v>
      </c>
      <c r="P31" s="690" t="s">
        <v>435</v>
      </c>
      <c r="Q31" s="682">
        <v>1000000000</v>
      </c>
      <c r="R31" s="682">
        <v>0</v>
      </c>
      <c r="S31" s="682">
        <v>0</v>
      </c>
      <c r="T31" s="692">
        <v>1000000000</v>
      </c>
      <c r="U31" s="682">
        <v>0</v>
      </c>
      <c r="V31" s="682">
        <v>0</v>
      </c>
      <c r="W31" s="682">
        <v>1000000000</v>
      </c>
      <c r="X31" s="692">
        <v>0</v>
      </c>
      <c r="Y31" s="692">
        <v>0</v>
      </c>
      <c r="Z31" s="682">
        <v>0</v>
      </c>
      <c r="AA31" s="682">
        <v>0</v>
      </c>
    </row>
    <row r="32" spans="1:27" ht="45" x14ac:dyDescent="0.25">
      <c r="A32" s="689" t="s">
        <v>55</v>
      </c>
      <c r="B32" s="690" t="s">
        <v>56</v>
      </c>
      <c r="C32" s="691" t="s">
        <v>436</v>
      </c>
      <c r="D32" s="689" t="s">
        <v>185</v>
      </c>
      <c r="E32" s="689" t="s">
        <v>190</v>
      </c>
      <c r="F32" s="689" t="s">
        <v>186</v>
      </c>
      <c r="G32" s="689" t="s">
        <v>415</v>
      </c>
      <c r="H32" s="689" t="s">
        <v>437</v>
      </c>
      <c r="I32" s="689"/>
      <c r="J32" s="689"/>
      <c r="K32" s="689"/>
      <c r="L32" s="689"/>
      <c r="M32" s="689" t="s">
        <v>30</v>
      </c>
      <c r="N32" s="689" t="s">
        <v>31</v>
      </c>
      <c r="O32" s="689" t="s">
        <v>32</v>
      </c>
      <c r="P32" s="690" t="s">
        <v>438</v>
      </c>
      <c r="Q32" s="682">
        <v>1000000000</v>
      </c>
      <c r="R32" s="682">
        <v>0</v>
      </c>
      <c r="S32" s="682">
        <v>0</v>
      </c>
      <c r="T32" s="692">
        <v>1000000000</v>
      </c>
      <c r="U32" s="682">
        <v>0</v>
      </c>
      <c r="V32" s="682">
        <v>0</v>
      </c>
      <c r="W32" s="682">
        <v>1000000000</v>
      </c>
      <c r="X32" s="692">
        <v>0</v>
      </c>
      <c r="Y32" s="692">
        <v>0</v>
      </c>
      <c r="Z32" s="682">
        <v>0</v>
      </c>
      <c r="AA32" s="682">
        <v>0</v>
      </c>
    </row>
    <row r="33" spans="1:27" ht="101.25" x14ac:dyDescent="0.25">
      <c r="A33" s="689" t="s">
        <v>55</v>
      </c>
      <c r="B33" s="690" t="s">
        <v>56</v>
      </c>
      <c r="C33" s="691" t="s">
        <v>439</v>
      </c>
      <c r="D33" s="689" t="s">
        <v>185</v>
      </c>
      <c r="E33" s="689" t="s">
        <v>190</v>
      </c>
      <c r="F33" s="689" t="s">
        <v>186</v>
      </c>
      <c r="G33" s="689" t="s">
        <v>415</v>
      </c>
      <c r="H33" s="689" t="s">
        <v>440</v>
      </c>
      <c r="I33" s="689"/>
      <c r="J33" s="689"/>
      <c r="K33" s="689"/>
      <c r="L33" s="689"/>
      <c r="M33" s="689" t="s">
        <v>30</v>
      </c>
      <c r="N33" s="689" t="s">
        <v>31</v>
      </c>
      <c r="O33" s="689" t="s">
        <v>32</v>
      </c>
      <c r="P33" s="690" t="s">
        <v>441</v>
      </c>
      <c r="Q33" s="682">
        <v>500000000</v>
      </c>
      <c r="R33" s="682">
        <v>0</v>
      </c>
      <c r="S33" s="682">
        <v>0</v>
      </c>
      <c r="T33" s="692">
        <v>500000000</v>
      </c>
      <c r="U33" s="682">
        <v>0</v>
      </c>
      <c r="V33" s="682">
        <v>0</v>
      </c>
      <c r="W33" s="682">
        <v>500000000</v>
      </c>
      <c r="X33" s="692">
        <v>0</v>
      </c>
      <c r="Y33" s="692">
        <v>0</v>
      </c>
      <c r="Z33" s="682">
        <v>0</v>
      </c>
      <c r="AA33" s="682">
        <v>0</v>
      </c>
    </row>
    <row r="34" spans="1:27" ht="33.75" x14ac:dyDescent="0.25">
      <c r="A34" s="689" t="s">
        <v>55</v>
      </c>
      <c r="B34" s="690" t="s">
        <v>56</v>
      </c>
      <c r="C34" s="691" t="s">
        <v>442</v>
      </c>
      <c r="D34" s="689" t="s">
        <v>185</v>
      </c>
      <c r="E34" s="689" t="s">
        <v>190</v>
      </c>
      <c r="F34" s="689" t="s">
        <v>186</v>
      </c>
      <c r="G34" s="689" t="s">
        <v>415</v>
      </c>
      <c r="H34" s="689" t="s">
        <v>430</v>
      </c>
      <c r="I34" s="689"/>
      <c r="J34" s="689"/>
      <c r="K34" s="689"/>
      <c r="L34" s="689"/>
      <c r="M34" s="689" t="s">
        <v>30</v>
      </c>
      <c r="N34" s="689" t="s">
        <v>31</v>
      </c>
      <c r="O34" s="689" t="s">
        <v>32</v>
      </c>
      <c r="P34" s="690" t="s">
        <v>431</v>
      </c>
      <c r="Q34" s="682">
        <v>500000000</v>
      </c>
      <c r="R34" s="682">
        <v>0</v>
      </c>
      <c r="S34" s="682">
        <v>0</v>
      </c>
      <c r="T34" s="692">
        <v>500000000</v>
      </c>
      <c r="U34" s="682">
        <v>0</v>
      </c>
      <c r="V34" s="682">
        <v>0</v>
      </c>
      <c r="W34" s="682">
        <v>500000000</v>
      </c>
      <c r="X34" s="692">
        <v>0</v>
      </c>
      <c r="Y34" s="692">
        <v>0</v>
      </c>
      <c r="Z34" s="682">
        <v>0</v>
      </c>
      <c r="AA34" s="682">
        <v>0</v>
      </c>
    </row>
    <row r="35" spans="1:27" ht="45" x14ac:dyDescent="0.25">
      <c r="A35" s="689" t="s">
        <v>55</v>
      </c>
      <c r="B35" s="690" t="s">
        <v>56</v>
      </c>
      <c r="C35" s="691" t="s">
        <v>445</v>
      </c>
      <c r="D35" s="689" t="s">
        <v>185</v>
      </c>
      <c r="E35" s="689" t="s">
        <v>190</v>
      </c>
      <c r="F35" s="689" t="s">
        <v>186</v>
      </c>
      <c r="G35" s="689" t="s">
        <v>188</v>
      </c>
      <c r="H35" s="689" t="s">
        <v>420</v>
      </c>
      <c r="I35" s="689"/>
      <c r="J35" s="689"/>
      <c r="K35" s="689"/>
      <c r="L35" s="689"/>
      <c r="M35" s="689" t="s">
        <v>30</v>
      </c>
      <c r="N35" s="689" t="s">
        <v>31</v>
      </c>
      <c r="O35" s="689" t="s">
        <v>32</v>
      </c>
      <c r="P35" s="690" t="s">
        <v>421</v>
      </c>
      <c r="Q35" s="682">
        <v>1000000000</v>
      </c>
      <c r="R35" s="682">
        <v>0</v>
      </c>
      <c r="S35" s="682">
        <v>0</v>
      </c>
      <c r="T35" s="692">
        <v>1000000000</v>
      </c>
      <c r="U35" s="682">
        <v>0</v>
      </c>
      <c r="V35" s="682">
        <v>822876082</v>
      </c>
      <c r="W35" s="682">
        <v>177123918</v>
      </c>
      <c r="X35" s="692">
        <v>70266667</v>
      </c>
      <c r="Y35" s="692">
        <v>0</v>
      </c>
      <c r="Z35" s="682">
        <v>0</v>
      </c>
      <c r="AA35" s="682">
        <v>0</v>
      </c>
    </row>
    <row r="36" spans="1:27" s="696" customFormat="1" ht="56.25" x14ac:dyDescent="0.25">
      <c r="A36" s="693" t="s">
        <v>53</v>
      </c>
      <c r="B36" s="694" t="s">
        <v>54</v>
      </c>
      <c r="C36" s="695" t="s">
        <v>126</v>
      </c>
      <c r="D36" s="693" t="s">
        <v>29</v>
      </c>
      <c r="E36" s="693" t="s">
        <v>167</v>
      </c>
      <c r="F36" s="693" t="s">
        <v>177</v>
      </c>
      <c r="G36" s="693" t="s">
        <v>165</v>
      </c>
      <c r="H36" s="693" t="s">
        <v>178</v>
      </c>
      <c r="I36" s="693"/>
      <c r="J36" s="693"/>
      <c r="K36" s="693"/>
      <c r="L36" s="693"/>
      <c r="M36" s="693" t="s">
        <v>30</v>
      </c>
      <c r="N36" s="693" t="s">
        <v>31</v>
      </c>
      <c r="O36" s="693" t="s">
        <v>32</v>
      </c>
      <c r="P36" s="694" t="s">
        <v>276</v>
      </c>
      <c r="Q36" s="692">
        <v>13158276991</v>
      </c>
      <c r="R36" s="692">
        <v>0</v>
      </c>
      <c r="S36" s="692">
        <v>0</v>
      </c>
      <c r="T36" s="692">
        <v>13158276991</v>
      </c>
      <c r="U36" s="692">
        <v>0</v>
      </c>
      <c r="V36" s="692">
        <v>10666809179</v>
      </c>
      <c r="W36" s="692">
        <v>2491467812</v>
      </c>
      <c r="X36" s="692">
        <v>883623024</v>
      </c>
      <c r="Y36" s="692">
        <v>0</v>
      </c>
      <c r="Z36" s="692">
        <v>0</v>
      </c>
      <c r="AA36" s="692">
        <v>0</v>
      </c>
    </row>
    <row r="37" spans="1:27" s="696" customFormat="1" ht="56.25" x14ac:dyDescent="0.25">
      <c r="A37" s="693" t="s">
        <v>51</v>
      </c>
      <c r="B37" s="694" t="s">
        <v>52</v>
      </c>
      <c r="C37" s="695" t="s">
        <v>126</v>
      </c>
      <c r="D37" s="693" t="s">
        <v>29</v>
      </c>
      <c r="E37" s="693" t="s">
        <v>167</v>
      </c>
      <c r="F37" s="693" t="s">
        <v>177</v>
      </c>
      <c r="G37" s="693" t="s">
        <v>165</v>
      </c>
      <c r="H37" s="693" t="s">
        <v>178</v>
      </c>
      <c r="I37" s="693"/>
      <c r="J37" s="693"/>
      <c r="K37" s="693"/>
      <c r="L37" s="693"/>
      <c r="M37" s="693" t="s">
        <v>30</v>
      </c>
      <c r="N37" s="693" t="s">
        <v>31</v>
      </c>
      <c r="O37" s="693" t="s">
        <v>32</v>
      </c>
      <c r="P37" s="694" t="s">
        <v>276</v>
      </c>
      <c r="Q37" s="692">
        <v>10400034000</v>
      </c>
      <c r="R37" s="692">
        <v>0</v>
      </c>
      <c r="S37" s="692">
        <v>0</v>
      </c>
      <c r="T37" s="692">
        <v>10400034000</v>
      </c>
      <c r="U37" s="692">
        <v>0</v>
      </c>
      <c r="V37" s="692">
        <v>10200034001</v>
      </c>
      <c r="W37" s="692">
        <v>199999999</v>
      </c>
      <c r="X37" s="692">
        <v>0</v>
      </c>
      <c r="Y37" s="692">
        <v>0</v>
      </c>
      <c r="Z37" s="692">
        <v>0</v>
      </c>
      <c r="AA37" s="692">
        <v>0</v>
      </c>
    </row>
    <row r="38" spans="1:27" s="696" customFormat="1" ht="56.25" x14ac:dyDescent="0.25">
      <c r="A38" s="693" t="s">
        <v>49</v>
      </c>
      <c r="B38" s="694" t="s">
        <v>50</v>
      </c>
      <c r="C38" s="695" t="s">
        <v>126</v>
      </c>
      <c r="D38" s="693" t="s">
        <v>29</v>
      </c>
      <c r="E38" s="693" t="s">
        <v>167</v>
      </c>
      <c r="F38" s="693" t="s">
        <v>177</v>
      </c>
      <c r="G38" s="693" t="s">
        <v>165</v>
      </c>
      <c r="H38" s="693" t="s">
        <v>178</v>
      </c>
      <c r="I38" s="693"/>
      <c r="J38" s="693"/>
      <c r="K38" s="693"/>
      <c r="L38" s="693"/>
      <c r="M38" s="693" t="s">
        <v>30</v>
      </c>
      <c r="N38" s="693" t="s">
        <v>31</v>
      </c>
      <c r="O38" s="693" t="s">
        <v>32</v>
      </c>
      <c r="P38" s="694" t="s">
        <v>276</v>
      </c>
      <c r="Q38" s="692">
        <v>14368420725</v>
      </c>
      <c r="R38" s="692">
        <v>0</v>
      </c>
      <c r="S38" s="692">
        <v>0</v>
      </c>
      <c r="T38" s="692">
        <v>14368420725</v>
      </c>
      <c r="U38" s="692">
        <v>0</v>
      </c>
      <c r="V38" s="692">
        <v>0</v>
      </c>
      <c r="W38" s="692">
        <v>14368420725</v>
      </c>
      <c r="X38" s="692">
        <v>0</v>
      </c>
      <c r="Y38" s="692">
        <v>0</v>
      </c>
      <c r="Z38" s="692">
        <v>0</v>
      </c>
      <c r="AA38" s="692">
        <v>0</v>
      </c>
    </row>
    <row r="39" spans="1:27" x14ac:dyDescent="0.25">
      <c r="A39" s="689" t="s">
        <v>1</v>
      </c>
      <c r="B39" s="690" t="s">
        <v>1</v>
      </c>
      <c r="C39" s="691" t="s">
        <v>1</v>
      </c>
      <c r="D39" s="689" t="s">
        <v>1</v>
      </c>
      <c r="E39" s="689" t="s">
        <v>1</v>
      </c>
      <c r="F39" s="689" t="s">
        <v>1</v>
      </c>
      <c r="G39" s="689" t="s">
        <v>1</v>
      </c>
      <c r="H39" s="689" t="s">
        <v>1</v>
      </c>
      <c r="I39" s="689" t="s">
        <v>1</v>
      </c>
      <c r="J39" s="689" t="s">
        <v>1</v>
      </c>
      <c r="K39" s="689" t="s">
        <v>1</v>
      </c>
      <c r="L39" s="689" t="s">
        <v>1</v>
      </c>
      <c r="M39" s="689" t="s">
        <v>1</v>
      </c>
      <c r="N39" s="689" t="s">
        <v>1</v>
      </c>
      <c r="O39" s="689" t="s">
        <v>1</v>
      </c>
      <c r="P39" s="690" t="s">
        <v>1</v>
      </c>
      <c r="Q39" s="682">
        <v>335531446760</v>
      </c>
      <c r="R39" s="682">
        <v>6275079562</v>
      </c>
      <c r="S39" s="682">
        <v>0</v>
      </c>
      <c r="T39" s="692">
        <v>341806526322</v>
      </c>
      <c r="U39" s="682">
        <v>0</v>
      </c>
      <c r="V39" s="682">
        <v>184804016248.51001</v>
      </c>
      <c r="W39" s="682">
        <v>157002510073.48999</v>
      </c>
      <c r="X39" s="692">
        <v>8976912732.8400002</v>
      </c>
      <c r="Y39" s="692">
        <v>0</v>
      </c>
      <c r="Z39" s="682">
        <v>0</v>
      </c>
      <c r="AA39" s="682">
        <v>0</v>
      </c>
    </row>
    <row r="40" spans="1:27" x14ac:dyDescent="0.25">
      <c r="A40" s="689" t="s">
        <v>1</v>
      </c>
      <c r="B40" s="697" t="s">
        <v>1</v>
      </c>
      <c r="C40" s="691" t="s">
        <v>1</v>
      </c>
      <c r="D40" s="689" t="s">
        <v>1</v>
      </c>
      <c r="E40" s="689" t="s">
        <v>1</v>
      </c>
      <c r="F40" s="689" t="s">
        <v>1</v>
      </c>
      <c r="G40" s="689" t="s">
        <v>1</v>
      </c>
      <c r="H40" s="689" t="s">
        <v>1</v>
      </c>
      <c r="I40" s="689" t="s">
        <v>1</v>
      </c>
      <c r="J40" s="689" t="s">
        <v>1</v>
      </c>
      <c r="K40" s="689" t="s">
        <v>1</v>
      </c>
      <c r="L40" s="689" t="s">
        <v>1</v>
      </c>
      <c r="M40" s="689" t="s">
        <v>1</v>
      </c>
      <c r="N40" s="689" t="s">
        <v>1</v>
      </c>
      <c r="O40" s="689" t="s">
        <v>1</v>
      </c>
      <c r="P40" s="690" t="s">
        <v>1</v>
      </c>
      <c r="Q40" s="698" t="s">
        <v>1</v>
      </c>
      <c r="R40" s="698" t="s">
        <v>1</v>
      </c>
      <c r="S40" s="698" t="s">
        <v>1</v>
      </c>
      <c r="T40" s="699" t="s">
        <v>1</v>
      </c>
      <c r="U40" s="698" t="s">
        <v>1</v>
      </c>
      <c r="V40" s="698" t="s">
        <v>1</v>
      </c>
      <c r="W40" s="698" t="s">
        <v>1</v>
      </c>
      <c r="X40" s="699" t="s">
        <v>1</v>
      </c>
      <c r="Y40" s="699" t="s">
        <v>1</v>
      </c>
      <c r="Z40" s="698" t="s">
        <v>1</v>
      </c>
      <c r="AA40" s="698" t="s">
        <v>1</v>
      </c>
    </row>
    <row r="41" spans="1:27" ht="33.950000000000003" customHeight="1" x14ac:dyDescent="0.25"/>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workbookViewId="0"/>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23" bestFit="1" customWidth="1"/>
  </cols>
  <sheetData>
    <row r="1" spans="2:10" x14ac:dyDescent="0.25">
      <c r="B1" s="216" t="str">
        <f>+'CONSOLIDADO '!A20</f>
        <v xml:space="preserve"> Ejecución vigencia 2025. Reporte 31 enero 2025</v>
      </c>
    </row>
    <row r="2" spans="2:10" ht="15" customHeight="1" thickBot="1" x14ac:dyDescent="0.3">
      <c r="D2" s="1"/>
    </row>
    <row r="3" spans="2:10" ht="25.5" customHeight="1" thickBot="1" x14ac:dyDescent="0.3">
      <c r="B3" s="1243" t="str">
        <f>+'CONSOLIDADO '!A20</f>
        <v xml:space="preserve"> Ejecución vigencia 2025. Reporte 31 enero 2025</v>
      </c>
      <c r="C3" s="1244"/>
      <c r="D3" s="1244"/>
      <c r="E3" s="1244"/>
      <c r="F3" s="1244"/>
      <c r="G3" s="1244"/>
      <c r="H3" s="1244"/>
      <c r="I3" s="1244"/>
      <c r="J3" s="1245"/>
    </row>
    <row r="4" spans="2:10" ht="32.25" thickBot="1" x14ac:dyDescent="0.3">
      <c r="B4" s="523" t="s">
        <v>308</v>
      </c>
      <c r="C4" s="523" t="s">
        <v>309</v>
      </c>
      <c r="D4" s="523" t="s">
        <v>346</v>
      </c>
      <c r="E4" s="523" t="s">
        <v>310</v>
      </c>
      <c r="F4" s="526" t="s">
        <v>319</v>
      </c>
      <c r="G4" s="526" t="s">
        <v>320</v>
      </c>
      <c r="H4" s="526" t="s">
        <v>321</v>
      </c>
      <c r="I4" s="526" t="s">
        <v>322</v>
      </c>
      <c r="J4" s="526" t="s">
        <v>448</v>
      </c>
    </row>
    <row r="5" spans="2:10" ht="19.5" thickBot="1" x14ac:dyDescent="0.3">
      <c r="B5" s="1248" t="s">
        <v>342</v>
      </c>
      <c r="C5" s="215" t="s">
        <v>311</v>
      </c>
      <c r="D5" s="508">
        <f>+'CONSOLIDADO '!B13</f>
        <v>1111333.5</v>
      </c>
      <c r="E5" s="509">
        <f>+'CONSOLIDADO '!F13</f>
        <v>787266.5</v>
      </c>
      <c r="F5" s="509">
        <f>+'CONSOLIDADO '!J13</f>
        <v>207955.38834079006</v>
      </c>
      <c r="G5" s="214">
        <f>+F5/E5</f>
        <v>0.26414865657409536</v>
      </c>
      <c r="H5" s="509">
        <f>+'CONSOLIDADO '!M13</f>
        <v>2568.5429996399998</v>
      </c>
      <c r="I5" s="214">
        <f>+H5/E5</f>
        <v>3.2626092938541139E-3</v>
      </c>
      <c r="J5" s="509" t="e">
        <f>+'CONSOLIDADO '!P13</f>
        <v>#REF!</v>
      </c>
    </row>
    <row r="6" spans="2:10" ht="19.5" thickBot="1" x14ac:dyDescent="0.3">
      <c r="B6" s="1249"/>
      <c r="C6" s="215" t="s">
        <v>314</v>
      </c>
      <c r="D6" s="508">
        <f>+'CONSOLIDADO '!B15</f>
        <v>397622.82632200001</v>
      </c>
      <c r="E6" s="509">
        <f>+'CONSOLIDADO '!F15</f>
        <v>387622.82632200001</v>
      </c>
      <c r="F6" s="509">
        <f>+'CONSOLIDADO '!J15</f>
        <v>29043.716471629996</v>
      </c>
      <c r="G6" s="214">
        <f>+F6/E6</f>
        <v>7.4927776434670676E-2</v>
      </c>
      <c r="H6" s="509">
        <f>+'CONSOLIDADO '!M14</f>
        <v>0</v>
      </c>
      <c r="I6" s="214">
        <f t="shared" ref="I6:I21" si="0">+H6/E6</f>
        <v>0</v>
      </c>
      <c r="J6" s="509" t="e">
        <f>+'CONSOLIDADO '!P15</f>
        <v>#REF!</v>
      </c>
    </row>
    <row r="7" spans="2:10" ht="19.5" thickBot="1" x14ac:dyDescent="0.3">
      <c r="B7" s="1249"/>
      <c r="C7" s="215" t="s">
        <v>312</v>
      </c>
      <c r="D7" s="508">
        <f>+'CONSOLIDADO '!B18</f>
        <v>0</v>
      </c>
      <c r="E7" s="509">
        <f>+'DATOS REGALIAS'!F18</f>
        <v>0</v>
      </c>
      <c r="F7" s="509">
        <f>+'DATOS REGALIAS'!L18</f>
        <v>0</v>
      </c>
      <c r="G7" s="214">
        <f>+IF(ISERROR(F7/E7),0,F7/E7)</f>
        <v>0</v>
      </c>
      <c r="H7" s="509">
        <f>+'DATOS REGALIAS'!L18</f>
        <v>0</v>
      </c>
      <c r="I7" s="214" t="e">
        <f>+H7/E7</f>
        <v>#DIV/0!</v>
      </c>
      <c r="J7" s="509">
        <f>+'CONSOLIDADO '!P18</f>
        <v>0</v>
      </c>
    </row>
    <row r="8" spans="2:10" ht="19.5" thickBot="1" x14ac:dyDescent="0.3">
      <c r="B8" s="1250"/>
      <c r="C8" s="269" t="s">
        <v>313</v>
      </c>
      <c r="D8" s="510">
        <f>+D5+D6+D7</f>
        <v>1508956.326322</v>
      </c>
      <c r="E8" s="511">
        <f>+E5+E6+E7</f>
        <v>1174889.326322</v>
      </c>
      <c r="F8" s="511">
        <f>+F5+F6+F7</f>
        <v>236999.10481242006</v>
      </c>
      <c r="G8" s="270">
        <f>+F8/E8</f>
        <v>0.20172036591254733</v>
      </c>
      <c r="H8" s="511">
        <f>+H5+H6+H7</f>
        <v>2568.5429996399998</v>
      </c>
      <c r="I8" s="270">
        <f t="shared" si="0"/>
        <v>2.1861999612174904E-3</v>
      </c>
      <c r="J8" s="511" t="e">
        <f>+J5+J7+J6</f>
        <v>#REF!</v>
      </c>
    </row>
    <row r="9" spans="2:10" ht="39.75" customHeight="1" thickBot="1" x14ac:dyDescent="0.3">
      <c r="B9" s="1248" t="s">
        <v>315</v>
      </c>
      <c r="C9" s="215" t="s">
        <v>311</v>
      </c>
      <c r="D9" s="508" t="e">
        <f>+#REF!-#REF!</f>
        <v>#REF!</v>
      </c>
      <c r="E9" s="512" t="e">
        <f>+#REF!-#REF!</f>
        <v>#REF!</v>
      </c>
      <c r="F9" s="509" t="e">
        <f>+#REF!-#REF!</f>
        <v>#REF!</v>
      </c>
      <c r="G9" s="214" t="e">
        <f t="shared" ref="G9:G21" si="1">+F9/E9</f>
        <v>#REF!</v>
      </c>
      <c r="H9" s="509" t="e">
        <f>+#REF!-#REF!</f>
        <v>#REF!</v>
      </c>
      <c r="I9" s="214" t="e">
        <f t="shared" si="0"/>
        <v>#REF!</v>
      </c>
      <c r="J9" s="509" t="e">
        <f>+#REF!-#REF!</f>
        <v>#REF!</v>
      </c>
    </row>
    <row r="10" spans="2:10" ht="39.75" customHeight="1" thickBot="1" x14ac:dyDescent="0.3">
      <c r="B10" s="1249"/>
      <c r="C10" s="334" t="s">
        <v>356</v>
      </c>
      <c r="D10" s="508" t="e">
        <f>+#REF!</f>
        <v>#REF!</v>
      </c>
      <c r="E10" s="512" t="e">
        <f>+#REF!</f>
        <v>#REF!</v>
      </c>
      <c r="F10" s="509" t="e">
        <f>+#REF!</f>
        <v>#REF!</v>
      </c>
      <c r="G10" s="214" t="e">
        <f>+F10/E10</f>
        <v>#REF!</v>
      </c>
      <c r="H10" s="509" t="e">
        <f>+#REF!</f>
        <v>#REF!</v>
      </c>
      <c r="I10" s="214" t="e">
        <f>+H10/E10</f>
        <v>#REF!</v>
      </c>
      <c r="J10" s="509" t="e">
        <f>+#REF!</f>
        <v>#REF!</v>
      </c>
    </row>
    <row r="11" spans="2:10" ht="19.5" thickBot="1" x14ac:dyDescent="0.3">
      <c r="B11" s="1249"/>
      <c r="C11" s="215" t="s">
        <v>314</v>
      </c>
      <c r="D11" s="508" t="e">
        <f>+#REF!</f>
        <v>#REF!</v>
      </c>
      <c r="E11" s="509" t="e">
        <f>+#REF!</f>
        <v>#REF!</v>
      </c>
      <c r="F11" s="509" t="e">
        <f>+#REF!</f>
        <v>#REF!</v>
      </c>
      <c r="G11" s="214" t="e">
        <f t="shared" si="1"/>
        <v>#REF!</v>
      </c>
      <c r="H11" s="509" t="e">
        <f>+#REF!</f>
        <v>#REF!</v>
      </c>
      <c r="I11" s="214" t="e">
        <f t="shared" si="0"/>
        <v>#REF!</v>
      </c>
      <c r="J11" s="509" t="e">
        <f>+#REF!</f>
        <v>#REF!</v>
      </c>
    </row>
    <row r="12" spans="2:10" ht="19.5" thickBot="1" x14ac:dyDescent="0.3">
      <c r="B12" s="1250"/>
      <c r="C12" s="269" t="s">
        <v>313</v>
      </c>
      <c r="D12" s="510" t="e">
        <f>+D9+D10+D11</f>
        <v>#REF!</v>
      </c>
      <c r="E12" s="510" t="e">
        <f>+E9+E10+E11</f>
        <v>#REF!</v>
      </c>
      <c r="F12" s="510" t="e">
        <f>+F9+F10+F11</f>
        <v>#REF!</v>
      </c>
      <c r="G12" s="270" t="e">
        <f t="shared" si="1"/>
        <v>#REF!</v>
      </c>
      <c r="H12" s="511" t="e">
        <f>+H9+H11+H10</f>
        <v>#REF!</v>
      </c>
      <c r="I12" s="270" t="e">
        <f>+H12/E12</f>
        <v>#REF!</v>
      </c>
      <c r="J12" s="510" t="e">
        <f>+J9+J11+J10</f>
        <v>#REF!</v>
      </c>
    </row>
    <row r="13" spans="2:10" ht="19.5" thickBot="1" x14ac:dyDescent="0.3">
      <c r="B13" s="1248" t="s">
        <v>316</v>
      </c>
      <c r="C13" s="215" t="s">
        <v>311</v>
      </c>
      <c r="D13" s="508" t="e">
        <f>+#REF!</f>
        <v>#REF!</v>
      </c>
      <c r="E13" s="509" t="e">
        <f>+#REF!</f>
        <v>#REF!</v>
      </c>
      <c r="F13" s="509" t="e">
        <f>+#REF!</f>
        <v>#REF!</v>
      </c>
      <c r="G13" s="214" t="e">
        <f t="shared" si="1"/>
        <v>#REF!</v>
      </c>
      <c r="H13" s="509" t="e">
        <f>+#REF!</f>
        <v>#REF!</v>
      </c>
      <c r="I13" s="214" t="e">
        <f t="shared" si="0"/>
        <v>#REF!</v>
      </c>
      <c r="J13" s="509" t="e">
        <f>+#REF!</f>
        <v>#REF!</v>
      </c>
    </row>
    <row r="14" spans="2:10" ht="19.5" thickBot="1" x14ac:dyDescent="0.3">
      <c r="B14" s="1249"/>
      <c r="C14" s="215" t="s">
        <v>314</v>
      </c>
      <c r="D14" s="508" t="e">
        <f>+#REF!</f>
        <v>#REF!</v>
      </c>
      <c r="E14" s="509" t="e">
        <f>+#REF!</f>
        <v>#REF!</v>
      </c>
      <c r="F14" s="509" t="e">
        <f>+#REF!</f>
        <v>#REF!</v>
      </c>
      <c r="G14" s="214" t="e">
        <f t="shared" si="1"/>
        <v>#REF!</v>
      </c>
      <c r="H14" s="509" t="e">
        <f>+#REF!</f>
        <v>#REF!</v>
      </c>
      <c r="I14" s="214" t="e">
        <f t="shared" si="0"/>
        <v>#REF!</v>
      </c>
      <c r="J14" s="509" t="e">
        <f>+#REF!</f>
        <v>#REF!</v>
      </c>
    </row>
    <row r="15" spans="2:10" ht="19.5" thickBot="1" x14ac:dyDescent="0.3">
      <c r="B15" s="1250"/>
      <c r="C15" s="269" t="s">
        <v>313</v>
      </c>
      <c r="D15" s="510" t="e">
        <f>+D13+D14</f>
        <v>#REF!</v>
      </c>
      <c r="E15" s="511" t="e">
        <f>+E13+E14</f>
        <v>#REF!</v>
      </c>
      <c r="F15" s="511" t="e">
        <f>+F13+F14</f>
        <v>#REF!</v>
      </c>
      <c r="G15" s="270" t="e">
        <f t="shared" si="1"/>
        <v>#REF!</v>
      </c>
      <c r="H15" s="511" t="e">
        <f>+H13+H14</f>
        <v>#REF!</v>
      </c>
      <c r="I15" s="270" t="e">
        <f>+H15/E15</f>
        <v>#REF!</v>
      </c>
      <c r="J15" s="511" t="e">
        <f>+J13+J14</f>
        <v>#REF!</v>
      </c>
    </row>
    <row r="16" spans="2:10" ht="39.75" customHeight="1" thickBot="1" x14ac:dyDescent="0.3">
      <c r="B16" s="1248" t="s">
        <v>317</v>
      </c>
      <c r="C16" s="215" t="s">
        <v>311</v>
      </c>
      <c r="D16" s="508" t="e">
        <f>+#REF!</f>
        <v>#REF!</v>
      </c>
      <c r="E16" s="524" t="e">
        <f>+#REF!</f>
        <v>#REF!</v>
      </c>
      <c r="F16" s="509" t="e">
        <f>+#REF!</f>
        <v>#REF!</v>
      </c>
      <c r="G16" s="214" t="e">
        <f t="shared" si="1"/>
        <v>#REF!</v>
      </c>
      <c r="H16" s="509" t="e">
        <f>+#REF!</f>
        <v>#REF!</v>
      </c>
      <c r="I16" s="214" t="e">
        <f t="shared" si="0"/>
        <v>#REF!</v>
      </c>
      <c r="J16" s="509" t="e">
        <f>+#REF!</f>
        <v>#REF!</v>
      </c>
    </row>
    <row r="17" spans="2:10" ht="19.5" thickBot="1" x14ac:dyDescent="0.3">
      <c r="B17" s="1249"/>
      <c r="C17" s="215" t="s">
        <v>314</v>
      </c>
      <c r="D17" s="508" t="e">
        <f>+#REF!</f>
        <v>#REF!</v>
      </c>
      <c r="E17" s="524" t="e">
        <f>+#REF!</f>
        <v>#REF!</v>
      </c>
      <c r="F17" s="509" t="e">
        <f>+#REF!</f>
        <v>#REF!</v>
      </c>
      <c r="G17" s="214" t="e">
        <f t="shared" si="1"/>
        <v>#REF!</v>
      </c>
      <c r="H17" s="509" t="e">
        <f>+#REF!</f>
        <v>#REF!</v>
      </c>
      <c r="I17" s="214" t="e">
        <f t="shared" si="0"/>
        <v>#REF!</v>
      </c>
      <c r="J17" s="509" t="e">
        <f>+#REF!</f>
        <v>#REF!</v>
      </c>
    </row>
    <row r="18" spans="2:10" ht="19.5" thickBot="1" x14ac:dyDescent="0.3">
      <c r="B18" s="1250"/>
      <c r="C18" s="269" t="s">
        <v>313</v>
      </c>
      <c r="D18" s="510" t="e">
        <f>+D16+D17</f>
        <v>#REF!</v>
      </c>
      <c r="E18" s="511" t="e">
        <f>+E16+E17</f>
        <v>#REF!</v>
      </c>
      <c r="F18" s="511" t="e">
        <f>+F16+F17</f>
        <v>#REF!</v>
      </c>
      <c r="G18" s="270" t="e">
        <f t="shared" si="1"/>
        <v>#REF!</v>
      </c>
      <c r="H18" s="511" t="e">
        <f>+H16+H17</f>
        <v>#REF!</v>
      </c>
      <c r="I18" s="270" t="e">
        <f t="shared" si="0"/>
        <v>#REF!</v>
      </c>
      <c r="J18" s="511" t="e">
        <f>+J16+J17</f>
        <v>#REF!</v>
      </c>
    </row>
    <row r="19" spans="2:10" ht="39.75" customHeight="1" thickBot="1" x14ac:dyDescent="0.3">
      <c r="B19" s="1248" t="s">
        <v>318</v>
      </c>
      <c r="C19" s="215" t="s">
        <v>311</v>
      </c>
      <c r="D19" s="508" t="e">
        <f>+#REF!</f>
        <v>#REF!</v>
      </c>
      <c r="E19" s="509" t="e">
        <f>+#REF!</f>
        <v>#REF!</v>
      </c>
      <c r="F19" s="509" t="e">
        <f>+#REF!</f>
        <v>#REF!</v>
      </c>
      <c r="G19" s="214" t="e">
        <f t="shared" si="1"/>
        <v>#REF!</v>
      </c>
      <c r="H19" s="509" t="e">
        <f>+#REF!</f>
        <v>#REF!</v>
      </c>
      <c r="I19" s="214" t="e">
        <f t="shared" si="0"/>
        <v>#REF!</v>
      </c>
      <c r="J19" s="509" t="e">
        <f>+#REF!</f>
        <v>#REF!</v>
      </c>
    </row>
    <row r="20" spans="2:10" ht="19.5" thickBot="1" x14ac:dyDescent="0.3">
      <c r="B20" s="1249"/>
      <c r="C20" s="215" t="s">
        <v>314</v>
      </c>
      <c r="D20" s="508" t="e">
        <f>+#REF!</f>
        <v>#REF!</v>
      </c>
      <c r="E20" s="509" t="e">
        <f>+#REF!</f>
        <v>#REF!</v>
      </c>
      <c r="F20" s="509" t="e">
        <f>+#REF!</f>
        <v>#REF!</v>
      </c>
      <c r="G20" s="214" t="e">
        <f t="shared" si="1"/>
        <v>#REF!</v>
      </c>
      <c r="H20" s="513" t="e">
        <f>+#REF!</f>
        <v>#REF!</v>
      </c>
      <c r="I20" s="214" t="e">
        <f t="shared" si="0"/>
        <v>#REF!</v>
      </c>
      <c r="J20" s="513" t="e">
        <f>+#REF!</f>
        <v>#REF!</v>
      </c>
    </row>
    <row r="21" spans="2:10" ht="19.5" thickBot="1" x14ac:dyDescent="0.3">
      <c r="B21" s="1250"/>
      <c r="C21" s="269" t="s">
        <v>313</v>
      </c>
      <c r="D21" s="510" t="e">
        <f>+D19+D20</f>
        <v>#REF!</v>
      </c>
      <c r="E21" s="511" t="e">
        <f>+E19+E20</f>
        <v>#REF!</v>
      </c>
      <c r="F21" s="511" t="e">
        <f>+F19+F20</f>
        <v>#REF!</v>
      </c>
      <c r="G21" s="270" t="e">
        <f t="shared" si="1"/>
        <v>#REF!</v>
      </c>
      <c r="H21" s="511" t="e">
        <f>+H19+H20</f>
        <v>#REF!</v>
      </c>
      <c r="I21" s="270" t="e">
        <f t="shared" si="0"/>
        <v>#REF!</v>
      </c>
      <c r="J21" s="511" t="e">
        <f>+J19+J20</f>
        <v>#REF!</v>
      </c>
    </row>
    <row r="22" spans="2:10" ht="19.5" thickBot="1" x14ac:dyDescent="0.3">
      <c r="B22" s="1251" t="s">
        <v>67</v>
      </c>
      <c r="C22" s="1252"/>
      <c r="D22" s="525" t="e">
        <f>+D8+D12+D15+D18+D21</f>
        <v>#REF!</v>
      </c>
      <c r="E22" s="514" t="e">
        <f>+E8+E12+E15+E18+E21</f>
        <v>#REF!</v>
      </c>
      <c r="F22" s="514" t="e">
        <f>+F8+F12+F15+F18+F21</f>
        <v>#REF!</v>
      </c>
      <c r="G22" s="286" t="e">
        <f>+F22/E22</f>
        <v>#REF!</v>
      </c>
      <c r="H22" s="514" t="e">
        <f>+H8+H12+H15+H18+H21</f>
        <v>#REF!</v>
      </c>
      <c r="I22" s="286" t="e">
        <f>+H22/E22</f>
        <v>#REF!</v>
      </c>
      <c r="J22" s="514" t="e">
        <f>+J8+J12+J15+J18+J21</f>
        <v>#REF!</v>
      </c>
    </row>
    <row r="23" spans="2:10" x14ac:dyDescent="0.25">
      <c r="B23" s="1246"/>
      <c r="C23" s="1247"/>
      <c r="D23" s="1247"/>
      <c r="E23" s="1247"/>
      <c r="F23" s="1247"/>
      <c r="G23" s="1247"/>
      <c r="H23" s="1247"/>
      <c r="I23" s="1247"/>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19"/>
  <sheetViews>
    <sheetView workbookViewId="0"/>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27" t="s">
        <v>85</v>
      </c>
    </row>
    <row r="3" spans="1:13" ht="24" thickBot="1" x14ac:dyDescent="0.3">
      <c r="A3" s="1253" t="s">
        <v>80</v>
      </c>
      <c r="B3" s="1254"/>
      <c r="C3" s="1254"/>
      <c r="D3" s="1254"/>
      <c r="E3" s="1254"/>
      <c r="F3" s="1254"/>
      <c r="G3" s="1254"/>
      <c r="H3" s="1254"/>
      <c r="I3" s="1254"/>
      <c r="J3" s="1254"/>
      <c r="K3" s="1254"/>
      <c r="L3" s="1255"/>
    </row>
    <row r="4" spans="1:13" ht="43.5" customHeight="1" thickBot="1" x14ac:dyDescent="0.3">
      <c r="A4" s="419" t="s">
        <v>61</v>
      </c>
      <c r="B4" s="420" t="s">
        <v>91</v>
      </c>
      <c r="C4" s="420" t="s">
        <v>38</v>
      </c>
      <c r="D4" s="420" t="s">
        <v>95</v>
      </c>
      <c r="E4" s="420" t="s">
        <v>96</v>
      </c>
      <c r="F4" s="420" t="s">
        <v>24</v>
      </c>
      <c r="G4" s="420" t="s">
        <v>326</v>
      </c>
      <c r="H4" s="421" t="s">
        <v>39</v>
      </c>
      <c r="I4" s="422" t="s">
        <v>25</v>
      </c>
      <c r="J4" s="423" t="s">
        <v>76</v>
      </c>
      <c r="K4" s="421" t="s">
        <v>77</v>
      </c>
      <c r="L4" s="424" t="s">
        <v>41</v>
      </c>
    </row>
    <row r="5" spans="1:13" ht="23.25" customHeight="1" x14ac:dyDescent="0.25">
      <c r="A5" s="146" t="s">
        <v>43</v>
      </c>
      <c r="B5" s="147" t="e">
        <f>+#REF!</f>
        <v>#REF!</v>
      </c>
      <c r="C5" s="147" t="e">
        <f>+#REF!</f>
        <v>#REF!</v>
      </c>
      <c r="D5" s="147" t="e">
        <f>+#REF!</f>
        <v>#REF!</v>
      </c>
      <c r="E5" s="147" t="e">
        <f>+#REF!</f>
        <v>#REF!</v>
      </c>
      <c r="F5" s="148" t="e">
        <f>+#REF!</f>
        <v>#REF!</v>
      </c>
      <c r="G5" s="147" t="e">
        <f>+F5/E5</f>
        <v>#REF!</v>
      </c>
      <c r="H5" s="147" t="e">
        <f t="shared" ref="H5:H14" si="0">+E5-F5</f>
        <v>#REF!</v>
      </c>
      <c r="I5" s="147" t="e">
        <f>+#REF!</f>
        <v>#REF!</v>
      </c>
      <c r="J5" s="158" t="e">
        <f t="shared" ref="J5:J11" si="1">+I5/E5</f>
        <v>#REF!</v>
      </c>
      <c r="K5" s="147" t="e">
        <f>+#REF!</f>
        <v>#REF!</v>
      </c>
      <c r="L5" s="160" t="e">
        <f t="shared" ref="L5:L14" si="2">+K5/E5</f>
        <v>#REF!</v>
      </c>
      <c r="M5" s="1"/>
    </row>
    <row r="6" spans="1:13" ht="28.5" customHeight="1" x14ac:dyDescent="0.25">
      <c r="A6" s="145" t="s">
        <v>149</v>
      </c>
      <c r="B6" s="137" t="e">
        <f>+#REF!</f>
        <v>#REF!</v>
      </c>
      <c r="C6" s="137" t="e">
        <f>+#REF!</f>
        <v>#REF!</v>
      </c>
      <c r="D6" s="137" t="e">
        <f>+#REF!</f>
        <v>#REF!</v>
      </c>
      <c r="E6" s="137" t="e">
        <f>+#REF!</f>
        <v>#REF!</v>
      </c>
      <c r="F6" s="138" t="e">
        <f>+#REF!</f>
        <v>#REF!</v>
      </c>
      <c r="G6" s="264" t="e">
        <f t="shared" ref="G6:G14" si="3">+F6/E6</f>
        <v>#REF!</v>
      </c>
      <c r="H6" s="137" t="e">
        <f t="shared" si="0"/>
        <v>#REF!</v>
      </c>
      <c r="I6" s="137" t="e">
        <f>+#REF!</f>
        <v>#REF!</v>
      </c>
      <c r="J6" s="159" t="e">
        <f t="shared" si="1"/>
        <v>#REF!</v>
      </c>
      <c r="K6" s="137" t="e">
        <f>+#REF!</f>
        <v>#REF!</v>
      </c>
      <c r="L6" s="161" t="e">
        <f t="shared" si="2"/>
        <v>#REF!</v>
      </c>
    </row>
    <row r="7" spans="1:13" ht="22.5" customHeight="1" x14ac:dyDescent="0.25">
      <c r="A7" s="145" t="s">
        <v>65</v>
      </c>
      <c r="B7" s="137" t="e">
        <f>+#REF!</f>
        <v>#REF!</v>
      </c>
      <c r="C7" s="137" t="e">
        <f>+#REF!</f>
        <v>#REF!</v>
      </c>
      <c r="D7" s="137" t="e">
        <f>+#REF!</f>
        <v>#REF!</v>
      </c>
      <c r="E7" s="137" t="e">
        <f>+#REF!</f>
        <v>#REF!</v>
      </c>
      <c r="F7" s="138" t="e">
        <f>+#REF!</f>
        <v>#REF!</v>
      </c>
      <c r="G7" s="264" t="e">
        <f t="shared" si="3"/>
        <v>#REF!</v>
      </c>
      <c r="H7" s="137" t="e">
        <f t="shared" si="0"/>
        <v>#REF!</v>
      </c>
      <c r="I7" s="137" t="e">
        <f>+#REF!</f>
        <v>#REF!</v>
      </c>
      <c r="J7" s="159" t="e">
        <f t="shared" si="1"/>
        <v>#REF!</v>
      </c>
      <c r="K7" s="137" t="e">
        <f>+#REF!</f>
        <v>#REF!</v>
      </c>
      <c r="L7" s="161" t="e">
        <f t="shared" si="2"/>
        <v>#REF!</v>
      </c>
    </row>
    <row r="8" spans="1:13" ht="30.75" customHeight="1" x14ac:dyDescent="0.25">
      <c r="A8" s="145" t="s">
        <v>151</v>
      </c>
      <c r="B8" s="137" t="e">
        <f>+#REF!</f>
        <v>#REF!</v>
      </c>
      <c r="C8" s="137" t="e">
        <f>+#REF!</f>
        <v>#REF!</v>
      </c>
      <c r="D8" s="137" t="e">
        <f>+#REF!</f>
        <v>#REF!</v>
      </c>
      <c r="E8" s="137" t="e">
        <f>+#REF!</f>
        <v>#REF!</v>
      </c>
      <c r="F8" s="138" t="e">
        <f>+#REF!</f>
        <v>#REF!</v>
      </c>
      <c r="G8" s="264" t="e">
        <f t="shared" si="3"/>
        <v>#REF!</v>
      </c>
      <c r="H8" s="137" t="e">
        <f t="shared" si="0"/>
        <v>#REF!</v>
      </c>
      <c r="I8" s="137" t="e">
        <f>+#REF!</f>
        <v>#REF!</v>
      </c>
      <c r="J8" s="159" t="e">
        <f t="shared" si="1"/>
        <v>#REF!</v>
      </c>
      <c r="K8" s="137" t="e">
        <f>+#REF!</f>
        <v>#REF!</v>
      </c>
      <c r="L8" s="161" t="e">
        <f t="shared" si="2"/>
        <v>#REF!</v>
      </c>
    </row>
    <row r="9" spans="1:13" ht="43.5" customHeight="1" x14ac:dyDescent="0.25">
      <c r="A9" s="145" t="s">
        <v>150</v>
      </c>
      <c r="B9" s="137" t="e">
        <f>+#REF!</f>
        <v>#REF!</v>
      </c>
      <c r="C9" s="137" t="e">
        <f>+#REF!</f>
        <v>#REF!</v>
      </c>
      <c r="D9" s="137" t="e">
        <f>+#REF!</f>
        <v>#REF!</v>
      </c>
      <c r="E9" s="137" t="e">
        <f>+#REF!</f>
        <v>#REF!</v>
      </c>
      <c r="F9" s="138" t="e">
        <f>+#REF!</f>
        <v>#REF!</v>
      </c>
      <c r="G9" s="264" t="e">
        <f t="shared" si="3"/>
        <v>#REF!</v>
      </c>
      <c r="H9" s="137" t="e">
        <f t="shared" si="0"/>
        <v>#REF!</v>
      </c>
      <c r="I9" s="137" t="e">
        <f>+#REF!</f>
        <v>#REF!</v>
      </c>
      <c r="J9" s="159" t="e">
        <f t="shared" si="1"/>
        <v>#REF!</v>
      </c>
      <c r="K9" s="137" t="e">
        <f>+#REF!</f>
        <v>#REF!</v>
      </c>
      <c r="L9" s="161" t="e">
        <f t="shared" si="2"/>
        <v>#REF!</v>
      </c>
    </row>
    <row r="10" spans="1:13" ht="31.5" customHeight="1" x14ac:dyDescent="0.25">
      <c r="A10" s="145" t="s">
        <v>345</v>
      </c>
      <c r="B10" s="137" t="e">
        <f>+#REF!</f>
        <v>#REF!</v>
      </c>
      <c r="C10" s="137" t="e">
        <f>+#REF!</f>
        <v>#REF!</v>
      </c>
      <c r="D10" s="137" t="e">
        <f>+#REF!</f>
        <v>#REF!</v>
      </c>
      <c r="E10" s="137" t="e">
        <f>+#REF!</f>
        <v>#REF!</v>
      </c>
      <c r="F10" s="138" t="e">
        <f>+#REF!</f>
        <v>#REF!</v>
      </c>
      <c r="G10" s="264" t="e">
        <f t="shared" si="3"/>
        <v>#REF!</v>
      </c>
      <c r="H10" s="137" t="e">
        <f t="shared" si="0"/>
        <v>#REF!</v>
      </c>
      <c r="I10" s="137" t="e">
        <f>+#REF!</f>
        <v>#REF!</v>
      </c>
      <c r="J10" s="159" t="e">
        <f t="shared" si="1"/>
        <v>#REF!</v>
      </c>
      <c r="K10" s="137" t="e">
        <f>+#REF!</f>
        <v>#REF!</v>
      </c>
      <c r="L10" s="161" t="e">
        <f t="shared" si="2"/>
        <v>#REF!</v>
      </c>
    </row>
    <row r="11" spans="1:13" ht="23.25" customHeight="1" x14ac:dyDescent="0.25">
      <c r="A11" s="425" t="s">
        <v>46</v>
      </c>
      <c r="B11" s="426" t="e">
        <f>+#REF!</f>
        <v>#REF!</v>
      </c>
      <c r="C11" s="426" t="e">
        <f>+#REF!</f>
        <v>#REF!</v>
      </c>
      <c r="D11" s="426" t="e">
        <f>+#REF!</f>
        <v>#REF!</v>
      </c>
      <c r="E11" s="426" t="e">
        <f>+#REF!</f>
        <v>#REF!</v>
      </c>
      <c r="F11" s="427" t="e">
        <f>SUM(F5:F9)</f>
        <v>#REF!</v>
      </c>
      <c r="G11" s="428" t="e">
        <f t="shared" si="3"/>
        <v>#REF!</v>
      </c>
      <c r="H11" s="427" t="e">
        <f t="shared" si="0"/>
        <v>#REF!</v>
      </c>
      <c r="I11" s="426" t="e">
        <f>+#REF!</f>
        <v>#REF!</v>
      </c>
      <c r="J11" s="429" t="e">
        <f t="shared" si="1"/>
        <v>#REF!</v>
      </c>
      <c r="K11" s="426" t="e">
        <f>+#REF!</f>
        <v>#REF!</v>
      </c>
      <c r="L11" s="430" t="e">
        <f t="shared" si="2"/>
        <v>#REF!</v>
      </c>
    </row>
    <row r="12" spans="1:13" ht="19.5" customHeight="1" x14ac:dyDescent="0.25">
      <c r="A12" s="145" t="s">
        <v>79</v>
      </c>
      <c r="B12" s="137" t="e">
        <f>+#REF!</f>
        <v>#REF!</v>
      </c>
      <c r="C12" s="137" t="e">
        <f>+#REF!</f>
        <v>#REF!</v>
      </c>
      <c r="D12" s="137" t="e">
        <f>+#REF!</f>
        <v>#REF!</v>
      </c>
      <c r="E12" s="139" t="e">
        <f>+#REF!</f>
        <v>#REF!</v>
      </c>
      <c r="F12" s="138" t="e">
        <f>+#REF!</f>
        <v>#REF!</v>
      </c>
      <c r="G12" s="265">
        <v>0</v>
      </c>
      <c r="H12" s="138" t="e">
        <f t="shared" si="0"/>
        <v>#REF!</v>
      </c>
      <c r="I12" s="137" t="e">
        <f>+#REF!</f>
        <v>#REF!</v>
      </c>
      <c r="J12" s="159">
        <v>0</v>
      </c>
      <c r="K12" s="137" t="e">
        <f>+#REF!</f>
        <v>#REF!</v>
      </c>
      <c r="L12" s="161">
        <v>0</v>
      </c>
    </row>
    <row r="13" spans="1:13" ht="21" customHeight="1" thickBot="1" x14ac:dyDescent="0.3">
      <c r="A13" s="431" t="s">
        <v>66</v>
      </c>
      <c r="B13" s="432" t="e">
        <f t="shared" ref="B13:K13" si="4">+B12</f>
        <v>#REF!</v>
      </c>
      <c r="C13" s="432" t="e">
        <f t="shared" si="4"/>
        <v>#REF!</v>
      </c>
      <c r="D13" s="432" t="e">
        <f t="shared" si="4"/>
        <v>#REF!</v>
      </c>
      <c r="E13" s="432" t="e">
        <f t="shared" si="4"/>
        <v>#REF!</v>
      </c>
      <c r="F13" s="433" t="e">
        <f>+F12</f>
        <v>#REF!</v>
      </c>
      <c r="G13" s="434">
        <v>0</v>
      </c>
      <c r="H13" s="433" t="e">
        <f t="shared" si="0"/>
        <v>#REF!</v>
      </c>
      <c r="I13" s="432" t="e">
        <f t="shared" si="4"/>
        <v>#REF!</v>
      </c>
      <c r="J13" s="159">
        <v>0</v>
      </c>
      <c r="K13" s="432" t="e">
        <f t="shared" si="4"/>
        <v>#REF!</v>
      </c>
      <c r="L13" s="161">
        <v>0</v>
      </c>
    </row>
    <row r="14" spans="1:13" ht="21.75" customHeight="1" thickBot="1" x14ac:dyDescent="0.3">
      <c r="A14" s="419" t="s">
        <v>67</v>
      </c>
      <c r="B14" s="435" t="e">
        <f>+B11+B13</f>
        <v>#REF!</v>
      </c>
      <c r="C14" s="435" t="e">
        <f>+C11+C13</f>
        <v>#REF!</v>
      </c>
      <c r="D14" s="435" t="e">
        <f>+D11+D13</f>
        <v>#REF!</v>
      </c>
      <c r="E14" s="435" t="e">
        <f>+E11+E13</f>
        <v>#REF!</v>
      </c>
      <c r="F14" s="435" t="e">
        <f>+F11+F13</f>
        <v>#REF!</v>
      </c>
      <c r="G14" s="436" t="e">
        <f t="shared" si="3"/>
        <v>#REF!</v>
      </c>
      <c r="H14" s="435" t="e">
        <f t="shared" si="0"/>
        <v>#REF!</v>
      </c>
      <c r="I14" s="435" t="e">
        <f>+I11+I13</f>
        <v>#REF!</v>
      </c>
      <c r="J14" s="437" t="e">
        <f>+I14/E14</f>
        <v>#REF!</v>
      </c>
      <c r="K14" s="435" t="e">
        <f>+K11+K13</f>
        <v>#REF!</v>
      </c>
      <c r="L14" s="438" t="e">
        <f t="shared" si="2"/>
        <v>#REF!</v>
      </c>
    </row>
    <row r="15" spans="1:13" ht="15.75" x14ac:dyDescent="0.25">
      <c r="A15" s="2"/>
      <c r="B15" s="3"/>
      <c r="C15" s="3"/>
      <c r="D15" s="3"/>
      <c r="E15" s="3"/>
      <c r="F15" s="3"/>
      <c r="G15" s="3"/>
      <c r="H15" s="3"/>
      <c r="I15" s="3"/>
      <c r="J15" s="4"/>
      <c r="K15" s="5"/>
      <c r="L15" s="6"/>
    </row>
    <row r="16" spans="1:13" x14ac:dyDescent="0.25">
      <c r="B16" s="235"/>
      <c r="C16" s="235"/>
      <c r="D16" s="235"/>
      <c r="E16" s="235"/>
      <c r="F16" s="235"/>
      <c r="G16" s="235"/>
      <c r="H16" s="235"/>
      <c r="I16" s="235"/>
      <c r="J16" s="8"/>
      <c r="K16" s="235"/>
      <c r="L16" s="8"/>
    </row>
    <row r="17" spans="2:12" x14ac:dyDescent="0.25">
      <c r="B17" s="235"/>
      <c r="C17" s="235"/>
      <c r="D17" s="235"/>
      <c r="E17" s="235"/>
      <c r="F17" s="235"/>
      <c r="G17" s="235"/>
      <c r="H17" s="235"/>
      <c r="I17" s="235"/>
      <c r="J17" s="8"/>
      <c r="K17" s="235"/>
      <c r="L17" s="8"/>
    </row>
    <row r="18" spans="2:12" x14ac:dyDescent="0.25">
      <c r="B18" s="235"/>
      <c r="C18" s="235"/>
      <c r="D18" s="235"/>
      <c r="E18" s="235"/>
      <c r="F18" s="235"/>
      <c r="G18" s="235"/>
      <c r="H18" s="235"/>
      <c r="I18" s="235"/>
      <c r="J18" s="8"/>
      <c r="K18" s="235"/>
      <c r="L18" s="8"/>
    </row>
    <row r="19" spans="2:12" x14ac:dyDescent="0.25">
      <c r="J19" s="8"/>
      <c r="L19" s="8"/>
    </row>
  </sheetData>
  <mergeCells count="1">
    <mergeCell ref="A3:L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workbookViewId="0"/>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19" t="s">
        <v>57</v>
      </c>
    </row>
    <row r="3" spans="1:13" ht="24" thickBot="1" x14ac:dyDescent="0.3">
      <c r="A3" s="1253" t="s">
        <v>78</v>
      </c>
      <c r="B3" s="1254"/>
      <c r="C3" s="1254"/>
      <c r="D3" s="1254"/>
      <c r="E3" s="1254"/>
      <c r="F3" s="1254"/>
      <c r="G3" s="1254"/>
      <c r="H3" s="1254"/>
      <c r="I3" s="1254"/>
      <c r="J3" s="1254"/>
      <c r="K3" s="1254"/>
      <c r="L3" s="1255"/>
    </row>
    <row r="4" spans="1:13" ht="48.75" customHeight="1" thickBot="1" x14ac:dyDescent="0.3">
      <c r="A4" s="401" t="s">
        <v>61</v>
      </c>
      <c r="B4" s="402" t="s">
        <v>91</v>
      </c>
      <c r="C4" s="403" t="s">
        <v>38</v>
      </c>
      <c r="D4" s="402" t="s">
        <v>95</v>
      </c>
      <c r="E4" s="402" t="s">
        <v>96</v>
      </c>
      <c r="F4" s="404" t="s">
        <v>24</v>
      </c>
      <c r="G4" s="402" t="s">
        <v>326</v>
      </c>
      <c r="H4" s="402" t="s">
        <v>39</v>
      </c>
      <c r="I4" s="401" t="s">
        <v>25</v>
      </c>
      <c r="J4" s="405" t="s">
        <v>40</v>
      </c>
      <c r="K4" s="404" t="s">
        <v>77</v>
      </c>
      <c r="L4" s="406" t="s">
        <v>41</v>
      </c>
      <c r="M4" s="127"/>
    </row>
    <row r="5" spans="1:13" ht="22.5" customHeight="1" x14ac:dyDescent="0.25">
      <c r="A5" s="128" t="s">
        <v>43</v>
      </c>
      <c r="B5" s="130" t="e">
        <f>+#REF!</f>
        <v>#REF!</v>
      </c>
      <c r="C5" s="130" t="e">
        <f>+#REF!</f>
        <v>#REF!</v>
      </c>
      <c r="D5" s="130" t="e">
        <f>+#REF!</f>
        <v>#REF!</v>
      </c>
      <c r="E5" s="130" t="e">
        <f>+C5-D5</f>
        <v>#REF!</v>
      </c>
      <c r="F5" s="130" t="e">
        <f>+#REF!</f>
        <v>#REF!</v>
      </c>
      <c r="G5" s="248" t="e">
        <f>+F5/E5</f>
        <v>#REF!</v>
      </c>
      <c r="H5" s="130" t="e">
        <f>+E5-F5</f>
        <v>#REF!</v>
      </c>
      <c r="I5" s="130" t="e">
        <f>+#REF!</f>
        <v>#REF!</v>
      </c>
      <c r="J5" s="162" t="e">
        <f t="shared" ref="J5:J12" si="0">+I5/E5</f>
        <v>#REF!</v>
      </c>
      <c r="K5" s="130" t="e">
        <f>+#REF!</f>
        <v>#REF!</v>
      </c>
      <c r="L5" s="163" t="e">
        <f t="shared" ref="L5:L12" si="1">+K5/E5</f>
        <v>#REF!</v>
      </c>
      <c r="M5" s="1"/>
    </row>
    <row r="6" spans="1:13" ht="28.5" customHeight="1" x14ac:dyDescent="0.25">
      <c r="A6" s="129" t="s">
        <v>149</v>
      </c>
      <c r="B6" s="131" t="e">
        <f>+#REF!</f>
        <v>#REF!</v>
      </c>
      <c r="C6" s="131" t="e">
        <f>+#REF!</f>
        <v>#REF!</v>
      </c>
      <c r="D6" s="131" t="e">
        <f>+#REF!</f>
        <v>#REF!</v>
      </c>
      <c r="E6" s="131" t="e">
        <f t="shared" ref="E6:E12" si="2">+C6-D6</f>
        <v>#REF!</v>
      </c>
      <c r="F6" s="131" t="e">
        <f>+#REF!</f>
        <v>#REF!</v>
      </c>
      <c r="G6" s="249" t="e">
        <f t="shared" ref="G6:G12" si="3">+F6/E6</f>
        <v>#REF!</v>
      </c>
      <c r="H6" s="131" t="e">
        <f t="shared" ref="H6:H12" si="4">+E6-F6</f>
        <v>#REF!</v>
      </c>
      <c r="I6" s="131" t="e">
        <f>+#REF!</f>
        <v>#REF!</v>
      </c>
      <c r="J6" s="164" t="e">
        <f t="shared" si="0"/>
        <v>#REF!</v>
      </c>
      <c r="K6" s="131" t="e">
        <f>+#REF!</f>
        <v>#REF!</v>
      </c>
      <c r="L6" s="165" t="e">
        <f t="shared" si="1"/>
        <v>#REF!</v>
      </c>
    </row>
    <row r="7" spans="1:13" ht="29.25" customHeight="1" x14ac:dyDescent="0.25">
      <c r="A7" s="129" t="s">
        <v>65</v>
      </c>
      <c r="B7" s="131" t="e">
        <f>+#REF!</f>
        <v>#REF!</v>
      </c>
      <c r="C7" s="131" t="e">
        <f>+#REF!</f>
        <v>#REF!</v>
      </c>
      <c r="D7" s="131" t="e">
        <f>+#REF!</f>
        <v>#REF!</v>
      </c>
      <c r="E7" s="131" t="e">
        <f t="shared" si="2"/>
        <v>#REF!</v>
      </c>
      <c r="F7" s="131" t="e">
        <f>+#REF!</f>
        <v>#REF!</v>
      </c>
      <c r="G7" s="249" t="e">
        <f t="shared" si="3"/>
        <v>#REF!</v>
      </c>
      <c r="H7" s="131" t="e">
        <f t="shared" si="4"/>
        <v>#REF!</v>
      </c>
      <c r="I7" s="131" t="e">
        <f>+#REF!</f>
        <v>#REF!</v>
      </c>
      <c r="J7" s="164" t="e">
        <f t="shared" si="0"/>
        <v>#REF!</v>
      </c>
      <c r="K7" s="131" t="e">
        <f>+#REF!</f>
        <v>#REF!</v>
      </c>
      <c r="L7" s="165" t="e">
        <f t="shared" si="1"/>
        <v>#REF!</v>
      </c>
    </row>
    <row r="8" spans="1:13" ht="59.25" customHeight="1" x14ac:dyDescent="0.25">
      <c r="A8" s="129" t="s">
        <v>150</v>
      </c>
      <c r="B8" s="131" t="e">
        <f>+#REF!</f>
        <v>#REF!</v>
      </c>
      <c r="C8" s="131" t="e">
        <f>+#REF!</f>
        <v>#REF!</v>
      </c>
      <c r="D8" s="131" t="e">
        <f>+#REF!</f>
        <v>#REF!</v>
      </c>
      <c r="E8" s="131" t="e">
        <f>+#REF!</f>
        <v>#REF!</v>
      </c>
      <c r="F8" s="131" t="e">
        <f>+#REF!</f>
        <v>#REF!</v>
      </c>
      <c r="G8" s="249" t="e">
        <f t="shared" si="3"/>
        <v>#REF!</v>
      </c>
      <c r="H8" s="131" t="e">
        <f t="shared" si="4"/>
        <v>#REF!</v>
      </c>
      <c r="I8" s="131" t="e">
        <f>+#REF!</f>
        <v>#REF!</v>
      </c>
      <c r="J8" s="164" t="e">
        <f t="shared" si="0"/>
        <v>#REF!</v>
      </c>
      <c r="K8" s="131" t="e">
        <f>+#REF!</f>
        <v>#REF!</v>
      </c>
      <c r="L8" s="165" t="e">
        <f t="shared" si="1"/>
        <v>#REF!</v>
      </c>
    </row>
    <row r="9" spans="1:13" ht="24" customHeight="1" x14ac:dyDescent="0.25">
      <c r="A9" s="407" t="s">
        <v>46</v>
      </c>
      <c r="B9" s="408" t="e">
        <f>+#REF!</f>
        <v>#REF!</v>
      </c>
      <c r="C9" s="408" t="e">
        <f>+#REF!</f>
        <v>#REF!</v>
      </c>
      <c r="D9" s="408" t="e">
        <f>+#REF!</f>
        <v>#REF!</v>
      </c>
      <c r="E9" s="408" t="e">
        <f t="shared" si="2"/>
        <v>#REF!</v>
      </c>
      <c r="F9" s="408" t="e">
        <f>SUM(F5:F8)</f>
        <v>#REF!</v>
      </c>
      <c r="G9" s="409" t="e">
        <f t="shared" si="3"/>
        <v>#REF!</v>
      </c>
      <c r="H9" s="408" t="e">
        <f t="shared" si="4"/>
        <v>#REF!</v>
      </c>
      <c r="I9" s="408" t="e">
        <f>+#REF!</f>
        <v>#REF!</v>
      </c>
      <c r="J9" s="410" t="e">
        <f t="shared" si="0"/>
        <v>#REF!</v>
      </c>
      <c r="K9" s="408" t="e">
        <f>+#REF!</f>
        <v>#REF!</v>
      </c>
      <c r="L9" s="410" t="e">
        <f t="shared" si="1"/>
        <v>#REF!</v>
      </c>
    </row>
    <row r="10" spans="1:13" ht="20.25" customHeight="1" x14ac:dyDescent="0.25">
      <c r="A10" s="129" t="s">
        <v>45</v>
      </c>
      <c r="B10" s="131" t="e">
        <f>+#REF!</f>
        <v>#REF!</v>
      </c>
      <c r="C10" s="131" t="e">
        <f>+#REF!</f>
        <v>#REF!</v>
      </c>
      <c r="D10" s="131" t="e">
        <f>+#REF!</f>
        <v>#REF!</v>
      </c>
      <c r="E10" s="131" t="e">
        <f t="shared" si="2"/>
        <v>#REF!</v>
      </c>
      <c r="F10" s="131" t="e">
        <f>+#REF!</f>
        <v>#REF!</v>
      </c>
      <c r="G10" s="249" t="e">
        <f t="shared" si="3"/>
        <v>#REF!</v>
      </c>
      <c r="H10" s="131" t="e">
        <f t="shared" si="4"/>
        <v>#REF!</v>
      </c>
      <c r="I10" s="131" t="e">
        <f>+#REF!</f>
        <v>#REF!</v>
      </c>
      <c r="J10" s="166" t="e">
        <f t="shared" si="0"/>
        <v>#REF!</v>
      </c>
      <c r="K10" s="131" t="e">
        <f>+#REF!</f>
        <v>#REF!</v>
      </c>
      <c r="L10" s="166" t="e">
        <f t="shared" si="1"/>
        <v>#REF!</v>
      </c>
    </row>
    <row r="11" spans="1:13" ht="28.5" customHeight="1" thickBot="1" x14ac:dyDescent="0.3">
      <c r="A11" s="411" t="s">
        <v>79</v>
      </c>
      <c r="B11" s="412" t="e">
        <f>+B10</f>
        <v>#REF!</v>
      </c>
      <c r="C11" s="412" t="e">
        <f>+C10</f>
        <v>#REF!</v>
      </c>
      <c r="D11" s="412" t="e">
        <f>+D10</f>
        <v>#REF!</v>
      </c>
      <c r="E11" s="412" t="e">
        <f t="shared" si="2"/>
        <v>#REF!</v>
      </c>
      <c r="F11" s="412" t="e">
        <f>+F10</f>
        <v>#REF!</v>
      </c>
      <c r="G11" s="413" t="e">
        <f t="shared" si="3"/>
        <v>#REF!</v>
      </c>
      <c r="H11" s="412" t="e">
        <f t="shared" si="4"/>
        <v>#REF!</v>
      </c>
      <c r="I11" s="412" t="e">
        <f>+I10</f>
        <v>#REF!</v>
      </c>
      <c r="J11" s="414" t="e">
        <f t="shared" si="0"/>
        <v>#REF!</v>
      </c>
      <c r="K11" s="412" t="e">
        <f>+K10</f>
        <v>#REF!</v>
      </c>
      <c r="L11" s="414" t="e">
        <f t="shared" si="1"/>
        <v>#REF!</v>
      </c>
    </row>
    <row r="12" spans="1:13" ht="22.5" customHeight="1" thickBot="1" x14ac:dyDescent="0.3">
      <c r="A12" s="415" t="s">
        <v>67</v>
      </c>
      <c r="B12" s="416" t="e">
        <f>+B9+B11</f>
        <v>#REF!</v>
      </c>
      <c r="C12" s="416" t="e">
        <f>+C9+C11</f>
        <v>#REF!</v>
      </c>
      <c r="D12" s="416" t="e">
        <f>+D9+D11</f>
        <v>#REF!</v>
      </c>
      <c r="E12" s="416" t="e">
        <f t="shared" si="2"/>
        <v>#REF!</v>
      </c>
      <c r="F12" s="416" t="e">
        <f>+F9+F11</f>
        <v>#REF!</v>
      </c>
      <c r="G12" s="417" t="e">
        <f t="shared" si="3"/>
        <v>#REF!</v>
      </c>
      <c r="H12" s="416" t="e">
        <f t="shared" si="4"/>
        <v>#REF!</v>
      </c>
      <c r="I12" s="416" t="e">
        <f>+I9+I11</f>
        <v>#REF!</v>
      </c>
      <c r="J12" s="418" t="e">
        <f t="shared" si="0"/>
        <v>#REF!</v>
      </c>
      <c r="K12" s="416" t="e">
        <f>+K9+K11</f>
        <v>#REF!</v>
      </c>
      <c r="L12" s="418" t="e">
        <f t="shared" si="1"/>
        <v>#REF!</v>
      </c>
    </row>
  </sheetData>
  <mergeCells count="1">
    <mergeCell ref="A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workbookViewId="0"/>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18" t="s">
        <v>85</v>
      </c>
    </row>
    <row r="3" spans="1:13" ht="29.25" customHeight="1" thickBot="1" x14ac:dyDescent="0.3">
      <c r="A3" s="1256" t="s">
        <v>90</v>
      </c>
      <c r="B3" s="1257"/>
      <c r="C3" s="1257"/>
      <c r="D3" s="1257"/>
      <c r="E3" s="1257"/>
      <c r="F3" s="1257"/>
      <c r="G3" s="1257"/>
      <c r="H3" s="1257"/>
      <c r="I3" s="1257"/>
      <c r="J3" s="1257"/>
      <c r="K3" s="1257"/>
      <c r="L3" s="1258"/>
    </row>
    <row r="4" spans="1:13" ht="52.5" customHeight="1" thickBot="1" x14ac:dyDescent="0.3">
      <c r="A4" s="439" t="s">
        <v>61</v>
      </c>
      <c r="B4" s="420" t="s">
        <v>91</v>
      </c>
      <c r="C4" s="420" t="s">
        <v>38</v>
      </c>
      <c r="D4" s="420" t="s">
        <v>95</v>
      </c>
      <c r="E4" s="420" t="s">
        <v>96</v>
      </c>
      <c r="F4" s="421" t="s">
        <v>24</v>
      </c>
      <c r="G4" s="420" t="s">
        <v>326</v>
      </c>
      <c r="H4" s="421" t="s">
        <v>39</v>
      </c>
      <c r="I4" s="422" t="s">
        <v>25</v>
      </c>
      <c r="J4" s="421" t="s">
        <v>63</v>
      </c>
      <c r="K4" s="421" t="s">
        <v>77</v>
      </c>
      <c r="L4" s="424" t="s">
        <v>41</v>
      </c>
    </row>
    <row r="5" spans="1:13" ht="28.5" customHeight="1" x14ac:dyDescent="0.25">
      <c r="A5" s="149" t="s">
        <v>43</v>
      </c>
      <c r="B5" s="150" t="e">
        <f>+#REF!</f>
        <v>#REF!</v>
      </c>
      <c r="C5" s="151" t="e">
        <f>+#REF!</f>
        <v>#REF!</v>
      </c>
      <c r="D5" s="151" t="e">
        <f>+#REF!</f>
        <v>#REF!</v>
      </c>
      <c r="E5" s="151" t="e">
        <f>+#REF!</f>
        <v>#REF!</v>
      </c>
      <c r="F5" s="151" t="e">
        <f>+#REF!</f>
        <v>#REF!</v>
      </c>
      <c r="G5" s="250" t="e">
        <f>+F5/E5</f>
        <v>#REF!</v>
      </c>
      <c r="H5" s="151" t="e">
        <f t="shared" ref="H5:H11" si="0">+E5-F5</f>
        <v>#REF!</v>
      </c>
      <c r="I5" s="151" t="e">
        <f>+#REF!</f>
        <v>#REF!</v>
      </c>
      <c r="J5" s="152" t="e">
        <f t="shared" ref="J5:J11" si="1">+I5/E5</f>
        <v>#REF!</v>
      </c>
      <c r="K5" s="151" t="e">
        <f>+#REF!</f>
        <v>#REF!</v>
      </c>
      <c r="L5" s="155" t="e">
        <f t="shared" ref="L5:L11" si="2">+K5/E5</f>
        <v>#REF!</v>
      </c>
    </row>
    <row r="6" spans="1:13" ht="34.5" customHeight="1" x14ac:dyDescent="0.25">
      <c r="A6" s="144" t="s">
        <v>149</v>
      </c>
      <c r="B6" s="140" t="e">
        <f>+#REF!</f>
        <v>#REF!</v>
      </c>
      <c r="C6" s="132" t="e">
        <f>+#REF!</f>
        <v>#REF!</v>
      </c>
      <c r="D6" s="132" t="e">
        <f>+#REF!</f>
        <v>#REF!</v>
      </c>
      <c r="E6" s="132" t="e">
        <f>+#REF!</f>
        <v>#REF!</v>
      </c>
      <c r="F6" s="132" t="e">
        <f>+#REF!</f>
        <v>#REF!</v>
      </c>
      <c r="G6" s="251" t="e">
        <f t="shared" ref="G6:G11" si="3">+F6/E6</f>
        <v>#REF!</v>
      </c>
      <c r="H6" s="132" t="e">
        <f t="shared" si="0"/>
        <v>#REF!</v>
      </c>
      <c r="I6" s="132" t="e">
        <f>+#REF!</f>
        <v>#REF!</v>
      </c>
      <c r="J6" s="153" t="e">
        <f t="shared" si="1"/>
        <v>#REF!</v>
      </c>
      <c r="K6" s="132" t="e">
        <f>+#REF!</f>
        <v>#REF!</v>
      </c>
      <c r="L6" s="156" t="e">
        <f t="shared" si="2"/>
        <v>#REF!</v>
      </c>
    </row>
    <row r="7" spans="1:13" ht="48" customHeight="1" x14ac:dyDescent="0.25">
      <c r="A7" s="144" t="s">
        <v>150</v>
      </c>
      <c r="B7" s="140" t="e">
        <f>+#REF!</f>
        <v>#REF!</v>
      </c>
      <c r="C7" s="132" t="e">
        <f>+#REF!</f>
        <v>#REF!</v>
      </c>
      <c r="D7" s="132" t="e">
        <f>+#REF!</f>
        <v>#REF!</v>
      </c>
      <c r="E7" s="132" t="e">
        <f>+#REF!</f>
        <v>#REF!</v>
      </c>
      <c r="F7" s="132" t="e">
        <f>+#REF!+#REF!</f>
        <v>#REF!</v>
      </c>
      <c r="G7" s="251" t="e">
        <f t="shared" si="3"/>
        <v>#REF!</v>
      </c>
      <c r="H7" s="132" t="e">
        <f t="shared" si="0"/>
        <v>#REF!</v>
      </c>
      <c r="I7" s="132" t="e">
        <f>+#REF!+#REF!</f>
        <v>#REF!</v>
      </c>
      <c r="J7" s="153" t="e">
        <f t="shared" si="1"/>
        <v>#REF!</v>
      </c>
      <c r="K7" s="132" t="e">
        <f>+#REF!</f>
        <v>#REF!</v>
      </c>
      <c r="L7" s="156" t="e">
        <f t="shared" si="2"/>
        <v>#REF!</v>
      </c>
    </row>
    <row r="8" spans="1:13" ht="27" customHeight="1" x14ac:dyDescent="0.25">
      <c r="A8" s="446" t="s">
        <v>46</v>
      </c>
      <c r="B8" s="447" t="e">
        <f>+#REF!</f>
        <v>#REF!</v>
      </c>
      <c r="C8" s="448" t="e">
        <f>+#REF!</f>
        <v>#REF!</v>
      </c>
      <c r="D8" s="448" t="e">
        <f>+#REF!</f>
        <v>#REF!</v>
      </c>
      <c r="E8" s="448" t="e">
        <f>+#REF!</f>
        <v>#REF!</v>
      </c>
      <c r="F8" s="448" t="e">
        <f>SUM(F5:F7)</f>
        <v>#REF!</v>
      </c>
      <c r="G8" s="449" t="e">
        <f t="shared" si="3"/>
        <v>#REF!</v>
      </c>
      <c r="H8" s="448" t="e">
        <f t="shared" si="0"/>
        <v>#REF!</v>
      </c>
      <c r="I8" s="448" t="e">
        <f>SUM(I5:I7)</f>
        <v>#REF!</v>
      </c>
      <c r="J8" s="450" t="e">
        <f>+I8/E8</f>
        <v>#REF!</v>
      </c>
      <c r="K8" s="448" t="e">
        <f>+#REF!</f>
        <v>#REF!</v>
      </c>
      <c r="L8" s="451" t="e">
        <f t="shared" si="2"/>
        <v>#REF!</v>
      </c>
    </row>
    <row r="9" spans="1:13" ht="25.5" customHeight="1" x14ac:dyDescent="0.25">
      <c r="A9" s="141" t="s">
        <v>45</v>
      </c>
      <c r="B9" s="140" t="e">
        <f>+#REF!</f>
        <v>#REF!</v>
      </c>
      <c r="C9" s="132" t="e">
        <f>+#REF!</f>
        <v>#REF!</v>
      </c>
      <c r="D9" s="135" t="e">
        <f>+#REF!</f>
        <v>#REF!</v>
      </c>
      <c r="E9" s="135" t="e">
        <f>+#REF!</f>
        <v>#REF!</v>
      </c>
      <c r="F9" s="132" t="e">
        <f>+#REF!</f>
        <v>#REF!</v>
      </c>
      <c r="G9" s="252" t="e">
        <f t="shared" si="3"/>
        <v>#REF!</v>
      </c>
      <c r="H9" s="132" t="e">
        <f t="shared" si="0"/>
        <v>#REF!</v>
      </c>
      <c r="I9" s="132" t="e">
        <f>+#REF!</f>
        <v>#REF!</v>
      </c>
      <c r="J9" s="154" t="e">
        <f t="shared" si="1"/>
        <v>#REF!</v>
      </c>
      <c r="K9" s="132" t="e">
        <f>+#REF!</f>
        <v>#REF!</v>
      </c>
      <c r="L9" s="157" t="e">
        <f t="shared" si="2"/>
        <v>#REF!</v>
      </c>
      <c r="M9" s="41"/>
    </row>
    <row r="10" spans="1:13" ht="28.5" customHeight="1" thickBot="1" x14ac:dyDescent="0.3">
      <c r="A10" s="452" t="s">
        <v>79</v>
      </c>
      <c r="B10" s="453" t="e">
        <f>+#REF!</f>
        <v>#REF!</v>
      </c>
      <c r="C10" s="454" t="e">
        <f>+#REF!</f>
        <v>#REF!</v>
      </c>
      <c r="D10" s="454" t="e">
        <f>+#REF!</f>
        <v>#REF!</v>
      </c>
      <c r="E10" s="454" t="e">
        <f>+#REF!</f>
        <v>#REF!</v>
      </c>
      <c r="F10" s="454" t="e">
        <f>+F9</f>
        <v>#REF!</v>
      </c>
      <c r="G10" s="455" t="e">
        <f t="shared" si="3"/>
        <v>#REF!</v>
      </c>
      <c r="H10" s="454" t="e">
        <f t="shared" si="0"/>
        <v>#REF!</v>
      </c>
      <c r="I10" s="454" t="e">
        <f>+#REF!</f>
        <v>#REF!</v>
      </c>
      <c r="J10" s="456" t="e">
        <f t="shared" si="1"/>
        <v>#REF!</v>
      </c>
      <c r="K10" s="454" t="e">
        <f>+#REF!</f>
        <v>#REF!</v>
      </c>
      <c r="L10" s="457" t="e">
        <f t="shared" si="2"/>
        <v>#REF!</v>
      </c>
    </row>
    <row r="11" spans="1:13" ht="24.75" customHeight="1" thickBot="1" x14ac:dyDescent="0.3">
      <c r="A11" s="440" t="s">
        <v>67</v>
      </c>
      <c r="B11" s="441" t="e">
        <f>+B10+B8</f>
        <v>#REF!</v>
      </c>
      <c r="C11" s="442" t="e">
        <f>+C10+C8</f>
        <v>#REF!</v>
      </c>
      <c r="D11" s="442" t="e">
        <f>+D10+D8</f>
        <v>#REF!</v>
      </c>
      <c r="E11" s="442" t="e">
        <f>+E10+E8</f>
        <v>#REF!</v>
      </c>
      <c r="F11" s="442" t="e">
        <f>+F10+F8</f>
        <v>#REF!</v>
      </c>
      <c r="G11" s="443" t="e">
        <f t="shared" si="3"/>
        <v>#REF!</v>
      </c>
      <c r="H11" s="442" t="e">
        <f t="shared" si="0"/>
        <v>#REF!</v>
      </c>
      <c r="I11" s="442" t="e">
        <f>+I10+I8</f>
        <v>#REF!</v>
      </c>
      <c r="J11" s="444" t="e">
        <f t="shared" si="1"/>
        <v>#REF!</v>
      </c>
      <c r="K11" s="442" t="e">
        <f>+K10+K8</f>
        <v>#REF!</v>
      </c>
      <c r="L11" s="445" t="e">
        <f t="shared" si="2"/>
        <v>#REF!</v>
      </c>
    </row>
    <row r="12" spans="1:13" x14ac:dyDescent="0.25">
      <c r="L12" s="8"/>
    </row>
  </sheetData>
  <mergeCells count="1">
    <mergeCell ref="A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18" t="s">
        <v>85</v>
      </c>
    </row>
    <row r="4" spans="1:12" ht="24" thickBot="1" x14ac:dyDescent="0.3">
      <c r="A4" s="1253" t="s">
        <v>89</v>
      </c>
      <c r="B4" s="1254"/>
      <c r="C4" s="1254"/>
      <c r="D4" s="1254"/>
      <c r="E4" s="1254"/>
      <c r="F4" s="1254"/>
      <c r="G4" s="1254"/>
      <c r="H4" s="1254"/>
      <c r="I4" s="1254"/>
      <c r="J4" s="1254"/>
      <c r="K4" s="1254"/>
      <c r="L4" s="1255"/>
    </row>
    <row r="5" spans="1:12" ht="45.75" customHeight="1" thickBot="1" x14ac:dyDescent="0.3">
      <c r="A5" s="458" t="s">
        <v>61</v>
      </c>
      <c r="B5" s="459" t="s">
        <v>91</v>
      </c>
      <c r="C5" s="459" t="s">
        <v>38</v>
      </c>
      <c r="D5" s="459" t="s">
        <v>95</v>
      </c>
      <c r="E5" s="459" t="s">
        <v>96</v>
      </c>
      <c r="F5" s="460" t="s">
        <v>24</v>
      </c>
      <c r="G5" s="459" t="s">
        <v>326</v>
      </c>
      <c r="H5" s="459" t="s">
        <v>154</v>
      </c>
      <c r="I5" s="461" t="s">
        <v>25</v>
      </c>
      <c r="J5" s="462" t="s">
        <v>40</v>
      </c>
      <c r="K5" s="460" t="s">
        <v>77</v>
      </c>
      <c r="L5" s="463" t="s">
        <v>41</v>
      </c>
    </row>
    <row r="6" spans="1:12" ht="39.75" customHeight="1" x14ac:dyDescent="0.25">
      <c r="A6" s="167" t="s">
        <v>43</v>
      </c>
      <c r="B6" s="168" t="e">
        <f>+#REF!</f>
        <v>#REF!</v>
      </c>
      <c r="C6" s="169" t="e">
        <f>+#REF!</f>
        <v>#REF!</v>
      </c>
      <c r="D6" s="169" t="e">
        <f>+#REF!</f>
        <v>#REF!</v>
      </c>
      <c r="E6" s="169" t="e">
        <f>+#REF!</f>
        <v>#REF!</v>
      </c>
      <c r="F6" s="171" t="e">
        <f>+#REF!</f>
        <v>#REF!</v>
      </c>
      <c r="G6" s="253" t="e">
        <f>+F6/E6</f>
        <v>#REF!</v>
      </c>
      <c r="H6" s="172" t="e">
        <f t="shared" ref="H6:H13" si="0">+E6-F6</f>
        <v>#REF!</v>
      </c>
      <c r="I6" s="169" t="e">
        <f>+#REF!</f>
        <v>#REF!</v>
      </c>
      <c r="J6" s="170" t="e">
        <f t="shared" ref="J6:J13" si="1">+I6/E6</f>
        <v>#REF!</v>
      </c>
      <c r="K6" s="169" t="e">
        <f>+#REF!</f>
        <v>#REF!</v>
      </c>
      <c r="L6" s="173" t="e">
        <f t="shared" ref="L6:L13" si="2">+K6/E6</f>
        <v>#REF!</v>
      </c>
    </row>
    <row r="7" spans="1:12" ht="25.5" x14ac:dyDescent="0.25">
      <c r="A7" s="145" t="s">
        <v>149</v>
      </c>
      <c r="B7" s="174" t="e">
        <f>+#REF!</f>
        <v>#REF!</v>
      </c>
      <c r="C7" s="175" t="e">
        <f>+#REF!</f>
        <v>#REF!</v>
      </c>
      <c r="D7" s="175" t="e">
        <f>+#REF!</f>
        <v>#REF!</v>
      </c>
      <c r="E7" s="175" t="e">
        <f>+#REF!</f>
        <v>#REF!</v>
      </c>
      <c r="F7" s="134" t="e">
        <f>+#REF!</f>
        <v>#REF!</v>
      </c>
      <c r="G7" s="251" t="e">
        <f t="shared" ref="G7:G13" si="3">+F7/E7</f>
        <v>#REF!</v>
      </c>
      <c r="H7" s="176" t="e">
        <f t="shared" si="0"/>
        <v>#REF!</v>
      </c>
      <c r="I7" s="175" t="e">
        <f>+#REF!</f>
        <v>#REF!</v>
      </c>
      <c r="J7" s="133" t="e">
        <f t="shared" si="1"/>
        <v>#REF!</v>
      </c>
      <c r="K7" s="175" t="e">
        <f>+#REF!</f>
        <v>#REF!</v>
      </c>
      <c r="L7" s="142" t="e">
        <f t="shared" si="2"/>
        <v>#REF!</v>
      </c>
    </row>
    <row r="8" spans="1:12" ht="34.5" customHeight="1" x14ac:dyDescent="0.25">
      <c r="A8" s="145" t="s">
        <v>65</v>
      </c>
      <c r="B8" s="174" t="e">
        <f>+#REF!</f>
        <v>#REF!</v>
      </c>
      <c r="C8" s="175" t="e">
        <f>+#REF!</f>
        <v>#REF!</v>
      </c>
      <c r="D8" s="175" t="e">
        <f>+#REF!</f>
        <v>#REF!</v>
      </c>
      <c r="E8" s="175" t="e">
        <f>+#REF!</f>
        <v>#REF!</v>
      </c>
      <c r="F8" s="134" t="e">
        <f>+#REF!</f>
        <v>#REF!</v>
      </c>
      <c r="G8" s="251" t="e">
        <f t="shared" si="3"/>
        <v>#REF!</v>
      </c>
      <c r="H8" s="176" t="e">
        <f t="shared" si="0"/>
        <v>#REF!</v>
      </c>
      <c r="I8" s="175" t="e">
        <f>+#REF!</f>
        <v>#REF!</v>
      </c>
      <c r="J8" s="133" t="e">
        <f t="shared" si="1"/>
        <v>#REF!</v>
      </c>
      <c r="K8" s="175" t="e">
        <f>+#REF!</f>
        <v>#REF!</v>
      </c>
      <c r="L8" s="142" t="e">
        <f t="shared" si="2"/>
        <v>#REF!</v>
      </c>
    </row>
    <row r="9" spans="1:12" ht="38.25" x14ac:dyDescent="0.25">
      <c r="A9" s="145" t="s">
        <v>150</v>
      </c>
      <c r="B9" s="174" t="e">
        <f>+#REF!</f>
        <v>#REF!</v>
      </c>
      <c r="C9" s="175" t="e">
        <f>+#REF!</f>
        <v>#REF!</v>
      </c>
      <c r="D9" s="175" t="e">
        <f>+#REF!</f>
        <v>#REF!</v>
      </c>
      <c r="E9" s="175" t="e">
        <f>+#REF!</f>
        <v>#REF!</v>
      </c>
      <c r="F9" s="134" t="e">
        <f>+#REF!</f>
        <v>#REF!</v>
      </c>
      <c r="G9" s="251" t="e">
        <f t="shared" si="3"/>
        <v>#REF!</v>
      </c>
      <c r="H9" s="176" t="e">
        <f t="shared" si="0"/>
        <v>#REF!</v>
      </c>
      <c r="I9" s="175" t="e">
        <f>+#REF!</f>
        <v>#REF!</v>
      </c>
      <c r="J9" s="133" t="e">
        <f t="shared" si="1"/>
        <v>#REF!</v>
      </c>
      <c r="K9" s="175" t="e">
        <f>+#REF!</f>
        <v>#REF!</v>
      </c>
      <c r="L9" s="142" t="e">
        <f t="shared" si="2"/>
        <v>#REF!</v>
      </c>
    </row>
    <row r="10" spans="1:12" ht="23.25" customHeight="1" x14ac:dyDescent="0.25">
      <c r="A10" s="425" t="s">
        <v>46</v>
      </c>
      <c r="B10" s="470" t="e">
        <f>+#REF!</f>
        <v>#REF!</v>
      </c>
      <c r="C10" s="471" t="e">
        <f>+#REF!</f>
        <v>#REF!</v>
      </c>
      <c r="D10" s="471" t="e">
        <f>+#REF!</f>
        <v>#REF!</v>
      </c>
      <c r="E10" s="471" t="e">
        <f>+#REF!</f>
        <v>#REF!</v>
      </c>
      <c r="F10" s="472" t="e">
        <f>SUM(F6:F9)</f>
        <v>#REF!</v>
      </c>
      <c r="G10" s="449" t="e">
        <f t="shared" si="3"/>
        <v>#REF!</v>
      </c>
      <c r="H10" s="473" t="e">
        <f t="shared" si="0"/>
        <v>#REF!</v>
      </c>
      <c r="I10" s="471" t="e">
        <f>+#REF!</f>
        <v>#REF!</v>
      </c>
      <c r="J10" s="474" t="e">
        <f t="shared" si="1"/>
        <v>#REF!</v>
      </c>
      <c r="K10" s="471" t="e">
        <f>+#REF!</f>
        <v>#REF!</v>
      </c>
      <c r="L10" s="475" t="e">
        <f t="shared" si="2"/>
        <v>#REF!</v>
      </c>
    </row>
    <row r="11" spans="1:12" ht="26.25" customHeight="1" x14ac:dyDescent="0.25">
      <c r="A11" s="145" t="s">
        <v>45</v>
      </c>
      <c r="B11" s="174" t="e">
        <f>+#REF!</f>
        <v>#REF!</v>
      </c>
      <c r="C11" s="175" t="e">
        <f>+#REF!</f>
        <v>#REF!</v>
      </c>
      <c r="D11" s="177" t="e">
        <f>+#REF!</f>
        <v>#REF!</v>
      </c>
      <c r="E11" s="177" t="e">
        <f>+#REF!</f>
        <v>#REF!</v>
      </c>
      <c r="F11" s="134" t="e">
        <f>+#REF!</f>
        <v>#REF!</v>
      </c>
      <c r="G11" s="254" t="e">
        <f t="shared" si="3"/>
        <v>#REF!</v>
      </c>
      <c r="H11" s="176" t="e">
        <f t="shared" si="0"/>
        <v>#REF!</v>
      </c>
      <c r="I11" s="175" t="e">
        <f>+#REF!</f>
        <v>#REF!</v>
      </c>
      <c r="J11" s="136" t="e">
        <f t="shared" si="1"/>
        <v>#REF!</v>
      </c>
      <c r="K11" s="175" t="e">
        <f>+#REF!</f>
        <v>#REF!</v>
      </c>
      <c r="L11" s="143" t="e">
        <f t="shared" si="2"/>
        <v>#REF!</v>
      </c>
    </row>
    <row r="12" spans="1:12" ht="28.5" customHeight="1" thickBot="1" x14ac:dyDescent="0.3">
      <c r="A12" s="431" t="s">
        <v>79</v>
      </c>
      <c r="B12" s="476" t="e">
        <f>+B11</f>
        <v>#REF!</v>
      </c>
      <c r="C12" s="477" t="e">
        <f>+C11</f>
        <v>#REF!</v>
      </c>
      <c r="D12" s="477" t="e">
        <f>+D11</f>
        <v>#REF!</v>
      </c>
      <c r="E12" s="477" t="e">
        <f>+E11</f>
        <v>#REF!</v>
      </c>
      <c r="F12" s="478" t="e">
        <f>+F11</f>
        <v>#REF!</v>
      </c>
      <c r="G12" s="455" t="e">
        <f t="shared" si="3"/>
        <v>#REF!</v>
      </c>
      <c r="H12" s="479" t="e">
        <f t="shared" si="0"/>
        <v>#REF!</v>
      </c>
      <c r="I12" s="477" t="e">
        <f>+I11</f>
        <v>#REF!</v>
      </c>
      <c r="J12" s="455" t="e">
        <f t="shared" si="1"/>
        <v>#REF!</v>
      </c>
      <c r="K12" s="477" t="e">
        <f>+K11</f>
        <v>#REF!</v>
      </c>
      <c r="L12" s="480" t="e">
        <f t="shared" si="2"/>
        <v>#REF!</v>
      </c>
    </row>
    <row r="13" spans="1:12" ht="37.5" customHeight="1" thickBot="1" x14ac:dyDescent="0.3">
      <c r="A13" s="419" t="s">
        <v>67</v>
      </c>
      <c r="B13" s="464" t="e">
        <f>+B12+B10</f>
        <v>#REF!</v>
      </c>
      <c r="C13" s="465" t="e">
        <f>+C12+C10</f>
        <v>#REF!</v>
      </c>
      <c r="D13" s="465" t="e">
        <f>+D12+D10</f>
        <v>#REF!</v>
      </c>
      <c r="E13" s="465" t="e">
        <f>+E12+E10</f>
        <v>#REF!</v>
      </c>
      <c r="F13" s="466" t="e">
        <f>+F12+F10</f>
        <v>#REF!</v>
      </c>
      <c r="G13" s="443" t="e">
        <f t="shared" si="3"/>
        <v>#REF!</v>
      </c>
      <c r="H13" s="467" t="e">
        <f t="shared" si="0"/>
        <v>#REF!</v>
      </c>
      <c r="I13" s="465" t="e">
        <f>+I12+I10</f>
        <v>#REF!</v>
      </c>
      <c r="J13" s="468" t="e">
        <f t="shared" si="1"/>
        <v>#REF!</v>
      </c>
      <c r="K13" s="465" t="e">
        <f>+K12+K10</f>
        <v>#REF!</v>
      </c>
      <c r="L13" s="469"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51"/>
  <sheetViews>
    <sheetView topLeftCell="E1" workbookViewId="0">
      <selection activeCell="N1" sqref="N1:N1048576"/>
    </sheetView>
  </sheetViews>
  <sheetFormatPr baseColWidth="10" defaultColWidth="9.140625" defaultRowHeight="15" x14ac:dyDescent="0.25"/>
  <cols>
    <col min="1" max="1" width="36.140625" customWidth="1"/>
    <col min="2" max="2" width="18.42578125" hidden="1" customWidth="1"/>
    <col min="3" max="3" width="20.7109375" customWidth="1"/>
    <col min="4" max="4" width="15.5703125" hidden="1" customWidth="1"/>
    <col min="5" max="5" width="13.5703125" customWidth="1"/>
    <col min="6" max="6" width="20.85546875" customWidth="1"/>
    <col min="7" max="7" width="21" hidden="1" customWidth="1"/>
    <col min="8" max="8" width="16.7109375" hidden="1" customWidth="1"/>
    <col min="9" max="9" width="15.5703125" hidden="1" customWidth="1"/>
    <col min="10" max="10" width="27.28515625" customWidth="1"/>
    <col min="11" max="11" width="14" customWidth="1"/>
    <col min="12" max="12" width="18.28515625" hidden="1" customWidth="1"/>
    <col min="13" max="13" width="17.28515625" customWidth="1"/>
    <col min="14" max="14" width="17.28515625" hidden="1"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1004" t="s">
        <v>205</v>
      </c>
      <c r="B3" s="1004"/>
      <c r="C3" s="1004"/>
      <c r="D3" s="1004"/>
      <c r="E3" s="1004"/>
      <c r="F3" s="1004"/>
      <c r="G3" s="1004"/>
      <c r="H3" s="1004"/>
      <c r="I3" s="1004"/>
      <c r="J3" s="1004"/>
      <c r="K3" s="1004"/>
      <c r="L3" s="1004"/>
      <c r="M3" s="1004"/>
      <c r="N3" s="1004"/>
      <c r="O3" s="1004"/>
      <c r="P3" s="507"/>
    </row>
    <row r="4" spans="1:20" ht="30.75" customHeight="1" x14ac:dyDescent="0.5">
      <c r="A4" s="1005" t="s">
        <v>517</v>
      </c>
      <c r="B4" s="1005"/>
      <c r="C4" s="1005"/>
      <c r="D4" s="1005"/>
      <c r="E4" s="1005"/>
      <c r="F4" s="1005"/>
      <c r="G4" s="1005"/>
      <c r="H4" s="1005"/>
      <c r="I4" s="1005"/>
      <c r="J4" s="1005"/>
      <c r="K4" s="1005"/>
      <c r="L4" s="1005"/>
      <c r="M4" s="1005"/>
      <c r="N4" s="1005"/>
      <c r="O4" s="1005"/>
    </row>
    <row r="5" spans="1:20" ht="30.75" customHeight="1" x14ac:dyDescent="0.5">
      <c r="A5" s="1010"/>
      <c r="B5" s="1005"/>
      <c r="C5" s="1005"/>
      <c r="D5" s="1005"/>
      <c r="E5" s="1005"/>
      <c r="F5" s="1005"/>
      <c r="G5" s="1005"/>
      <c r="H5" s="1005"/>
      <c r="I5" s="1005"/>
      <c r="J5" s="1005"/>
      <c r="K5" s="1005"/>
      <c r="L5" s="1005"/>
      <c r="M5" s="1005"/>
      <c r="N5" s="1005"/>
      <c r="O5" s="1005"/>
      <c r="P5" s="1005"/>
    </row>
    <row r="6" spans="1:20" ht="24.75" customHeight="1" x14ac:dyDescent="0.25">
      <c r="A6" s="1006" t="s">
        <v>62</v>
      </c>
      <c r="B6" s="1007"/>
      <c r="C6" s="1007"/>
      <c r="D6" s="1007"/>
      <c r="E6" s="1007"/>
      <c r="F6" s="1007"/>
      <c r="G6" s="1007"/>
      <c r="H6" s="1007"/>
      <c r="I6" s="1007"/>
      <c r="J6" s="1007"/>
      <c r="K6" s="1007"/>
      <c r="L6" s="1007"/>
      <c r="M6" s="1007"/>
      <c r="N6" s="1007"/>
      <c r="O6" s="1007"/>
      <c r="P6" s="1007"/>
    </row>
    <row r="7" spans="1:20" ht="22.5" customHeight="1" thickBot="1" x14ac:dyDescent="0.3">
      <c r="A7" s="1008" t="s">
        <v>57</v>
      </c>
      <c r="B7" s="1009"/>
      <c r="C7" s="1009"/>
      <c r="D7" s="1009"/>
      <c r="E7" s="1009"/>
      <c r="F7" s="1009"/>
      <c r="G7" s="1009"/>
      <c r="H7" s="1009"/>
      <c r="I7" s="1009"/>
      <c r="J7" s="1009"/>
      <c r="K7" s="1009"/>
      <c r="L7" s="1009"/>
      <c r="M7" s="1009"/>
      <c r="N7" s="1009"/>
      <c r="O7" s="1009"/>
      <c r="P7" s="1009"/>
    </row>
    <row r="8" spans="1:20" s="127" customFormat="1" ht="80.25" customHeight="1" thickBot="1" x14ac:dyDescent="0.25">
      <c r="A8" s="494" t="s">
        <v>153</v>
      </c>
      <c r="B8" s="495" t="s">
        <v>92</v>
      </c>
      <c r="C8" s="499" t="s">
        <v>152</v>
      </c>
      <c r="D8" s="900" t="s">
        <v>489</v>
      </c>
      <c r="E8" s="900" t="s">
        <v>95</v>
      </c>
      <c r="F8" s="900" t="s">
        <v>518</v>
      </c>
      <c r="G8" s="499" t="s">
        <v>24</v>
      </c>
      <c r="H8" s="499" t="s">
        <v>326</v>
      </c>
      <c r="I8" s="499" t="s">
        <v>154</v>
      </c>
      <c r="J8" s="499" t="s">
        <v>25</v>
      </c>
      <c r="K8" s="500" t="s">
        <v>195</v>
      </c>
      <c r="L8" s="500" t="s">
        <v>350</v>
      </c>
      <c r="M8" s="499" t="s">
        <v>77</v>
      </c>
      <c r="N8" s="499" t="s">
        <v>351</v>
      </c>
      <c r="O8" s="901" t="s">
        <v>358</v>
      </c>
      <c r="P8" s="630" t="s">
        <v>28</v>
      </c>
    </row>
    <row r="9" spans="1:20" ht="30" customHeight="1" x14ac:dyDescent="0.25">
      <c r="A9" s="388" t="s">
        <v>43</v>
      </c>
      <c r="B9" s="308">
        <v>60602.600000000006</v>
      </c>
      <c r="C9" s="238">
        <v>60602.600000000006</v>
      </c>
      <c r="D9" s="238" t="e">
        <v>#REF!</v>
      </c>
      <c r="E9" s="238">
        <v>0</v>
      </c>
      <c r="F9" s="238">
        <v>60602.600000000006</v>
      </c>
      <c r="G9" s="238">
        <v>58948.101882000003</v>
      </c>
      <c r="H9" s="52">
        <v>0.9726992221785864</v>
      </c>
      <c r="I9" s="240">
        <v>1654.4981180000032</v>
      </c>
      <c r="J9" s="238">
        <v>2518.543956</v>
      </c>
      <c r="K9" s="52">
        <v>4.1558348255685398E-2</v>
      </c>
      <c r="L9" s="52" t="s">
        <v>64</v>
      </c>
      <c r="M9" s="238">
        <v>2458.543956</v>
      </c>
      <c r="N9" s="52" t="s">
        <v>64</v>
      </c>
      <c r="O9" s="902">
        <v>4.0568291723457404E-2</v>
      </c>
      <c r="P9" s="895" t="e">
        <v>#REF!</v>
      </c>
      <c r="R9" s="54"/>
    </row>
    <row r="10" spans="1:20" ht="42" customHeight="1" x14ac:dyDescent="0.25">
      <c r="A10" s="389" t="s">
        <v>149</v>
      </c>
      <c r="B10" s="238">
        <v>13507.3</v>
      </c>
      <c r="C10" s="238">
        <v>13507.3</v>
      </c>
      <c r="D10" s="238" t="e">
        <v>#REF!</v>
      </c>
      <c r="E10" s="238">
        <v>0</v>
      </c>
      <c r="F10" s="238">
        <v>13507.3</v>
      </c>
      <c r="G10" s="239">
        <v>12797.555193159998</v>
      </c>
      <c r="H10" s="52">
        <v>0.94745472397592412</v>
      </c>
      <c r="I10" s="240">
        <v>709.74480684000082</v>
      </c>
      <c r="J10" s="238">
        <v>4976.1097221600003</v>
      </c>
      <c r="K10" s="52">
        <v>0.36840151045434694</v>
      </c>
      <c r="L10" s="52" t="s">
        <v>64</v>
      </c>
      <c r="M10" s="238">
        <v>102.62326864000001</v>
      </c>
      <c r="N10" s="52" t="s">
        <v>64</v>
      </c>
      <c r="O10" s="902">
        <v>7.5976152628578625E-3</v>
      </c>
      <c r="P10" s="896" t="e">
        <v>#REF!</v>
      </c>
      <c r="R10" s="54"/>
    </row>
    <row r="11" spans="1:20" ht="42" customHeight="1" x14ac:dyDescent="0.25">
      <c r="A11" s="389" t="s">
        <v>65</v>
      </c>
      <c r="B11" s="238">
        <v>1034083.5</v>
      </c>
      <c r="C11" s="238">
        <v>1034083.5</v>
      </c>
      <c r="D11" s="238" t="e">
        <v>#REF!</v>
      </c>
      <c r="E11" s="238">
        <v>324067</v>
      </c>
      <c r="F11" s="238">
        <v>710016.5</v>
      </c>
      <c r="G11" s="239">
        <v>529645.10135842999</v>
      </c>
      <c r="H11" s="52">
        <v>0.74596168026859944</v>
      </c>
      <c r="I11" s="240">
        <v>180371.39864157001</v>
      </c>
      <c r="J11" s="238">
        <v>200460.73466263004</v>
      </c>
      <c r="K11" s="52">
        <v>0.28233250165683482</v>
      </c>
      <c r="L11" s="660">
        <v>0.14000000000000001</v>
      </c>
      <c r="M11" s="238">
        <v>7.375775</v>
      </c>
      <c r="N11" s="660">
        <v>0</v>
      </c>
      <c r="O11" s="902">
        <v>1.0388174077644675E-5</v>
      </c>
      <c r="P11" s="896" t="e">
        <v>#REF!</v>
      </c>
      <c r="R11" s="54"/>
      <c r="S11" s="54"/>
      <c r="T11" s="54"/>
    </row>
    <row r="12" spans="1:20" ht="71.25" customHeight="1" x14ac:dyDescent="0.25">
      <c r="A12" s="389" t="s">
        <v>150</v>
      </c>
      <c r="B12" s="238">
        <v>3140.1</v>
      </c>
      <c r="C12" s="238">
        <v>3140.1</v>
      </c>
      <c r="D12" s="238" t="e">
        <v>#REF!</v>
      </c>
      <c r="E12" s="238">
        <v>0</v>
      </c>
      <c r="F12" s="238">
        <v>3140.1</v>
      </c>
      <c r="G12" s="238">
        <v>176.2</v>
      </c>
      <c r="H12" s="52">
        <v>5.6112862647686376E-2</v>
      </c>
      <c r="I12" s="240">
        <v>2963.9</v>
      </c>
      <c r="J12" s="238">
        <v>0</v>
      </c>
      <c r="K12" s="52">
        <v>0</v>
      </c>
      <c r="L12" s="52" t="s">
        <v>64</v>
      </c>
      <c r="M12" s="238">
        <v>0</v>
      </c>
      <c r="N12" s="52" t="s">
        <v>64</v>
      </c>
      <c r="O12" s="902">
        <v>0</v>
      </c>
      <c r="P12" s="896" t="e">
        <v>#REF!</v>
      </c>
      <c r="Q12" s="54"/>
      <c r="R12" s="54"/>
    </row>
    <row r="13" spans="1:20" ht="30" customHeight="1" x14ac:dyDescent="0.25">
      <c r="A13" s="390" t="s">
        <v>46</v>
      </c>
      <c r="B13" s="345">
        <v>1111333.5</v>
      </c>
      <c r="C13" s="345">
        <v>1111333.5</v>
      </c>
      <c r="D13" s="345" t="e">
        <v>#REF!</v>
      </c>
      <c r="E13" s="345">
        <v>324067</v>
      </c>
      <c r="F13" s="345">
        <v>787266.5</v>
      </c>
      <c r="G13" s="345">
        <v>601566.9584335899</v>
      </c>
      <c r="H13" s="346">
        <v>0.76412111836790964</v>
      </c>
      <c r="I13" s="347">
        <v>185699.5415664101</v>
      </c>
      <c r="J13" s="345">
        <v>207955.38834079006</v>
      </c>
      <c r="K13" s="346">
        <v>0.26414865657409536</v>
      </c>
      <c r="L13" s="346">
        <v>0.14000000000000001</v>
      </c>
      <c r="M13" s="345">
        <v>2568.5429996399998</v>
      </c>
      <c r="N13" s="346">
        <v>0</v>
      </c>
      <c r="O13" s="903">
        <v>3.2626092938541139E-3</v>
      </c>
      <c r="P13" s="897" t="e">
        <v>#REF!</v>
      </c>
      <c r="Q13" s="54"/>
      <c r="R13" s="54"/>
    </row>
    <row r="14" spans="1:20" ht="48" customHeight="1" x14ac:dyDescent="0.25">
      <c r="A14" s="389" t="s">
        <v>79</v>
      </c>
      <c r="B14" s="238">
        <v>397622.82632200001</v>
      </c>
      <c r="C14" s="238">
        <v>397622.82632200001</v>
      </c>
      <c r="D14" s="238" t="e">
        <v>#REF!</v>
      </c>
      <c r="E14" s="238">
        <v>10000</v>
      </c>
      <c r="F14" s="306">
        <v>387622.82632200001</v>
      </c>
      <c r="G14" s="238">
        <v>48509.677728299997</v>
      </c>
      <c r="H14" s="52">
        <v>0.12514659724399924</v>
      </c>
      <c r="I14" s="240">
        <v>339113.14859370003</v>
      </c>
      <c r="J14" s="238">
        <v>29043.716471629996</v>
      </c>
      <c r="K14" s="52">
        <v>7.4927776434670676E-2</v>
      </c>
      <c r="L14" s="660">
        <v>0.14000000000000001</v>
      </c>
      <c r="M14" s="238">
        <v>0</v>
      </c>
      <c r="N14" s="660">
        <v>0</v>
      </c>
      <c r="O14" s="902">
        <v>0</v>
      </c>
      <c r="P14" s="896" t="e">
        <v>#REF!</v>
      </c>
      <c r="R14" s="54"/>
    </row>
    <row r="15" spans="1:20" ht="29.25" customHeight="1" x14ac:dyDescent="0.25">
      <c r="A15" s="390" t="s">
        <v>66</v>
      </c>
      <c r="B15" s="345">
        <v>397622.82632200001</v>
      </c>
      <c r="C15" s="345">
        <v>397622.82632200001</v>
      </c>
      <c r="D15" s="345" t="e">
        <v>#REF!</v>
      </c>
      <c r="E15" s="345">
        <v>10000</v>
      </c>
      <c r="F15" s="345">
        <v>387622.82632200001</v>
      </c>
      <c r="G15" s="345">
        <v>48509.677728299997</v>
      </c>
      <c r="H15" s="346">
        <v>0.12514659724399924</v>
      </c>
      <c r="I15" s="347">
        <v>339113.14859370003</v>
      </c>
      <c r="J15" s="345">
        <v>29043.716471629996</v>
      </c>
      <c r="K15" s="346">
        <v>7.4927776434670676E-2</v>
      </c>
      <c r="L15" s="346">
        <v>0.14000000000000001</v>
      </c>
      <c r="M15" s="345">
        <v>0</v>
      </c>
      <c r="N15" s="346">
        <v>0</v>
      </c>
      <c r="O15" s="903">
        <v>0</v>
      </c>
      <c r="P15" s="897" t="e">
        <v>#REF!</v>
      </c>
      <c r="Q15" s="54"/>
      <c r="R15" s="54"/>
    </row>
    <row r="16" spans="1:20" ht="29.25" customHeight="1" x14ac:dyDescent="0.25">
      <c r="A16" s="391" t="s">
        <v>238</v>
      </c>
      <c r="B16" s="348">
        <v>1508956.326322</v>
      </c>
      <c r="C16" s="348">
        <v>1508956.326322</v>
      </c>
      <c r="D16" s="348" t="e">
        <v>#REF!</v>
      </c>
      <c r="E16" s="348">
        <v>334067</v>
      </c>
      <c r="F16" s="348">
        <v>1174889.326322</v>
      </c>
      <c r="G16" s="348">
        <v>650076.63616188988</v>
      </c>
      <c r="H16" s="349">
        <v>0.55330882798719416</v>
      </c>
      <c r="I16" s="350">
        <v>524812.69016011013</v>
      </c>
      <c r="J16" s="348">
        <v>236999.10481242006</v>
      </c>
      <c r="K16" s="349">
        <v>0.20172036591254733</v>
      </c>
      <c r="L16" s="663">
        <v>0.14000000000000001</v>
      </c>
      <c r="M16" s="348">
        <v>2568.5429996399998</v>
      </c>
      <c r="N16" s="663">
        <v>0</v>
      </c>
      <c r="O16" s="904">
        <v>2.1861999612174904E-3</v>
      </c>
      <c r="P16" s="898" t="e">
        <v>#REF!</v>
      </c>
      <c r="R16" s="54"/>
    </row>
    <row r="17" spans="1:19" ht="38.25" customHeight="1" x14ac:dyDescent="0.25">
      <c r="A17" s="389" t="s">
        <v>240</v>
      </c>
      <c r="B17" s="306">
        <v>0</v>
      </c>
      <c r="C17" s="306">
        <v>0</v>
      </c>
      <c r="D17" s="307">
        <v>0</v>
      </c>
      <c r="E17" s="307">
        <v>0</v>
      </c>
      <c r="F17" s="306">
        <v>0</v>
      </c>
      <c r="G17" s="239">
        <v>0</v>
      </c>
      <c r="H17" s="52">
        <v>0</v>
      </c>
      <c r="I17" s="240">
        <v>0</v>
      </c>
      <c r="J17" s="238">
        <v>0</v>
      </c>
      <c r="K17" s="52">
        <v>0</v>
      </c>
      <c r="L17" s="52" t="s">
        <v>64</v>
      </c>
      <c r="M17" s="238">
        <v>0</v>
      </c>
      <c r="N17" s="83" t="s">
        <v>64</v>
      </c>
      <c r="O17" s="902">
        <v>0</v>
      </c>
      <c r="P17" s="896">
        <v>0</v>
      </c>
      <c r="R17" s="54"/>
    </row>
    <row r="18" spans="1:19" ht="44.25" customHeight="1" x14ac:dyDescent="0.25">
      <c r="A18" s="496" t="s">
        <v>271</v>
      </c>
      <c r="B18" s="348">
        <v>0</v>
      </c>
      <c r="C18" s="348">
        <v>0</v>
      </c>
      <c r="D18" s="348">
        <v>0</v>
      </c>
      <c r="E18" s="348">
        <v>0</v>
      </c>
      <c r="F18" s="348">
        <v>0</v>
      </c>
      <c r="G18" s="348">
        <v>0</v>
      </c>
      <c r="H18" s="349">
        <v>0</v>
      </c>
      <c r="I18" s="350">
        <v>0</v>
      </c>
      <c r="J18" s="348">
        <v>0</v>
      </c>
      <c r="K18" s="349">
        <v>0</v>
      </c>
      <c r="L18" s="349" t="s">
        <v>64</v>
      </c>
      <c r="M18" s="348">
        <v>0</v>
      </c>
      <c r="N18" s="349" t="s">
        <v>64</v>
      </c>
      <c r="O18" s="904">
        <v>0</v>
      </c>
      <c r="P18" s="898">
        <v>0</v>
      </c>
      <c r="R18" s="54"/>
    </row>
    <row r="19" spans="1:19" ht="29.25" customHeight="1" thickBot="1" x14ac:dyDescent="0.3">
      <c r="A19" s="392" t="s">
        <v>262</v>
      </c>
      <c r="B19" s="393">
        <v>1508956.326322</v>
      </c>
      <c r="C19" s="393">
        <v>1508956.326322</v>
      </c>
      <c r="D19" s="393" t="e">
        <v>#REF!</v>
      </c>
      <c r="E19" s="393">
        <v>334067</v>
      </c>
      <c r="F19" s="393">
        <v>1174889.326322</v>
      </c>
      <c r="G19" s="393">
        <v>650076.63616188988</v>
      </c>
      <c r="H19" s="394">
        <v>0.55330882798719416</v>
      </c>
      <c r="I19" s="395">
        <v>524812.69016011013</v>
      </c>
      <c r="J19" s="393">
        <v>236999.10481242006</v>
      </c>
      <c r="K19" s="394">
        <v>0.20172036591254733</v>
      </c>
      <c r="L19" s="394">
        <v>0.14000000000000001</v>
      </c>
      <c r="M19" s="393">
        <v>2568.5429996399998</v>
      </c>
      <c r="N19" s="394">
        <v>0</v>
      </c>
      <c r="O19" s="905">
        <v>2.1861999612174904E-3</v>
      </c>
      <c r="P19" s="899" t="e">
        <v>#REF!</v>
      </c>
      <c r="S19" s="54"/>
    </row>
    <row r="20" spans="1:19" x14ac:dyDescent="0.25">
      <c r="A20" s="213" t="s">
        <v>516</v>
      </c>
      <c r="B20" s="213"/>
      <c r="C20" s="213"/>
      <c r="D20" s="648"/>
      <c r="E20" s="648"/>
      <c r="F20" s="213"/>
      <c r="G20" s="213"/>
      <c r="H20" s="213"/>
      <c r="I20" s="213"/>
      <c r="J20" s="648"/>
      <c r="K20" s="213"/>
      <c r="L20" s="213"/>
      <c r="M20" s="213"/>
      <c r="N20" s="213"/>
      <c r="O20" s="213"/>
      <c r="P20" s="506"/>
    </row>
    <row r="21" spans="1:19" s="117" customFormat="1" hidden="1" x14ac:dyDescent="0.25">
      <c r="B21" s="668">
        <v>1111333.5</v>
      </c>
      <c r="C21" s="668"/>
      <c r="D21" s="668"/>
      <c r="E21" s="668"/>
      <c r="F21" s="668"/>
      <c r="G21" s="668"/>
      <c r="H21" s="669"/>
      <c r="I21" s="669"/>
      <c r="J21" s="669"/>
      <c r="K21" s="669"/>
      <c r="L21" s="669"/>
      <c r="M21" s="669"/>
      <c r="N21" s="669"/>
      <c r="O21" s="668">
        <v>0</v>
      </c>
    </row>
    <row r="22" spans="1:19" s="117" customFormat="1" ht="27" hidden="1" customHeight="1" x14ac:dyDescent="0.25">
      <c r="B22" s="668"/>
      <c r="C22" s="668"/>
      <c r="D22" s="668"/>
      <c r="E22" s="668"/>
      <c r="F22" s="668"/>
      <c r="G22" s="669"/>
      <c r="H22" s="669"/>
      <c r="I22" s="669"/>
      <c r="J22" s="669"/>
      <c r="K22" s="669"/>
      <c r="L22" s="669"/>
      <c r="M22" s="669"/>
      <c r="N22" s="669"/>
      <c r="O22" s="669"/>
    </row>
    <row r="23" spans="1:19" s="117" customFormat="1" hidden="1" x14ac:dyDescent="0.25">
      <c r="A23" s="117" t="s">
        <v>328</v>
      </c>
      <c r="B23" s="670">
        <v>1508956.326322</v>
      </c>
      <c r="C23" s="670">
        <v>1508956.326322</v>
      </c>
      <c r="D23" s="670" t="e">
        <v>#REF!</v>
      </c>
      <c r="E23" s="670">
        <v>334067</v>
      </c>
      <c r="F23" s="670">
        <v>1174889.326322</v>
      </c>
      <c r="G23" s="670">
        <v>650076.63616188988</v>
      </c>
      <c r="H23" s="670"/>
      <c r="I23" s="670">
        <v>524812.69016011013</v>
      </c>
      <c r="J23" s="670">
        <v>236999.10481242006</v>
      </c>
      <c r="K23" s="670"/>
      <c r="L23" s="670"/>
      <c r="M23" s="670">
        <v>2568.5429996399998</v>
      </c>
      <c r="N23" s="670"/>
      <c r="O23" s="670"/>
      <c r="P23" s="670" t="e">
        <v>#REF!</v>
      </c>
    </row>
    <row r="24" spans="1:19" s="117" customFormat="1" hidden="1" x14ac:dyDescent="0.25">
      <c r="A24" s="117" t="s">
        <v>266</v>
      </c>
      <c r="B24" s="670">
        <v>1508956.326322</v>
      </c>
      <c r="C24" s="670">
        <v>1508956.326322</v>
      </c>
      <c r="D24" s="670" t="e">
        <v>#REF!</v>
      </c>
      <c r="E24" s="670">
        <v>334067</v>
      </c>
      <c r="F24" s="671">
        <v>1174889.326322</v>
      </c>
      <c r="G24" s="672">
        <v>650076.63616189</v>
      </c>
      <c r="H24" s="671"/>
      <c r="I24" s="671">
        <v>524812.69016010989</v>
      </c>
      <c r="J24" s="671">
        <v>236999.10481242006</v>
      </c>
      <c r="K24" s="671"/>
      <c r="L24" s="671"/>
      <c r="M24" s="671">
        <v>2568.5429996399998</v>
      </c>
      <c r="N24" s="671"/>
      <c r="O24" s="671"/>
      <c r="P24" s="670" t="e">
        <v>#REF!</v>
      </c>
    </row>
    <row r="25" spans="1:19" s="117" customFormat="1" hidden="1" x14ac:dyDescent="0.25">
      <c r="A25" s="117" t="s">
        <v>287</v>
      </c>
      <c r="B25" s="671">
        <v>0</v>
      </c>
      <c r="C25" s="673">
        <v>0</v>
      </c>
      <c r="D25" s="673" t="e">
        <v>#REF!</v>
      </c>
      <c r="E25" s="673">
        <v>0</v>
      </c>
      <c r="F25" s="673">
        <v>0</v>
      </c>
      <c r="G25" s="671">
        <v>0</v>
      </c>
      <c r="H25" s="671"/>
      <c r="I25" s="671">
        <v>0</v>
      </c>
      <c r="J25" s="673">
        <v>0</v>
      </c>
      <c r="K25" s="673"/>
      <c r="L25" s="673"/>
      <c r="M25" s="673">
        <v>0</v>
      </c>
      <c r="N25" s="673"/>
      <c r="O25" s="673">
        <v>0</v>
      </c>
      <c r="P25" s="117" t="e">
        <v>#REF!</v>
      </c>
    </row>
    <row r="26" spans="1:19" s="117" customFormat="1" hidden="1" x14ac:dyDescent="0.25">
      <c r="F26" s="670"/>
      <c r="G26" s="670"/>
    </row>
    <row r="27" spans="1:19" s="117" customFormat="1" ht="38.25" hidden="1" customHeight="1" x14ac:dyDescent="0.25">
      <c r="F27" s="670"/>
    </row>
    <row r="28" spans="1:19" s="117" customFormat="1" hidden="1" x14ac:dyDescent="0.25"/>
    <row r="29" spans="1:19" s="117" customFormat="1" hidden="1" x14ac:dyDescent="0.25">
      <c r="C29" s="674"/>
    </row>
    <row r="30" spans="1:19" s="117" customFormat="1" hidden="1" x14ac:dyDescent="0.25">
      <c r="C30" s="674"/>
    </row>
    <row r="31" spans="1:19" s="117" customFormat="1" hidden="1" x14ac:dyDescent="0.25">
      <c r="C31" s="674"/>
      <c r="J31" s="675">
        <v>236999104812.42007</v>
      </c>
      <c r="M31" s="675">
        <v>2568542999.6399999</v>
      </c>
    </row>
    <row r="32" spans="1:19" s="117" customFormat="1" hidden="1" x14ac:dyDescent="0.25">
      <c r="A32" s="117" t="s">
        <v>153</v>
      </c>
      <c r="B32" s="117" t="s">
        <v>92</v>
      </c>
      <c r="C32" s="117" t="s">
        <v>152</v>
      </c>
      <c r="G32" s="117" t="s">
        <v>24</v>
      </c>
      <c r="H32" s="117" t="s">
        <v>326</v>
      </c>
      <c r="I32" s="117" t="s">
        <v>154</v>
      </c>
    </row>
    <row r="33" spans="1:10" s="117" customFormat="1" hidden="1" x14ac:dyDescent="0.25">
      <c r="A33" s="117" t="s">
        <v>46</v>
      </c>
      <c r="B33" s="117">
        <v>858542.70000000019</v>
      </c>
      <c r="C33" s="676">
        <v>1111333.5</v>
      </c>
      <c r="D33" s="676"/>
      <c r="E33" s="676"/>
      <c r="F33" s="676"/>
      <c r="G33" s="117">
        <v>712393.97910011024</v>
      </c>
      <c r="H33" s="117">
        <v>0.84385143299512078</v>
      </c>
      <c r="I33" s="117">
        <v>131823.32177188981</v>
      </c>
    </row>
    <row r="34" spans="1:10" s="117" customFormat="1" hidden="1" x14ac:dyDescent="0.25">
      <c r="A34" s="117" t="s">
        <v>66</v>
      </c>
      <c r="B34" s="117">
        <v>593383.75031399983</v>
      </c>
      <c r="C34" s="676">
        <v>397622.82632200001</v>
      </c>
      <c r="D34" s="676"/>
      <c r="E34" s="676"/>
      <c r="F34" s="676"/>
      <c r="G34" s="117">
        <v>388310.18927268998</v>
      </c>
      <c r="H34" s="117">
        <v>0.71570724480033998</v>
      </c>
      <c r="I34" s="117">
        <v>154244.31481230981</v>
      </c>
    </row>
    <row r="35" spans="1:10" s="117" customFormat="1" hidden="1" x14ac:dyDescent="0.25">
      <c r="A35" s="677" t="s">
        <v>486</v>
      </c>
      <c r="B35" s="117">
        <v>1461.8549679099999</v>
      </c>
      <c r="C35" s="676">
        <v>0</v>
      </c>
      <c r="D35" s="676"/>
      <c r="E35" s="676"/>
      <c r="F35" s="676"/>
      <c r="G35" s="117">
        <v>1155.9016629100001</v>
      </c>
      <c r="H35" s="117">
        <v>0.7907088516192422</v>
      </c>
      <c r="I35" s="117">
        <v>305.95330499999977</v>
      </c>
    </row>
    <row r="36" spans="1:10" s="117" customFormat="1" ht="30" hidden="1" x14ac:dyDescent="0.25">
      <c r="A36" s="677" t="s">
        <v>485</v>
      </c>
      <c r="B36" s="117">
        <v>1453388.3052819101</v>
      </c>
      <c r="C36" s="676">
        <v>1508956.326322</v>
      </c>
      <c r="D36" s="676"/>
      <c r="E36" s="676"/>
      <c r="F36" s="676"/>
      <c r="G36" s="117">
        <v>1101860.07003571</v>
      </c>
      <c r="H36" s="117">
        <v>0.79371369665198144</v>
      </c>
      <c r="I36" s="117">
        <v>286373.58988919994</v>
      </c>
    </row>
    <row r="37" spans="1:10" s="117" customFormat="1" hidden="1" x14ac:dyDescent="0.25">
      <c r="J37" s="670">
        <v>-633126.30833887972</v>
      </c>
    </row>
    <row r="38" spans="1:10" s="117" customFormat="1" x14ac:dyDescent="0.25"/>
    <row r="39" spans="1:10" s="117" customFormat="1" x14ac:dyDescent="0.25">
      <c r="C39" s="678"/>
      <c r="F39" s="670"/>
    </row>
    <row r="40" spans="1:10" s="117" customFormat="1" x14ac:dyDescent="0.25"/>
    <row r="48" spans="1:10" ht="21.75" customHeight="1" x14ac:dyDescent="0.25"/>
    <row r="49" spans="2:10" ht="29.25" customHeight="1" x14ac:dyDescent="0.25"/>
    <row r="50" spans="2:10" ht="23.25" customHeight="1" x14ac:dyDescent="0.25">
      <c r="D50" t="e">
        <v>#REF!</v>
      </c>
      <c r="F50" s="228"/>
      <c r="G50" s="228"/>
      <c r="H50" s="228"/>
      <c r="I50" s="228"/>
      <c r="J50" s="228"/>
    </row>
    <row r="51" spans="2:10" ht="23.25" customHeight="1" x14ac:dyDescent="0.25">
      <c r="B51" s="54"/>
      <c r="F51" s="228"/>
      <c r="G51" s="228"/>
      <c r="H51" s="228"/>
      <c r="I51" s="228"/>
      <c r="J51" s="228"/>
    </row>
  </sheetData>
  <mergeCells count="5">
    <mergeCell ref="A3:O3"/>
    <mergeCell ref="A4:O4"/>
    <mergeCell ref="A6:P6"/>
    <mergeCell ref="A7:P7"/>
    <mergeCell ref="A5:P5"/>
  </mergeCells>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I293"/>
  <sheetViews>
    <sheetView topLeftCell="D1" zoomScale="70" zoomScaleNormal="70" workbookViewId="0">
      <selection activeCell="G6" sqref="G6"/>
    </sheetView>
  </sheetViews>
  <sheetFormatPr baseColWidth="10" defaultColWidth="9.140625" defaultRowHeight="15" x14ac:dyDescent="0.25"/>
  <cols>
    <col min="1" max="1" width="33.42578125" style="586" customWidth="1"/>
    <col min="2" max="2" width="28.85546875" style="710" customWidth="1"/>
    <col min="3" max="3" width="44.28515625" style="583" hidden="1" customWidth="1"/>
    <col min="4" max="4" width="42.7109375" style="590" customWidth="1"/>
    <col min="5" max="5" width="17.42578125" style="54" customWidth="1"/>
    <col min="6" max="6" width="18" customWidth="1"/>
    <col min="7" max="7" width="15.5703125" customWidth="1"/>
    <col min="8" max="8" width="22.5703125" style="995" hidden="1" customWidth="1"/>
    <col min="9" max="9" width="19.42578125" style="995" hidden="1" customWidth="1"/>
    <col min="10" max="10" width="12.140625" style="997" hidden="1" customWidth="1"/>
    <col min="11" max="11" width="19.7109375" style="995" hidden="1" customWidth="1"/>
    <col min="12" max="12" width="18.42578125" style="995" hidden="1" customWidth="1"/>
    <col min="13" max="13" width="17.7109375" style="597" customWidth="1"/>
    <col min="14" max="14" width="20.5703125" style="223" customWidth="1"/>
    <col min="15" max="15" width="15.85546875" style="117" customWidth="1"/>
    <col min="16" max="16" width="14.42578125" style="223" customWidth="1"/>
    <col min="17" max="17" width="9.28515625" style="117" hidden="1" customWidth="1"/>
    <col min="18" max="19" width="20.140625" customWidth="1"/>
  </cols>
  <sheetData>
    <row r="2" spans="1:18" ht="26.25" customHeight="1" x14ac:dyDescent="0.25">
      <c r="A2" s="1081" t="s">
        <v>192</v>
      </c>
      <c r="B2" s="1082"/>
      <c r="C2" s="1082"/>
      <c r="D2" s="1082"/>
      <c r="E2" s="1082"/>
      <c r="F2" s="1082"/>
      <c r="G2" s="1082"/>
      <c r="H2" s="1082"/>
      <c r="I2" s="1082"/>
      <c r="J2" s="1082"/>
      <c r="K2" s="1082"/>
      <c r="L2" s="1082"/>
      <c r="M2" s="1083"/>
      <c r="N2" s="1082"/>
      <c r="O2" s="1082"/>
      <c r="P2" s="1082"/>
      <c r="Q2" s="1082"/>
    </row>
    <row r="3" spans="1:18" ht="21.75" customHeight="1" x14ac:dyDescent="0.25">
      <c r="A3" s="528"/>
      <c r="B3" s="712"/>
      <c r="C3" s="501"/>
      <c r="D3" s="587"/>
      <c r="E3" s="545"/>
      <c r="F3" s="544"/>
      <c r="G3" s="544"/>
      <c r="H3" s="923"/>
      <c r="I3" s="923"/>
      <c r="J3" s="923"/>
      <c r="K3" s="923"/>
      <c r="L3" s="923"/>
      <c r="M3" s="594"/>
      <c r="N3" s="544"/>
      <c r="O3" s="546"/>
      <c r="P3" s="544"/>
      <c r="Q3" s="546"/>
    </row>
    <row r="4" spans="1:18" ht="29.25" customHeight="1" x14ac:dyDescent="0.25">
      <c r="A4" s="1084" t="s">
        <v>517</v>
      </c>
      <c r="B4" s="1085"/>
      <c r="C4" s="1085"/>
      <c r="D4" s="1085"/>
      <c r="E4" s="1085"/>
      <c r="F4" s="1085"/>
      <c r="G4" s="1085"/>
      <c r="H4" s="1085"/>
      <c r="I4" s="1085"/>
      <c r="J4" s="1085"/>
      <c r="K4" s="1085"/>
      <c r="L4" s="1085"/>
      <c r="M4" s="1086"/>
      <c r="N4" s="1085"/>
      <c r="O4" s="1085"/>
      <c r="P4" s="1085"/>
      <c r="Q4" s="1085"/>
    </row>
    <row r="5" spans="1:18" ht="14.25" customHeight="1" thickBot="1" x14ac:dyDescent="0.3">
      <c r="A5" s="1087"/>
      <c r="B5" s="1088"/>
      <c r="C5" s="1088"/>
      <c r="D5" s="1088"/>
      <c r="E5" s="1088"/>
      <c r="F5" s="1088"/>
      <c r="G5" s="1088"/>
      <c r="H5" s="1088"/>
      <c r="I5" s="1088"/>
      <c r="J5" s="1088"/>
      <c r="K5" s="1088"/>
      <c r="L5" s="1088"/>
      <c r="M5" s="1089"/>
      <c r="N5" s="1088"/>
      <c r="O5" s="1088"/>
      <c r="P5" s="1088"/>
      <c r="Q5" s="1088"/>
    </row>
    <row r="6" spans="1:18" s="223" customFormat="1" ht="68.25" customHeight="1" thickBot="1" x14ac:dyDescent="0.3">
      <c r="A6" s="498" t="s">
        <v>6</v>
      </c>
      <c r="B6" s="517" t="s">
        <v>7</v>
      </c>
      <c r="C6" s="497" t="s">
        <v>447</v>
      </c>
      <c r="D6" s="499" t="s">
        <v>153</v>
      </c>
      <c r="E6" s="515" t="s">
        <v>92</v>
      </c>
      <c r="F6" s="499" t="s">
        <v>152</v>
      </c>
      <c r="G6" s="499" t="s">
        <v>95</v>
      </c>
      <c r="H6" s="924" t="s">
        <v>349</v>
      </c>
      <c r="I6" s="924" t="s">
        <v>24</v>
      </c>
      <c r="J6" s="925" t="s">
        <v>326</v>
      </c>
      <c r="K6" s="924" t="s">
        <v>157</v>
      </c>
      <c r="L6" s="924" t="s">
        <v>154</v>
      </c>
      <c r="M6" s="499" t="s">
        <v>25</v>
      </c>
      <c r="N6" s="499" t="s">
        <v>40</v>
      </c>
      <c r="O6" s="499" t="s">
        <v>77</v>
      </c>
      <c r="P6" s="518" t="s">
        <v>256</v>
      </c>
      <c r="Q6" s="499" t="s">
        <v>28</v>
      </c>
      <c r="R6" s="708"/>
    </row>
    <row r="7" spans="1:18" ht="69.75" customHeight="1" x14ac:dyDescent="0.25">
      <c r="A7" s="1090" t="s">
        <v>289</v>
      </c>
      <c r="B7" s="871" t="s">
        <v>129</v>
      </c>
      <c r="C7" s="572" t="s">
        <v>277</v>
      </c>
      <c r="D7" s="50" t="s">
        <v>277</v>
      </c>
      <c r="E7" s="716">
        <v>29017.5</v>
      </c>
      <c r="F7" s="717">
        <v>29017.5</v>
      </c>
      <c r="G7" s="717">
        <v>0</v>
      </c>
      <c r="H7" s="926">
        <v>29017.5</v>
      </c>
      <c r="I7" s="926">
        <v>22510.040489799998</v>
      </c>
      <c r="J7" s="927">
        <v>0.77574017368139914</v>
      </c>
      <c r="K7" s="926">
        <v>22510.040489799998</v>
      </c>
      <c r="L7" s="928">
        <v>6507.4595102000021</v>
      </c>
      <c r="M7" s="716">
        <v>0</v>
      </c>
      <c r="N7" s="719">
        <v>0</v>
      </c>
      <c r="O7" s="717">
        <v>0</v>
      </c>
      <c r="P7" s="719">
        <v>0</v>
      </c>
      <c r="Q7" s="649" t="e">
        <v>#REF!</v>
      </c>
    </row>
    <row r="8" spans="1:18" ht="74.25" customHeight="1" x14ac:dyDescent="0.25">
      <c r="A8" s="1091"/>
      <c r="B8" s="872" t="s">
        <v>126</v>
      </c>
      <c r="C8" s="573" t="s">
        <v>276</v>
      </c>
      <c r="D8" s="312" t="s">
        <v>276</v>
      </c>
      <c r="E8" s="720">
        <v>10400.034</v>
      </c>
      <c r="F8" s="720">
        <v>10400.034</v>
      </c>
      <c r="G8" s="718">
        <v>0</v>
      </c>
      <c r="H8" s="926">
        <v>10400.034</v>
      </c>
      <c r="I8" s="926">
        <v>10200.034001</v>
      </c>
      <c r="J8" s="927">
        <v>0.98076929373500132</v>
      </c>
      <c r="K8" s="926">
        <v>10200.034001</v>
      </c>
      <c r="L8" s="926">
        <v>199.99999899999966</v>
      </c>
      <c r="M8" s="717">
        <v>0</v>
      </c>
      <c r="N8" s="719">
        <v>0</v>
      </c>
      <c r="O8" s="716">
        <v>0</v>
      </c>
      <c r="P8" s="719">
        <v>0</v>
      </c>
      <c r="Q8" s="547">
        <v>0</v>
      </c>
    </row>
    <row r="9" spans="1:18" ht="24.75" customHeight="1" x14ac:dyDescent="0.25">
      <c r="A9" s="1091"/>
      <c r="B9" s="1034" t="s">
        <v>44</v>
      </c>
      <c r="C9" s="1035"/>
      <c r="D9" s="1036"/>
      <c r="E9" s="722">
        <v>39417.534</v>
      </c>
      <c r="F9" s="723">
        <v>39417.534</v>
      </c>
      <c r="G9" s="723">
        <v>0</v>
      </c>
      <c r="H9" s="929">
        <v>39417.534</v>
      </c>
      <c r="I9" s="929">
        <v>32710.074490799998</v>
      </c>
      <c r="J9" s="930">
        <v>0.82983563839381724</v>
      </c>
      <c r="K9" s="929">
        <v>32710.074490799998</v>
      </c>
      <c r="L9" s="931">
        <v>6707.4595092000018</v>
      </c>
      <c r="M9" s="722">
        <v>0</v>
      </c>
      <c r="N9" s="724">
        <v>0</v>
      </c>
      <c r="O9" s="723">
        <v>0</v>
      </c>
      <c r="P9" s="724">
        <v>0</v>
      </c>
      <c r="Q9" s="548" t="e">
        <v>#REF!</v>
      </c>
    </row>
    <row r="10" spans="1:18" ht="94.5" customHeight="1" x14ac:dyDescent="0.25">
      <c r="A10" s="1091"/>
      <c r="B10" s="872" t="s">
        <v>499</v>
      </c>
      <c r="C10" s="572" t="s">
        <v>491</v>
      </c>
      <c r="D10" s="706" t="s">
        <v>501</v>
      </c>
      <c r="E10" s="716">
        <v>18000</v>
      </c>
      <c r="F10" s="717">
        <v>18000</v>
      </c>
      <c r="G10" s="717">
        <v>0</v>
      </c>
      <c r="H10" s="926">
        <v>18000</v>
      </c>
      <c r="I10" s="926">
        <v>0</v>
      </c>
      <c r="J10" s="927">
        <v>0</v>
      </c>
      <c r="K10" s="926">
        <v>0</v>
      </c>
      <c r="L10" s="928">
        <v>18000</v>
      </c>
      <c r="M10" s="716">
        <v>0</v>
      </c>
      <c r="N10" s="725">
        <v>0</v>
      </c>
      <c r="O10" s="717">
        <v>0</v>
      </c>
      <c r="P10" s="725">
        <v>0</v>
      </c>
      <c r="Q10" s="547" t="e">
        <v>#REF!</v>
      </c>
    </row>
    <row r="11" spans="1:18" ht="149.25" customHeight="1" x14ac:dyDescent="0.25">
      <c r="A11" s="1091"/>
      <c r="B11" s="873" t="s">
        <v>493</v>
      </c>
      <c r="C11" s="572" t="s">
        <v>494</v>
      </c>
      <c r="D11" s="706" t="s">
        <v>502</v>
      </c>
      <c r="E11" s="716">
        <v>5000</v>
      </c>
      <c r="F11" s="717">
        <v>5000</v>
      </c>
      <c r="G11" s="717">
        <v>0</v>
      </c>
      <c r="H11" s="926">
        <v>5000</v>
      </c>
      <c r="I11" s="926">
        <v>0</v>
      </c>
      <c r="J11" s="927">
        <v>0</v>
      </c>
      <c r="K11" s="926">
        <v>0</v>
      </c>
      <c r="L11" s="928">
        <v>5000</v>
      </c>
      <c r="M11" s="716">
        <v>0</v>
      </c>
      <c r="N11" s="725">
        <v>0</v>
      </c>
      <c r="O11" s="717">
        <v>0</v>
      </c>
      <c r="P11" s="725">
        <v>0</v>
      </c>
      <c r="Q11" s="700"/>
    </row>
    <row r="12" spans="1:18" ht="125.25" customHeight="1" x14ac:dyDescent="0.25">
      <c r="A12" s="1091"/>
      <c r="B12" s="873" t="s">
        <v>497</v>
      </c>
      <c r="C12" s="572" t="s">
        <v>498</v>
      </c>
      <c r="D12" s="706" t="s">
        <v>503</v>
      </c>
      <c r="E12" s="716">
        <v>1000</v>
      </c>
      <c r="F12" s="717">
        <v>1000</v>
      </c>
      <c r="G12" s="717">
        <v>0</v>
      </c>
      <c r="H12" s="926">
        <v>1000</v>
      </c>
      <c r="I12" s="926">
        <v>0</v>
      </c>
      <c r="J12" s="927">
        <v>0</v>
      </c>
      <c r="K12" s="926">
        <v>0</v>
      </c>
      <c r="L12" s="928">
        <v>1000</v>
      </c>
      <c r="M12" s="716">
        <v>0</v>
      </c>
      <c r="N12" s="725">
        <v>0</v>
      </c>
      <c r="O12" s="717">
        <v>0</v>
      </c>
      <c r="P12" s="725">
        <v>0</v>
      </c>
      <c r="Q12" s="700"/>
    </row>
    <row r="13" spans="1:18" ht="95.25" customHeight="1" x14ac:dyDescent="0.25">
      <c r="A13" s="1091"/>
      <c r="B13" s="873" t="s">
        <v>490</v>
      </c>
      <c r="C13" s="572" t="s">
        <v>491</v>
      </c>
      <c r="D13" s="706" t="s">
        <v>504</v>
      </c>
      <c r="E13" s="716">
        <v>2000</v>
      </c>
      <c r="F13" s="717">
        <v>2000</v>
      </c>
      <c r="G13" s="717">
        <v>0</v>
      </c>
      <c r="H13" s="926">
        <v>2000</v>
      </c>
      <c r="I13" s="926">
        <v>0</v>
      </c>
      <c r="J13" s="927">
        <v>0</v>
      </c>
      <c r="K13" s="926">
        <v>0</v>
      </c>
      <c r="L13" s="928">
        <v>2000</v>
      </c>
      <c r="M13" s="716">
        <v>0</v>
      </c>
      <c r="N13" s="725">
        <v>0</v>
      </c>
      <c r="O13" s="717">
        <v>0</v>
      </c>
      <c r="P13" s="725">
        <v>0</v>
      </c>
      <c r="Q13" s="700"/>
    </row>
    <row r="14" spans="1:18" ht="19.5" x14ac:dyDescent="0.25">
      <c r="A14" s="1091"/>
      <c r="B14" s="1040" t="s">
        <v>79</v>
      </c>
      <c r="C14" s="1041"/>
      <c r="D14" s="1042"/>
      <c r="E14" s="722">
        <v>26000</v>
      </c>
      <c r="F14" s="723">
        <v>26000</v>
      </c>
      <c r="G14" s="723">
        <v>0</v>
      </c>
      <c r="H14" s="929">
        <v>26000</v>
      </c>
      <c r="I14" s="929">
        <v>0</v>
      </c>
      <c r="J14" s="930">
        <v>0</v>
      </c>
      <c r="K14" s="929">
        <v>0</v>
      </c>
      <c r="L14" s="931">
        <v>26000</v>
      </c>
      <c r="M14" s="722">
        <v>0</v>
      </c>
      <c r="N14" s="724">
        <v>0</v>
      </c>
      <c r="O14" s="723">
        <v>0</v>
      </c>
      <c r="P14" s="724">
        <v>0</v>
      </c>
      <c r="Q14" s="617" t="e">
        <v>#REF!</v>
      </c>
    </row>
    <row r="15" spans="1:18" ht="24" customHeight="1" x14ac:dyDescent="0.25">
      <c r="A15" s="1091"/>
      <c r="B15" s="1037" t="s">
        <v>246</v>
      </c>
      <c r="C15" s="1038"/>
      <c r="D15" s="1039"/>
      <c r="E15" s="722">
        <v>65417.534</v>
      </c>
      <c r="F15" s="723">
        <v>65417.534</v>
      </c>
      <c r="G15" s="723">
        <v>0</v>
      </c>
      <c r="H15" s="929">
        <v>65417.534</v>
      </c>
      <c r="I15" s="929">
        <v>32710.074490799998</v>
      </c>
      <c r="J15" s="930">
        <v>0.50001998685551186</v>
      </c>
      <c r="K15" s="929">
        <v>32710.074490799998</v>
      </c>
      <c r="L15" s="931">
        <v>32707.459509200002</v>
      </c>
      <c r="M15" s="722">
        <v>0</v>
      </c>
      <c r="N15" s="724">
        <v>0</v>
      </c>
      <c r="O15" s="723">
        <v>0</v>
      </c>
      <c r="P15" s="724">
        <v>0</v>
      </c>
      <c r="Q15" s="617" t="e">
        <v>#REF!</v>
      </c>
    </row>
    <row r="16" spans="1:18" ht="30.75" customHeight="1" x14ac:dyDescent="0.25">
      <c r="A16" s="1091"/>
      <c r="B16" s="1043" t="s">
        <v>240</v>
      </c>
      <c r="C16" s="1044"/>
      <c r="D16" s="1045"/>
      <c r="E16" s="726">
        <v>0</v>
      </c>
      <c r="F16" s="727">
        <v>0</v>
      </c>
      <c r="G16" s="727">
        <v>0</v>
      </c>
      <c r="H16" s="929">
        <v>0</v>
      </c>
      <c r="I16" s="929">
        <v>0</v>
      </c>
      <c r="J16" s="930">
        <v>0</v>
      </c>
      <c r="K16" s="929">
        <v>0</v>
      </c>
      <c r="L16" s="931">
        <v>0</v>
      </c>
      <c r="M16" s="726">
        <v>0</v>
      </c>
      <c r="N16" s="728">
        <v>0</v>
      </c>
      <c r="O16" s="723">
        <v>0</v>
      </c>
      <c r="P16" s="724">
        <v>0</v>
      </c>
      <c r="Q16" s="617">
        <v>0</v>
      </c>
    </row>
    <row r="17" spans="1:18" ht="40.5" customHeight="1" thickBot="1" x14ac:dyDescent="0.3">
      <c r="A17" s="1092"/>
      <c r="B17" s="1069" t="s">
        <v>67</v>
      </c>
      <c r="C17" s="1070"/>
      <c r="D17" s="1071"/>
      <c r="E17" s="729">
        <v>65417.534</v>
      </c>
      <c r="F17" s="730">
        <v>65417.534</v>
      </c>
      <c r="G17" s="730">
        <v>0</v>
      </c>
      <c r="H17" s="932">
        <v>65417.534</v>
      </c>
      <c r="I17" s="932">
        <v>32710.074490799998</v>
      </c>
      <c r="J17" s="933">
        <v>0.50001998685551186</v>
      </c>
      <c r="K17" s="932">
        <v>32710.074490799998</v>
      </c>
      <c r="L17" s="934">
        <v>32707.459509200002</v>
      </c>
      <c r="M17" s="729">
        <v>0</v>
      </c>
      <c r="N17" s="731">
        <v>0</v>
      </c>
      <c r="O17" s="730">
        <v>0</v>
      </c>
      <c r="P17" s="731">
        <v>0</v>
      </c>
      <c r="Q17" s="549" t="e">
        <v>#REF!</v>
      </c>
    </row>
    <row r="18" spans="1:18" ht="21" customHeight="1" thickBot="1" x14ac:dyDescent="0.3">
      <c r="A18" s="1052" t="s">
        <v>516</v>
      </c>
      <c r="B18" s="1052"/>
      <c r="C18" s="1052"/>
      <c r="D18" s="1052"/>
      <c r="E18" s="1052"/>
      <c r="F18" s="1052"/>
      <c r="G18" s="1052"/>
      <c r="H18" s="1052"/>
      <c r="I18" s="1052"/>
      <c r="J18" s="1052"/>
      <c r="K18" s="1052"/>
      <c r="L18" s="1052"/>
      <c r="M18" s="1052"/>
      <c r="N18" s="1052"/>
      <c r="O18" s="1052"/>
      <c r="P18" s="1052"/>
    </row>
    <row r="19" spans="1:18" s="223" customFormat="1" ht="68.25" customHeight="1" x14ac:dyDescent="0.25">
      <c r="A19" s="498" t="s">
        <v>6</v>
      </c>
      <c r="B19" s="517" t="s">
        <v>7</v>
      </c>
      <c r="C19" s="497" t="s">
        <v>447</v>
      </c>
      <c r="D19" s="499" t="s">
        <v>153</v>
      </c>
      <c r="E19" s="515" t="s">
        <v>92</v>
      </c>
      <c r="F19" s="499" t="s">
        <v>152</v>
      </c>
      <c r="G19" s="499" t="s">
        <v>484</v>
      </c>
      <c r="H19" s="924" t="s">
        <v>349</v>
      </c>
      <c r="I19" s="924" t="s">
        <v>24</v>
      </c>
      <c r="J19" s="925" t="s">
        <v>326</v>
      </c>
      <c r="K19" s="924" t="s">
        <v>157</v>
      </c>
      <c r="L19" s="924" t="s">
        <v>154</v>
      </c>
      <c r="M19" s="515" t="s">
        <v>25</v>
      </c>
      <c r="N19" s="499" t="s">
        <v>40</v>
      </c>
      <c r="O19" s="515" t="s">
        <v>77</v>
      </c>
      <c r="P19" s="612" t="s">
        <v>256</v>
      </c>
      <c r="Q19" s="515" t="s">
        <v>28</v>
      </c>
      <c r="R19" s="708"/>
    </row>
    <row r="20" spans="1:18" ht="30" x14ac:dyDescent="0.25">
      <c r="A20" s="1066" t="s">
        <v>290</v>
      </c>
      <c r="B20" s="874" t="s">
        <v>113</v>
      </c>
      <c r="C20" s="576" t="s">
        <v>114</v>
      </c>
      <c r="D20" s="315" t="s">
        <v>114</v>
      </c>
      <c r="E20" s="732">
        <v>7221.5</v>
      </c>
      <c r="F20" s="733">
        <v>7221.5</v>
      </c>
      <c r="G20" s="733">
        <v>0</v>
      </c>
      <c r="H20" s="935">
        <v>7221.5</v>
      </c>
      <c r="I20" s="926">
        <v>0</v>
      </c>
      <c r="J20" s="936">
        <v>0</v>
      </c>
      <c r="K20" s="935">
        <v>0</v>
      </c>
      <c r="L20" s="937">
        <v>7221.5</v>
      </c>
      <c r="M20" s="732">
        <v>0</v>
      </c>
      <c r="N20" s="721">
        <v>0</v>
      </c>
      <c r="O20" s="732">
        <v>0</v>
      </c>
      <c r="P20" s="721">
        <v>0</v>
      </c>
      <c r="Q20" s="652" t="e">
        <v>#REF!</v>
      </c>
    </row>
    <row r="21" spans="1:18" ht="72.75" customHeight="1" x14ac:dyDescent="0.25">
      <c r="A21" s="1067"/>
      <c r="B21" s="872" t="s">
        <v>130</v>
      </c>
      <c r="C21" s="573" t="s">
        <v>278</v>
      </c>
      <c r="D21" s="312" t="s">
        <v>278</v>
      </c>
      <c r="E21" s="720">
        <v>87055.3</v>
      </c>
      <c r="F21" s="718">
        <v>87055.3</v>
      </c>
      <c r="G21" s="718">
        <v>0</v>
      </c>
      <c r="H21" s="926">
        <v>87055.3</v>
      </c>
      <c r="I21" s="926">
        <v>56208.511708999999</v>
      </c>
      <c r="J21" s="927">
        <v>0.64566444213046181</v>
      </c>
      <c r="K21" s="926">
        <v>53765.546324999996</v>
      </c>
      <c r="L21" s="928">
        <v>30846.788291000004</v>
      </c>
      <c r="M21" s="720">
        <v>2442.9653840000001</v>
      </c>
      <c r="N21" s="721">
        <v>2.806222463192936E-2</v>
      </c>
      <c r="O21" s="720">
        <v>0</v>
      </c>
      <c r="P21" s="721">
        <v>0</v>
      </c>
      <c r="Q21" s="650" t="e">
        <v>#REF!</v>
      </c>
    </row>
    <row r="22" spans="1:18" ht="72.75" customHeight="1" x14ac:dyDescent="0.25">
      <c r="A22" s="1067"/>
      <c r="B22" s="872" t="s">
        <v>131</v>
      </c>
      <c r="C22" s="573" t="s">
        <v>279</v>
      </c>
      <c r="D22" s="312" t="s">
        <v>279</v>
      </c>
      <c r="E22" s="720">
        <v>9418.6</v>
      </c>
      <c r="F22" s="718">
        <v>9418.6</v>
      </c>
      <c r="G22" s="718">
        <v>0</v>
      </c>
      <c r="H22" s="926">
        <v>9418.6</v>
      </c>
      <c r="I22" s="926">
        <v>0</v>
      </c>
      <c r="J22" s="927">
        <v>0</v>
      </c>
      <c r="K22" s="926">
        <v>0</v>
      </c>
      <c r="L22" s="928">
        <v>9418.6</v>
      </c>
      <c r="M22" s="720">
        <v>0</v>
      </c>
      <c r="N22" s="721">
        <v>0</v>
      </c>
      <c r="O22" s="720">
        <v>0</v>
      </c>
      <c r="P22" s="721">
        <v>0</v>
      </c>
      <c r="Q22" s="651" t="e">
        <v>#REF!</v>
      </c>
    </row>
    <row r="23" spans="1:18" s="217" customFormat="1" ht="69.75" customHeight="1" x14ac:dyDescent="0.25">
      <c r="A23" s="1067"/>
      <c r="B23" s="907" t="s">
        <v>126</v>
      </c>
      <c r="C23" s="573" t="s">
        <v>276</v>
      </c>
      <c r="D23" s="312" t="s">
        <v>276</v>
      </c>
      <c r="E23" s="720">
        <v>14368.420725</v>
      </c>
      <c r="F23" s="718">
        <v>14368.420725</v>
      </c>
      <c r="G23" s="718">
        <v>0</v>
      </c>
      <c r="H23" s="926">
        <v>14368.420725</v>
      </c>
      <c r="I23" s="926">
        <v>0</v>
      </c>
      <c r="J23" s="927">
        <v>0</v>
      </c>
      <c r="K23" s="926">
        <v>0</v>
      </c>
      <c r="L23" s="928">
        <v>14368.420725</v>
      </c>
      <c r="M23" s="720">
        <v>0</v>
      </c>
      <c r="N23" s="721">
        <v>0</v>
      </c>
      <c r="O23" s="720">
        <v>0</v>
      </c>
      <c r="P23" s="721">
        <v>0</v>
      </c>
      <c r="Q23" s="679">
        <v>0</v>
      </c>
    </row>
    <row r="24" spans="1:18" ht="37.5" customHeight="1" x14ac:dyDescent="0.25">
      <c r="A24" s="1067"/>
      <c r="B24" s="1034" t="s">
        <v>44</v>
      </c>
      <c r="C24" s="1035"/>
      <c r="D24" s="1036"/>
      <c r="E24" s="722">
        <v>118063.82072500001</v>
      </c>
      <c r="F24" s="723">
        <v>118063.82072500001</v>
      </c>
      <c r="G24" s="723">
        <v>0</v>
      </c>
      <c r="H24" s="929">
        <v>118063.82072500001</v>
      </c>
      <c r="I24" s="929">
        <v>56208.511708999999</v>
      </c>
      <c r="J24" s="930">
        <v>0.47608582683363765</v>
      </c>
      <c r="K24" s="929">
        <v>53765.546324999996</v>
      </c>
      <c r="L24" s="931">
        <v>61855.309015999999</v>
      </c>
      <c r="M24" s="722">
        <v>2442.9653840000001</v>
      </c>
      <c r="N24" s="724">
        <v>2.0691905183132044E-2</v>
      </c>
      <c r="O24" s="722">
        <v>0</v>
      </c>
      <c r="P24" s="724">
        <v>0</v>
      </c>
      <c r="Q24" s="619" t="e">
        <v>#REF!</v>
      </c>
    </row>
    <row r="25" spans="1:18" s="217" customFormat="1" ht="60" x14ac:dyDescent="0.25">
      <c r="A25" s="1067"/>
      <c r="B25" s="831" t="s">
        <v>386</v>
      </c>
      <c r="C25" s="832" t="s">
        <v>387</v>
      </c>
      <c r="D25" s="833" t="s">
        <v>453</v>
      </c>
      <c r="E25" s="720">
        <v>48500</v>
      </c>
      <c r="F25" s="718">
        <v>48500</v>
      </c>
      <c r="G25" s="718">
        <v>0</v>
      </c>
      <c r="H25" s="926">
        <v>48500</v>
      </c>
      <c r="I25" s="926">
        <v>0</v>
      </c>
      <c r="J25" s="927">
        <v>0</v>
      </c>
      <c r="K25" s="926">
        <v>0</v>
      </c>
      <c r="L25" s="928">
        <v>48500</v>
      </c>
      <c r="M25" s="720">
        <v>0</v>
      </c>
      <c r="N25" s="721">
        <v>0</v>
      </c>
      <c r="O25" s="720">
        <v>0</v>
      </c>
      <c r="P25" s="721">
        <v>0</v>
      </c>
      <c r="Q25" s="679" t="e">
        <v>#REF!</v>
      </c>
    </row>
    <row r="26" spans="1:18" ht="90.75" customHeight="1" x14ac:dyDescent="0.25">
      <c r="A26" s="1067"/>
      <c r="B26" s="831" t="s">
        <v>388</v>
      </c>
      <c r="C26" s="834" t="s">
        <v>387</v>
      </c>
      <c r="D26" s="835" t="s">
        <v>454</v>
      </c>
      <c r="E26" s="716">
        <v>50000</v>
      </c>
      <c r="F26" s="717">
        <v>50000</v>
      </c>
      <c r="G26" s="717">
        <v>0</v>
      </c>
      <c r="H26" s="926">
        <v>50000</v>
      </c>
      <c r="I26" s="926">
        <v>0</v>
      </c>
      <c r="J26" s="927">
        <v>0</v>
      </c>
      <c r="K26" s="926">
        <v>0</v>
      </c>
      <c r="L26" s="928">
        <v>50000</v>
      </c>
      <c r="M26" s="716">
        <v>0</v>
      </c>
      <c r="N26" s="719">
        <v>0</v>
      </c>
      <c r="O26" s="716">
        <v>0</v>
      </c>
      <c r="P26" s="719">
        <v>0</v>
      </c>
      <c r="Q26" s="618" t="e">
        <v>#REF!</v>
      </c>
    </row>
    <row r="27" spans="1:18" ht="75" customHeight="1" x14ac:dyDescent="0.25">
      <c r="A27" s="1067"/>
      <c r="B27" s="831" t="s">
        <v>389</v>
      </c>
      <c r="C27" s="834" t="s">
        <v>387</v>
      </c>
      <c r="D27" s="835" t="s">
        <v>455</v>
      </c>
      <c r="E27" s="716">
        <v>722</v>
      </c>
      <c r="F27" s="717">
        <v>722</v>
      </c>
      <c r="G27" s="717">
        <v>0</v>
      </c>
      <c r="H27" s="926">
        <v>722</v>
      </c>
      <c r="I27" s="926">
        <v>0</v>
      </c>
      <c r="J27" s="927">
        <v>0</v>
      </c>
      <c r="K27" s="926">
        <v>0</v>
      </c>
      <c r="L27" s="928">
        <v>722</v>
      </c>
      <c r="M27" s="716">
        <v>0</v>
      </c>
      <c r="N27" s="719">
        <v>0</v>
      </c>
      <c r="O27" s="716">
        <v>0</v>
      </c>
      <c r="P27" s="719">
        <v>0</v>
      </c>
      <c r="Q27" s="618" t="e">
        <v>#REF!</v>
      </c>
    </row>
    <row r="28" spans="1:18" ht="59.25" customHeight="1" x14ac:dyDescent="0.25">
      <c r="A28" s="1067"/>
      <c r="B28" s="831" t="s">
        <v>390</v>
      </c>
      <c r="C28" s="834" t="s">
        <v>387</v>
      </c>
      <c r="D28" s="835" t="s">
        <v>456</v>
      </c>
      <c r="E28" s="716">
        <v>28000</v>
      </c>
      <c r="F28" s="717">
        <v>28000</v>
      </c>
      <c r="G28" s="717">
        <v>0</v>
      </c>
      <c r="H28" s="926">
        <v>28000</v>
      </c>
      <c r="I28" s="926">
        <v>0</v>
      </c>
      <c r="J28" s="927">
        <v>0</v>
      </c>
      <c r="K28" s="926">
        <v>0</v>
      </c>
      <c r="L28" s="928">
        <v>28000</v>
      </c>
      <c r="M28" s="716">
        <v>0</v>
      </c>
      <c r="N28" s="719">
        <v>0</v>
      </c>
      <c r="O28" s="716">
        <v>0</v>
      </c>
      <c r="P28" s="719">
        <v>0</v>
      </c>
      <c r="Q28" s="618" t="e">
        <v>#REF!</v>
      </c>
    </row>
    <row r="29" spans="1:18" ht="59.25" customHeight="1" x14ac:dyDescent="0.25">
      <c r="A29" s="1067"/>
      <c r="B29" s="836" t="s">
        <v>492</v>
      </c>
      <c r="C29" s="837" t="s">
        <v>401</v>
      </c>
      <c r="D29" s="838" t="s">
        <v>507</v>
      </c>
      <c r="E29" s="716">
        <v>1000</v>
      </c>
      <c r="F29" s="717">
        <v>1000</v>
      </c>
      <c r="G29" s="717">
        <v>0</v>
      </c>
      <c r="H29" s="926">
        <v>1000</v>
      </c>
      <c r="I29" s="926">
        <v>0</v>
      </c>
      <c r="J29" s="927">
        <v>0</v>
      </c>
      <c r="K29" s="926">
        <v>0</v>
      </c>
      <c r="L29" s="928">
        <v>1000</v>
      </c>
      <c r="M29" s="716">
        <v>0</v>
      </c>
      <c r="N29" s="719">
        <v>0</v>
      </c>
      <c r="O29" s="716">
        <v>0</v>
      </c>
      <c r="P29" s="719">
        <v>0</v>
      </c>
      <c r="Q29" s="618"/>
    </row>
    <row r="30" spans="1:18" ht="59.25" customHeight="1" x14ac:dyDescent="0.25">
      <c r="A30" s="1067"/>
      <c r="B30" s="831" t="s">
        <v>500</v>
      </c>
      <c r="C30" s="839" t="s">
        <v>494</v>
      </c>
      <c r="D30" s="838" t="s">
        <v>508</v>
      </c>
      <c r="E30" s="716">
        <v>1000</v>
      </c>
      <c r="F30" s="717">
        <v>1000</v>
      </c>
      <c r="G30" s="717">
        <v>0</v>
      </c>
      <c r="H30" s="926">
        <v>1000</v>
      </c>
      <c r="I30" s="926">
        <v>0</v>
      </c>
      <c r="J30" s="927">
        <v>0</v>
      </c>
      <c r="K30" s="926">
        <v>0</v>
      </c>
      <c r="L30" s="928">
        <v>1000</v>
      </c>
      <c r="M30" s="716">
        <v>0</v>
      </c>
      <c r="N30" s="719">
        <v>0</v>
      </c>
      <c r="O30" s="716">
        <v>0</v>
      </c>
      <c r="P30" s="719">
        <v>0</v>
      </c>
      <c r="Q30" s="618"/>
    </row>
    <row r="31" spans="1:18" ht="24.75" customHeight="1" x14ac:dyDescent="0.25">
      <c r="A31" s="1067"/>
      <c r="B31" s="1073" t="s">
        <v>79</v>
      </c>
      <c r="C31" s="1074"/>
      <c r="D31" s="1075"/>
      <c r="E31" s="735">
        <v>129222</v>
      </c>
      <c r="F31" s="736">
        <v>129222</v>
      </c>
      <c r="G31" s="736">
        <v>0</v>
      </c>
      <c r="H31" s="929">
        <v>129222</v>
      </c>
      <c r="I31" s="929">
        <v>0</v>
      </c>
      <c r="J31" s="930">
        <v>0</v>
      </c>
      <c r="K31" s="929">
        <v>0</v>
      </c>
      <c r="L31" s="929">
        <v>129222</v>
      </c>
      <c r="M31" s="735">
        <v>0</v>
      </c>
      <c r="N31" s="737">
        <v>0</v>
      </c>
      <c r="O31" s="735">
        <v>0</v>
      </c>
      <c r="P31" s="737">
        <v>0</v>
      </c>
      <c r="Q31" s="620" t="e">
        <v>#REF!</v>
      </c>
    </row>
    <row r="32" spans="1:18" ht="24.75" customHeight="1" x14ac:dyDescent="0.25">
      <c r="A32" s="1067"/>
      <c r="B32" s="1073" t="s">
        <v>246</v>
      </c>
      <c r="C32" s="1074"/>
      <c r="D32" s="1075"/>
      <c r="E32" s="735">
        <v>247285.820725</v>
      </c>
      <c r="F32" s="736">
        <v>247285.820725</v>
      </c>
      <c r="G32" s="736">
        <v>0</v>
      </c>
      <c r="H32" s="929">
        <v>247285.820725</v>
      </c>
      <c r="I32" s="929">
        <v>56208.511708999999</v>
      </c>
      <c r="J32" s="930">
        <v>0.22730179815488893</v>
      </c>
      <c r="K32" s="929">
        <v>53765.546324999996</v>
      </c>
      <c r="L32" s="931">
        <v>191077.30901600001</v>
      </c>
      <c r="M32" s="735">
        <v>2442.9653840000001</v>
      </c>
      <c r="N32" s="737">
        <v>9.8791163069424717E-3</v>
      </c>
      <c r="O32" s="735">
        <v>0</v>
      </c>
      <c r="P32" s="737">
        <v>0</v>
      </c>
      <c r="Q32" s="620" t="e">
        <v>#REF!</v>
      </c>
    </row>
    <row r="33" spans="1:61" ht="24" customHeight="1" thickBot="1" x14ac:dyDescent="0.3">
      <c r="A33" s="1067"/>
      <c r="B33" s="1076" t="s">
        <v>240</v>
      </c>
      <c r="C33" s="1077"/>
      <c r="D33" s="1078"/>
      <c r="E33" s="738">
        <v>0</v>
      </c>
      <c r="F33" s="739">
        <v>0</v>
      </c>
      <c r="G33" s="739">
        <v>0</v>
      </c>
      <c r="H33" s="938">
        <v>0</v>
      </c>
      <c r="I33" s="938">
        <v>0</v>
      </c>
      <c r="J33" s="939">
        <v>0</v>
      </c>
      <c r="K33" s="938">
        <v>0</v>
      </c>
      <c r="L33" s="940">
        <v>0</v>
      </c>
      <c r="M33" s="738">
        <v>0</v>
      </c>
      <c r="N33" s="740">
        <v>0</v>
      </c>
      <c r="O33" s="741">
        <v>0</v>
      </c>
      <c r="P33" s="740" t="e">
        <v>#DIV/0!</v>
      </c>
      <c r="Q33" s="621">
        <v>0</v>
      </c>
    </row>
    <row r="34" spans="1:61" ht="25.5" customHeight="1" thickBot="1" x14ac:dyDescent="0.3">
      <c r="A34" s="1092"/>
      <c r="B34" s="1014" t="s">
        <v>67</v>
      </c>
      <c r="C34" s="1015"/>
      <c r="D34" s="1016"/>
      <c r="E34" s="742">
        <v>247285.820725</v>
      </c>
      <c r="F34" s="742">
        <v>247285.820725</v>
      </c>
      <c r="G34" s="742">
        <v>0</v>
      </c>
      <c r="H34" s="941">
        <v>247285.820725</v>
      </c>
      <c r="I34" s="942">
        <v>56208.511708999999</v>
      </c>
      <c r="J34" s="943">
        <v>0.22730179815488893</v>
      </c>
      <c r="K34" s="942">
        <v>53765.546324999996</v>
      </c>
      <c r="L34" s="941">
        <v>191077.30901600001</v>
      </c>
      <c r="M34" s="742">
        <v>2442.9653840000001</v>
      </c>
      <c r="N34" s="616">
        <v>9.8791163069424717E-3</v>
      </c>
      <c r="O34" s="743">
        <v>0</v>
      </c>
      <c r="P34" s="616">
        <v>0</v>
      </c>
      <c r="Q34" s="622" t="e">
        <v>#REF!</v>
      </c>
    </row>
    <row r="35" spans="1:61" ht="20.25" customHeight="1" thickBot="1" x14ac:dyDescent="0.3">
      <c r="A35" s="1052" t="s">
        <v>516</v>
      </c>
      <c r="B35" s="1052"/>
      <c r="C35" s="1052"/>
      <c r="D35" s="1052"/>
      <c r="E35" s="1052"/>
      <c r="F35" s="1052"/>
      <c r="G35" s="1052"/>
      <c r="H35" s="1052"/>
      <c r="I35" s="1052"/>
      <c r="J35" s="1052"/>
      <c r="K35" s="1052"/>
      <c r="L35" s="1052"/>
      <c r="M35" s="1052"/>
      <c r="N35" s="1052"/>
      <c r="O35" s="1052"/>
      <c r="P35" s="1052"/>
    </row>
    <row r="36" spans="1:61" s="223" customFormat="1" ht="68.25" customHeight="1" thickBot="1" x14ac:dyDescent="0.3">
      <c r="A36" s="498" t="s">
        <v>6</v>
      </c>
      <c r="B36" s="517" t="s">
        <v>7</v>
      </c>
      <c r="C36" s="497" t="s">
        <v>447</v>
      </c>
      <c r="D36" s="499" t="s">
        <v>153</v>
      </c>
      <c r="E36" s="515" t="s">
        <v>92</v>
      </c>
      <c r="F36" s="499" t="s">
        <v>152</v>
      </c>
      <c r="G36" s="499" t="s">
        <v>95</v>
      </c>
      <c r="H36" s="924" t="s">
        <v>349</v>
      </c>
      <c r="I36" s="924" t="s">
        <v>24</v>
      </c>
      <c r="J36" s="925" t="s">
        <v>326</v>
      </c>
      <c r="K36" s="924" t="s">
        <v>157</v>
      </c>
      <c r="L36" s="924" t="s">
        <v>154</v>
      </c>
      <c r="M36" s="515" t="s">
        <v>25</v>
      </c>
      <c r="N36" s="499" t="s">
        <v>40</v>
      </c>
      <c r="O36" s="515" t="s">
        <v>77</v>
      </c>
      <c r="P36" s="709" t="s">
        <v>256</v>
      </c>
      <c r="Q36" s="515" t="s">
        <v>28</v>
      </c>
      <c r="R36" s="708"/>
    </row>
    <row r="37" spans="1:61" s="217" customFormat="1" ht="94.5" customHeight="1" x14ac:dyDescent="0.25">
      <c r="A37" s="1093" t="s">
        <v>291</v>
      </c>
      <c r="B37" s="844" t="s">
        <v>105</v>
      </c>
      <c r="C37" s="841" t="s">
        <v>272</v>
      </c>
      <c r="D37" s="343" t="s">
        <v>272</v>
      </c>
      <c r="E37" s="720">
        <v>8287.7999999999993</v>
      </c>
      <c r="F37" s="718">
        <v>8287.7999999999993</v>
      </c>
      <c r="G37" s="718">
        <v>0</v>
      </c>
      <c r="H37" s="926">
        <v>8287.7999999999993</v>
      </c>
      <c r="I37" s="926">
        <v>7265.6275530000003</v>
      </c>
      <c r="J37" s="927">
        <v>0.87666540613914434</v>
      </c>
      <c r="K37" s="926">
        <v>5241.8484550000003</v>
      </c>
      <c r="L37" s="928">
        <v>1022.172446999999</v>
      </c>
      <c r="M37" s="720">
        <v>2023.779098</v>
      </c>
      <c r="N37" s="721">
        <v>0.24418773353604095</v>
      </c>
      <c r="O37" s="720">
        <v>0</v>
      </c>
      <c r="P37" s="721">
        <v>0</v>
      </c>
      <c r="Q37" s="653" t="e">
        <v>#REF!</v>
      </c>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217" customFormat="1" ht="62.25" customHeight="1" x14ac:dyDescent="0.25">
      <c r="A38" s="1093"/>
      <c r="B38" s="847" t="s">
        <v>126</v>
      </c>
      <c r="C38" s="843" t="s">
        <v>276</v>
      </c>
      <c r="D38" s="315" t="s">
        <v>276</v>
      </c>
      <c r="E38" s="720">
        <v>13158.276991000001</v>
      </c>
      <c r="F38" s="720">
        <v>13158.276991000001</v>
      </c>
      <c r="G38" s="718">
        <v>0</v>
      </c>
      <c r="H38" s="926">
        <v>13158.276991000001</v>
      </c>
      <c r="I38" s="926">
        <v>11502.211461999999</v>
      </c>
      <c r="J38" s="927">
        <v>0.8741426761168869</v>
      </c>
      <c r="K38" s="926">
        <v>10370.459143999999</v>
      </c>
      <c r="L38" s="926">
        <v>1656.0655290000013</v>
      </c>
      <c r="M38" s="720">
        <v>1131.7523180000001</v>
      </c>
      <c r="N38" s="721">
        <v>8.6010677444630187E-2</v>
      </c>
      <c r="O38" s="720">
        <v>0</v>
      </c>
      <c r="P38" s="721">
        <v>0</v>
      </c>
      <c r="Q38" s="680">
        <v>0</v>
      </c>
    </row>
    <row r="39" spans="1:61" ht="19.5" x14ac:dyDescent="0.25">
      <c r="A39" s="1047"/>
      <c r="B39" s="1073" t="s">
        <v>44</v>
      </c>
      <c r="C39" s="1074"/>
      <c r="D39" s="1075"/>
      <c r="E39" s="735">
        <v>21446.076991000002</v>
      </c>
      <c r="F39" s="736">
        <v>21446.076991000002</v>
      </c>
      <c r="G39" s="736">
        <v>0</v>
      </c>
      <c r="H39" s="929">
        <v>21446.076991000002</v>
      </c>
      <c r="I39" s="929">
        <v>18767.839014999998</v>
      </c>
      <c r="J39" s="930">
        <v>0.87511758084595404</v>
      </c>
      <c r="K39" s="929">
        <v>15612.307599</v>
      </c>
      <c r="L39" s="929">
        <v>2678.2379760000003</v>
      </c>
      <c r="M39" s="735">
        <v>3155.5314159999998</v>
      </c>
      <c r="N39" s="737">
        <v>0.14713793190821059</v>
      </c>
      <c r="O39" s="735">
        <v>0</v>
      </c>
      <c r="P39" s="737">
        <v>0</v>
      </c>
      <c r="Q39" s="553" t="e">
        <v>#REF!</v>
      </c>
    </row>
    <row r="40" spans="1:61" ht="87" customHeight="1" x14ac:dyDescent="0.25">
      <c r="A40" s="1093"/>
      <c r="B40" s="844" t="s">
        <v>385</v>
      </c>
      <c r="C40" s="844" t="s">
        <v>509</v>
      </c>
      <c r="D40" s="573" t="s">
        <v>457</v>
      </c>
      <c r="E40" s="716">
        <v>17000</v>
      </c>
      <c r="F40" s="717">
        <v>17000</v>
      </c>
      <c r="G40" s="717">
        <v>0</v>
      </c>
      <c r="H40" s="926">
        <v>17000</v>
      </c>
      <c r="I40" s="926">
        <v>1084.101449</v>
      </c>
      <c r="J40" s="927">
        <v>0</v>
      </c>
      <c r="K40" s="926">
        <v>366.91331700000001</v>
      </c>
      <c r="L40" s="928">
        <v>15915.898551</v>
      </c>
      <c r="M40" s="716">
        <v>717.188132</v>
      </c>
      <c r="N40" s="719">
        <v>0</v>
      </c>
      <c r="O40" s="716">
        <v>0</v>
      </c>
      <c r="P40" s="721">
        <v>0</v>
      </c>
      <c r="Q40" s="547" t="e">
        <v>#REF!</v>
      </c>
    </row>
    <row r="41" spans="1:61" ht="55.5" customHeight="1" x14ac:dyDescent="0.25">
      <c r="A41" s="1093"/>
      <c r="B41" s="844" t="s">
        <v>391</v>
      </c>
      <c r="C41" s="844" t="s">
        <v>510</v>
      </c>
      <c r="D41" s="573" t="s">
        <v>458</v>
      </c>
      <c r="E41" s="716">
        <v>7000</v>
      </c>
      <c r="F41" s="717">
        <v>7000</v>
      </c>
      <c r="G41" s="717">
        <v>0</v>
      </c>
      <c r="H41" s="926">
        <v>7000</v>
      </c>
      <c r="I41" s="926">
        <v>4226.7198500000004</v>
      </c>
      <c r="J41" s="927">
        <v>0</v>
      </c>
      <c r="K41" s="926">
        <v>3864.2416830000002</v>
      </c>
      <c r="L41" s="928">
        <v>2773.2801499999996</v>
      </c>
      <c r="M41" s="716">
        <v>362.47816699999998</v>
      </c>
      <c r="N41" s="719">
        <v>0</v>
      </c>
      <c r="O41" s="716">
        <v>0</v>
      </c>
      <c r="P41" s="721">
        <v>0</v>
      </c>
      <c r="Q41" s="547" t="e">
        <v>#REF!</v>
      </c>
    </row>
    <row r="42" spans="1:61" ht="55.5" customHeight="1" x14ac:dyDescent="0.25">
      <c r="A42" s="1093"/>
      <c r="B42" s="887" t="s">
        <v>394</v>
      </c>
      <c r="C42" s="888" t="s">
        <v>395</v>
      </c>
      <c r="D42" s="573" t="s">
        <v>459</v>
      </c>
      <c r="E42" s="716">
        <v>2700</v>
      </c>
      <c r="F42" s="717">
        <v>2700</v>
      </c>
      <c r="G42" s="717">
        <v>0</v>
      </c>
      <c r="H42" s="926">
        <v>2700</v>
      </c>
      <c r="I42" s="926">
        <v>286.12322</v>
      </c>
      <c r="J42" s="927">
        <v>0.10597156296296296</v>
      </c>
      <c r="K42" s="926">
        <v>286.12322</v>
      </c>
      <c r="L42" s="928">
        <v>2413.8767800000001</v>
      </c>
      <c r="M42" s="716">
        <v>0</v>
      </c>
      <c r="N42" s="719">
        <v>0</v>
      </c>
      <c r="O42" s="716">
        <v>0</v>
      </c>
      <c r="P42" s="721">
        <v>0</v>
      </c>
      <c r="Q42" s="547" t="e">
        <v>#REF!</v>
      </c>
    </row>
    <row r="43" spans="1:61" ht="79.5" customHeight="1" x14ac:dyDescent="0.25">
      <c r="A43" s="1093"/>
      <c r="B43" s="887" t="s">
        <v>495</v>
      </c>
      <c r="C43" s="889" t="s">
        <v>496</v>
      </c>
      <c r="D43" s="573" t="s">
        <v>511</v>
      </c>
      <c r="E43" s="716">
        <v>10000</v>
      </c>
      <c r="F43" s="717">
        <v>10000</v>
      </c>
      <c r="G43" s="717">
        <v>10000</v>
      </c>
      <c r="H43" s="926">
        <v>0</v>
      </c>
      <c r="I43" s="926">
        <v>0</v>
      </c>
      <c r="J43" s="927">
        <v>0</v>
      </c>
      <c r="K43" s="926">
        <v>0</v>
      </c>
      <c r="L43" s="928">
        <v>0</v>
      </c>
      <c r="M43" s="716">
        <v>0</v>
      </c>
      <c r="N43" s="719">
        <v>0</v>
      </c>
      <c r="O43" s="716">
        <v>0</v>
      </c>
      <c r="P43" s="721" t="e">
        <v>#DIV/0!</v>
      </c>
      <c r="Q43" s="547" t="e">
        <v>#REF!</v>
      </c>
    </row>
    <row r="44" spans="1:61" ht="20.25" thickBot="1" x14ac:dyDescent="0.3">
      <c r="A44" s="1094"/>
      <c r="B44" s="1076" t="s">
        <v>79</v>
      </c>
      <c r="C44" s="1077"/>
      <c r="D44" s="1078"/>
      <c r="E44" s="741">
        <v>36700</v>
      </c>
      <c r="F44" s="744">
        <v>36700</v>
      </c>
      <c r="G44" s="744">
        <v>10000</v>
      </c>
      <c r="H44" s="938">
        <v>26700</v>
      </c>
      <c r="I44" s="938">
        <v>5596.9445190000006</v>
      </c>
      <c r="J44" s="939">
        <v>0.20962339022471912</v>
      </c>
      <c r="K44" s="938">
        <v>4517.2782200000011</v>
      </c>
      <c r="L44" s="940">
        <v>21103.055480999999</v>
      </c>
      <c r="M44" s="741">
        <v>1079.666299</v>
      </c>
      <c r="N44" s="740">
        <v>4.0436940037453184E-2</v>
      </c>
      <c r="O44" s="741">
        <v>0</v>
      </c>
      <c r="P44" s="740">
        <v>0</v>
      </c>
      <c r="Q44" s="554" t="e">
        <v>#REF!</v>
      </c>
    </row>
    <row r="45" spans="1:61" ht="26.25" customHeight="1" thickBot="1" x14ac:dyDescent="0.3">
      <c r="A45" s="1095"/>
      <c r="B45" s="1020" t="s">
        <v>67</v>
      </c>
      <c r="C45" s="1021"/>
      <c r="D45" s="1022"/>
      <c r="E45" s="745">
        <v>58146.076991000002</v>
      </c>
      <c r="F45" s="746">
        <v>58146.076991000002</v>
      </c>
      <c r="G45" s="746">
        <v>10000</v>
      </c>
      <c r="H45" s="944">
        <v>48146.076991000002</v>
      </c>
      <c r="I45" s="944">
        <v>24364.783533999998</v>
      </c>
      <c r="J45" s="945">
        <v>0.50605958069137247</v>
      </c>
      <c r="K45" s="944">
        <v>20129.585819</v>
      </c>
      <c r="L45" s="946">
        <v>23781.293457000003</v>
      </c>
      <c r="M45" s="745">
        <v>4235.1977150000002</v>
      </c>
      <c r="N45" s="747">
        <v>8.7965582653633245E-2</v>
      </c>
      <c r="O45" s="745">
        <v>0</v>
      </c>
      <c r="P45" s="747">
        <v>0</v>
      </c>
      <c r="Q45" s="622" t="e">
        <v>#REF!</v>
      </c>
    </row>
    <row r="46" spans="1:61" s="217" customFormat="1" ht="109.5" customHeight="1" x14ac:dyDescent="0.25">
      <c r="A46" s="846" t="s">
        <v>513</v>
      </c>
      <c r="B46" s="847" t="s">
        <v>400</v>
      </c>
      <c r="C46" s="847" t="s">
        <v>401</v>
      </c>
      <c r="D46" s="573" t="s">
        <v>460</v>
      </c>
      <c r="E46" s="720">
        <v>3000</v>
      </c>
      <c r="F46" s="720">
        <v>3000</v>
      </c>
      <c r="G46" s="720">
        <v>0</v>
      </c>
      <c r="H46" s="928">
        <v>3000</v>
      </c>
      <c r="I46" s="928">
        <v>296.89999999999998</v>
      </c>
      <c r="J46" s="928">
        <v>9.8966666666666661E-2</v>
      </c>
      <c r="K46" s="928">
        <v>296.89999999999998</v>
      </c>
      <c r="L46" s="928">
        <v>0</v>
      </c>
      <c r="M46" s="720">
        <v>0</v>
      </c>
      <c r="N46" s="720">
        <v>0</v>
      </c>
      <c r="O46" s="720">
        <v>0</v>
      </c>
      <c r="P46" s="720">
        <v>0</v>
      </c>
      <c r="Q46" s="702"/>
    </row>
    <row r="47" spans="1:61" ht="26.25" customHeight="1" x14ac:dyDescent="0.25">
      <c r="A47" s="506"/>
      <c r="B47" s="1079" t="s">
        <v>505</v>
      </c>
      <c r="C47" s="1079"/>
      <c r="D47" s="748"/>
      <c r="E47" s="726">
        <v>3000</v>
      </c>
      <c r="F47" s="726">
        <v>3000</v>
      </c>
      <c r="G47" s="726">
        <v>0</v>
      </c>
      <c r="H47" s="931">
        <v>3000</v>
      </c>
      <c r="I47" s="931">
        <v>296.89999999999998</v>
      </c>
      <c r="J47" s="931">
        <v>9.8966666666666661E-2</v>
      </c>
      <c r="K47" s="931">
        <v>296.89999999999998</v>
      </c>
      <c r="L47" s="931">
        <v>0</v>
      </c>
      <c r="M47" s="726">
        <v>0</v>
      </c>
      <c r="N47" s="726">
        <v>0</v>
      </c>
      <c r="O47" s="726">
        <v>0</v>
      </c>
      <c r="P47" s="726">
        <v>0</v>
      </c>
      <c r="Q47" s="701"/>
    </row>
    <row r="48" spans="1:61" ht="26.25" customHeight="1" thickBot="1" x14ac:dyDescent="0.3">
      <c r="A48" s="506"/>
      <c r="B48" s="1080" t="s">
        <v>506</v>
      </c>
      <c r="C48" s="1080"/>
      <c r="D48" s="749"/>
      <c r="E48" s="750">
        <v>3000</v>
      </c>
      <c r="F48" s="750">
        <v>3000</v>
      </c>
      <c r="G48" s="750">
        <v>0</v>
      </c>
      <c r="H48" s="947">
        <v>3000</v>
      </c>
      <c r="I48" s="947">
        <v>296.89999999999998</v>
      </c>
      <c r="J48" s="947">
        <v>9.8966666666666661E-2</v>
      </c>
      <c r="K48" s="947">
        <v>296.89999999999998</v>
      </c>
      <c r="L48" s="947">
        <v>0</v>
      </c>
      <c r="M48" s="750">
        <v>0</v>
      </c>
      <c r="N48" s="751">
        <v>0</v>
      </c>
      <c r="O48" s="750">
        <v>0</v>
      </c>
      <c r="P48" s="751">
        <v>0</v>
      </c>
      <c r="Q48" s="701"/>
    </row>
    <row r="49" spans="1:19" ht="20.25" customHeight="1" thickBot="1" x14ac:dyDescent="0.3">
      <c r="A49" s="1052" t="s">
        <v>516</v>
      </c>
      <c r="B49" s="1052"/>
      <c r="C49" s="1052"/>
      <c r="D49" s="1052"/>
      <c r="E49" s="1052"/>
      <c r="F49" s="1052"/>
      <c r="G49" s="1052"/>
      <c r="H49" s="1052"/>
      <c r="I49" s="1052"/>
      <c r="J49" s="1052"/>
      <c r="K49" s="1052"/>
      <c r="L49" s="1052"/>
      <c r="M49" s="1052"/>
      <c r="N49" s="1052"/>
      <c r="O49" s="1052"/>
      <c r="P49" s="1052"/>
      <c r="Q49" s="623"/>
    </row>
    <row r="50" spans="1:19" s="223" customFormat="1" ht="48.75" customHeight="1" thickBot="1" x14ac:dyDescent="0.3">
      <c r="A50" s="498" t="s">
        <v>6</v>
      </c>
      <c r="B50" s="612" t="s">
        <v>7</v>
      </c>
      <c r="C50" s="612" t="s">
        <v>447</v>
      </c>
      <c r="D50" s="612" t="s">
        <v>153</v>
      </c>
      <c r="E50" s="613" t="s">
        <v>92</v>
      </c>
      <c r="F50" s="612" t="s">
        <v>152</v>
      </c>
      <c r="G50" s="612" t="s">
        <v>95</v>
      </c>
      <c r="H50" s="948" t="s">
        <v>349</v>
      </c>
      <c r="I50" s="948" t="s">
        <v>24</v>
      </c>
      <c r="J50" s="949" t="s">
        <v>326</v>
      </c>
      <c r="K50" s="948" t="s">
        <v>157</v>
      </c>
      <c r="L50" s="948" t="s">
        <v>154</v>
      </c>
      <c r="M50" s="613" t="s">
        <v>25</v>
      </c>
      <c r="N50" s="612" t="s">
        <v>40</v>
      </c>
      <c r="O50" s="613" t="s">
        <v>77</v>
      </c>
      <c r="P50" s="612" t="s">
        <v>256</v>
      </c>
      <c r="Q50" s="612" t="s">
        <v>28</v>
      </c>
      <c r="R50" s="708"/>
    </row>
    <row r="51" spans="1:19" ht="27" customHeight="1" x14ac:dyDescent="0.25">
      <c r="A51" s="1046" t="s">
        <v>193</v>
      </c>
      <c r="B51" s="875" t="s">
        <v>100</v>
      </c>
      <c r="C51" s="848" t="s">
        <v>101</v>
      </c>
      <c r="D51" s="848" t="s">
        <v>101</v>
      </c>
      <c r="E51" s="752">
        <v>2490.4</v>
      </c>
      <c r="F51" s="753">
        <v>2490.4</v>
      </c>
      <c r="G51" s="753">
        <v>0</v>
      </c>
      <c r="H51" s="926">
        <v>2490.4</v>
      </c>
      <c r="I51" s="926">
        <v>2490.3999990000002</v>
      </c>
      <c r="J51" s="927">
        <v>0.99999999959845809</v>
      </c>
      <c r="K51" s="926">
        <v>2490.3999990000002</v>
      </c>
      <c r="L51" s="928">
        <v>9.9999988378840499E-7</v>
      </c>
      <c r="M51" s="752">
        <v>0</v>
      </c>
      <c r="N51" s="754">
        <v>0</v>
      </c>
      <c r="O51" s="716">
        <v>0</v>
      </c>
      <c r="P51" s="725">
        <v>0</v>
      </c>
      <c r="Q51" s="654" t="e">
        <v>#REF!</v>
      </c>
    </row>
    <row r="52" spans="1:19" ht="42" customHeight="1" x14ac:dyDescent="0.25">
      <c r="A52" s="1047"/>
      <c r="B52" s="875" t="s">
        <v>98</v>
      </c>
      <c r="C52" s="705" t="s">
        <v>99</v>
      </c>
      <c r="D52" s="706" t="s">
        <v>99</v>
      </c>
      <c r="E52" s="752">
        <v>6514.2</v>
      </c>
      <c r="F52" s="753">
        <v>6514.2</v>
      </c>
      <c r="G52" s="753">
        <v>0</v>
      </c>
      <c r="H52" s="926">
        <v>6514.2</v>
      </c>
      <c r="I52" s="926">
        <v>6424.9075039999998</v>
      </c>
      <c r="J52" s="927">
        <v>0.98629263823646807</v>
      </c>
      <c r="K52" s="926">
        <v>6013.9433039999994</v>
      </c>
      <c r="L52" s="928">
        <v>89.292496000000028</v>
      </c>
      <c r="M52" s="752">
        <v>410.96420000000001</v>
      </c>
      <c r="N52" s="754">
        <v>6.3087439747014223E-2</v>
      </c>
      <c r="O52" s="716">
        <v>410.96420000000001</v>
      </c>
      <c r="P52" s="725">
        <v>6.3087439747014223E-2</v>
      </c>
      <c r="Q52" s="654" t="e">
        <v>#REF!</v>
      </c>
    </row>
    <row r="53" spans="1:19" ht="38.25" customHeight="1" x14ac:dyDescent="0.25">
      <c r="A53" s="1047"/>
      <c r="B53" s="875" t="s">
        <v>102</v>
      </c>
      <c r="C53" s="705" t="s">
        <v>103</v>
      </c>
      <c r="D53" s="706" t="s">
        <v>103</v>
      </c>
      <c r="E53" s="752">
        <v>1075.5999999999999</v>
      </c>
      <c r="F53" s="753">
        <v>1075.5999999999999</v>
      </c>
      <c r="G53" s="753">
        <v>0</v>
      </c>
      <c r="H53" s="926">
        <v>1075.5999999999999</v>
      </c>
      <c r="I53" s="926">
        <v>972.51914399999998</v>
      </c>
      <c r="J53" s="927">
        <v>0.9041643213090369</v>
      </c>
      <c r="K53" s="926">
        <v>946.90663999999992</v>
      </c>
      <c r="L53" s="928">
        <v>103.08085599999993</v>
      </c>
      <c r="M53" s="752">
        <v>25.612504000000001</v>
      </c>
      <c r="N53" s="754">
        <v>2.3812294533283752E-2</v>
      </c>
      <c r="O53" s="716">
        <v>25.612504000000001</v>
      </c>
      <c r="P53" s="725">
        <v>2.3812294533283752E-2</v>
      </c>
      <c r="Q53" s="654" t="e">
        <v>#REF!</v>
      </c>
    </row>
    <row r="54" spans="1:19" ht="24" customHeight="1" thickBot="1" x14ac:dyDescent="0.3">
      <c r="A54" s="1047"/>
      <c r="B54" s="1064" t="s">
        <v>43</v>
      </c>
      <c r="C54" s="1064"/>
      <c r="D54" s="755" t="s">
        <v>269</v>
      </c>
      <c r="E54" s="735">
        <v>10080.200000000001</v>
      </c>
      <c r="F54" s="736">
        <v>10080.200000000001</v>
      </c>
      <c r="G54" s="736">
        <v>0</v>
      </c>
      <c r="H54" s="929">
        <v>10080.200000000001</v>
      </c>
      <c r="I54" s="929">
        <v>9887.8266469999999</v>
      </c>
      <c r="J54" s="930">
        <v>0.98091572062062249</v>
      </c>
      <c r="K54" s="929">
        <v>9451.2499429999989</v>
      </c>
      <c r="L54" s="931">
        <v>192.37335300000086</v>
      </c>
      <c r="M54" s="735">
        <v>436.57670400000001</v>
      </c>
      <c r="N54" s="737">
        <v>4.3310321620602762E-2</v>
      </c>
      <c r="O54" s="735">
        <v>436.57670400000001</v>
      </c>
      <c r="P54" s="737">
        <v>4.3310321620602762E-2</v>
      </c>
      <c r="Q54" s="625" t="e">
        <v>#REF!</v>
      </c>
    </row>
    <row r="55" spans="1:19" ht="59.25" customHeight="1" x14ac:dyDescent="0.25">
      <c r="A55" s="1047"/>
      <c r="B55" s="875" t="s">
        <v>104</v>
      </c>
      <c r="C55" s="849" t="s">
        <v>304</v>
      </c>
      <c r="D55" s="312" t="s">
        <v>514</v>
      </c>
      <c r="E55" s="720">
        <v>4729.2</v>
      </c>
      <c r="F55" s="718">
        <v>4729.2</v>
      </c>
      <c r="G55" s="718">
        <v>0</v>
      </c>
      <c r="H55" s="926">
        <v>4729.2</v>
      </c>
      <c r="I55" s="926">
        <v>4729.1999986499995</v>
      </c>
      <c r="J55" s="927">
        <v>0.99999999971453934</v>
      </c>
      <c r="K55" s="926">
        <v>3337.7278159999996</v>
      </c>
      <c r="L55" s="928">
        <v>1.3500002751243301E-6</v>
      </c>
      <c r="M55" s="720">
        <v>1391.4721826500001</v>
      </c>
      <c r="N55" s="721">
        <v>0.29422992951239113</v>
      </c>
      <c r="O55" s="716">
        <v>5.8744800000000001</v>
      </c>
      <c r="P55" s="725">
        <v>1.2421720375539204E-3</v>
      </c>
      <c r="Q55" s="655" t="e">
        <v>#REF!</v>
      </c>
      <c r="R55" s="54"/>
      <c r="S55" s="54"/>
    </row>
    <row r="56" spans="1:19" ht="35.25" customHeight="1" x14ac:dyDescent="0.25">
      <c r="A56" s="1047"/>
      <c r="B56" s="1064" t="s">
        <v>149</v>
      </c>
      <c r="C56" s="1064"/>
      <c r="D56" s="755" t="s">
        <v>149</v>
      </c>
      <c r="E56" s="735">
        <v>4729.2</v>
      </c>
      <c r="F56" s="736">
        <v>4729.2</v>
      </c>
      <c r="G56" s="736">
        <v>0</v>
      </c>
      <c r="H56" s="929">
        <v>4729.2</v>
      </c>
      <c r="I56" s="929">
        <v>4729.1999986499995</v>
      </c>
      <c r="J56" s="930">
        <v>0.99999999971453934</v>
      </c>
      <c r="K56" s="929">
        <v>3337.7278159999996</v>
      </c>
      <c r="L56" s="931">
        <v>1.3500002751243301E-6</v>
      </c>
      <c r="M56" s="735">
        <v>1391.4721826500001</v>
      </c>
      <c r="N56" s="737">
        <v>0.29422992951239113</v>
      </c>
      <c r="O56" s="735">
        <v>5.8744800000000001</v>
      </c>
      <c r="P56" s="737">
        <v>1.2421720375539204E-3</v>
      </c>
      <c r="Q56" s="625" t="e">
        <v>#REF!</v>
      </c>
    </row>
    <row r="57" spans="1:19" ht="45" x14ac:dyDescent="0.25">
      <c r="A57" s="1047"/>
      <c r="B57" s="872" t="s">
        <v>108</v>
      </c>
      <c r="C57" s="573" t="s">
        <v>34</v>
      </c>
      <c r="D57" s="312" t="s">
        <v>34</v>
      </c>
      <c r="E57" s="720">
        <v>79468.800000000003</v>
      </c>
      <c r="F57" s="718">
        <v>79468.800000000003</v>
      </c>
      <c r="G57" s="718">
        <v>0</v>
      </c>
      <c r="H57" s="926">
        <v>79468.800000000003</v>
      </c>
      <c r="I57" s="926">
        <v>79446.963837000003</v>
      </c>
      <c r="J57" s="927">
        <v>0.99972522344618264</v>
      </c>
      <c r="K57" s="926">
        <v>72213.825078000009</v>
      </c>
      <c r="L57" s="928">
        <v>21.836162999999942</v>
      </c>
      <c r="M57" s="720">
        <v>7233.1387590000004</v>
      </c>
      <c r="N57" s="721">
        <v>9.101859797807442E-2</v>
      </c>
      <c r="O57" s="716">
        <v>0</v>
      </c>
      <c r="P57" s="719">
        <v>0</v>
      </c>
      <c r="Q57" s="656" t="e">
        <v>#REF!</v>
      </c>
    </row>
    <row r="58" spans="1:19" ht="19.5" x14ac:dyDescent="0.25">
      <c r="A58" s="1047"/>
      <c r="B58" s="1064" t="s">
        <v>44</v>
      </c>
      <c r="C58" s="1064"/>
      <c r="D58" s="755" t="s">
        <v>44</v>
      </c>
      <c r="E58" s="735">
        <v>79468.800000000003</v>
      </c>
      <c r="F58" s="736">
        <v>79468.800000000003</v>
      </c>
      <c r="G58" s="736">
        <v>0</v>
      </c>
      <c r="H58" s="929">
        <v>79468.800000000003</v>
      </c>
      <c r="I58" s="929">
        <v>79446.963837000003</v>
      </c>
      <c r="J58" s="930">
        <v>0.99972522344618264</v>
      </c>
      <c r="K58" s="929">
        <v>72213.825078000009</v>
      </c>
      <c r="L58" s="931">
        <v>21.836162999999942</v>
      </c>
      <c r="M58" s="735">
        <v>7233.1387590000004</v>
      </c>
      <c r="N58" s="737">
        <v>9.101859797807442E-2</v>
      </c>
      <c r="O58" s="735">
        <v>0</v>
      </c>
      <c r="P58" s="737">
        <v>0</v>
      </c>
      <c r="Q58" s="625" t="e">
        <v>#REF!</v>
      </c>
    </row>
    <row r="59" spans="1:19" ht="27" customHeight="1" x14ac:dyDescent="0.25">
      <c r="A59" s="1047"/>
      <c r="B59" s="871" t="s">
        <v>135</v>
      </c>
      <c r="C59" s="572"/>
      <c r="D59" s="50" t="s">
        <v>136</v>
      </c>
      <c r="E59" s="716">
        <v>94.1</v>
      </c>
      <c r="F59" s="717">
        <v>94.1</v>
      </c>
      <c r="G59" s="717">
        <v>0</v>
      </c>
      <c r="H59" s="926">
        <v>94.1</v>
      </c>
      <c r="I59" s="926">
        <v>0</v>
      </c>
      <c r="J59" s="927">
        <v>0</v>
      </c>
      <c r="K59" s="926">
        <v>0</v>
      </c>
      <c r="L59" s="928">
        <v>94.1</v>
      </c>
      <c r="M59" s="716">
        <v>0</v>
      </c>
      <c r="N59" s="719">
        <v>0</v>
      </c>
      <c r="O59" s="716">
        <v>0</v>
      </c>
      <c r="P59" s="719">
        <v>0</v>
      </c>
      <c r="Q59" s="624" t="e">
        <v>#REF!</v>
      </c>
    </row>
    <row r="60" spans="1:19" ht="19.5" x14ac:dyDescent="0.25">
      <c r="A60" s="1047"/>
      <c r="B60" s="1064" t="s">
        <v>479</v>
      </c>
      <c r="C60" s="1064"/>
      <c r="D60" s="756"/>
      <c r="E60" s="735">
        <v>94.1</v>
      </c>
      <c r="F60" s="736">
        <v>94.1</v>
      </c>
      <c r="G60" s="736">
        <v>0</v>
      </c>
      <c r="H60" s="929">
        <v>94.1</v>
      </c>
      <c r="I60" s="929">
        <v>0</v>
      </c>
      <c r="J60" s="930">
        <v>0</v>
      </c>
      <c r="K60" s="929">
        <v>0</v>
      </c>
      <c r="L60" s="931">
        <v>94.1</v>
      </c>
      <c r="M60" s="735">
        <v>0</v>
      </c>
      <c r="N60" s="737">
        <v>0</v>
      </c>
      <c r="O60" s="735">
        <v>0</v>
      </c>
      <c r="P60" s="737">
        <v>0</v>
      </c>
      <c r="Q60" s="625" t="e">
        <v>#REF!</v>
      </c>
    </row>
    <row r="61" spans="1:19" ht="90" x14ac:dyDescent="0.25">
      <c r="A61" s="1047"/>
      <c r="B61" s="872" t="s">
        <v>446</v>
      </c>
      <c r="C61" s="573" t="s">
        <v>425</v>
      </c>
      <c r="D61" s="312" t="s">
        <v>461</v>
      </c>
      <c r="E61" s="720">
        <v>3000</v>
      </c>
      <c r="F61" s="718">
        <v>3000</v>
      </c>
      <c r="G61" s="718">
        <v>0</v>
      </c>
      <c r="H61" s="926">
        <v>3000</v>
      </c>
      <c r="I61" s="926">
        <v>3000</v>
      </c>
      <c r="J61" s="927">
        <v>1</v>
      </c>
      <c r="K61" s="926">
        <v>3000</v>
      </c>
      <c r="L61" s="928">
        <v>0</v>
      </c>
      <c r="M61" s="720">
        <v>0</v>
      </c>
      <c r="N61" s="719">
        <v>0</v>
      </c>
      <c r="O61" s="716">
        <v>0</v>
      </c>
      <c r="P61" s="719">
        <v>0</v>
      </c>
      <c r="Q61" s="624" t="e">
        <v>#REF!</v>
      </c>
    </row>
    <row r="62" spans="1:19" ht="20.25" thickBot="1" x14ac:dyDescent="0.3">
      <c r="A62" s="1047"/>
      <c r="B62" s="1072" t="s">
        <v>79</v>
      </c>
      <c r="C62" s="1072"/>
      <c r="D62" s="757" t="s">
        <v>79</v>
      </c>
      <c r="E62" s="741">
        <v>3000</v>
      </c>
      <c r="F62" s="744">
        <v>3000</v>
      </c>
      <c r="G62" s="744">
        <v>0</v>
      </c>
      <c r="H62" s="938">
        <v>3000</v>
      </c>
      <c r="I62" s="938">
        <v>3000</v>
      </c>
      <c r="J62" s="939">
        <v>1</v>
      </c>
      <c r="K62" s="938">
        <v>3000</v>
      </c>
      <c r="L62" s="938">
        <v>0</v>
      </c>
      <c r="M62" s="741">
        <v>0</v>
      </c>
      <c r="N62" s="740">
        <v>0</v>
      </c>
      <c r="O62" s="741">
        <v>0</v>
      </c>
      <c r="P62" s="740">
        <v>0</v>
      </c>
      <c r="Q62" s="626" t="e">
        <v>#REF!</v>
      </c>
    </row>
    <row r="63" spans="1:19" ht="27" customHeight="1" thickBot="1" x14ac:dyDescent="0.3">
      <c r="A63" s="1103"/>
      <c r="B63" s="1011" t="s">
        <v>67</v>
      </c>
      <c r="C63" s="1012"/>
      <c r="D63" s="1013"/>
      <c r="E63" s="758">
        <v>97372.3</v>
      </c>
      <c r="F63" s="759">
        <v>97372.3</v>
      </c>
      <c r="G63" s="759">
        <v>0</v>
      </c>
      <c r="H63" s="950">
        <v>97372.3</v>
      </c>
      <c r="I63" s="950">
        <v>97063.990482649999</v>
      </c>
      <c r="J63" s="951">
        <v>0.99683370406830274</v>
      </c>
      <c r="K63" s="950">
        <v>88002.80283700001</v>
      </c>
      <c r="L63" s="952">
        <v>308.3095173500011</v>
      </c>
      <c r="M63" s="758">
        <v>9061.1876456499995</v>
      </c>
      <c r="N63" s="760">
        <v>9.3057138895250482E-2</v>
      </c>
      <c r="O63" s="758">
        <v>442.45118400000001</v>
      </c>
      <c r="P63" s="760">
        <v>4.5439122214428543E-3</v>
      </c>
      <c r="Q63" s="622" t="e">
        <v>#REF!</v>
      </c>
    </row>
    <row r="64" spans="1:19" ht="21.75" customHeight="1" thickBot="1" x14ac:dyDescent="0.3">
      <c r="A64" s="1052" t="s">
        <v>516</v>
      </c>
      <c r="B64" s="1052"/>
      <c r="C64" s="1052"/>
      <c r="D64" s="1052"/>
      <c r="E64" s="1052"/>
      <c r="F64" s="1052"/>
      <c r="G64" s="1052"/>
      <c r="H64" s="1052"/>
      <c r="I64" s="1052"/>
      <c r="J64" s="1052"/>
      <c r="K64" s="1052"/>
      <c r="L64" s="1052"/>
      <c r="M64" s="1052"/>
      <c r="N64" s="1052"/>
      <c r="O64" s="1052"/>
      <c r="P64" s="1052"/>
    </row>
    <row r="65" spans="1:18" s="223" customFormat="1" ht="47.25" customHeight="1" thickBot="1" x14ac:dyDescent="0.3">
      <c r="A65" s="498" t="s">
        <v>6</v>
      </c>
      <c r="B65" s="517" t="s">
        <v>7</v>
      </c>
      <c r="C65" s="497" t="s">
        <v>447</v>
      </c>
      <c r="D65" s="499" t="s">
        <v>153</v>
      </c>
      <c r="E65" s="515" t="s">
        <v>92</v>
      </c>
      <c r="F65" s="499" t="s">
        <v>152</v>
      </c>
      <c r="G65" s="499" t="s">
        <v>95</v>
      </c>
      <c r="H65" s="924" t="s">
        <v>349</v>
      </c>
      <c r="I65" s="924" t="s">
        <v>24</v>
      </c>
      <c r="J65" s="925" t="s">
        <v>326</v>
      </c>
      <c r="K65" s="924" t="s">
        <v>157</v>
      </c>
      <c r="L65" s="924" t="s">
        <v>154</v>
      </c>
      <c r="M65" s="515" t="s">
        <v>25</v>
      </c>
      <c r="N65" s="499" t="s">
        <v>40</v>
      </c>
      <c r="O65" s="515" t="s">
        <v>77</v>
      </c>
      <c r="P65" s="499" t="s">
        <v>256</v>
      </c>
      <c r="Q65" s="515" t="s">
        <v>28</v>
      </c>
      <c r="R65" s="708"/>
    </row>
    <row r="66" spans="1:18" ht="102" customHeight="1" x14ac:dyDescent="0.25">
      <c r="A66" s="1097" t="s">
        <v>288</v>
      </c>
      <c r="B66" s="876" t="s">
        <v>132</v>
      </c>
      <c r="C66" s="577" t="s">
        <v>81</v>
      </c>
      <c r="D66" s="502" t="s">
        <v>81</v>
      </c>
      <c r="E66" s="761">
        <v>1826</v>
      </c>
      <c r="F66" s="762">
        <v>1826</v>
      </c>
      <c r="G66" s="762">
        <v>0</v>
      </c>
      <c r="H66" s="935">
        <v>1826</v>
      </c>
      <c r="I66" s="935">
        <v>667.15</v>
      </c>
      <c r="J66" s="927">
        <v>0.36536144578313251</v>
      </c>
      <c r="K66" s="926">
        <v>414.16666699999996</v>
      </c>
      <c r="L66" s="937">
        <v>1158.8499999999999</v>
      </c>
      <c r="M66" s="761">
        <v>252.98333299999999</v>
      </c>
      <c r="N66" s="719">
        <v>0.13854508926615552</v>
      </c>
      <c r="O66" s="761">
        <v>0</v>
      </c>
      <c r="P66" s="719">
        <v>0</v>
      </c>
      <c r="Q66" s="657" t="e">
        <v>#REF!</v>
      </c>
    </row>
    <row r="67" spans="1:18" ht="23.25" customHeight="1" x14ac:dyDescent="0.25">
      <c r="A67" s="1098"/>
      <c r="B67" s="1024" t="s">
        <v>44</v>
      </c>
      <c r="C67" s="1025"/>
      <c r="D67" s="755" t="s">
        <v>44</v>
      </c>
      <c r="E67" s="735">
        <v>1826</v>
      </c>
      <c r="F67" s="736">
        <v>1826</v>
      </c>
      <c r="G67" s="736">
        <v>0</v>
      </c>
      <c r="H67" s="929">
        <v>1826</v>
      </c>
      <c r="I67" s="929">
        <v>667.15</v>
      </c>
      <c r="J67" s="930">
        <v>0.36536144578313251</v>
      </c>
      <c r="K67" s="929">
        <v>414.16666699999996</v>
      </c>
      <c r="L67" s="931">
        <v>1158.8499999999999</v>
      </c>
      <c r="M67" s="735">
        <v>252.98333299999999</v>
      </c>
      <c r="N67" s="737">
        <v>0.13854508926615552</v>
      </c>
      <c r="O67" s="735">
        <v>0</v>
      </c>
      <c r="P67" s="737">
        <v>0</v>
      </c>
      <c r="Q67" s="553" t="e">
        <v>#REF!</v>
      </c>
    </row>
    <row r="68" spans="1:18" ht="103.5" customHeight="1" x14ac:dyDescent="0.25">
      <c r="A68" s="1098"/>
      <c r="B68" s="877" t="s">
        <v>426</v>
      </c>
      <c r="C68" s="578" t="s">
        <v>425</v>
      </c>
      <c r="D68" s="503" t="s">
        <v>462</v>
      </c>
      <c r="E68" s="716">
        <v>2000</v>
      </c>
      <c r="F68" s="717">
        <v>2000</v>
      </c>
      <c r="G68" s="717">
        <v>0</v>
      </c>
      <c r="H68" s="926">
        <v>2000</v>
      </c>
      <c r="I68" s="926">
        <v>0</v>
      </c>
      <c r="J68" s="927">
        <v>0</v>
      </c>
      <c r="K68" s="926">
        <v>0</v>
      </c>
      <c r="L68" s="928">
        <v>2000</v>
      </c>
      <c r="M68" s="716">
        <v>0</v>
      </c>
      <c r="N68" s="719">
        <v>0</v>
      </c>
      <c r="O68" s="716">
        <v>0</v>
      </c>
      <c r="P68" s="719">
        <v>0</v>
      </c>
      <c r="Q68" s="547" t="e">
        <v>#REF!</v>
      </c>
    </row>
    <row r="69" spans="1:18" ht="27.75" customHeight="1" thickBot="1" x14ac:dyDescent="0.3">
      <c r="A69" s="1098"/>
      <c r="B69" s="1031" t="s">
        <v>79</v>
      </c>
      <c r="C69" s="1032"/>
      <c r="D69" s="757" t="s">
        <v>79</v>
      </c>
      <c r="E69" s="741">
        <v>2000</v>
      </c>
      <c r="F69" s="744">
        <v>2000</v>
      </c>
      <c r="G69" s="744">
        <v>0</v>
      </c>
      <c r="H69" s="938">
        <v>2000</v>
      </c>
      <c r="I69" s="938">
        <v>0</v>
      </c>
      <c r="J69" s="939">
        <v>0</v>
      </c>
      <c r="K69" s="938">
        <v>0</v>
      </c>
      <c r="L69" s="940">
        <v>2000</v>
      </c>
      <c r="M69" s="741">
        <v>0</v>
      </c>
      <c r="N69" s="740">
        <v>0</v>
      </c>
      <c r="O69" s="741">
        <v>0</v>
      </c>
      <c r="P69" s="740">
        <v>0</v>
      </c>
      <c r="Q69" s="554" t="e">
        <v>#REF!</v>
      </c>
    </row>
    <row r="70" spans="1:18" ht="35.25" customHeight="1" thickBot="1" x14ac:dyDescent="0.3">
      <c r="A70" s="1099"/>
      <c r="B70" s="1014" t="s">
        <v>67</v>
      </c>
      <c r="C70" s="1015"/>
      <c r="D70" s="1016"/>
      <c r="E70" s="742">
        <v>3826</v>
      </c>
      <c r="F70" s="743">
        <v>3826</v>
      </c>
      <c r="G70" s="743">
        <v>0</v>
      </c>
      <c r="H70" s="942">
        <v>3826</v>
      </c>
      <c r="I70" s="942">
        <v>667.15</v>
      </c>
      <c r="J70" s="943">
        <v>0.17437271301620491</v>
      </c>
      <c r="K70" s="942">
        <v>414.16666699999996</v>
      </c>
      <c r="L70" s="941">
        <v>3158.85</v>
      </c>
      <c r="M70" s="742">
        <v>252.98333299999999</v>
      </c>
      <c r="N70" s="616">
        <v>6.6122146628332462E-2</v>
      </c>
      <c r="O70" s="742">
        <v>0</v>
      </c>
      <c r="P70" s="616">
        <v>0</v>
      </c>
      <c r="Q70" s="622" t="e">
        <v>#REF!</v>
      </c>
    </row>
    <row r="71" spans="1:18" ht="21.75" customHeight="1" thickBot="1" x14ac:dyDescent="0.3">
      <c r="A71" s="1052" t="s">
        <v>516</v>
      </c>
      <c r="B71" s="1052"/>
      <c r="C71" s="1052"/>
      <c r="D71" s="1052"/>
      <c r="E71" s="1052"/>
      <c r="F71" s="1052"/>
      <c r="G71" s="1052"/>
      <c r="H71" s="1052"/>
      <c r="I71" s="1052"/>
      <c r="J71" s="1052"/>
      <c r="K71" s="1052"/>
      <c r="L71" s="1052"/>
      <c r="M71" s="1052"/>
      <c r="N71" s="1052"/>
      <c r="O71" s="1052"/>
      <c r="P71" s="1052"/>
    </row>
    <row r="72" spans="1:18" ht="68.25" customHeight="1" thickBot="1" x14ac:dyDescent="0.3">
      <c r="A72" s="494" t="s">
        <v>6</v>
      </c>
      <c r="B72" s="614" t="s">
        <v>7</v>
      </c>
      <c r="C72" s="574" t="s">
        <v>447</v>
      </c>
      <c r="D72" s="495" t="s">
        <v>153</v>
      </c>
      <c r="E72" s="515" t="s">
        <v>92</v>
      </c>
      <c r="F72" s="499" t="s">
        <v>152</v>
      </c>
      <c r="G72" s="515" t="s">
        <v>95</v>
      </c>
      <c r="H72" s="924" t="s">
        <v>349</v>
      </c>
      <c r="I72" s="953" t="s">
        <v>24</v>
      </c>
      <c r="J72" s="943" t="s">
        <v>326</v>
      </c>
      <c r="K72" s="953" t="s">
        <v>157</v>
      </c>
      <c r="L72" s="953" t="s">
        <v>154</v>
      </c>
      <c r="M72" s="515" t="s">
        <v>25</v>
      </c>
      <c r="N72" s="615" t="s">
        <v>40</v>
      </c>
      <c r="O72" s="515" t="s">
        <v>77</v>
      </c>
      <c r="P72" s="515" t="s">
        <v>256</v>
      </c>
      <c r="Q72" s="515" t="s">
        <v>28</v>
      </c>
    </row>
    <row r="73" spans="1:18" ht="42.75" customHeight="1" x14ac:dyDescent="0.25">
      <c r="A73" s="1097" t="s">
        <v>368</v>
      </c>
      <c r="B73" s="878" t="s">
        <v>333</v>
      </c>
      <c r="C73" s="579" t="s">
        <v>33</v>
      </c>
      <c r="D73" s="331" t="s">
        <v>33</v>
      </c>
      <c r="E73" s="763">
        <v>3346.4</v>
      </c>
      <c r="F73" s="764">
        <v>3346.4</v>
      </c>
      <c r="G73" s="764">
        <v>0</v>
      </c>
      <c r="H73" s="954">
        <v>3346.4</v>
      </c>
      <c r="I73" s="954">
        <v>3338.101353</v>
      </c>
      <c r="J73" s="955">
        <v>0.99752012700215154</v>
      </c>
      <c r="K73" s="954">
        <v>1136.3361530000002</v>
      </c>
      <c r="L73" s="956">
        <v>8.2986470000000736</v>
      </c>
      <c r="M73" s="763">
        <v>2201.7651999999998</v>
      </c>
      <c r="N73" s="766">
        <v>0.65795039445374126</v>
      </c>
      <c r="O73" s="763">
        <v>0</v>
      </c>
      <c r="P73" s="725">
        <v>0</v>
      </c>
      <c r="Q73" s="658" t="e">
        <v>#REF!</v>
      </c>
    </row>
    <row r="74" spans="1:18" ht="24.75" customHeight="1" x14ac:dyDescent="0.25">
      <c r="A74" s="1098"/>
      <c r="B74" s="1024" t="s">
        <v>44</v>
      </c>
      <c r="C74" s="1025"/>
      <c r="D74" s="755" t="s">
        <v>44</v>
      </c>
      <c r="E74" s="735">
        <v>3346.4</v>
      </c>
      <c r="F74" s="736">
        <v>3346.4</v>
      </c>
      <c r="G74" s="736">
        <v>0</v>
      </c>
      <c r="H74" s="929">
        <v>3346.4</v>
      </c>
      <c r="I74" s="929">
        <v>3338.101353</v>
      </c>
      <c r="J74" s="930">
        <v>0.99752012700215154</v>
      </c>
      <c r="K74" s="929">
        <v>1136.3361530000002</v>
      </c>
      <c r="L74" s="931">
        <v>8.2986470000000736</v>
      </c>
      <c r="M74" s="735">
        <v>2201.7651999999998</v>
      </c>
      <c r="N74" s="737">
        <v>0.65795039445374126</v>
      </c>
      <c r="O74" s="735">
        <v>0</v>
      </c>
      <c r="P74" s="737">
        <v>0</v>
      </c>
      <c r="Q74" s="553" t="e">
        <v>#REF!</v>
      </c>
    </row>
    <row r="75" spans="1:18" ht="108.75" customHeight="1" x14ac:dyDescent="0.25">
      <c r="A75" s="1098"/>
      <c r="B75" s="879" t="s">
        <v>410</v>
      </c>
      <c r="C75" s="834" t="s">
        <v>398</v>
      </c>
      <c r="D75" s="572" t="s">
        <v>463</v>
      </c>
      <c r="E75" s="716">
        <v>20000</v>
      </c>
      <c r="F75" s="716">
        <v>20000</v>
      </c>
      <c r="G75" s="716">
        <v>0</v>
      </c>
      <c r="H75" s="926">
        <v>20000</v>
      </c>
      <c r="I75" s="926">
        <v>364.2</v>
      </c>
      <c r="J75" s="927">
        <v>1.821E-2</v>
      </c>
      <c r="K75" s="926">
        <v>154.19999999999999</v>
      </c>
      <c r="L75" s="926">
        <v>19635.8</v>
      </c>
      <c r="M75" s="716">
        <v>210</v>
      </c>
      <c r="N75" s="719">
        <v>1.0500000000000001E-2</v>
      </c>
      <c r="O75" s="716">
        <v>0</v>
      </c>
      <c r="P75" s="719">
        <v>0</v>
      </c>
      <c r="Q75" s="547" t="e">
        <v>#REF!</v>
      </c>
    </row>
    <row r="76" spans="1:18" ht="105.75" customHeight="1" x14ac:dyDescent="0.25">
      <c r="A76" s="1098"/>
      <c r="B76" s="879" t="s">
        <v>411</v>
      </c>
      <c r="C76" s="834" t="s">
        <v>413</v>
      </c>
      <c r="D76" s="572" t="s">
        <v>463</v>
      </c>
      <c r="E76" s="716">
        <v>20000</v>
      </c>
      <c r="F76" s="716">
        <v>20000</v>
      </c>
      <c r="G76" s="716">
        <v>0</v>
      </c>
      <c r="H76" s="926">
        <v>20000</v>
      </c>
      <c r="I76" s="926">
        <v>9122.0281660000001</v>
      </c>
      <c r="J76" s="927">
        <v>0.45610140830000001</v>
      </c>
      <c r="K76" s="926">
        <v>5272.2774896700003</v>
      </c>
      <c r="L76" s="926">
        <v>10877.971834</v>
      </c>
      <c r="M76" s="716">
        <v>3849.7506763299998</v>
      </c>
      <c r="N76" s="719">
        <v>0.19248753381649999</v>
      </c>
      <c r="O76" s="716">
        <v>0</v>
      </c>
      <c r="P76" s="719">
        <v>0</v>
      </c>
      <c r="Q76" s="547" t="e">
        <v>#REF!</v>
      </c>
    </row>
    <row r="77" spans="1:18" ht="27" customHeight="1" thickBot="1" x14ac:dyDescent="0.3">
      <c r="A77" s="1098"/>
      <c r="B77" s="1101" t="s">
        <v>79</v>
      </c>
      <c r="C77" s="1102"/>
      <c r="D77" s="755" t="s">
        <v>79</v>
      </c>
      <c r="E77" s="741">
        <v>40000</v>
      </c>
      <c r="F77" s="741">
        <v>40000</v>
      </c>
      <c r="G77" s="741">
        <v>0</v>
      </c>
      <c r="H77" s="940">
        <v>40000</v>
      </c>
      <c r="I77" s="940">
        <v>9486.2281660000008</v>
      </c>
      <c r="J77" s="940">
        <v>0.47431140830000001</v>
      </c>
      <c r="K77" s="940">
        <v>5426.4774896700001</v>
      </c>
      <c r="L77" s="940">
        <v>30513.771833999999</v>
      </c>
      <c r="M77" s="741">
        <v>4059.7506763299998</v>
      </c>
      <c r="N77" s="741">
        <v>0.2029875338165</v>
      </c>
      <c r="O77" s="741">
        <v>0</v>
      </c>
      <c r="P77" s="741">
        <v>0</v>
      </c>
      <c r="Q77" s="554" t="e">
        <v>#REF!</v>
      </c>
    </row>
    <row r="78" spans="1:18" ht="37.5" customHeight="1" thickBot="1" x14ac:dyDescent="0.3">
      <c r="A78" s="1099"/>
      <c r="B78" s="1014" t="s">
        <v>67</v>
      </c>
      <c r="C78" s="1015"/>
      <c r="D78" s="1023"/>
      <c r="E78" s="767">
        <v>43346.400000000001</v>
      </c>
      <c r="F78" s="743">
        <v>43346.400000000001</v>
      </c>
      <c r="G78" s="743">
        <v>0</v>
      </c>
      <c r="H78" s="942">
        <v>43346.400000000001</v>
      </c>
      <c r="I78" s="942">
        <v>12824.329519000001</v>
      </c>
      <c r="J78" s="943">
        <v>0.295856853602606</v>
      </c>
      <c r="K78" s="942">
        <v>6562.8136426700003</v>
      </c>
      <c r="L78" s="941">
        <v>30522.070481000002</v>
      </c>
      <c r="M78" s="742">
        <v>6261.5158763299996</v>
      </c>
      <c r="N78" s="616">
        <v>0.14445296209904396</v>
      </c>
      <c r="O78" s="742">
        <v>0</v>
      </c>
      <c r="P78" s="616">
        <v>0</v>
      </c>
      <c r="Q78" s="622" t="e">
        <v>#REF!</v>
      </c>
    </row>
    <row r="79" spans="1:18" ht="18" customHeight="1" thickBot="1" x14ac:dyDescent="0.3">
      <c r="A79" s="1052" t="s">
        <v>516</v>
      </c>
      <c r="B79" s="1052"/>
      <c r="C79" s="1052"/>
      <c r="D79" s="1052"/>
      <c r="E79" s="1052"/>
      <c r="F79" s="1052"/>
      <c r="G79" s="1052"/>
      <c r="H79" s="1052"/>
      <c r="I79" s="1052"/>
      <c r="J79" s="1052"/>
      <c r="K79" s="1052"/>
      <c r="L79" s="1052"/>
      <c r="M79" s="1052"/>
      <c r="N79" s="1052"/>
      <c r="O79" s="1052"/>
      <c r="P79" s="1052"/>
    </row>
    <row r="80" spans="1:18" s="223" customFormat="1" ht="68.25" customHeight="1" thickBot="1" x14ac:dyDescent="0.3">
      <c r="A80" s="498" t="s">
        <v>6</v>
      </c>
      <c r="B80" s="517" t="s">
        <v>7</v>
      </c>
      <c r="C80" s="497" t="s">
        <v>447</v>
      </c>
      <c r="D80" s="499" t="s">
        <v>153</v>
      </c>
      <c r="E80" s="515" t="s">
        <v>92</v>
      </c>
      <c r="F80" s="499" t="s">
        <v>152</v>
      </c>
      <c r="G80" s="711" t="s">
        <v>484</v>
      </c>
      <c r="H80" s="924" t="s">
        <v>349</v>
      </c>
      <c r="I80" s="924" t="s">
        <v>24</v>
      </c>
      <c r="J80" s="925" t="s">
        <v>326</v>
      </c>
      <c r="K80" s="924" t="s">
        <v>157</v>
      </c>
      <c r="L80" s="924" t="s">
        <v>154</v>
      </c>
      <c r="M80" s="515" t="s">
        <v>25</v>
      </c>
      <c r="N80" s="499" t="s">
        <v>40</v>
      </c>
      <c r="O80" s="515" t="s">
        <v>77</v>
      </c>
      <c r="P80" s="515" t="s">
        <v>256</v>
      </c>
      <c r="Q80" s="515" t="s">
        <v>28</v>
      </c>
      <c r="R80" s="708"/>
    </row>
    <row r="81" spans="1:61" s="217" customFormat="1" ht="45" x14ac:dyDescent="0.25">
      <c r="A81" s="1049" t="s">
        <v>369</v>
      </c>
      <c r="B81" s="840" t="s">
        <v>107</v>
      </c>
      <c r="C81" s="841" t="s">
        <v>36</v>
      </c>
      <c r="D81" s="312" t="s">
        <v>36</v>
      </c>
      <c r="E81" s="720">
        <v>7373.9</v>
      </c>
      <c r="F81" s="720">
        <v>7373.9</v>
      </c>
      <c r="G81" s="720">
        <v>0</v>
      </c>
      <c r="H81" s="926">
        <v>7373.9</v>
      </c>
      <c r="I81" s="926">
        <v>7173.9</v>
      </c>
      <c r="J81" s="927">
        <v>0.97287731051411053</v>
      </c>
      <c r="K81" s="926">
        <v>7173.9</v>
      </c>
      <c r="L81" s="928">
        <v>200</v>
      </c>
      <c r="M81" s="720">
        <v>0</v>
      </c>
      <c r="N81" s="768">
        <v>0</v>
      </c>
      <c r="O81" s="720">
        <v>0</v>
      </c>
      <c r="P81" s="768">
        <v>0</v>
      </c>
      <c r="Q81" s="559" t="e">
        <v>#REF!</v>
      </c>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row>
    <row r="82" spans="1:61" ht="30" x14ac:dyDescent="0.25">
      <c r="A82" s="1066"/>
      <c r="B82" s="842" t="s">
        <v>109</v>
      </c>
      <c r="C82" s="843" t="s">
        <v>307</v>
      </c>
      <c r="D82" s="312" t="s">
        <v>307</v>
      </c>
      <c r="E82" s="716">
        <v>15000</v>
      </c>
      <c r="F82" s="716">
        <v>15000</v>
      </c>
      <c r="G82" s="716">
        <v>0</v>
      </c>
      <c r="H82" s="926">
        <v>15000</v>
      </c>
      <c r="I82" s="926">
        <v>14343.042299999999</v>
      </c>
      <c r="J82" s="927">
        <v>0.9562028199999999</v>
      </c>
      <c r="K82" s="926">
        <v>12794.667099999999</v>
      </c>
      <c r="L82" s="928">
        <v>656.95770000000084</v>
      </c>
      <c r="M82" s="716">
        <v>1548.3751999999999</v>
      </c>
      <c r="N82" s="719">
        <v>0.10322501333333332</v>
      </c>
      <c r="O82" s="716">
        <v>0</v>
      </c>
      <c r="P82" s="719">
        <v>0</v>
      </c>
      <c r="Q82" s="659" t="e">
        <v>#REF!</v>
      </c>
    </row>
    <row r="83" spans="1:61" ht="30" x14ac:dyDescent="0.25">
      <c r="A83" s="1067"/>
      <c r="B83" s="842" t="s">
        <v>110</v>
      </c>
      <c r="C83" s="843" t="s">
        <v>273</v>
      </c>
      <c r="D83" s="312" t="s">
        <v>273</v>
      </c>
      <c r="E83" s="716">
        <v>2836.1</v>
      </c>
      <c r="F83" s="716">
        <v>2836.1</v>
      </c>
      <c r="G83" s="716">
        <v>0</v>
      </c>
      <c r="H83" s="926">
        <v>2836.1</v>
      </c>
      <c r="I83" s="926">
        <v>2764.1</v>
      </c>
      <c r="J83" s="927">
        <v>0.97461302492859914</v>
      </c>
      <c r="K83" s="926">
        <v>2402.2999999999997</v>
      </c>
      <c r="L83" s="928">
        <v>72</v>
      </c>
      <c r="M83" s="716">
        <v>361.8</v>
      </c>
      <c r="N83" s="719">
        <v>0.12756954973378937</v>
      </c>
      <c r="O83" s="716">
        <v>0</v>
      </c>
      <c r="P83" s="719">
        <v>0</v>
      </c>
      <c r="Q83" s="659" t="e">
        <v>#REF!</v>
      </c>
    </row>
    <row r="84" spans="1:61" ht="19.5" x14ac:dyDescent="0.25">
      <c r="A84" s="1067"/>
      <c r="B84" s="1028" t="s">
        <v>44</v>
      </c>
      <c r="C84" s="1025"/>
      <c r="D84" s="755" t="s">
        <v>44</v>
      </c>
      <c r="E84" s="735">
        <v>25210</v>
      </c>
      <c r="F84" s="736">
        <v>25210</v>
      </c>
      <c r="G84" s="736">
        <v>0</v>
      </c>
      <c r="H84" s="929">
        <v>25210</v>
      </c>
      <c r="I84" s="929">
        <v>24281.042299999997</v>
      </c>
      <c r="J84" s="930">
        <v>0.96315122173740564</v>
      </c>
      <c r="K84" s="929">
        <v>22370.867099999999</v>
      </c>
      <c r="L84" s="931">
        <v>928.95770000000266</v>
      </c>
      <c r="M84" s="735">
        <v>1910.1751999999999</v>
      </c>
      <c r="N84" s="737">
        <v>7.5770535501785002E-2</v>
      </c>
      <c r="O84" s="735">
        <v>0</v>
      </c>
      <c r="P84" s="737">
        <v>0</v>
      </c>
      <c r="Q84" s="553" t="e">
        <v>#REF!</v>
      </c>
    </row>
    <row r="85" spans="1:61" ht="54.75" customHeight="1" x14ac:dyDescent="0.25">
      <c r="A85" s="1067"/>
      <c r="B85" s="847" t="s">
        <v>414</v>
      </c>
      <c r="C85" s="837" t="s">
        <v>416</v>
      </c>
      <c r="D85" s="572" t="s">
        <v>464</v>
      </c>
      <c r="E85" s="716">
        <v>1000</v>
      </c>
      <c r="F85" s="717">
        <v>1000</v>
      </c>
      <c r="G85" s="717">
        <v>0</v>
      </c>
      <c r="H85" s="926">
        <v>1000</v>
      </c>
      <c r="I85" s="926">
        <v>0</v>
      </c>
      <c r="J85" s="927">
        <v>0</v>
      </c>
      <c r="K85" s="926">
        <v>0</v>
      </c>
      <c r="L85" s="928">
        <v>1000</v>
      </c>
      <c r="M85" s="716">
        <v>0</v>
      </c>
      <c r="N85" s="725">
        <v>0</v>
      </c>
      <c r="O85" s="716">
        <v>0</v>
      </c>
      <c r="P85" s="725">
        <v>0</v>
      </c>
      <c r="Q85" s="547" t="e">
        <v>#REF!</v>
      </c>
    </row>
    <row r="86" spans="1:61" ht="104.25" customHeight="1" x14ac:dyDescent="0.25">
      <c r="A86" s="1067"/>
      <c r="B86" s="844" t="s">
        <v>417</v>
      </c>
      <c r="C86" s="834" t="s">
        <v>418</v>
      </c>
      <c r="D86" s="572" t="s">
        <v>465</v>
      </c>
      <c r="E86" s="716">
        <v>2000</v>
      </c>
      <c r="F86" s="717">
        <v>2000</v>
      </c>
      <c r="G86" s="717">
        <v>0</v>
      </c>
      <c r="H86" s="926">
        <v>2000</v>
      </c>
      <c r="I86" s="926">
        <v>0</v>
      </c>
      <c r="J86" s="927">
        <v>0</v>
      </c>
      <c r="K86" s="926">
        <v>0</v>
      </c>
      <c r="L86" s="928">
        <v>2000</v>
      </c>
      <c r="M86" s="716">
        <v>0</v>
      </c>
      <c r="N86" s="719">
        <v>0</v>
      </c>
      <c r="O86" s="716">
        <v>0</v>
      </c>
      <c r="P86" s="719">
        <v>0</v>
      </c>
      <c r="Q86" s="547" t="e">
        <v>#REF!</v>
      </c>
    </row>
    <row r="87" spans="1:61" ht="106.5" customHeight="1" x14ac:dyDescent="0.25">
      <c r="A87" s="1067"/>
      <c r="B87" s="844" t="s">
        <v>419</v>
      </c>
      <c r="C87" s="834" t="s">
        <v>421</v>
      </c>
      <c r="D87" s="572" t="s">
        <v>465</v>
      </c>
      <c r="E87" s="716">
        <v>2000</v>
      </c>
      <c r="F87" s="717">
        <v>2000</v>
      </c>
      <c r="G87" s="717">
        <v>0</v>
      </c>
      <c r="H87" s="926">
        <v>2000</v>
      </c>
      <c r="I87" s="926">
        <v>0</v>
      </c>
      <c r="J87" s="927">
        <v>0</v>
      </c>
      <c r="K87" s="926">
        <v>0</v>
      </c>
      <c r="L87" s="928">
        <v>2000</v>
      </c>
      <c r="M87" s="716">
        <v>0</v>
      </c>
      <c r="N87" s="719">
        <v>0</v>
      </c>
      <c r="O87" s="716">
        <v>0</v>
      </c>
      <c r="P87" s="719">
        <v>0</v>
      </c>
      <c r="Q87" s="547" t="e">
        <v>#REF!</v>
      </c>
    </row>
    <row r="88" spans="1:61" ht="26.25" customHeight="1" thickBot="1" x14ac:dyDescent="0.3">
      <c r="A88" s="1067"/>
      <c r="B88" s="1029" t="s">
        <v>79</v>
      </c>
      <c r="C88" s="1030"/>
      <c r="D88" s="757" t="s">
        <v>79</v>
      </c>
      <c r="E88" s="741">
        <v>5000</v>
      </c>
      <c r="F88" s="741">
        <v>5000</v>
      </c>
      <c r="G88" s="741">
        <v>0</v>
      </c>
      <c r="H88" s="940">
        <v>5000</v>
      </c>
      <c r="I88" s="940">
        <v>0</v>
      </c>
      <c r="J88" s="939">
        <v>0</v>
      </c>
      <c r="K88" s="938">
        <v>0</v>
      </c>
      <c r="L88" s="940">
        <v>5000</v>
      </c>
      <c r="M88" s="741">
        <v>0</v>
      </c>
      <c r="N88" s="740">
        <v>0</v>
      </c>
      <c r="O88" s="741">
        <v>0</v>
      </c>
      <c r="P88" s="740">
        <v>0</v>
      </c>
      <c r="Q88" s="554" t="e">
        <v>#REF!</v>
      </c>
    </row>
    <row r="89" spans="1:61" ht="30" customHeight="1" thickBot="1" x14ac:dyDescent="0.3">
      <c r="A89" s="1092"/>
      <c r="B89" s="1014" t="s">
        <v>67</v>
      </c>
      <c r="C89" s="1015"/>
      <c r="D89" s="1016"/>
      <c r="E89" s="742">
        <v>30210</v>
      </c>
      <c r="F89" s="743">
        <v>30210</v>
      </c>
      <c r="G89" s="743">
        <v>0</v>
      </c>
      <c r="H89" s="942">
        <v>30210</v>
      </c>
      <c r="I89" s="942">
        <v>24281.042299999997</v>
      </c>
      <c r="J89" s="943">
        <v>0.80374188348229059</v>
      </c>
      <c r="K89" s="942">
        <v>22370.867099999999</v>
      </c>
      <c r="L89" s="941">
        <v>5928.9577000000027</v>
      </c>
      <c r="M89" s="742">
        <v>1910.1751999999999</v>
      </c>
      <c r="N89" s="616">
        <v>6.3229897384971867E-2</v>
      </c>
      <c r="O89" s="742">
        <v>0</v>
      </c>
      <c r="P89" s="616">
        <v>0</v>
      </c>
      <c r="Q89" s="627" t="e">
        <v>#REF!</v>
      </c>
    </row>
    <row r="90" spans="1:61" ht="20.25" customHeight="1" x14ac:dyDescent="0.25">
      <c r="A90" s="1052" t="s">
        <v>516</v>
      </c>
      <c r="B90" s="1052"/>
      <c r="C90" s="1052"/>
      <c r="D90" s="1052"/>
      <c r="E90" s="1052"/>
      <c r="F90" s="1052"/>
      <c r="G90" s="1052"/>
      <c r="H90" s="1052"/>
      <c r="I90" s="1052"/>
      <c r="J90" s="1052"/>
      <c r="K90" s="1052"/>
      <c r="L90" s="1052"/>
      <c r="M90" s="1052"/>
      <c r="N90" s="1052"/>
      <c r="O90" s="1052"/>
      <c r="P90" s="1052"/>
    </row>
    <row r="91" spans="1:61" ht="20.25" customHeight="1" thickBot="1" x14ac:dyDescent="0.3">
      <c r="A91" s="769"/>
      <c r="B91" s="821"/>
      <c r="C91" s="580"/>
      <c r="D91" s="770"/>
      <c r="E91" s="771"/>
      <c r="F91" s="713"/>
      <c r="G91" s="713"/>
      <c r="H91" s="957"/>
      <c r="I91" s="957"/>
      <c r="J91" s="957"/>
      <c r="K91" s="957"/>
      <c r="L91" s="957"/>
      <c r="M91" s="772"/>
      <c r="N91" s="713"/>
      <c r="O91" s="773"/>
      <c r="P91" s="713"/>
      <c r="Q91" s="558"/>
    </row>
    <row r="92" spans="1:61" s="223" customFormat="1" ht="51.75" customHeight="1" thickBot="1" x14ac:dyDescent="0.3">
      <c r="A92" s="498" t="s">
        <v>6</v>
      </c>
      <c r="B92" s="517" t="s">
        <v>7</v>
      </c>
      <c r="C92" s="497" t="s">
        <v>447</v>
      </c>
      <c r="D92" s="499" t="s">
        <v>153</v>
      </c>
      <c r="E92" s="515" t="s">
        <v>92</v>
      </c>
      <c r="F92" s="499" t="s">
        <v>152</v>
      </c>
      <c r="G92" s="711" t="s">
        <v>484</v>
      </c>
      <c r="H92" s="924" t="s">
        <v>349</v>
      </c>
      <c r="I92" s="924" t="s">
        <v>24</v>
      </c>
      <c r="J92" s="925" t="s">
        <v>326</v>
      </c>
      <c r="K92" s="924" t="s">
        <v>157</v>
      </c>
      <c r="L92" s="924" t="s">
        <v>154</v>
      </c>
      <c r="M92" s="515" t="s">
        <v>25</v>
      </c>
      <c r="N92" s="499" t="s">
        <v>40</v>
      </c>
      <c r="O92" s="515" t="s">
        <v>77</v>
      </c>
      <c r="P92" s="499" t="s">
        <v>256</v>
      </c>
      <c r="Q92" s="628" t="s">
        <v>28</v>
      </c>
      <c r="R92" s="708"/>
    </row>
    <row r="93" spans="1:61" ht="45" customHeight="1" x14ac:dyDescent="0.25">
      <c r="A93" s="1097" t="s">
        <v>367</v>
      </c>
      <c r="B93" s="876" t="s">
        <v>106</v>
      </c>
      <c r="C93" s="577" t="s">
        <v>35</v>
      </c>
      <c r="D93" s="51" t="s">
        <v>35</v>
      </c>
      <c r="E93" s="761">
        <v>615899.6</v>
      </c>
      <c r="F93" s="762">
        <v>615899.6</v>
      </c>
      <c r="G93" s="762">
        <v>315000</v>
      </c>
      <c r="H93" s="935">
        <v>300899.59999999998</v>
      </c>
      <c r="I93" s="935">
        <v>207451.65337762999</v>
      </c>
      <c r="J93" s="927">
        <v>0.68943811616110495</v>
      </c>
      <c r="K93" s="926">
        <v>49988.792130999995</v>
      </c>
      <c r="L93" s="937">
        <v>93447.946622369986</v>
      </c>
      <c r="M93" s="761">
        <v>157462.86124663</v>
      </c>
      <c r="N93" s="774">
        <v>0.523306980955209</v>
      </c>
      <c r="O93" s="761">
        <v>0</v>
      </c>
      <c r="P93" s="719">
        <v>0</v>
      </c>
      <c r="Q93" s="657" t="e">
        <v>#REF!</v>
      </c>
    </row>
    <row r="94" spans="1:61" ht="27.75" customHeight="1" x14ac:dyDescent="0.25">
      <c r="A94" s="1098"/>
      <c r="B94" s="1024" t="s">
        <v>44</v>
      </c>
      <c r="C94" s="1025"/>
      <c r="D94" s="755" t="s">
        <v>44</v>
      </c>
      <c r="E94" s="735">
        <v>615899.6</v>
      </c>
      <c r="F94" s="736">
        <v>615899.6</v>
      </c>
      <c r="G94" s="736">
        <v>315000</v>
      </c>
      <c r="H94" s="929">
        <v>300899.59999999998</v>
      </c>
      <c r="I94" s="929">
        <v>207451.65337762999</v>
      </c>
      <c r="J94" s="930">
        <v>0.68943811616110495</v>
      </c>
      <c r="K94" s="929">
        <v>49988.792130999995</v>
      </c>
      <c r="L94" s="931">
        <v>93447.946622369986</v>
      </c>
      <c r="M94" s="735">
        <v>157462.86124663</v>
      </c>
      <c r="N94" s="737">
        <v>0.523306980955209</v>
      </c>
      <c r="O94" s="735">
        <v>0</v>
      </c>
      <c r="P94" s="737">
        <v>0</v>
      </c>
      <c r="Q94" s="553" t="e">
        <v>#REF!</v>
      </c>
    </row>
    <row r="95" spans="1:61" ht="42.75" customHeight="1" x14ac:dyDescent="0.25">
      <c r="A95" s="1098"/>
      <c r="B95" s="844" t="s">
        <v>396</v>
      </c>
      <c r="C95" s="834" t="s">
        <v>398</v>
      </c>
      <c r="D95" s="577" t="s">
        <v>140</v>
      </c>
      <c r="E95" s="716">
        <v>50000</v>
      </c>
      <c r="F95" s="717">
        <v>50000</v>
      </c>
      <c r="G95" s="717">
        <v>0</v>
      </c>
      <c r="H95" s="926">
        <v>50000</v>
      </c>
      <c r="I95" s="926">
        <v>985.01666599999999</v>
      </c>
      <c r="J95" s="927">
        <v>1.9700333319999999E-2</v>
      </c>
      <c r="K95" s="926">
        <v>870.68333299999995</v>
      </c>
      <c r="L95" s="928">
        <v>49014.983333999997</v>
      </c>
      <c r="M95" s="716">
        <v>114.333333</v>
      </c>
      <c r="N95" s="719">
        <v>2.2866666600000001E-3</v>
      </c>
      <c r="O95" s="716">
        <v>0</v>
      </c>
      <c r="P95" s="719">
        <v>0</v>
      </c>
      <c r="Q95" s="547" t="e">
        <v>#REF!</v>
      </c>
    </row>
    <row r="96" spans="1:61" ht="75" x14ac:dyDescent="0.25">
      <c r="A96" s="1098"/>
      <c r="B96" s="844" t="s">
        <v>399</v>
      </c>
      <c r="C96" s="834" t="s">
        <v>398</v>
      </c>
      <c r="D96" s="578" t="s">
        <v>466</v>
      </c>
      <c r="E96" s="716">
        <v>21100.445199999998</v>
      </c>
      <c r="F96" s="717">
        <v>21100.445199999998</v>
      </c>
      <c r="G96" s="717">
        <v>0</v>
      </c>
      <c r="H96" s="926">
        <v>21100.445199999998</v>
      </c>
      <c r="I96" s="926">
        <v>19019.809222299999</v>
      </c>
      <c r="J96" s="927">
        <v>0.90139374036998987</v>
      </c>
      <c r="K96" s="958">
        <v>0</v>
      </c>
      <c r="L96" s="928">
        <v>2080.6359776999998</v>
      </c>
      <c r="M96" s="716">
        <v>19019.809222299999</v>
      </c>
      <c r="N96" s="775">
        <v>0.90139374036998987</v>
      </c>
      <c r="O96" s="716">
        <v>0</v>
      </c>
      <c r="P96" s="719">
        <v>0</v>
      </c>
      <c r="Q96" s="547" t="e">
        <v>#REF!</v>
      </c>
    </row>
    <row r="97" spans="1:61" ht="23.25" customHeight="1" thickBot="1" x14ac:dyDescent="0.3">
      <c r="A97" s="1098"/>
      <c r="B97" s="1031" t="s">
        <v>79</v>
      </c>
      <c r="C97" s="1032"/>
      <c r="D97" s="757" t="s">
        <v>79</v>
      </c>
      <c r="E97" s="741">
        <v>71100.445200000002</v>
      </c>
      <c r="F97" s="744">
        <v>71100.445200000002</v>
      </c>
      <c r="G97" s="744">
        <v>0</v>
      </c>
      <c r="H97" s="938">
        <v>71100.445200000002</v>
      </c>
      <c r="I97" s="938">
        <v>20004.825888299998</v>
      </c>
      <c r="J97" s="939">
        <v>0.28136006507452921</v>
      </c>
      <c r="K97" s="938">
        <v>870.68333299999995</v>
      </c>
      <c r="L97" s="940">
        <v>51095.619311700008</v>
      </c>
      <c r="M97" s="741">
        <v>19134.142555299997</v>
      </c>
      <c r="N97" s="740">
        <v>0.26911424396116151</v>
      </c>
      <c r="O97" s="741">
        <v>0</v>
      </c>
      <c r="P97" s="740">
        <v>0</v>
      </c>
      <c r="Q97" s="554" t="e">
        <v>#REF!</v>
      </c>
    </row>
    <row r="98" spans="1:61" ht="40.5" customHeight="1" thickBot="1" x14ac:dyDescent="0.3">
      <c r="A98" s="1100"/>
      <c r="B98" s="1014" t="s">
        <v>67</v>
      </c>
      <c r="C98" s="1015"/>
      <c r="D98" s="1016"/>
      <c r="E98" s="742">
        <v>687000.04519999993</v>
      </c>
      <c r="F98" s="743">
        <v>687000.04519999993</v>
      </c>
      <c r="G98" s="743">
        <v>315000</v>
      </c>
      <c r="H98" s="942">
        <v>372000.04519999999</v>
      </c>
      <c r="I98" s="942">
        <v>227456.47926592999</v>
      </c>
      <c r="J98" s="943">
        <v>0.61144207427082853</v>
      </c>
      <c r="K98" s="942">
        <v>50859.475463999996</v>
      </c>
      <c r="L98" s="941">
        <v>144543.56593407001</v>
      </c>
      <c r="M98" s="742">
        <v>176597.00380193</v>
      </c>
      <c r="N98" s="616">
        <v>0.47472307081840642</v>
      </c>
      <c r="O98" s="742">
        <v>0</v>
      </c>
      <c r="P98" s="616">
        <v>0</v>
      </c>
      <c r="Q98" s="622" t="e">
        <v>#REF!</v>
      </c>
    </row>
    <row r="99" spans="1:61" ht="22.5" customHeight="1" thickBot="1" x14ac:dyDescent="0.3">
      <c r="A99" s="1052" t="s">
        <v>516</v>
      </c>
      <c r="B99" s="1052"/>
      <c r="C99" s="1052"/>
      <c r="D99" s="1052"/>
      <c r="E99" s="1052"/>
      <c r="F99" s="1052"/>
      <c r="G99" s="1052"/>
      <c r="H99" s="1052"/>
      <c r="I99" s="1052"/>
      <c r="J99" s="1052"/>
      <c r="K99" s="1052"/>
      <c r="L99" s="1052"/>
      <c r="M99" s="1096"/>
      <c r="N99" s="1052"/>
      <c r="O99" s="1052"/>
      <c r="P99" s="1052"/>
      <c r="Q99" s="623"/>
    </row>
    <row r="100" spans="1:61" s="223" customFormat="1" ht="68.25" customHeight="1" x14ac:dyDescent="0.25">
      <c r="A100" s="498" t="s">
        <v>87</v>
      </c>
      <c r="B100" s="517" t="s">
        <v>7</v>
      </c>
      <c r="C100" s="497" t="s">
        <v>447</v>
      </c>
      <c r="D100" s="499" t="s">
        <v>153</v>
      </c>
      <c r="E100" s="515" t="s">
        <v>92</v>
      </c>
      <c r="F100" s="499" t="s">
        <v>152</v>
      </c>
      <c r="G100" s="711" t="s">
        <v>484</v>
      </c>
      <c r="H100" s="924" t="s">
        <v>349</v>
      </c>
      <c r="I100" s="924" t="s">
        <v>24</v>
      </c>
      <c r="J100" s="925" t="s">
        <v>326</v>
      </c>
      <c r="K100" s="924" t="s">
        <v>157</v>
      </c>
      <c r="L100" s="924" t="s">
        <v>154</v>
      </c>
      <c r="M100" s="515" t="s">
        <v>25</v>
      </c>
      <c r="N100" s="499" t="s">
        <v>40</v>
      </c>
      <c r="O100" s="515" t="s">
        <v>77</v>
      </c>
      <c r="P100" s="515" t="s">
        <v>256</v>
      </c>
      <c r="Q100" s="515" t="s">
        <v>28</v>
      </c>
      <c r="R100" s="708"/>
    </row>
    <row r="101" spans="1:61" ht="69.75" customHeight="1" x14ac:dyDescent="0.25">
      <c r="A101" s="1066" t="s">
        <v>335</v>
      </c>
      <c r="B101" s="844" t="s">
        <v>443</v>
      </c>
      <c r="C101" s="834" t="s">
        <v>421</v>
      </c>
      <c r="D101" s="572" t="s">
        <v>467</v>
      </c>
      <c r="E101" s="761">
        <v>3000</v>
      </c>
      <c r="F101" s="762">
        <v>3000</v>
      </c>
      <c r="G101" s="762">
        <v>0</v>
      </c>
      <c r="H101" s="935">
        <v>3000</v>
      </c>
      <c r="I101" s="935">
        <v>856.15</v>
      </c>
      <c r="J101" s="936">
        <v>0.28538333333333332</v>
      </c>
      <c r="K101" s="935">
        <v>288.34743400000002</v>
      </c>
      <c r="L101" s="937">
        <v>2143.85</v>
      </c>
      <c r="M101" s="761">
        <v>567.80256599999996</v>
      </c>
      <c r="N101" s="776">
        <v>0.18926752199999999</v>
      </c>
      <c r="O101" s="761">
        <v>0</v>
      </c>
      <c r="P101" s="725">
        <v>0</v>
      </c>
      <c r="Q101" s="551" t="e">
        <v>#REF!</v>
      </c>
    </row>
    <row r="102" spans="1:61" ht="31.5" customHeight="1" thickBot="1" x14ac:dyDescent="0.3">
      <c r="A102" s="1067"/>
      <c r="B102" s="1033" t="s">
        <v>79</v>
      </c>
      <c r="C102" s="1032"/>
      <c r="D102" s="757" t="s">
        <v>79</v>
      </c>
      <c r="E102" s="741">
        <v>3000</v>
      </c>
      <c r="F102" s="744">
        <v>3000</v>
      </c>
      <c r="G102" s="744">
        <v>0</v>
      </c>
      <c r="H102" s="938">
        <v>3000</v>
      </c>
      <c r="I102" s="938">
        <v>856.15</v>
      </c>
      <c r="J102" s="939">
        <v>0.28538333333333332</v>
      </c>
      <c r="K102" s="938">
        <v>288.34743400000002</v>
      </c>
      <c r="L102" s="940">
        <v>2143.85</v>
      </c>
      <c r="M102" s="741">
        <v>567.80256599999996</v>
      </c>
      <c r="N102" s="740">
        <v>0.18926752199999999</v>
      </c>
      <c r="O102" s="741">
        <v>0</v>
      </c>
      <c r="P102" s="740">
        <v>0</v>
      </c>
      <c r="Q102" s="554" t="e">
        <v>#REF!</v>
      </c>
    </row>
    <row r="103" spans="1:61" ht="40.5" customHeight="1" thickBot="1" x14ac:dyDescent="0.3">
      <c r="A103" s="1050"/>
      <c r="B103" s="1014" t="s">
        <v>67</v>
      </c>
      <c r="C103" s="1015"/>
      <c r="D103" s="1016"/>
      <c r="E103" s="742">
        <v>3000</v>
      </c>
      <c r="F103" s="743">
        <v>3000</v>
      </c>
      <c r="G103" s="743">
        <v>0</v>
      </c>
      <c r="H103" s="942">
        <v>3000</v>
      </c>
      <c r="I103" s="942">
        <v>856.15</v>
      </c>
      <c r="J103" s="943">
        <v>0.28538333333333332</v>
      </c>
      <c r="K103" s="942">
        <v>288.34743400000002</v>
      </c>
      <c r="L103" s="941">
        <v>2143.85</v>
      </c>
      <c r="M103" s="742">
        <v>567.80256599999996</v>
      </c>
      <c r="N103" s="616">
        <v>0.18926752199999999</v>
      </c>
      <c r="O103" s="742">
        <v>0</v>
      </c>
      <c r="P103" s="616">
        <v>0</v>
      </c>
      <c r="Q103" s="622" t="e">
        <v>#REF!</v>
      </c>
    </row>
    <row r="104" spans="1:61" ht="22.5" customHeight="1" thickBot="1" x14ac:dyDescent="0.3">
      <c r="A104" s="1052" t="s">
        <v>516</v>
      </c>
      <c r="B104" s="1052"/>
      <c r="C104" s="1052"/>
      <c r="D104" s="1052"/>
      <c r="E104" s="1052"/>
      <c r="F104" s="1052"/>
      <c r="G104" s="1052"/>
      <c r="H104" s="1052"/>
      <c r="I104" s="1052"/>
      <c r="J104" s="1052"/>
      <c r="K104" s="1052"/>
      <c r="L104" s="1052"/>
      <c r="M104" s="1096"/>
      <c r="N104" s="1052"/>
      <c r="O104" s="1052"/>
      <c r="P104" s="1052"/>
    </row>
    <row r="105" spans="1:61" s="223" customFormat="1" ht="68.25" customHeight="1" thickBot="1" x14ac:dyDescent="0.3">
      <c r="A105" s="629" t="s">
        <v>6</v>
      </c>
      <c r="B105" s="495" t="s">
        <v>7</v>
      </c>
      <c r="C105" s="630" t="s">
        <v>447</v>
      </c>
      <c r="D105" s="495" t="s">
        <v>153</v>
      </c>
      <c r="E105" s="631" t="s">
        <v>92</v>
      </c>
      <c r="F105" s="495" t="s">
        <v>152</v>
      </c>
      <c r="G105" s="711" t="s">
        <v>484</v>
      </c>
      <c r="H105" s="959" t="s">
        <v>353</v>
      </c>
      <c r="I105" s="959" t="s">
        <v>24</v>
      </c>
      <c r="J105" s="960" t="s">
        <v>326</v>
      </c>
      <c r="K105" s="959" t="s">
        <v>157</v>
      </c>
      <c r="L105" s="959" t="s">
        <v>154</v>
      </c>
      <c r="M105" s="631" t="s">
        <v>25</v>
      </c>
      <c r="N105" s="495" t="s">
        <v>40</v>
      </c>
      <c r="O105" s="631" t="s">
        <v>77</v>
      </c>
      <c r="P105" s="495" t="s">
        <v>256</v>
      </c>
      <c r="Q105" s="632" t="s">
        <v>28</v>
      </c>
      <c r="R105" s="708"/>
    </row>
    <row r="106" spans="1:61" ht="74.25" customHeight="1" x14ac:dyDescent="0.25">
      <c r="A106" s="1066" t="s">
        <v>300</v>
      </c>
      <c r="B106" s="890" t="s">
        <v>259</v>
      </c>
      <c r="C106" s="850" t="s">
        <v>261</v>
      </c>
      <c r="D106" s="850" t="s">
        <v>261</v>
      </c>
      <c r="E106" s="761">
        <v>2619.3000000000002</v>
      </c>
      <c r="F106" s="762">
        <v>2619.3000000000002</v>
      </c>
      <c r="G106" s="762">
        <v>0</v>
      </c>
      <c r="H106" s="935">
        <v>2619.3000000000002</v>
      </c>
      <c r="I106" s="935">
        <v>2601.3000000000002</v>
      </c>
      <c r="J106" s="936">
        <v>0.99312793494445084</v>
      </c>
      <c r="K106" s="935">
        <v>2514.7800000000002</v>
      </c>
      <c r="L106" s="937">
        <v>18</v>
      </c>
      <c r="M106" s="761">
        <v>86.52</v>
      </c>
      <c r="N106" s="774">
        <v>3.3031726033673117E-2</v>
      </c>
      <c r="O106" s="761">
        <v>0</v>
      </c>
      <c r="P106" s="774">
        <v>0</v>
      </c>
      <c r="Q106" s="657" t="e">
        <v>#REF!</v>
      </c>
    </row>
    <row r="107" spans="1:61" ht="63.75" customHeight="1" x14ac:dyDescent="0.25">
      <c r="A107" s="1067"/>
      <c r="B107" s="891" t="s">
        <v>125</v>
      </c>
      <c r="C107" s="843" t="s">
        <v>275</v>
      </c>
      <c r="D107" s="843" t="s">
        <v>275</v>
      </c>
      <c r="E107" s="716">
        <v>74100</v>
      </c>
      <c r="F107" s="717">
        <v>74100</v>
      </c>
      <c r="G107" s="717">
        <v>0</v>
      </c>
      <c r="H107" s="926">
        <v>74100</v>
      </c>
      <c r="I107" s="926">
        <v>73028.342663999996</v>
      </c>
      <c r="J107" s="927">
        <v>0.98553768777327933</v>
      </c>
      <c r="K107" s="926">
        <v>68420.088801999998</v>
      </c>
      <c r="L107" s="928">
        <v>1071.6573360000039</v>
      </c>
      <c r="M107" s="716">
        <v>4608.2538619999996</v>
      </c>
      <c r="N107" s="719">
        <v>6.2189660755735489E-2</v>
      </c>
      <c r="O107" s="716">
        <v>7.375775</v>
      </c>
      <c r="P107" s="719">
        <v>9.9538124156545215E-5</v>
      </c>
      <c r="Q107" s="659" t="e">
        <v>#REF!</v>
      </c>
    </row>
    <row r="108" spans="1:61" ht="45" x14ac:dyDescent="0.25">
      <c r="A108" s="1067"/>
      <c r="B108" s="891" t="s">
        <v>127</v>
      </c>
      <c r="C108" s="843" t="s">
        <v>128</v>
      </c>
      <c r="D108" s="843" t="s">
        <v>128</v>
      </c>
      <c r="E108" s="716">
        <v>1114.0999999999999</v>
      </c>
      <c r="F108" s="717">
        <v>1114.0999999999999</v>
      </c>
      <c r="G108" s="717">
        <v>0</v>
      </c>
      <c r="H108" s="926">
        <v>1114.0999999999999</v>
      </c>
      <c r="I108" s="926">
        <v>1114.0999999999999</v>
      </c>
      <c r="J108" s="927">
        <v>1</v>
      </c>
      <c r="K108" s="926">
        <v>1114.0999999999999</v>
      </c>
      <c r="L108" s="928">
        <v>0</v>
      </c>
      <c r="M108" s="716">
        <v>0</v>
      </c>
      <c r="N108" s="719">
        <v>0</v>
      </c>
      <c r="O108" s="716">
        <v>0</v>
      </c>
      <c r="P108" s="719">
        <v>0</v>
      </c>
      <c r="Q108" s="659" t="e">
        <v>#REF!</v>
      </c>
    </row>
    <row r="109" spans="1:61" ht="26.25" customHeight="1" x14ac:dyDescent="0.25">
      <c r="A109" s="1067"/>
      <c r="B109" s="1028" t="s">
        <v>44</v>
      </c>
      <c r="C109" s="1025"/>
      <c r="D109" s="755" t="s">
        <v>44</v>
      </c>
      <c r="E109" s="735">
        <v>77833.400000000009</v>
      </c>
      <c r="F109" s="736">
        <v>77833.400000000009</v>
      </c>
      <c r="G109" s="736">
        <v>0</v>
      </c>
      <c r="H109" s="929">
        <v>77833.400000000009</v>
      </c>
      <c r="I109" s="929">
        <v>76743.742664000005</v>
      </c>
      <c r="J109" s="930">
        <v>0.98600013187140734</v>
      </c>
      <c r="K109" s="929">
        <v>72048.968802000003</v>
      </c>
      <c r="L109" s="931">
        <v>1089.6573360000039</v>
      </c>
      <c r="M109" s="735">
        <v>4694.773862</v>
      </c>
      <c r="N109" s="737">
        <v>6.0318242065745549E-2</v>
      </c>
      <c r="O109" s="735">
        <v>7.375775</v>
      </c>
      <c r="P109" s="737">
        <v>9.4763623328802271E-5</v>
      </c>
      <c r="Q109" s="553" t="e">
        <v>#REF!</v>
      </c>
    </row>
    <row r="110" spans="1:61" ht="88.5" customHeight="1" x14ac:dyDescent="0.25">
      <c r="A110" s="1067"/>
      <c r="B110" s="844" t="s">
        <v>424</v>
      </c>
      <c r="C110" s="834" t="s">
        <v>425</v>
      </c>
      <c r="D110" s="572" t="s">
        <v>468</v>
      </c>
      <c r="E110" s="716">
        <v>18000</v>
      </c>
      <c r="F110" s="717">
        <v>18000</v>
      </c>
      <c r="G110" s="717">
        <v>0</v>
      </c>
      <c r="H110" s="926">
        <v>18000</v>
      </c>
      <c r="I110" s="926">
        <v>0</v>
      </c>
      <c r="J110" s="927">
        <v>0</v>
      </c>
      <c r="K110" s="926">
        <v>0</v>
      </c>
      <c r="L110" s="928">
        <v>18000</v>
      </c>
      <c r="M110" s="720">
        <v>0</v>
      </c>
      <c r="N110" s="719">
        <v>0</v>
      </c>
      <c r="O110" s="716">
        <v>0</v>
      </c>
      <c r="P110" s="719">
        <v>0</v>
      </c>
      <c r="Q110" s="547" t="e">
        <v>#REF!</v>
      </c>
    </row>
    <row r="111" spans="1:61" s="217" customFormat="1" ht="78" customHeight="1" x14ac:dyDescent="0.25">
      <c r="A111" s="1067"/>
      <c r="B111" s="844" t="s">
        <v>426</v>
      </c>
      <c r="C111" s="834" t="s">
        <v>425</v>
      </c>
      <c r="D111" s="572" t="s">
        <v>469</v>
      </c>
      <c r="E111" s="720">
        <v>2000</v>
      </c>
      <c r="F111" s="718">
        <v>2000</v>
      </c>
      <c r="G111" s="718">
        <v>0</v>
      </c>
      <c r="H111" s="926">
        <v>2000</v>
      </c>
      <c r="I111" s="926">
        <v>0</v>
      </c>
      <c r="J111" s="927">
        <v>0</v>
      </c>
      <c r="K111" s="926">
        <v>0</v>
      </c>
      <c r="L111" s="928">
        <v>2000</v>
      </c>
      <c r="M111" s="720">
        <v>0</v>
      </c>
      <c r="N111" s="721">
        <v>0</v>
      </c>
      <c r="O111" s="720">
        <v>0</v>
      </c>
      <c r="P111" s="721">
        <v>0</v>
      </c>
      <c r="Q111" s="559" t="e">
        <v>#REF!</v>
      </c>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row>
    <row r="112" spans="1:61" ht="23.25" customHeight="1" thickBot="1" x14ac:dyDescent="0.3">
      <c r="A112" s="1067"/>
      <c r="B112" s="1033" t="s">
        <v>79</v>
      </c>
      <c r="C112" s="1032"/>
      <c r="D112" s="757" t="s">
        <v>79</v>
      </c>
      <c r="E112" s="741">
        <v>20000</v>
      </c>
      <c r="F112" s="744">
        <v>20000</v>
      </c>
      <c r="G112" s="744">
        <v>0</v>
      </c>
      <c r="H112" s="938">
        <v>20000</v>
      </c>
      <c r="I112" s="938">
        <v>0</v>
      </c>
      <c r="J112" s="939">
        <v>0</v>
      </c>
      <c r="K112" s="938">
        <v>0</v>
      </c>
      <c r="L112" s="940">
        <v>20000</v>
      </c>
      <c r="M112" s="741">
        <v>0</v>
      </c>
      <c r="N112" s="740">
        <v>0</v>
      </c>
      <c r="O112" s="741">
        <v>0</v>
      </c>
      <c r="P112" s="740">
        <v>0</v>
      </c>
      <c r="Q112" s="554" t="e">
        <v>#REF!</v>
      </c>
    </row>
    <row r="113" spans="1:61" ht="42" customHeight="1" thickBot="1" x14ac:dyDescent="0.3">
      <c r="A113" s="1050"/>
      <c r="B113" s="1014" t="s">
        <v>67</v>
      </c>
      <c r="C113" s="1015"/>
      <c r="D113" s="1016"/>
      <c r="E113" s="742">
        <v>97833.400000000009</v>
      </c>
      <c r="F113" s="743">
        <v>97833.400000000009</v>
      </c>
      <c r="G113" s="743">
        <v>0</v>
      </c>
      <c r="H113" s="942">
        <v>97833.400000000009</v>
      </c>
      <c r="I113" s="942">
        <v>76743.742664000005</v>
      </c>
      <c r="J113" s="943">
        <v>0.78443295095539967</v>
      </c>
      <c r="K113" s="942">
        <v>72048.968802000003</v>
      </c>
      <c r="L113" s="941">
        <v>21089.657336000004</v>
      </c>
      <c r="M113" s="742">
        <v>4694.773862</v>
      </c>
      <c r="N113" s="616">
        <v>4.798743437312819E-2</v>
      </c>
      <c r="O113" s="742">
        <v>7.375775</v>
      </c>
      <c r="P113" s="616">
        <v>7.5391175201924891E-5</v>
      </c>
      <c r="Q113" s="622" t="e">
        <v>#REF!</v>
      </c>
    </row>
    <row r="114" spans="1:61" ht="18" customHeight="1" x14ac:dyDescent="0.25">
      <c r="A114" s="1052" t="s">
        <v>516</v>
      </c>
      <c r="B114" s="1052"/>
      <c r="C114" s="1052"/>
      <c r="D114" s="1052"/>
      <c r="E114" s="1052"/>
      <c r="F114" s="1052"/>
      <c r="G114" s="1052"/>
      <c r="H114" s="1052"/>
      <c r="I114" s="1052"/>
      <c r="J114" s="1052"/>
      <c r="K114" s="1052"/>
      <c r="L114" s="1052"/>
      <c r="M114" s="1096"/>
      <c r="N114" s="1052"/>
      <c r="O114" s="1052"/>
      <c r="P114" s="1052"/>
    </row>
    <row r="115" spans="1:61" ht="18" customHeight="1" thickBot="1" x14ac:dyDescent="0.3">
      <c r="A115" s="769"/>
      <c r="B115" s="821"/>
      <c r="C115" s="580"/>
      <c r="D115" s="770"/>
      <c r="E115" s="771"/>
      <c r="F115" s="713"/>
      <c r="G115" s="713"/>
      <c r="H115" s="957"/>
      <c r="I115" s="957"/>
      <c r="J115" s="957"/>
      <c r="K115" s="957"/>
      <c r="L115" s="957"/>
      <c r="M115" s="772"/>
      <c r="N115" s="713"/>
      <c r="O115" s="773"/>
      <c r="P115" s="713"/>
      <c r="Q115" s="558"/>
    </row>
    <row r="116" spans="1:61" s="223" customFormat="1" ht="68.25" customHeight="1" thickBot="1" x14ac:dyDescent="0.3">
      <c r="A116" s="498" t="s">
        <v>6</v>
      </c>
      <c r="B116" s="517" t="s">
        <v>7</v>
      </c>
      <c r="C116" s="497" t="s">
        <v>447</v>
      </c>
      <c r="D116" s="499" t="s">
        <v>153</v>
      </c>
      <c r="E116" s="515" t="s">
        <v>263</v>
      </c>
      <c r="F116" s="499" t="s">
        <v>264</v>
      </c>
      <c r="G116" s="711" t="s">
        <v>484</v>
      </c>
      <c r="H116" s="924" t="s">
        <v>349</v>
      </c>
      <c r="I116" s="924" t="s">
        <v>24</v>
      </c>
      <c r="J116" s="925" t="s">
        <v>326</v>
      </c>
      <c r="K116" s="924" t="s">
        <v>157</v>
      </c>
      <c r="L116" s="924" t="s">
        <v>154</v>
      </c>
      <c r="M116" s="515" t="s">
        <v>25</v>
      </c>
      <c r="N116" s="499" t="s">
        <v>40</v>
      </c>
      <c r="O116" s="515" t="s">
        <v>77</v>
      </c>
      <c r="P116" s="515" t="s">
        <v>256</v>
      </c>
      <c r="Q116" s="628" t="s">
        <v>28</v>
      </c>
      <c r="R116" s="708"/>
    </row>
    <row r="117" spans="1:61" s="217" customFormat="1" ht="35.25" customHeight="1" x14ac:dyDescent="0.25">
      <c r="A117" s="1049" t="s">
        <v>292</v>
      </c>
      <c r="B117" s="998" t="s">
        <v>104</v>
      </c>
      <c r="C117" s="853" t="s">
        <v>304</v>
      </c>
      <c r="D117" s="343" t="s">
        <v>149</v>
      </c>
      <c r="E117" s="781">
        <v>697.60088500000006</v>
      </c>
      <c r="F117" s="765">
        <v>697.60088500000006</v>
      </c>
      <c r="G117" s="765">
        <v>0</v>
      </c>
      <c r="H117" s="999">
        <v>697.60088500000006</v>
      </c>
      <c r="I117" s="999">
        <v>527.087356</v>
      </c>
      <c r="J117" s="1000">
        <v>0.75557151278556645</v>
      </c>
      <c r="K117" s="999">
        <v>227.25345799999997</v>
      </c>
      <c r="L117" s="1001">
        <v>170.51352900000006</v>
      </c>
      <c r="M117" s="781">
        <v>299.83389800000003</v>
      </c>
      <c r="N117" s="782">
        <v>0.42980722135981808</v>
      </c>
      <c r="O117" s="781">
        <v>0</v>
      </c>
      <c r="P117" s="721">
        <v>0</v>
      </c>
      <c r="Q117" s="559"/>
      <c r="R117" s="683"/>
      <c r="S117" s="683"/>
      <c r="T117" s="683"/>
      <c r="U117" s="683"/>
      <c r="V117" s="683"/>
      <c r="W117" s="683"/>
      <c r="X117" s="683"/>
      <c r="Y117" s="683"/>
      <c r="Z117" s="683"/>
      <c r="AA117" s="683"/>
      <c r="AB117" s="683"/>
      <c r="AC117" s="683"/>
      <c r="AD117" s="683"/>
      <c r="AE117" s="683"/>
      <c r="AF117" s="683"/>
      <c r="AG117" s="683"/>
      <c r="AH117" s="683"/>
      <c r="AI117" s="683"/>
      <c r="AJ117" s="683"/>
      <c r="AK117" s="683"/>
      <c r="AL117" s="683"/>
      <c r="AM117" s="683"/>
      <c r="AN117" s="683"/>
      <c r="AO117" s="683"/>
      <c r="AP117" s="683"/>
      <c r="AQ117" s="683"/>
      <c r="AR117" s="683"/>
      <c r="AS117" s="683"/>
      <c r="AT117" s="683"/>
      <c r="AU117" s="683"/>
      <c r="AV117" s="683"/>
      <c r="AW117" s="683"/>
      <c r="AX117" s="683"/>
      <c r="AY117" s="683"/>
      <c r="AZ117" s="683"/>
      <c r="BA117" s="683"/>
      <c r="BB117" s="683"/>
      <c r="BC117" s="683"/>
      <c r="BD117" s="683"/>
      <c r="BE117" s="683"/>
      <c r="BF117" s="683"/>
      <c r="BG117" s="683"/>
      <c r="BH117" s="683"/>
      <c r="BI117" s="683"/>
    </row>
    <row r="118" spans="1:61" ht="31.5" customHeight="1" x14ac:dyDescent="0.25">
      <c r="A118" s="1067"/>
      <c r="B118" s="1028" t="s">
        <v>480</v>
      </c>
      <c r="C118" s="1025"/>
      <c r="D118" s="755" t="s">
        <v>149</v>
      </c>
      <c r="E118" s="735">
        <v>697.60088500000006</v>
      </c>
      <c r="F118" s="736">
        <v>697.60088500000006</v>
      </c>
      <c r="G118" s="736">
        <v>0</v>
      </c>
      <c r="H118" s="929">
        <v>697.60088500000006</v>
      </c>
      <c r="I118" s="929">
        <v>527.087356</v>
      </c>
      <c r="J118" s="930">
        <v>0.75557151278556645</v>
      </c>
      <c r="K118" s="929">
        <v>227.25345799999997</v>
      </c>
      <c r="L118" s="931">
        <v>170.51352900000006</v>
      </c>
      <c r="M118" s="735">
        <v>299.83389800000003</v>
      </c>
      <c r="N118" s="737">
        <v>0.42980722135981808</v>
      </c>
      <c r="O118" s="735">
        <v>0</v>
      </c>
      <c r="P118" s="737">
        <v>0</v>
      </c>
      <c r="Q118" s="553">
        <v>0</v>
      </c>
    </row>
    <row r="119" spans="1:61" ht="77.25" customHeight="1" x14ac:dyDescent="0.25">
      <c r="A119" s="1067"/>
      <c r="B119" s="844" t="s">
        <v>428</v>
      </c>
      <c r="C119" s="834" t="s">
        <v>421</v>
      </c>
      <c r="D119" s="572" t="s">
        <v>470</v>
      </c>
      <c r="E119" s="716">
        <v>500</v>
      </c>
      <c r="F119" s="717">
        <v>500</v>
      </c>
      <c r="G119" s="717">
        <v>0</v>
      </c>
      <c r="H119" s="926">
        <v>500</v>
      </c>
      <c r="I119" s="926">
        <v>388.67</v>
      </c>
      <c r="J119" s="927">
        <v>0.77734000000000003</v>
      </c>
      <c r="K119" s="926">
        <v>110.98000000000002</v>
      </c>
      <c r="L119" s="928">
        <v>111.32999999999998</v>
      </c>
      <c r="M119" s="720">
        <v>277.69</v>
      </c>
      <c r="N119" s="719">
        <v>0.55537999999999998</v>
      </c>
      <c r="O119" s="716">
        <v>0</v>
      </c>
      <c r="P119" s="719">
        <v>0</v>
      </c>
      <c r="Q119" s="547" t="e">
        <v>#REF!</v>
      </c>
    </row>
    <row r="120" spans="1:61" ht="73.5" customHeight="1" x14ac:dyDescent="0.25">
      <c r="A120" s="1067"/>
      <c r="B120" s="844" t="s">
        <v>429</v>
      </c>
      <c r="C120" s="834" t="s">
        <v>431</v>
      </c>
      <c r="D120" s="572" t="s">
        <v>470</v>
      </c>
      <c r="E120" s="716">
        <v>500</v>
      </c>
      <c r="F120" s="717">
        <v>500</v>
      </c>
      <c r="G120" s="718">
        <v>0</v>
      </c>
      <c r="H120" s="926">
        <v>500</v>
      </c>
      <c r="I120" s="926">
        <v>120.21563</v>
      </c>
      <c r="J120" s="927">
        <v>0.24043126000000001</v>
      </c>
      <c r="K120" s="926">
        <v>0.87000000000000455</v>
      </c>
      <c r="L120" s="928">
        <v>379.78436999999997</v>
      </c>
      <c r="M120" s="720">
        <v>119.34563</v>
      </c>
      <c r="N120" s="719">
        <v>0.23869125999999999</v>
      </c>
      <c r="O120" s="716">
        <v>0</v>
      </c>
      <c r="P120" s="719">
        <v>0</v>
      </c>
      <c r="Q120" s="547" t="e">
        <v>#REF!</v>
      </c>
    </row>
    <row r="121" spans="1:61" s="217" customFormat="1" ht="90" x14ac:dyDescent="0.25">
      <c r="A121" s="1067"/>
      <c r="B121" s="847" t="s">
        <v>433</v>
      </c>
      <c r="C121" s="837" t="s">
        <v>435</v>
      </c>
      <c r="D121" s="572" t="s">
        <v>471</v>
      </c>
      <c r="E121" s="720">
        <v>1000</v>
      </c>
      <c r="F121" s="718">
        <v>1000</v>
      </c>
      <c r="G121" s="718">
        <v>0</v>
      </c>
      <c r="H121" s="926">
        <v>1000</v>
      </c>
      <c r="I121" s="926">
        <v>763.73202300000003</v>
      </c>
      <c r="J121" s="927">
        <v>0.76373202299999998</v>
      </c>
      <c r="K121" s="926">
        <v>279.34535600000004</v>
      </c>
      <c r="L121" s="928">
        <v>236.26797699999997</v>
      </c>
      <c r="M121" s="720">
        <v>484.38666699999999</v>
      </c>
      <c r="N121" s="721">
        <v>0.48438666699999999</v>
      </c>
      <c r="O121" s="720">
        <v>0</v>
      </c>
      <c r="P121" s="721">
        <v>0</v>
      </c>
      <c r="Q121" s="559" t="e">
        <v>#REF!</v>
      </c>
    </row>
    <row r="122" spans="1:61" s="217" customFormat="1" ht="90" x14ac:dyDescent="0.25">
      <c r="A122" s="1067"/>
      <c r="B122" s="847" t="s">
        <v>436</v>
      </c>
      <c r="C122" s="837" t="s">
        <v>438</v>
      </c>
      <c r="D122" s="573" t="s">
        <v>471</v>
      </c>
      <c r="E122" s="720">
        <v>1000</v>
      </c>
      <c r="F122" s="718">
        <v>1000</v>
      </c>
      <c r="G122" s="718">
        <v>0</v>
      </c>
      <c r="H122" s="926">
        <v>500</v>
      </c>
      <c r="I122" s="926">
        <v>0</v>
      </c>
      <c r="J122" s="927">
        <v>0</v>
      </c>
      <c r="K122" s="926">
        <v>0</v>
      </c>
      <c r="L122" s="928">
        <v>500</v>
      </c>
      <c r="M122" s="720">
        <v>0</v>
      </c>
      <c r="N122" s="721">
        <v>0</v>
      </c>
      <c r="O122" s="720">
        <v>0</v>
      </c>
      <c r="P122" s="721">
        <v>0</v>
      </c>
      <c r="Q122" s="559" t="e">
        <v>#REF!</v>
      </c>
    </row>
    <row r="123" spans="1:61" s="217" customFormat="1" ht="139.5" customHeight="1" x14ac:dyDescent="0.25">
      <c r="A123" s="1067"/>
      <c r="B123" s="844" t="s">
        <v>439</v>
      </c>
      <c r="C123" s="834" t="s">
        <v>441</v>
      </c>
      <c r="D123" s="572" t="s">
        <v>471</v>
      </c>
      <c r="E123" s="720">
        <v>500</v>
      </c>
      <c r="F123" s="718">
        <v>500</v>
      </c>
      <c r="G123" s="718">
        <v>0</v>
      </c>
      <c r="H123" s="926">
        <v>500</v>
      </c>
      <c r="I123" s="926">
        <v>0</v>
      </c>
      <c r="J123" s="927">
        <v>0</v>
      </c>
      <c r="K123" s="926">
        <v>0</v>
      </c>
      <c r="L123" s="928">
        <v>500</v>
      </c>
      <c r="M123" s="720">
        <v>0</v>
      </c>
      <c r="N123" s="721">
        <v>0</v>
      </c>
      <c r="O123" s="720">
        <v>0</v>
      </c>
      <c r="P123" s="721">
        <v>0</v>
      </c>
      <c r="Q123" s="559" t="e">
        <v>#REF!</v>
      </c>
    </row>
    <row r="124" spans="1:61" s="217" customFormat="1" ht="90" x14ac:dyDescent="0.25">
      <c r="A124" s="1067"/>
      <c r="B124" s="844" t="s">
        <v>442</v>
      </c>
      <c r="C124" s="834" t="s">
        <v>431</v>
      </c>
      <c r="D124" s="572" t="s">
        <v>471</v>
      </c>
      <c r="E124" s="720">
        <v>500</v>
      </c>
      <c r="F124" s="718">
        <v>500</v>
      </c>
      <c r="G124" s="718">
        <v>0</v>
      </c>
      <c r="H124" s="926">
        <v>500</v>
      </c>
      <c r="I124" s="926">
        <v>0</v>
      </c>
      <c r="J124" s="927">
        <v>0</v>
      </c>
      <c r="K124" s="926">
        <v>0</v>
      </c>
      <c r="L124" s="928">
        <v>500</v>
      </c>
      <c r="M124" s="720">
        <v>0</v>
      </c>
      <c r="N124" s="721">
        <v>0</v>
      </c>
      <c r="O124" s="720">
        <v>0</v>
      </c>
      <c r="P124" s="721">
        <v>0</v>
      </c>
      <c r="Q124" s="559" t="e">
        <v>#REF!</v>
      </c>
    </row>
    <row r="125" spans="1:61" s="217" customFormat="1" ht="45" x14ac:dyDescent="0.25">
      <c r="A125" s="1067"/>
      <c r="B125" s="880" t="s">
        <v>445</v>
      </c>
      <c r="C125" s="843" t="s">
        <v>421</v>
      </c>
      <c r="D125" s="572" t="s">
        <v>472</v>
      </c>
      <c r="E125" s="720">
        <v>1000</v>
      </c>
      <c r="F125" s="718">
        <v>1000</v>
      </c>
      <c r="G125" s="718">
        <v>0</v>
      </c>
      <c r="H125" s="926">
        <v>1000</v>
      </c>
      <c r="I125" s="926">
        <v>826.20941500000004</v>
      </c>
      <c r="J125" s="927">
        <v>0.826209415</v>
      </c>
      <c r="K125" s="926">
        <v>1.0333330000000842</v>
      </c>
      <c r="L125" s="928">
        <v>173.79058499999996</v>
      </c>
      <c r="M125" s="720">
        <v>825.17608199999995</v>
      </c>
      <c r="N125" s="721">
        <v>0.82517608199999992</v>
      </c>
      <c r="O125" s="720">
        <v>0</v>
      </c>
      <c r="P125" s="721">
        <v>0</v>
      </c>
      <c r="Q125" s="559"/>
    </row>
    <row r="126" spans="1:61" ht="20.25" thickBot="1" x14ac:dyDescent="0.3">
      <c r="A126" s="1067"/>
      <c r="B126" s="1033" t="s">
        <v>79</v>
      </c>
      <c r="C126" s="1032"/>
      <c r="D126" s="757" t="s">
        <v>79</v>
      </c>
      <c r="E126" s="741">
        <v>5000</v>
      </c>
      <c r="F126" s="744">
        <v>5000</v>
      </c>
      <c r="G126" s="744">
        <v>0</v>
      </c>
      <c r="H126" s="938">
        <v>4500</v>
      </c>
      <c r="I126" s="938">
        <v>2098.8270680000001</v>
      </c>
      <c r="J126" s="939">
        <v>0.46640601511111113</v>
      </c>
      <c r="K126" s="938">
        <v>392.22868900000014</v>
      </c>
      <c r="L126" s="940">
        <v>2401.1729319999995</v>
      </c>
      <c r="M126" s="741">
        <v>1706.598379</v>
      </c>
      <c r="N126" s="740">
        <v>0.37924408422222222</v>
      </c>
      <c r="O126" s="741">
        <v>0</v>
      </c>
      <c r="P126" s="740">
        <v>0</v>
      </c>
      <c r="Q126" s="554" t="e">
        <v>#REF!</v>
      </c>
    </row>
    <row r="127" spans="1:61" ht="33.75" customHeight="1" thickBot="1" x14ac:dyDescent="0.3">
      <c r="A127" s="1050"/>
      <c r="B127" s="1014" t="s">
        <v>67</v>
      </c>
      <c r="C127" s="1015"/>
      <c r="D127" s="1016"/>
      <c r="E127" s="742">
        <v>5697.6008849999998</v>
      </c>
      <c r="F127" s="743">
        <v>5697.6008849999998</v>
      </c>
      <c r="G127" s="743">
        <v>0</v>
      </c>
      <c r="H127" s="942">
        <v>5197.6008849999998</v>
      </c>
      <c r="I127" s="942">
        <v>2625.9144240000001</v>
      </c>
      <c r="J127" s="943">
        <v>0.50521663400093875</v>
      </c>
      <c r="K127" s="942">
        <v>619.48214700000017</v>
      </c>
      <c r="L127" s="941">
        <v>2571.6864609999998</v>
      </c>
      <c r="M127" s="742">
        <v>2006.4322770000001</v>
      </c>
      <c r="N127" s="616">
        <v>0.38603046316820078</v>
      </c>
      <c r="O127" s="742">
        <v>0</v>
      </c>
      <c r="P127" s="616">
        <v>0</v>
      </c>
      <c r="Q127" s="622" t="e">
        <v>#REF!</v>
      </c>
    </row>
    <row r="128" spans="1:61" ht="33.75" customHeight="1" thickBot="1" x14ac:dyDescent="0.3">
      <c r="A128" s="1063" t="s">
        <v>516</v>
      </c>
      <c r="B128" s="1054"/>
      <c r="C128" s="1054"/>
      <c r="D128" s="1054"/>
      <c r="E128" s="1054"/>
      <c r="F128" s="1054"/>
      <c r="G128" s="1054"/>
      <c r="H128" s="1054"/>
      <c r="I128" s="1054"/>
      <c r="J128" s="1054"/>
      <c r="K128" s="1054"/>
      <c r="L128" s="1054"/>
      <c r="M128" s="1055"/>
      <c r="N128" s="1054"/>
      <c r="O128" s="1054"/>
      <c r="P128" s="1052"/>
    </row>
    <row r="129" spans="1:18" s="223" customFormat="1" ht="52.5" customHeight="1" thickBot="1" x14ac:dyDescent="0.3">
      <c r="A129" s="498" t="s">
        <v>6</v>
      </c>
      <c r="B129" s="517" t="s">
        <v>7</v>
      </c>
      <c r="C129" s="497" t="s">
        <v>447</v>
      </c>
      <c r="D129" s="499" t="s">
        <v>153</v>
      </c>
      <c r="E129" s="515" t="s">
        <v>92</v>
      </c>
      <c r="F129" s="499" t="s">
        <v>152</v>
      </c>
      <c r="G129" s="711" t="s">
        <v>484</v>
      </c>
      <c r="H129" s="924" t="s">
        <v>349</v>
      </c>
      <c r="I129" s="924" t="s">
        <v>24</v>
      </c>
      <c r="J129" s="925" t="s">
        <v>326</v>
      </c>
      <c r="K129" s="924" t="s">
        <v>157</v>
      </c>
      <c r="L129" s="924" t="s">
        <v>154</v>
      </c>
      <c r="M129" s="515" t="s">
        <v>25</v>
      </c>
      <c r="N129" s="499" t="s">
        <v>40</v>
      </c>
      <c r="O129" s="515" t="s">
        <v>77</v>
      </c>
      <c r="P129" s="612" t="s">
        <v>256</v>
      </c>
      <c r="Q129" s="515" t="s">
        <v>28</v>
      </c>
      <c r="R129" s="708"/>
    </row>
    <row r="130" spans="1:18" ht="53.25" customHeight="1" x14ac:dyDescent="0.25">
      <c r="A130" s="1097" t="s">
        <v>293</v>
      </c>
      <c r="B130" s="831" t="s">
        <v>432</v>
      </c>
      <c r="C130" s="832" t="s">
        <v>421</v>
      </c>
      <c r="D130" s="575" t="s">
        <v>473</v>
      </c>
      <c r="E130" s="761">
        <v>2000.8263219999999</v>
      </c>
      <c r="F130" s="762">
        <v>2000.8263219999999</v>
      </c>
      <c r="G130" s="762">
        <v>0</v>
      </c>
      <c r="H130" s="935">
        <v>2000.8263219999999</v>
      </c>
      <c r="I130" s="935">
        <v>1790.5713330000001</v>
      </c>
      <c r="J130" s="927">
        <v>0.89491592214269167</v>
      </c>
      <c r="K130" s="926">
        <v>606.83800000000019</v>
      </c>
      <c r="L130" s="937">
        <v>210.2549889999998</v>
      </c>
      <c r="M130" s="732">
        <v>1183.7333329999999</v>
      </c>
      <c r="N130" s="774">
        <v>0.5916222312673074</v>
      </c>
      <c r="O130" s="761">
        <v>0</v>
      </c>
      <c r="P130" s="719">
        <v>0</v>
      </c>
      <c r="Q130" s="633" t="e">
        <v>#REF!</v>
      </c>
    </row>
    <row r="131" spans="1:18" ht="107.25" customHeight="1" x14ac:dyDescent="0.25">
      <c r="A131" s="1098"/>
      <c r="B131" s="844" t="s">
        <v>444</v>
      </c>
      <c r="C131" s="834" t="s">
        <v>421</v>
      </c>
      <c r="D131" s="572" t="s">
        <v>474</v>
      </c>
      <c r="E131" s="761">
        <v>3000</v>
      </c>
      <c r="F131" s="762">
        <v>3000</v>
      </c>
      <c r="G131" s="762">
        <v>0</v>
      </c>
      <c r="H131" s="926">
        <v>3000</v>
      </c>
      <c r="I131" s="935">
        <v>440</v>
      </c>
      <c r="J131" s="927">
        <v>0.14666666666666667</v>
      </c>
      <c r="K131" s="926">
        <v>440</v>
      </c>
      <c r="L131" s="928">
        <v>2560</v>
      </c>
      <c r="M131" s="732">
        <v>0</v>
      </c>
      <c r="N131" s="719">
        <v>0</v>
      </c>
      <c r="O131" s="761">
        <v>0</v>
      </c>
      <c r="P131" s="719">
        <v>0</v>
      </c>
      <c r="Q131" s="633" t="e">
        <v>#REF!</v>
      </c>
    </row>
    <row r="132" spans="1:18" ht="19.5" x14ac:dyDescent="0.25">
      <c r="A132" s="1098"/>
      <c r="B132" s="1024" t="s">
        <v>45</v>
      </c>
      <c r="C132" s="1025"/>
      <c r="D132" s="755" t="s">
        <v>79</v>
      </c>
      <c r="E132" s="735">
        <v>5000.8263219999999</v>
      </c>
      <c r="F132" s="736">
        <v>5000.8263219999999</v>
      </c>
      <c r="G132" s="736">
        <v>0</v>
      </c>
      <c r="H132" s="929">
        <v>5000.8263219999999</v>
      </c>
      <c r="I132" s="929">
        <v>2230.5713329999999</v>
      </c>
      <c r="J132" s="930">
        <v>0.44604055197580206</v>
      </c>
      <c r="K132" s="929">
        <v>1046.8380000000002</v>
      </c>
      <c r="L132" s="931">
        <v>2770.254989</v>
      </c>
      <c r="M132" s="735">
        <v>1183.7333329999999</v>
      </c>
      <c r="N132" s="737">
        <v>0.23670754726922508</v>
      </c>
      <c r="O132" s="735">
        <v>0</v>
      </c>
      <c r="P132" s="737">
        <v>0</v>
      </c>
      <c r="Q132" s="634" t="e">
        <v>#REF!</v>
      </c>
    </row>
    <row r="133" spans="1:18" ht="20.25" thickBot="1" x14ac:dyDescent="0.3">
      <c r="A133" s="1098"/>
      <c r="B133" s="1026" t="s">
        <v>481</v>
      </c>
      <c r="C133" s="1027"/>
      <c r="D133" s="777" t="s">
        <v>240</v>
      </c>
      <c r="E133" s="778">
        <v>0</v>
      </c>
      <c r="F133" s="779">
        <v>0</v>
      </c>
      <c r="G133" s="779">
        <v>0</v>
      </c>
      <c r="H133" s="961">
        <v>0</v>
      </c>
      <c r="I133" s="961">
        <v>0</v>
      </c>
      <c r="J133" s="939">
        <v>0</v>
      </c>
      <c r="K133" s="961">
        <v>0</v>
      </c>
      <c r="L133" s="962">
        <v>0</v>
      </c>
      <c r="M133" s="778">
        <v>0</v>
      </c>
      <c r="N133" s="780">
        <v>0</v>
      </c>
      <c r="O133" s="778">
        <v>0</v>
      </c>
      <c r="P133" s="740">
        <v>0</v>
      </c>
      <c r="Q133" s="635">
        <v>0</v>
      </c>
    </row>
    <row r="134" spans="1:18" ht="34.5" customHeight="1" thickBot="1" x14ac:dyDescent="0.3">
      <c r="A134" s="1100"/>
      <c r="B134" s="1014" t="s">
        <v>67</v>
      </c>
      <c r="C134" s="1015"/>
      <c r="D134" s="1016"/>
      <c r="E134" s="742">
        <v>5000.8263219999999</v>
      </c>
      <c r="F134" s="743">
        <v>5000.8263219999999</v>
      </c>
      <c r="G134" s="743">
        <v>0</v>
      </c>
      <c r="H134" s="942">
        <v>5000.8263219999999</v>
      </c>
      <c r="I134" s="942">
        <v>2230.5713329999999</v>
      </c>
      <c r="J134" s="943">
        <v>0.44604055197580206</v>
      </c>
      <c r="K134" s="942">
        <v>1046.8380000000002</v>
      </c>
      <c r="L134" s="941">
        <v>2770.254989</v>
      </c>
      <c r="M134" s="742">
        <v>1183.7333329999999</v>
      </c>
      <c r="N134" s="616">
        <v>0.23670754726922508</v>
      </c>
      <c r="O134" s="742">
        <v>0</v>
      </c>
      <c r="P134" s="616">
        <v>0</v>
      </c>
      <c r="Q134" s="636" t="e">
        <v>#REF!</v>
      </c>
    </row>
    <row r="135" spans="1:18" ht="18" customHeight="1" thickBot="1" x14ac:dyDescent="0.3">
      <c r="A135" s="1053" t="s">
        <v>516</v>
      </c>
      <c r="B135" s="1054"/>
      <c r="C135" s="1054"/>
      <c r="D135" s="1054"/>
      <c r="E135" s="1054"/>
      <c r="F135" s="1054"/>
      <c r="G135" s="1054"/>
      <c r="H135" s="1054"/>
      <c r="I135" s="1054"/>
      <c r="J135" s="1054"/>
      <c r="K135" s="1054"/>
      <c r="L135" s="1054"/>
      <c r="M135" s="1055"/>
      <c r="N135" s="1054"/>
      <c r="O135" s="1054"/>
      <c r="P135" s="1056"/>
    </row>
    <row r="136" spans="1:18" s="223" customFormat="1" ht="68.25" customHeight="1" thickBot="1" x14ac:dyDescent="0.3">
      <c r="A136" s="498" t="s">
        <v>6</v>
      </c>
      <c r="B136" s="517" t="s">
        <v>7</v>
      </c>
      <c r="C136" s="497" t="s">
        <v>447</v>
      </c>
      <c r="D136" s="499" t="s">
        <v>153</v>
      </c>
      <c r="E136" s="515" t="s">
        <v>92</v>
      </c>
      <c r="F136" s="499" t="s">
        <v>152</v>
      </c>
      <c r="G136" s="711" t="s">
        <v>484</v>
      </c>
      <c r="H136" s="924" t="s">
        <v>349</v>
      </c>
      <c r="I136" s="924" t="s">
        <v>24</v>
      </c>
      <c r="J136" s="925" t="s">
        <v>326</v>
      </c>
      <c r="K136" s="924" t="s">
        <v>157</v>
      </c>
      <c r="L136" s="924" t="s">
        <v>154</v>
      </c>
      <c r="M136" s="515" t="s">
        <v>25</v>
      </c>
      <c r="N136" s="499" t="s">
        <v>40</v>
      </c>
      <c r="O136" s="515" t="s">
        <v>77</v>
      </c>
      <c r="P136" s="518" t="s">
        <v>256</v>
      </c>
      <c r="Q136" s="628" t="s">
        <v>28</v>
      </c>
      <c r="R136" s="708"/>
    </row>
    <row r="137" spans="1:18" s="217" customFormat="1" ht="67.5" customHeight="1" x14ac:dyDescent="0.25">
      <c r="A137" s="1049" t="s">
        <v>366</v>
      </c>
      <c r="B137" s="1002" t="s">
        <v>126</v>
      </c>
      <c r="C137" s="681" t="s">
        <v>276</v>
      </c>
      <c r="D137" s="343" t="s">
        <v>276</v>
      </c>
      <c r="E137" s="781">
        <v>8920.2682839999998</v>
      </c>
      <c r="F137" s="765">
        <v>8920.2682839999998</v>
      </c>
      <c r="G137" s="765">
        <v>0</v>
      </c>
      <c r="H137" s="954">
        <v>8920.2682839999998</v>
      </c>
      <c r="I137" s="954">
        <v>8920.2682839999998</v>
      </c>
      <c r="J137" s="955">
        <v>1</v>
      </c>
      <c r="K137" s="954">
        <v>8920.2682839999998</v>
      </c>
      <c r="L137" s="956">
        <v>0</v>
      </c>
      <c r="M137" s="781">
        <v>0</v>
      </c>
      <c r="N137" s="782">
        <v>0</v>
      </c>
      <c r="O137" s="781">
        <v>0</v>
      </c>
      <c r="P137" s="783">
        <v>0</v>
      </c>
      <c r="Q137" s="557">
        <v>0</v>
      </c>
    </row>
    <row r="138" spans="1:18" ht="26.25" customHeight="1" x14ac:dyDescent="0.25">
      <c r="A138" s="1067"/>
      <c r="B138" s="1057" t="s">
        <v>44</v>
      </c>
      <c r="C138" s="1058"/>
      <c r="D138" s="784" t="s">
        <v>44</v>
      </c>
      <c r="E138" s="785">
        <v>8920.2682839999998</v>
      </c>
      <c r="F138" s="786">
        <v>8920.2682839999998</v>
      </c>
      <c r="G138" s="786">
        <v>0</v>
      </c>
      <c r="H138" s="929">
        <v>8920.2682839999998</v>
      </c>
      <c r="I138" s="929">
        <v>8920.2682839999998</v>
      </c>
      <c r="J138" s="930">
        <v>1</v>
      </c>
      <c r="K138" s="929">
        <v>8920.2682839999998</v>
      </c>
      <c r="L138" s="931">
        <v>0</v>
      </c>
      <c r="M138" s="787">
        <v>0</v>
      </c>
      <c r="N138" s="788">
        <v>0</v>
      </c>
      <c r="O138" s="785">
        <v>0</v>
      </c>
      <c r="P138" s="789">
        <v>0</v>
      </c>
      <c r="Q138" s="666">
        <v>0</v>
      </c>
    </row>
    <row r="139" spans="1:18" ht="45" customHeight="1" x14ac:dyDescent="0.25">
      <c r="A139" s="1067"/>
      <c r="B139" s="844" t="s">
        <v>422</v>
      </c>
      <c r="C139" s="834" t="s">
        <v>423</v>
      </c>
      <c r="D139" s="851" t="s">
        <v>475</v>
      </c>
      <c r="E139" s="716">
        <v>2700</v>
      </c>
      <c r="F139" s="717">
        <v>2700</v>
      </c>
      <c r="G139" s="717">
        <v>0</v>
      </c>
      <c r="H139" s="926">
        <v>2700</v>
      </c>
      <c r="I139" s="926">
        <v>0</v>
      </c>
      <c r="J139" s="927">
        <v>0</v>
      </c>
      <c r="K139" s="926">
        <v>0</v>
      </c>
      <c r="L139" s="928">
        <v>2700</v>
      </c>
      <c r="M139" s="720">
        <v>0</v>
      </c>
      <c r="N139" s="719">
        <v>0</v>
      </c>
      <c r="O139" s="716">
        <v>0</v>
      </c>
      <c r="P139" s="790">
        <v>0</v>
      </c>
      <c r="Q139" s="547" t="e">
        <v>#REF!</v>
      </c>
    </row>
    <row r="140" spans="1:18" ht="20.25" thickBot="1" x14ac:dyDescent="0.3">
      <c r="A140" s="1067"/>
      <c r="B140" s="1059" t="s">
        <v>45</v>
      </c>
      <c r="C140" s="1060"/>
      <c r="D140" s="755" t="s">
        <v>79</v>
      </c>
      <c r="E140" s="735">
        <v>2700</v>
      </c>
      <c r="F140" s="736">
        <v>2700</v>
      </c>
      <c r="G140" s="736">
        <v>0</v>
      </c>
      <c r="H140" s="929">
        <v>2700</v>
      </c>
      <c r="I140" s="929">
        <v>0</v>
      </c>
      <c r="J140" s="930">
        <v>0</v>
      </c>
      <c r="K140" s="929">
        <v>0</v>
      </c>
      <c r="L140" s="931">
        <v>2700</v>
      </c>
      <c r="M140" s="735">
        <v>0</v>
      </c>
      <c r="N140" s="737">
        <v>0</v>
      </c>
      <c r="O140" s="735">
        <v>0</v>
      </c>
      <c r="P140" s="791">
        <v>0</v>
      </c>
      <c r="Q140" s="553" t="e">
        <v>#REF!</v>
      </c>
    </row>
    <row r="141" spans="1:18" ht="26.25" customHeight="1" thickBot="1" x14ac:dyDescent="0.3">
      <c r="A141" s="1050"/>
      <c r="B141" s="1014" t="s">
        <v>67</v>
      </c>
      <c r="C141" s="1015"/>
      <c r="D141" s="1016"/>
      <c r="E141" s="742">
        <v>11620.268284</v>
      </c>
      <c r="F141" s="743">
        <v>11620.268284</v>
      </c>
      <c r="G141" s="743">
        <v>0</v>
      </c>
      <c r="H141" s="942">
        <v>11620.268284</v>
      </c>
      <c r="I141" s="942">
        <v>8920.2682839999998</v>
      </c>
      <c r="J141" s="943">
        <v>0.7676473611441792</v>
      </c>
      <c r="K141" s="942">
        <v>8920.2682839999998</v>
      </c>
      <c r="L141" s="941">
        <v>2700</v>
      </c>
      <c r="M141" s="742">
        <v>0</v>
      </c>
      <c r="N141" s="616">
        <v>0</v>
      </c>
      <c r="O141" s="742">
        <v>0</v>
      </c>
      <c r="P141" s="792">
        <v>0</v>
      </c>
      <c r="Q141" s="556" t="e">
        <v>#REF!</v>
      </c>
    </row>
    <row r="142" spans="1:18" ht="18" customHeight="1" thickBot="1" x14ac:dyDescent="0.3">
      <c r="A142" s="1063" t="s">
        <v>516</v>
      </c>
      <c r="B142" s="1063"/>
      <c r="C142" s="1063"/>
      <c r="D142" s="1063"/>
      <c r="E142" s="1063"/>
      <c r="F142" s="1063"/>
      <c r="G142" s="1063"/>
      <c r="H142" s="1063"/>
      <c r="I142" s="1063"/>
      <c r="J142" s="1063"/>
      <c r="K142" s="1063"/>
      <c r="L142" s="1063"/>
      <c r="M142" s="1068"/>
      <c r="N142" s="1063"/>
      <c r="O142" s="1063"/>
      <c r="P142" s="1063"/>
    </row>
    <row r="143" spans="1:18" s="223" customFormat="1" ht="68.25" customHeight="1" x14ac:dyDescent="0.25">
      <c r="A143" s="498" t="s">
        <v>6</v>
      </c>
      <c r="B143" s="517" t="s">
        <v>7</v>
      </c>
      <c r="C143" s="497" t="s">
        <v>447</v>
      </c>
      <c r="D143" s="499" t="s">
        <v>153</v>
      </c>
      <c r="E143" s="515" t="s">
        <v>92</v>
      </c>
      <c r="F143" s="499" t="s">
        <v>152</v>
      </c>
      <c r="G143" s="499" t="s">
        <v>95</v>
      </c>
      <c r="H143" s="924" t="s">
        <v>349</v>
      </c>
      <c r="I143" s="924" t="s">
        <v>24</v>
      </c>
      <c r="J143" s="925" t="s">
        <v>326</v>
      </c>
      <c r="K143" s="924" t="s">
        <v>157</v>
      </c>
      <c r="L143" s="924" t="s">
        <v>154</v>
      </c>
      <c r="M143" s="515" t="s">
        <v>25</v>
      </c>
      <c r="N143" s="499" t="s">
        <v>40</v>
      </c>
      <c r="O143" s="515" t="s">
        <v>77</v>
      </c>
      <c r="P143" s="518" t="s">
        <v>256</v>
      </c>
      <c r="Q143" s="515" t="s">
        <v>28</v>
      </c>
      <c r="R143" s="708"/>
    </row>
    <row r="144" spans="1:18" ht="26.25" customHeight="1" x14ac:dyDescent="0.25">
      <c r="A144" s="1067" t="s">
        <v>487</v>
      </c>
      <c r="B144" s="881" t="s">
        <v>337</v>
      </c>
      <c r="C144" s="575" t="s">
        <v>338</v>
      </c>
      <c r="D144" s="51" t="s">
        <v>338</v>
      </c>
      <c r="E144" s="761">
        <v>3542.9</v>
      </c>
      <c r="F144" s="762">
        <v>3542.9</v>
      </c>
      <c r="G144" s="762">
        <v>0</v>
      </c>
      <c r="H144" s="935">
        <v>3542.9</v>
      </c>
      <c r="I144" s="935">
        <v>0</v>
      </c>
      <c r="J144" s="936">
        <v>0</v>
      </c>
      <c r="K144" s="935">
        <v>0</v>
      </c>
      <c r="L144" s="937">
        <v>3542.9</v>
      </c>
      <c r="M144" s="732">
        <v>0</v>
      </c>
      <c r="N144" s="774">
        <v>0</v>
      </c>
      <c r="O144" s="761">
        <v>0</v>
      </c>
      <c r="P144" s="793">
        <v>0</v>
      </c>
      <c r="Q144" s="550" t="e">
        <v>#REF!</v>
      </c>
    </row>
    <row r="145" spans="1:19" ht="32.25" customHeight="1" thickBot="1" x14ac:dyDescent="0.3">
      <c r="A145" s="1067"/>
      <c r="B145" s="1059" t="s">
        <v>338</v>
      </c>
      <c r="C145" s="1060"/>
      <c r="D145" s="755" t="s">
        <v>44</v>
      </c>
      <c r="E145" s="735">
        <v>3542.9</v>
      </c>
      <c r="F145" s="736">
        <v>3542.9</v>
      </c>
      <c r="G145" s="736">
        <v>0</v>
      </c>
      <c r="H145" s="929">
        <v>3542.9</v>
      </c>
      <c r="I145" s="929">
        <v>0</v>
      </c>
      <c r="J145" s="930">
        <v>0</v>
      </c>
      <c r="K145" s="929">
        <v>0</v>
      </c>
      <c r="L145" s="931">
        <v>3542.9</v>
      </c>
      <c r="M145" s="735">
        <v>0</v>
      </c>
      <c r="N145" s="737">
        <v>0</v>
      </c>
      <c r="O145" s="735">
        <v>0</v>
      </c>
      <c r="P145" s="791">
        <v>0</v>
      </c>
      <c r="Q145" s="552" t="e">
        <v>#REF!</v>
      </c>
    </row>
    <row r="146" spans="1:19" ht="27.75" customHeight="1" thickBot="1" x14ac:dyDescent="0.3">
      <c r="A146" s="1050"/>
      <c r="B146" s="1014" t="s">
        <v>67</v>
      </c>
      <c r="C146" s="1016"/>
      <c r="D146" s="794" t="s">
        <v>265</v>
      </c>
      <c r="E146" s="742">
        <v>3542.9</v>
      </c>
      <c r="F146" s="743">
        <v>3542.9</v>
      </c>
      <c r="G146" s="743">
        <v>0</v>
      </c>
      <c r="H146" s="942">
        <v>3542.9</v>
      </c>
      <c r="I146" s="942">
        <v>0</v>
      </c>
      <c r="J146" s="943">
        <v>0</v>
      </c>
      <c r="K146" s="942">
        <v>0</v>
      </c>
      <c r="L146" s="941">
        <v>3542.9</v>
      </c>
      <c r="M146" s="742">
        <v>0</v>
      </c>
      <c r="N146" s="616">
        <v>0</v>
      </c>
      <c r="O146" s="742">
        <v>0</v>
      </c>
      <c r="P146" s="792">
        <v>0</v>
      </c>
      <c r="Q146" s="556" t="e">
        <v>#REF!</v>
      </c>
    </row>
    <row r="147" spans="1:19" ht="18" customHeight="1" thickBot="1" x14ac:dyDescent="0.3">
      <c r="A147" s="1063" t="s">
        <v>516</v>
      </c>
      <c r="B147" s="1063"/>
      <c r="C147" s="1063"/>
      <c r="D147" s="1063"/>
      <c r="E147" s="1063"/>
      <c r="F147" s="1063"/>
      <c r="G147" s="1063"/>
      <c r="H147" s="1063"/>
      <c r="I147" s="1063"/>
      <c r="J147" s="1063"/>
      <c r="K147" s="1063"/>
      <c r="L147" s="1063"/>
      <c r="M147" s="1068"/>
      <c r="N147" s="1063"/>
      <c r="O147" s="1063"/>
      <c r="P147" s="1063"/>
    </row>
    <row r="148" spans="1:19" s="223" customFormat="1" ht="68.25" customHeight="1" x14ac:dyDescent="0.25">
      <c r="A148" s="498" t="s">
        <v>6</v>
      </c>
      <c r="B148" s="499" t="s">
        <v>7</v>
      </c>
      <c r="C148" s="497" t="s">
        <v>447</v>
      </c>
      <c r="D148" s="499" t="s">
        <v>153</v>
      </c>
      <c r="E148" s="515" t="s">
        <v>92</v>
      </c>
      <c r="F148" s="499" t="s">
        <v>152</v>
      </c>
      <c r="G148" s="893" t="s">
        <v>484</v>
      </c>
      <c r="H148" s="924" t="s">
        <v>353</v>
      </c>
      <c r="I148" s="924" t="s">
        <v>24</v>
      </c>
      <c r="J148" s="925" t="s">
        <v>326</v>
      </c>
      <c r="K148" s="924" t="s">
        <v>157</v>
      </c>
      <c r="L148" s="924" t="s">
        <v>154</v>
      </c>
      <c r="M148" s="515" t="s">
        <v>25</v>
      </c>
      <c r="N148" s="499" t="s">
        <v>40</v>
      </c>
      <c r="O148" s="515" t="s">
        <v>77</v>
      </c>
      <c r="P148" s="518" t="s">
        <v>256</v>
      </c>
      <c r="Q148" s="515" t="s">
        <v>28</v>
      </c>
      <c r="R148" s="708"/>
    </row>
    <row r="149" spans="1:19" s="217" customFormat="1" ht="62.25" customHeight="1" thickBot="1" x14ac:dyDescent="0.3">
      <c r="A149" s="1067" t="s">
        <v>357</v>
      </c>
      <c r="B149" s="872" t="s">
        <v>194</v>
      </c>
      <c r="C149" s="704" t="s">
        <v>304</v>
      </c>
      <c r="D149" s="312" t="s">
        <v>155</v>
      </c>
      <c r="E149" s="720">
        <v>451</v>
      </c>
      <c r="F149" s="718">
        <v>451</v>
      </c>
      <c r="G149" s="718">
        <v>0</v>
      </c>
      <c r="H149" s="926">
        <v>451</v>
      </c>
      <c r="I149" s="926">
        <v>115.103167</v>
      </c>
      <c r="J149" s="927">
        <v>0.25521766518847006</v>
      </c>
      <c r="K149" s="963">
        <v>20.103809999999996</v>
      </c>
      <c r="L149" s="928">
        <v>335.89683300000002</v>
      </c>
      <c r="M149" s="720">
        <v>94.999357000000003</v>
      </c>
      <c r="N149" s="721">
        <v>0.21064158980044348</v>
      </c>
      <c r="O149" s="720">
        <v>0</v>
      </c>
      <c r="P149" s="721">
        <v>0</v>
      </c>
      <c r="Q149" s="892">
        <v>0</v>
      </c>
      <c r="R149" s="922"/>
      <c r="S149" s="922"/>
    </row>
    <row r="150" spans="1:19" ht="39" customHeight="1" thickBot="1" x14ac:dyDescent="0.3">
      <c r="A150" s="1067"/>
      <c r="B150" s="1011" t="s">
        <v>67</v>
      </c>
      <c r="C150" s="1012"/>
      <c r="D150" s="1013"/>
      <c r="E150" s="758">
        <v>451</v>
      </c>
      <c r="F150" s="759">
        <v>451</v>
      </c>
      <c r="G150" s="759">
        <v>0</v>
      </c>
      <c r="H150" s="950">
        <v>451</v>
      </c>
      <c r="I150" s="950">
        <v>115.103167</v>
      </c>
      <c r="J150" s="951">
        <v>0.25521766518847006</v>
      </c>
      <c r="K150" s="964">
        <v>20.103809999999996</v>
      </c>
      <c r="L150" s="952">
        <v>335.89683300000002</v>
      </c>
      <c r="M150" s="758">
        <v>94.999357000000003</v>
      </c>
      <c r="N150" s="760">
        <v>0.21064158980044348</v>
      </c>
      <c r="O150" s="758">
        <v>0</v>
      </c>
      <c r="P150" s="894">
        <v>0</v>
      </c>
      <c r="Q150" s="555">
        <v>0</v>
      </c>
    </row>
    <row r="151" spans="1:19" ht="18" customHeight="1" thickBot="1" x14ac:dyDescent="0.3">
      <c r="A151" s="1063" t="s">
        <v>516</v>
      </c>
      <c r="B151" s="1063"/>
      <c r="C151" s="1063"/>
      <c r="D151" s="1063"/>
      <c r="E151" s="1063"/>
      <c r="F151" s="1063"/>
      <c r="G151" s="1063"/>
      <c r="H151" s="1063"/>
      <c r="I151" s="1063"/>
      <c r="J151" s="1063"/>
      <c r="K151" s="1063"/>
      <c r="L151" s="1063"/>
      <c r="M151" s="1068"/>
      <c r="N151" s="1063"/>
      <c r="O151" s="1063"/>
      <c r="P151" s="1051"/>
    </row>
    <row r="152" spans="1:19" s="223" customFormat="1" ht="56.25" customHeight="1" x14ac:dyDescent="0.25">
      <c r="A152" s="498" t="s">
        <v>6</v>
      </c>
      <c r="B152" s="517" t="s">
        <v>7</v>
      </c>
      <c r="C152" s="497" t="s">
        <v>447</v>
      </c>
      <c r="D152" s="499" t="s">
        <v>153</v>
      </c>
      <c r="E152" s="515" t="s">
        <v>92</v>
      </c>
      <c r="F152" s="499" t="s">
        <v>152</v>
      </c>
      <c r="G152" s="711" t="s">
        <v>484</v>
      </c>
      <c r="H152" s="924" t="s">
        <v>353</v>
      </c>
      <c r="I152" s="924" t="s">
        <v>24</v>
      </c>
      <c r="J152" s="925" t="s">
        <v>326</v>
      </c>
      <c r="K152" s="924" t="s">
        <v>157</v>
      </c>
      <c r="L152" s="924" t="s">
        <v>154</v>
      </c>
      <c r="M152" s="515" t="s">
        <v>25</v>
      </c>
      <c r="N152" s="499" t="s">
        <v>40</v>
      </c>
      <c r="O152" s="515" t="s">
        <v>77</v>
      </c>
      <c r="P152" s="515" t="s">
        <v>256</v>
      </c>
      <c r="Q152" s="628" t="s">
        <v>28</v>
      </c>
      <c r="R152" s="708"/>
    </row>
    <row r="153" spans="1:19" s="217" customFormat="1" ht="40.5" customHeight="1" x14ac:dyDescent="0.25">
      <c r="A153" s="1067" t="s">
        <v>451</v>
      </c>
      <c r="B153" s="872" t="s">
        <v>303</v>
      </c>
      <c r="C153" s="704" t="s">
        <v>304</v>
      </c>
      <c r="D153" s="312" t="s">
        <v>304</v>
      </c>
      <c r="E153" s="720">
        <v>5682.594454000001</v>
      </c>
      <c r="F153" s="718">
        <v>5682.594454000001</v>
      </c>
      <c r="G153" s="718">
        <v>0</v>
      </c>
      <c r="H153" s="926">
        <v>5682.594454000001</v>
      </c>
      <c r="I153" s="926">
        <v>5659.6594035099997</v>
      </c>
      <c r="J153" s="927">
        <v>0.99596398253022311</v>
      </c>
      <c r="K153" s="926">
        <v>3035.1070039999995</v>
      </c>
      <c r="L153" s="928">
        <v>22.935050490001231</v>
      </c>
      <c r="M153" s="720">
        <v>2624.5523995100002</v>
      </c>
      <c r="N153" s="921">
        <v>0.46185812145411281</v>
      </c>
      <c r="O153" s="720">
        <v>96.748788640000001</v>
      </c>
      <c r="P153" s="721">
        <v>1.7025460715729617E-2</v>
      </c>
      <c r="Q153" s="703">
        <v>1000000</v>
      </c>
    </row>
    <row r="154" spans="1:19" ht="27.75" customHeight="1" x14ac:dyDescent="0.25">
      <c r="A154" s="1067"/>
      <c r="B154" s="1061" t="s">
        <v>480</v>
      </c>
      <c r="C154" s="1062"/>
      <c r="D154" s="795" t="s">
        <v>149</v>
      </c>
      <c r="E154" s="722">
        <v>5682.594454000001</v>
      </c>
      <c r="F154" s="723">
        <v>5682.594454000001</v>
      </c>
      <c r="G154" s="723">
        <v>0</v>
      </c>
      <c r="H154" s="929">
        <v>5682.594454000001</v>
      </c>
      <c r="I154" s="929">
        <v>5659.6594035099997</v>
      </c>
      <c r="J154" s="930">
        <v>0.99596398253022311</v>
      </c>
      <c r="K154" s="929">
        <v>3035.1070039999995</v>
      </c>
      <c r="L154" s="931">
        <v>22.935050490001231</v>
      </c>
      <c r="M154" s="722">
        <v>2624.5523995100002</v>
      </c>
      <c r="N154" s="796">
        <v>0.46185812145411281</v>
      </c>
      <c r="O154" s="722">
        <v>96.748788640000001</v>
      </c>
      <c r="P154" s="724">
        <v>1.7025460715729617E-2</v>
      </c>
      <c r="Q154" s="548">
        <v>1000000</v>
      </c>
    </row>
    <row r="155" spans="1:19" ht="45" x14ac:dyDescent="0.25">
      <c r="A155" s="1067"/>
      <c r="B155" s="872" t="s">
        <v>111</v>
      </c>
      <c r="C155" s="573" t="s">
        <v>274</v>
      </c>
      <c r="D155" s="312" t="s">
        <v>274</v>
      </c>
      <c r="E155" s="716">
        <v>872</v>
      </c>
      <c r="F155" s="717">
        <v>872</v>
      </c>
      <c r="G155" s="717">
        <v>0</v>
      </c>
      <c r="H155" s="926">
        <v>872</v>
      </c>
      <c r="I155" s="926">
        <v>845.65432799999996</v>
      </c>
      <c r="J155" s="927">
        <v>0.96978707339449532</v>
      </c>
      <c r="K155" s="926">
        <v>3.2140660000000025</v>
      </c>
      <c r="L155" s="928">
        <v>26.345672000000036</v>
      </c>
      <c r="M155" s="720">
        <v>842.44026199999996</v>
      </c>
      <c r="N155" s="797">
        <v>0.96610121788990821</v>
      </c>
      <c r="O155" s="716">
        <v>0</v>
      </c>
      <c r="P155" s="725">
        <v>0</v>
      </c>
      <c r="Q155" s="547" t="e">
        <v>#REF!</v>
      </c>
    </row>
    <row r="156" spans="1:19" ht="30" x14ac:dyDescent="0.25">
      <c r="A156" s="1067"/>
      <c r="B156" s="872" t="s">
        <v>115</v>
      </c>
      <c r="C156" s="573" t="s">
        <v>116</v>
      </c>
      <c r="D156" s="312" t="s">
        <v>116</v>
      </c>
      <c r="E156" s="716">
        <v>4946.2</v>
      </c>
      <c r="F156" s="717">
        <v>4946.2</v>
      </c>
      <c r="G156" s="717">
        <v>0</v>
      </c>
      <c r="H156" s="926">
        <v>4946.2</v>
      </c>
      <c r="I156" s="926">
        <v>4946.2</v>
      </c>
      <c r="J156" s="927">
        <v>1</v>
      </c>
      <c r="K156" s="926">
        <v>0</v>
      </c>
      <c r="L156" s="928">
        <v>0</v>
      </c>
      <c r="M156" s="720">
        <v>4946.2</v>
      </c>
      <c r="N156" s="797">
        <v>1</v>
      </c>
      <c r="O156" s="716">
        <v>0</v>
      </c>
      <c r="P156" s="725">
        <v>0</v>
      </c>
      <c r="Q156" s="547" t="e">
        <v>#REF!</v>
      </c>
    </row>
    <row r="157" spans="1:19" ht="30" x14ac:dyDescent="0.25">
      <c r="A157" s="1067"/>
      <c r="B157" s="872" t="s">
        <v>117</v>
      </c>
      <c r="C157" s="573" t="s">
        <v>118</v>
      </c>
      <c r="D157" s="312" t="s">
        <v>118</v>
      </c>
      <c r="E157" s="716">
        <v>3514.7</v>
      </c>
      <c r="F157" s="717">
        <v>3514.7</v>
      </c>
      <c r="G157" s="717">
        <v>0</v>
      </c>
      <c r="H157" s="926">
        <v>3514.7</v>
      </c>
      <c r="I157" s="926">
        <v>3514.7</v>
      </c>
      <c r="J157" s="927">
        <v>1</v>
      </c>
      <c r="K157" s="926">
        <v>0</v>
      </c>
      <c r="L157" s="928">
        <v>0</v>
      </c>
      <c r="M157" s="720">
        <v>3514.7</v>
      </c>
      <c r="N157" s="797">
        <v>1</v>
      </c>
      <c r="O157" s="716">
        <v>0</v>
      </c>
      <c r="P157" s="725">
        <v>0</v>
      </c>
      <c r="Q157" s="547" t="e">
        <v>#REF!</v>
      </c>
    </row>
    <row r="158" spans="1:19" ht="30" x14ac:dyDescent="0.25">
      <c r="A158" s="1067"/>
      <c r="B158" s="872" t="s">
        <v>119</v>
      </c>
      <c r="C158" s="573" t="s">
        <v>120</v>
      </c>
      <c r="D158" s="312" t="s">
        <v>120</v>
      </c>
      <c r="E158" s="716">
        <v>2735.9</v>
      </c>
      <c r="F158" s="717">
        <v>2735.9</v>
      </c>
      <c r="G158" s="717">
        <v>0</v>
      </c>
      <c r="H158" s="926">
        <v>2735.9</v>
      </c>
      <c r="I158" s="926">
        <v>2735.9</v>
      </c>
      <c r="J158" s="927">
        <v>1</v>
      </c>
      <c r="K158" s="926">
        <v>0</v>
      </c>
      <c r="L158" s="928">
        <v>0</v>
      </c>
      <c r="M158" s="720">
        <v>2735.9</v>
      </c>
      <c r="N158" s="797">
        <v>1</v>
      </c>
      <c r="O158" s="716">
        <v>0</v>
      </c>
      <c r="P158" s="725">
        <v>0</v>
      </c>
      <c r="Q158" s="547" t="e">
        <v>#REF!</v>
      </c>
    </row>
    <row r="159" spans="1:19" ht="30" customHeight="1" x14ac:dyDescent="0.25">
      <c r="A159" s="1067"/>
      <c r="B159" s="872" t="s">
        <v>121</v>
      </c>
      <c r="C159" s="573" t="s">
        <v>122</v>
      </c>
      <c r="D159" s="312" t="s">
        <v>122</v>
      </c>
      <c r="E159" s="716">
        <v>3511.2</v>
      </c>
      <c r="F159" s="717">
        <v>3511.2</v>
      </c>
      <c r="G159" s="717">
        <v>0</v>
      </c>
      <c r="H159" s="926">
        <v>3511.2</v>
      </c>
      <c r="I159" s="926">
        <v>3511.2</v>
      </c>
      <c r="J159" s="927">
        <v>1</v>
      </c>
      <c r="K159" s="926">
        <v>0</v>
      </c>
      <c r="L159" s="928">
        <v>0</v>
      </c>
      <c r="M159" s="720">
        <v>3511.2</v>
      </c>
      <c r="N159" s="797">
        <v>1</v>
      </c>
      <c r="O159" s="716">
        <v>0</v>
      </c>
      <c r="P159" s="725">
        <v>0</v>
      </c>
      <c r="Q159" s="547" t="e">
        <v>#REF!</v>
      </c>
    </row>
    <row r="160" spans="1:19" ht="30" customHeight="1" x14ac:dyDescent="0.25">
      <c r="A160" s="1067"/>
      <c r="B160" s="872" t="s">
        <v>123</v>
      </c>
      <c r="C160" s="573" t="s">
        <v>124</v>
      </c>
      <c r="D160" s="312" t="s">
        <v>124</v>
      </c>
      <c r="E160" s="716">
        <v>5556.1</v>
      </c>
      <c r="F160" s="717">
        <v>5556.1</v>
      </c>
      <c r="G160" s="717">
        <v>0</v>
      </c>
      <c r="H160" s="926">
        <v>5556.1</v>
      </c>
      <c r="I160" s="926">
        <v>5556.1</v>
      </c>
      <c r="J160" s="927">
        <v>1</v>
      </c>
      <c r="K160" s="926">
        <v>0</v>
      </c>
      <c r="L160" s="928">
        <v>0</v>
      </c>
      <c r="M160" s="720">
        <v>5556.1</v>
      </c>
      <c r="N160" s="797">
        <v>1</v>
      </c>
      <c r="O160" s="716">
        <v>0</v>
      </c>
      <c r="P160" s="725">
        <v>0</v>
      </c>
      <c r="Q160" s="547" t="e">
        <v>#REF!</v>
      </c>
    </row>
    <row r="161" spans="1:18" ht="24" customHeight="1" x14ac:dyDescent="0.25">
      <c r="A161" s="1067"/>
      <c r="B161" s="1028" t="s">
        <v>44</v>
      </c>
      <c r="C161" s="1025"/>
      <c r="D161" s="755" t="s">
        <v>44</v>
      </c>
      <c r="E161" s="735">
        <v>21136.1</v>
      </c>
      <c r="F161" s="736">
        <v>21136.1</v>
      </c>
      <c r="G161" s="736">
        <v>0</v>
      </c>
      <c r="H161" s="929">
        <v>21136.1</v>
      </c>
      <c r="I161" s="929">
        <v>21109.754327999995</v>
      </c>
      <c r="J161" s="930">
        <v>0.99875352255146399</v>
      </c>
      <c r="K161" s="929">
        <v>3.2140660000000025</v>
      </c>
      <c r="L161" s="931">
        <v>26.345672000003105</v>
      </c>
      <c r="M161" s="735">
        <v>21106.540262000002</v>
      </c>
      <c r="N161" s="798">
        <v>0.99860145731710215</v>
      </c>
      <c r="O161" s="735">
        <v>0</v>
      </c>
      <c r="P161" s="737">
        <v>0</v>
      </c>
      <c r="Q161" s="553" t="e">
        <v>#REF!</v>
      </c>
    </row>
    <row r="162" spans="1:18" ht="29.25" customHeight="1" x14ac:dyDescent="0.25">
      <c r="A162" s="1067"/>
      <c r="B162" s="871" t="s">
        <v>133</v>
      </c>
      <c r="C162" s="572" t="s">
        <v>134</v>
      </c>
      <c r="D162" s="50" t="s">
        <v>134</v>
      </c>
      <c r="E162" s="716">
        <v>176.2</v>
      </c>
      <c r="F162" s="717">
        <v>176.2</v>
      </c>
      <c r="G162" s="717">
        <v>0</v>
      </c>
      <c r="H162" s="926">
        <v>176.2</v>
      </c>
      <c r="I162" s="926">
        <v>176.2</v>
      </c>
      <c r="J162" s="927">
        <v>1</v>
      </c>
      <c r="K162" s="926">
        <v>176.2</v>
      </c>
      <c r="L162" s="928">
        <v>0</v>
      </c>
      <c r="M162" s="720">
        <v>0</v>
      </c>
      <c r="N162" s="797">
        <v>0</v>
      </c>
      <c r="O162" s="716">
        <v>0</v>
      </c>
      <c r="P162" s="725">
        <v>0</v>
      </c>
      <c r="Q162" s="547" t="e">
        <v>#REF!</v>
      </c>
    </row>
    <row r="163" spans="1:18" ht="30.75" customHeight="1" x14ac:dyDescent="0.25">
      <c r="A163" s="1067"/>
      <c r="B163" s="871" t="s">
        <v>135</v>
      </c>
      <c r="C163" s="572" t="s">
        <v>136</v>
      </c>
      <c r="D163" s="50" t="s">
        <v>136</v>
      </c>
      <c r="E163" s="716">
        <v>2869.8</v>
      </c>
      <c r="F163" s="717">
        <v>2869.8</v>
      </c>
      <c r="G163" s="717">
        <v>0</v>
      </c>
      <c r="H163" s="926">
        <v>2869.8</v>
      </c>
      <c r="I163" s="926">
        <v>0</v>
      </c>
      <c r="J163" s="927">
        <v>0</v>
      </c>
      <c r="K163" s="926">
        <v>0</v>
      </c>
      <c r="L163" s="928">
        <v>2869.8</v>
      </c>
      <c r="M163" s="720">
        <v>0</v>
      </c>
      <c r="N163" s="797">
        <v>0</v>
      </c>
      <c r="O163" s="716">
        <v>0</v>
      </c>
      <c r="P163" s="725">
        <v>0</v>
      </c>
      <c r="Q163" s="547" t="e">
        <v>#REF!</v>
      </c>
    </row>
    <row r="164" spans="1:18" ht="24.75" customHeight="1" x14ac:dyDescent="0.25">
      <c r="A164" s="1067"/>
      <c r="B164" s="1028" t="s">
        <v>479</v>
      </c>
      <c r="C164" s="1025"/>
      <c r="D164" s="755" t="s">
        <v>156</v>
      </c>
      <c r="E164" s="735">
        <v>3046</v>
      </c>
      <c r="F164" s="736">
        <v>3046</v>
      </c>
      <c r="G164" s="736">
        <v>0</v>
      </c>
      <c r="H164" s="929">
        <v>3046</v>
      </c>
      <c r="I164" s="929">
        <v>176.2</v>
      </c>
      <c r="J164" s="930">
        <v>5.7846355876559417E-2</v>
      </c>
      <c r="K164" s="929">
        <v>176.2</v>
      </c>
      <c r="L164" s="931">
        <v>2869.8</v>
      </c>
      <c r="M164" s="735">
        <v>0</v>
      </c>
      <c r="N164" s="798">
        <v>0</v>
      </c>
      <c r="O164" s="735">
        <v>0</v>
      </c>
      <c r="P164" s="737">
        <v>0</v>
      </c>
      <c r="Q164" s="553" t="e">
        <v>#REF!</v>
      </c>
    </row>
    <row r="165" spans="1:18" ht="60" x14ac:dyDescent="0.25">
      <c r="A165" s="1067"/>
      <c r="B165" s="844" t="s">
        <v>427</v>
      </c>
      <c r="C165" s="834" t="s">
        <v>421</v>
      </c>
      <c r="D165" s="575" t="s">
        <v>476</v>
      </c>
      <c r="E165" s="720">
        <v>3000</v>
      </c>
      <c r="F165" s="718">
        <v>3000</v>
      </c>
      <c r="G165" s="718">
        <v>0</v>
      </c>
      <c r="H165" s="926">
        <v>3000</v>
      </c>
      <c r="I165" s="926">
        <v>0</v>
      </c>
      <c r="J165" s="927">
        <v>0</v>
      </c>
      <c r="K165" s="926">
        <v>0</v>
      </c>
      <c r="L165" s="928">
        <v>3000</v>
      </c>
      <c r="M165" s="720">
        <v>0</v>
      </c>
      <c r="N165" s="799">
        <v>0</v>
      </c>
      <c r="O165" s="720">
        <v>0</v>
      </c>
      <c r="P165" s="721">
        <v>0</v>
      </c>
      <c r="Q165" s="559" t="e">
        <v>#REF!</v>
      </c>
    </row>
    <row r="166" spans="1:18" ht="24" customHeight="1" thickBot="1" x14ac:dyDescent="0.3">
      <c r="A166" s="1067"/>
      <c r="B166" s="1033" t="s">
        <v>79</v>
      </c>
      <c r="C166" s="1032"/>
      <c r="D166" s="757" t="s">
        <v>79</v>
      </c>
      <c r="E166" s="741">
        <v>3000</v>
      </c>
      <c r="F166" s="744">
        <v>3000</v>
      </c>
      <c r="G166" s="744">
        <v>0</v>
      </c>
      <c r="H166" s="938">
        <v>3000</v>
      </c>
      <c r="I166" s="938">
        <v>0</v>
      </c>
      <c r="J166" s="939">
        <v>0</v>
      </c>
      <c r="K166" s="938">
        <v>0</v>
      </c>
      <c r="L166" s="940">
        <v>3000</v>
      </c>
      <c r="M166" s="741">
        <v>0</v>
      </c>
      <c r="N166" s="800">
        <v>0</v>
      </c>
      <c r="O166" s="741">
        <v>0</v>
      </c>
      <c r="P166" s="740">
        <v>0</v>
      </c>
      <c r="Q166" s="554" t="e">
        <v>#REF!</v>
      </c>
    </row>
    <row r="167" spans="1:18" ht="32.25" customHeight="1" thickBot="1" x14ac:dyDescent="0.3">
      <c r="A167" s="1050"/>
      <c r="B167" s="1014" t="s">
        <v>67</v>
      </c>
      <c r="C167" s="1015"/>
      <c r="D167" s="1016"/>
      <c r="E167" s="742">
        <v>32864.694453999997</v>
      </c>
      <c r="F167" s="743">
        <v>32864.694453999997</v>
      </c>
      <c r="G167" s="743">
        <v>0</v>
      </c>
      <c r="H167" s="942">
        <v>32864.694453999997</v>
      </c>
      <c r="I167" s="942">
        <v>26945.613731509995</v>
      </c>
      <c r="J167" s="943">
        <v>0.81989545861213431</v>
      </c>
      <c r="K167" s="942">
        <v>3214.5210699999993</v>
      </c>
      <c r="L167" s="941">
        <v>5919.0807224900018</v>
      </c>
      <c r="M167" s="742">
        <v>23731.092661510003</v>
      </c>
      <c r="N167" s="801">
        <v>0.72208468862310282</v>
      </c>
      <c r="O167" s="742">
        <v>96.748788640000001</v>
      </c>
      <c r="P167" s="616">
        <v>2.9438517609046144E-3</v>
      </c>
      <c r="Q167" s="622" t="e">
        <v>#REF!</v>
      </c>
    </row>
    <row r="168" spans="1:18" ht="20.25" customHeight="1" thickBot="1" x14ac:dyDescent="0.3">
      <c r="A168" s="1063" t="s">
        <v>516</v>
      </c>
      <c r="B168" s="1054"/>
      <c r="C168" s="1054"/>
      <c r="D168" s="1054"/>
      <c r="E168" s="1054"/>
      <c r="F168" s="1054"/>
      <c r="G168" s="1054"/>
      <c r="H168" s="1054"/>
      <c r="I168" s="1054"/>
      <c r="J168" s="1054"/>
      <c r="K168" s="1054"/>
      <c r="L168" s="1054"/>
      <c r="M168" s="1055"/>
      <c r="N168" s="1054"/>
      <c r="O168" s="1054"/>
      <c r="P168" s="1054"/>
    </row>
    <row r="169" spans="1:18" s="223" customFormat="1" ht="68.25" customHeight="1" x14ac:dyDescent="0.25">
      <c r="A169" s="498" t="s">
        <v>6</v>
      </c>
      <c r="B169" s="517" t="s">
        <v>7</v>
      </c>
      <c r="C169" s="497" t="s">
        <v>447</v>
      </c>
      <c r="D169" s="499" t="s">
        <v>153</v>
      </c>
      <c r="E169" s="515" t="s">
        <v>92</v>
      </c>
      <c r="F169" s="499" t="s">
        <v>152</v>
      </c>
      <c r="G169" s="711" t="s">
        <v>484</v>
      </c>
      <c r="H169" s="924" t="s">
        <v>353</v>
      </c>
      <c r="I169" s="924" t="s">
        <v>24</v>
      </c>
      <c r="J169" s="925" t="s">
        <v>326</v>
      </c>
      <c r="K169" s="924" t="s">
        <v>157</v>
      </c>
      <c r="L169" s="924" t="s">
        <v>154</v>
      </c>
      <c r="M169" s="515" t="s">
        <v>25</v>
      </c>
      <c r="N169" s="499" t="s">
        <v>40</v>
      </c>
      <c r="O169" s="515" t="s">
        <v>77</v>
      </c>
      <c r="P169" s="518" t="s">
        <v>256</v>
      </c>
      <c r="Q169" s="628" t="s">
        <v>28</v>
      </c>
      <c r="R169" s="708"/>
    </row>
    <row r="170" spans="1:18" ht="27" customHeight="1" x14ac:dyDescent="0.25">
      <c r="A170" s="1066" t="s">
        <v>305</v>
      </c>
      <c r="B170" s="874" t="s">
        <v>98</v>
      </c>
      <c r="C170" s="576" t="s">
        <v>99</v>
      </c>
      <c r="D170" s="51" t="s">
        <v>99</v>
      </c>
      <c r="E170" s="732">
        <v>33196.5</v>
      </c>
      <c r="F170" s="762">
        <v>33196.5</v>
      </c>
      <c r="G170" s="762">
        <v>0</v>
      </c>
      <c r="H170" s="935">
        <v>33196.5</v>
      </c>
      <c r="I170" s="935">
        <v>32290.170133</v>
      </c>
      <c r="J170" s="936">
        <v>0.97269802940068983</v>
      </c>
      <c r="K170" s="935">
        <v>30421.775676999998</v>
      </c>
      <c r="L170" s="937">
        <v>906.32986700000038</v>
      </c>
      <c r="M170" s="732">
        <v>1868.394456</v>
      </c>
      <c r="N170" s="734">
        <v>5.6282874881388098E-2</v>
      </c>
      <c r="O170" s="732">
        <v>1868.394456</v>
      </c>
      <c r="P170" s="802">
        <v>5.6282874881388098E-2</v>
      </c>
      <c r="Q170" s="551" t="e">
        <v>#REF!</v>
      </c>
    </row>
    <row r="171" spans="1:18" ht="27" customHeight="1" x14ac:dyDescent="0.25">
      <c r="A171" s="1067"/>
      <c r="B171" s="872" t="s">
        <v>100</v>
      </c>
      <c r="C171" s="576" t="s">
        <v>101</v>
      </c>
      <c r="D171" s="312" t="s">
        <v>101</v>
      </c>
      <c r="E171" s="720">
        <v>11810.4</v>
      </c>
      <c r="F171" s="717">
        <v>11810.4</v>
      </c>
      <c r="G171" s="717">
        <v>0</v>
      </c>
      <c r="H171" s="926">
        <v>11810.4</v>
      </c>
      <c r="I171" s="926">
        <v>11810.399998000001</v>
      </c>
      <c r="J171" s="927">
        <v>0.99999999983065779</v>
      </c>
      <c r="K171" s="926">
        <v>11750.399998000001</v>
      </c>
      <c r="L171" s="928">
        <v>1.9999988580821082E-6</v>
      </c>
      <c r="M171" s="720">
        <v>60</v>
      </c>
      <c r="N171" s="721">
        <v>5.0802682381629752E-3</v>
      </c>
      <c r="O171" s="720">
        <v>0</v>
      </c>
      <c r="P171" s="803">
        <v>0</v>
      </c>
      <c r="Q171" s="551" t="e">
        <v>#REF!</v>
      </c>
    </row>
    <row r="172" spans="1:18" ht="47.25" customHeight="1" x14ac:dyDescent="0.25">
      <c r="A172" s="1067"/>
      <c r="B172" s="872" t="s">
        <v>102</v>
      </c>
      <c r="C172" s="576" t="s">
        <v>103</v>
      </c>
      <c r="D172" s="312" t="s">
        <v>103</v>
      </c>
      <c r="E172" s="720">
        <v>5515.5</v>
      </c>
      <c r="F172" s="717">
        <v>5515.5</v>
      </c>
      <c r="G172" s="717">
        <v>0</v>
      </c>
      <c r="H172" s="926">
        <v>5515.5</v>
      </c>
      <c r="I172" s="926">
        <v>4959.7051039999997</v>
      </c>
      <c r="J172" s="927">
        <v>0.89923036968543191</v>
      </c>
      <c r="K172" s="926">
        <v>4806.1323079999993</v>
      </c>
      <c r="L172" s="928">
        <v>555.79489600000034</v>
      </c>
      <c r="M172" s="720">
        <v>153.57279600000001</v>
      </c>
      <c r="N172" s="721">
        <v>2.7843857492521079E-2</v>
      </c>
      <c r="O172" s="720">
        <v>153.57279600000001</v>
      </c>
      <c r="P172" s="803">
        <v>2.7843857492521079E-2</v>
      </c>
      <c r="Q172" s="551" t="e">
        <v>#REF!</v>
      </c>
    </row>
    <row r="173" spans="1:18" ht="39" customHeight="1" x14ac:dyDescent="0.25">
      <c r="A173" s="1067"/>
      <c r="B173" s="1028" t="s">
        <v>43</v>
      </c>
      <c r="C173" s="1025"/>
      <c r="D173" s="804" t="s">
        <v>270</v>
      </c>
      <c r="E173" s="735">
        <v>50522.400000000001</v>
      </c>
      <c r="F173" s="736">
        <v>50522.400000000001</v>
      </c>
      <c r="G173" s="736">
        <v>0</v>
      </c>
      <c r="H173" s="929">
        <v>50522.400000000001</v>
      </c>
      <c r="I173" s="965">
        <v>49060.275235000001</v>
      </c>
      <c r="J173" s="930">
        <v>0.97105987116605708</v>
      </c>
      <c r="K173" s="931">
        <v>46978.307982999999</v>
      </c>
      <c r="L173" s="929">
        <v>1462.1247650000005</v>
      </c>
      <c r="M173" s="735">
        <v>2081.9672519999999</v>
      </c>
      <c r="N173" s="737">
        <v>4.1208795544154672E-2</v>
      </c>
      <c r="O173" s="735">
        <v>2021.9672519999999</v>
      </c>
      <c r="P173" s="791">
        <v>4.0021203505771694E-2</v>
      </c>
      <c r="Q173" s="553" t="e">
        <v>#REF!</v>
      </c>
    </row>
    <row r="174" spans="1:18" s="217" customFormat="1" ht="24.75" customHeight="1" x14ac:dyDescent="0.25">
      <c r="A174" s="1067"/>
      <c r="B174" s="872" t="s">
        <v>303</v>
      </c>
      <c r="C174" s="704" t="s">
        <v>304</v>
      </c>
      <c r="D174" s="312" t="s">
        <v>332</v>
      </c>
      <c r="E174" s="720">
        <v>1947.1416239999999</v>
      </c>
      <c r="F174" s="718">
        <v>1947.1416239999999</v>
      </c>
      <c r="G174" s="718">
        <v>0</v>
      </c>
      <c r="H174" s="926">
        <v>1947.1416239999999</v>
      </c>
      <c r="I174" s="926">
        <v>1766.5052679999999</v>
      </c>
      <c r="J174" s="927">
        <v>0.90722998585540993</v>
      </c>
      <c r="K174" s="926">
        <v>1201.2533829999998</v>
      </c>
      <c r="L174" s="928">
        <v>180.63635599999998</v>
      </c>
      <c r="M174" s="720">
        <v>565.25188500000002</v>
      </c>
      <c r="N174" s="721">
        <v>0.29029829059830115</v>
      </c>
      <c r="O174" s="720">
        <v>0</v>
      </c>
      <c r="P174" s="920">
        <v>0</v>
      </c>
      <c r="Q174" s="703">
        <v>0</v>
      </c>
    </row>
    <row r="175" spans="1:18" ht="20.25" thickBot="1" x14ac:dyDescent="0.3">
      <c r="A175" s="1067"/>
      <c r="B175" s="1033" t="s">
        <v>480</v>
      </c>
      <c r="C175" s="1032"/>
      <c r="D175" s="805" t="s">
        <v>149</v>
      </c>
      <c r="E175" s="741">
        <v>1947.1416239999999</v>
      </c>
      <c r="F175" s="744">
        <v>1947.1416239999999</v>
      </c>
      <c r="G175" s="744">
        <v>0</v>
      </c>
      <c r="H175" s="938">
        <v>1947.1416239999999</v>
      </c>
      <c r="I175" s="966">
        <v>1766.5052679999999</v>
      </c>
      <c r="J175" s="939">
        <v>0.90722998585540993</v>
      </c>
      <c r="K175" s="940">
        <v>1201.2533829999998</v>
      </c>
      <c r="L175" s="938">
        <v>180.63635599999998</v>
      </c>
      <c r="M175" s="741">
        <v>565.25188500000002</v>
      </c>
      <c r="N175" s="740">
        <v>0.29029829059830115</v>
      </c>
      <c r="O175" s="741">
        <v>0</v>
      </c>
      <c r="P175" s="806">
        <v>0</v>
      </c>
      <c r="Q175" s="554">
        <v>0</v>
      </c>
    </row>
    <row r="176" spans="1:18" ht="27.75" customHeight="1" thickBot="1" x14ac:dyDescent="0.3">
      <c r="A176" s="1050"/>
      <c r="B176" s="1014" t="s">
        <v>67</v>
      </c>
      <c r="C176" s="1015"/>
      <c r="D176" s="1016"/>
      <c r="E176" s="742">
        <v>52469.541624000005</v>
      </c>
      <c r="F176" s="743">
        <v>52469.541624000005</v>
      </c>
      <c r="G176" s="743">
        <v>0</v>
      </c>
      <c r="H176" s="942">
        <v>52469.541624000005</v>
      </c>
      <c r="I176" s="942">
        <v>50826.780503000002</v>
      </c>
      <c r="J176" s="943">
        <v>0.96869114785160249</v>
      </c>
      <c r="K176" s="942">
        <v>48179.561366000002</v>
      </c>
      <c r="L176" s="941">
        <v>1642.7611210000032</v>
      </c>
      <c r="M176" s="742">
        <v>2647.219137</v>
      </c>
      <c r="N176" s="616">
        <v>5.0452492151925717E-2</v>
      </c>
      <c r="O176" s="742">
        <v>2021.9672519999999</v>
      </c>
      <c r="P176" s="792">
        <v>3.8536018982013275E-2</v>
      </c>
      <c r="Q176" s="622" t="e">
        <v>#REF!</v>
      </c>
    </row>
    <row r="177" spans="1:61" ht="23.25" customHeight="1" x14ac:dyDescent="0.25">
      <c r="A177" s="1051" t="s">
        <v>516</v>
      </c>
      <c r="B177" s="1051"/>
      <c r="C177" s="1051"/>
      <c r="D177" s="1051"/>
      <c r="E177" s="1051"/>
      <c r="F177" s="1051"/>
      <c r="G177" s="1051"/>
      <c r="H177" s="1051"/>
      <c r="I177" s="1051"/>
      <c r="J177" s="1051"/>
      <c r="K177" s="1051"/>
      <c r="L177" s="1051"/>
      <c r="M177" s="1065"/>
      <c r="N177" s="1051"/>
      <c r="O177" s="1051"/>
      <c r="P177" s="1051"/>
    </row>
    <row r="178" spans="1:61" ht="23.25" customHeight="1" thickBot="1" x14ac:dyDescent="0.3">
      <c r="A178" s="769"/>
      <c r="B178" s="821"/>
      <c r="C178" s="580"/>
      <c r="D178" s="770"/>
      <c r="E178" s="713"/>
      <c r="F178" s="713"/>
      <c r="G178" s="713"/>
      <c r="H178" s="957"/>
      <c r="I178" s="957"/>
      <c r="J178" s="957"/>
      <c r="K178" s="957"/>
      <c r="L178" s="957"/>
      <c r="M178" s="772"/>
      <c r="N178" s="713"/>
      <c r="O178" s="773"/>
      <c r="P178" s="713"/>
    </row>
    <row r="179" spans="1:61" s="223" customFormat="1" ht="68.25" customHeight="1" thickBot="1" x14ac:dyDescent="0.3">
      <c r="A179" s="498" t="s">
        <v>87</v>
      </c>
      <c r="B179" s="517" t="s">
        <v>7</v>
      </c>
      <c r="C179" s="497" t="s">
        <v>447</v>
      </c>
      <c r="D179" s="499" t="s">
        <v>153</v>
      </c>
      <c r="E179" s="515" t="s">
        <v>92</v>
      </c>
      <c r="F179" s="499" t="s">
        <v>152</v>
      </c>
      <c r="G179" s="711" t="s">
        <v>484</v>
      </c>
      <c r="H179" s="924" t="s">
        <v>349</v>
      </c>
      <c r="I179" s="924" t="s">
        <v>24</v>
      </c>
      <c r="J179" s="925" t="s">
        <v>326</v>
      </c>
      <c r="K179" s="924" t="s">
        <v>157</v>
      </c>
      <c r="L179" s="924" t="s">
        <v>154</v>
      </c>
      <c r="M179" s="515" t="s">
        <v>25</v>
      </c>
      <c r="N179" s="499" t="s">
        <v>40</v>
      </c>
      <c r="O179" s="515" t="s">
        <v>77</v>
      </c>
      <c r="P179" s="518" t="s">
        <v>256</v>
      </c>
      <c r="Q179" s="515" t="s">
        <v>28</v>
      </c>
      <c r="R179" s="708"/>
    </row>
    <row r="180" spans="1:61" ht="60" x14ac:dyDescent="0.25">
      <c r="A180" s="1046" t="s">
        <v>449</v>
      </c>
      <c r="B180" s="882" t="s">
        <v>402</v>
      </c>
      <c r="C180" s="852" t="s">
        <v>403</v>
      </c>
      <c r="D180" s="845" t="s">
        <v>477</v>
      </c>
      <c r="E180" s="720">
        <v>2000</v>
      </c>
      <c r="F180" s="720">
        <v>2000</v>
      </c>
      <c r="G180" s="720">
        <v>0</v>
      </c>
      <c r="H180" s="926">
        <v>2000</v>
      </c>
      <c r="I180" s="926">
        <v>372.62900000000002</v>
      </c>
      <c r="J180" s="927">
        <v>0.18631450000000002</v>
      </c>
      <c r="K180" s="926">
        <v>187.87583300000003</v>
      </c>
      <c r="L180" s="928">
        <v>1627.3710000000001</v>
      </c>
      <c r="M180" s="720">
        <v>184.75316699999999</v>
      </c>
      <c r="N180" s="725">
        <v>9.2376583499999998E-2</v>
      </c>
      <c r="O180" s="716">
        <v>0</v>
      </c>
      <c r="P180" s="725">
        <v>0</v>
      </c>
      <c r="Q180" s="547" t="e">
        <v>#REF!</v>
      </c>
    </row>
    <row r="181" spans="1:61" ht="60" x14ac:dyDescent="0.25">
      <c r="A181" s="1047"/>
      <c r="B181" s="882" t="s">
        <v>404</v>
      </c>
      <c r="C181" s="852" t="s">
        <v>405</v>
      </c>
      <c r="D181" s="845" t="s">
        <v>477</v>
      </c>
      <c r="E181" s="720">
        <v>2000</v>
      </c>
      <c r="F181" s="720">
        <v>2000</v>
      </c>
      <c r="G181" s="720">
        <v>0</v>
      </c>
      <c r="H181" s="926">
        <v>2000</v>
      </c>
      <c r="I181" s="926">
        <v>499.99382900000001</v>
      </c>
      <c r="J181" s="927">
        <v>0.2499969145</v>
      </c>
      <c r="K181" s="926">
        <v>399.19382899999999</v>
      </c>
      <c r="L181" s="928">
        <v>1500.006171</v>
      </c>
      <c r="M181" s="720">
        <v>100.8</v>
      </c>
      <c r="N181" s="725">
        <v>5.04E-2</v>
      </c>
      <c r="O181" s="716">
        <v>0</v>
      </c>
      <c r="P181" s="725">
        <v>0</v>
      </c>
      <c r="Q181" s="547" t="e">
        <v>#REF!</v>
      </c>
    </row>
    <row r="182" spans="1:61" ht="60" x14ac:dyDescent="0.25">
      <c r="A182" s="1047"/>
      <c r="B182" s="882" t="s">
        <v>406</v>
      </c>
      <c r="C182" s="852" t="s">
        <v>407</v>
      </c>
      <c r="D182" s="845" t="s">
        <v>477</v>
      </c>
      <c r="E182" s="720">
        <v>2000</v>
      </c>
      <c r="F182" s="720">
        <v>2000</v>
      </c>
      <c r="G182" s="720">
        <v>0</v>
      </c>
      <c r="H182" s="926">
        <v>2000</v>
      </c>
      <c r="I182" s="926">
        <v>182.99216699999999</v>
      </c>
      <c r="J182" s="927">
        <v>9.1496083499999992E-2</v>
      </c>
      <c r="K182" s="926">
        <v>36.566666999999995</v>
      </c>
      <c r="L182" s="928">
        <v>1817.0078330000001</v>
      </c>
      <c r="M182" s="720">
        <v>146.4255</v>
      </c>
      <c r="N182" s="725">
        <v>7.3212749999999993E-2</v>
      </c>
      <c r="O182" s="716">
        <v>0</v>
      </c>
      <c r="P182" s="725">
        <v>0</v>
      </c>
      <c r="Q182" s="547" t="e">
        <v>#REF!</v>
      </c>
    </row>
    <row r="183" spans="1:61" ht="60" x14ac:dyDescent="0.25">
      <c r="A183" s="1047"/>
      <c r="B183" s="882" t="s">
        <v>408</v>
      </c>
      <c r="C183" s="852" t="s">
        <v>409</v>
      </c>
      <c r="D183" s="845" t="s">
        <v>477</v>
      </c>
      <c r="E183" s="720">
        <v>2000</v>
      </c>
      <c r="F183" s="720">
        <v>2000</v>
      </c>
      <c r="G183" s="720">
        <v>0</v>
      </c>
      <c r="H183" s="926">
        <v>2000</v>
      </c>
      <c r="I183" s="926">
        <v>0</v>
      </c>
      <c r="J183" s="927">
        <v>0</v>
      </c>
      <c r="K183" s="926">
        <v>0</v>
      </c>
      <c r="L183" s="928">
        <v>2000</v>
      </c>
      <c r="M183" s="720">
        <v>0</v>
      </c>
      <c r="N183" s="725">
        <v>0</v>
      </c>
      <c r="O183" s="716">
        <v>0</v>
      </c>
      <c r="P183" s="725">
        <v>0</v>
      </c>
      <c r="Q183" s="547" t="e">
        <v>#REF!</v>
      </c>
    </row>
    <row r="184" spans="1:61" ht="30" customHeight="1" thickBot="1" x14ac:dyDescent="0.3">
      <c r="A184" s="1048"/>
      <c r="B184" s="1017" t="s">
        <v>67</v>
      </c>
      <c r="C184" s="1018"/>
      <c r="D184" s="1019"/>
      <c r="E184" s="807">
        <v>8000</v>
      </c>
      <c r="F184" s="807">
        <v>8000</v>
      </c>
      <c r="G184" s="807">
        <v>0</v>
      </c>
      <c r="H184" s="967">
        <v>8000</v>
      </c>
      <c r="I184" s="967">
        <v>1055.614996</v>
      </c>
      <c r="J184" s="930">
        <v>0.13195187450000001</v>
      </c>
      <c r="K184" s="967">
        <v>623.63632899999993</v>
      </c>
      <c r="L184" s="967">
        <v>6944.3850039999998</v>
      </c>
      <c r="M184" s="906">
        <v>431.97866699999997</v>
      </c>
      <c r="N184" s="808">
        <v>5.3997333374999998E-2</v>
      </c>
      <c r="O184" s="809">
        <v>0</v>
      </c>
      <c r="P184" s="808">
        <v>0</v>
      </c>
      <c r="Q184" s="562" t="e">
        <v>#REF!</v>
      </c>
    </row>
    <row r="185" spans="1:61" ht="23.25" customHeight="1" thickBot="1" x14ac:dyDescent="0.3">
      <c r="A185" s="1051" t="s">
        <v>516</v>
      </c>
      <c r="B185" s="1052"/>
      <c r="C185" s="580"/>
      <c r="D185" s="770"/>
      <c r="E185" s="713"/>
      <c r="F185" s="713"/>
      <c r="G185" s="713"/>
      <c r="H185" s="957"/>
      <c r="I185" s="957"/>
      <c r="J185" s="957"/>
      <c r="K185" s="957"/>
      <c r="L185" s="957"/>
      <c r="M185" s="772"/>
      <c r="N185" s="713"/>
      <c r="O185" s="773"/>
      <c r="P185" s="713"/>
    </row>
    <row r="186" spans="1:61" s="223" customFormat="1" ht="68.25" customHeight="1" thickBot="1" x14ac:dyDescent="0.3">
      <c r="A186" s="498" t="s">
        <v>87</v>
      </c>
      <c r="B186" s="517" t="s">
        <v>7</v>
      </c>
      <c r="C186" s="497" t="s">
        <v>447</v>
      </c>
      <c r="D186" s="499" t="s">
        <v>153</v>
      </c>
      <c r="E186" s="515" t="s">
        <v>92</v>
      </c>
      <c r="F186" s="499" t="s">
        <v>152</v>
      </c>
      <c r="G186" s="711" t="s">
        <v>484</v>
      </c>
      <c r="H186" s="924" t="s">
        <v>349</v>
      </c>
      <c r="I186" s="924" t="s">
        <v>24</v>
      </c>
      <c r="J186" s="925" t="s">
        <v>326</v>
      </c>
      <c r="K186" s="924" t="s">
        <v>157</v>
      </c>
      <c r="L186" s="924" t="s">
        <v>154</v>
      </c>
      <c r="M186" s="515" t="s">
        <v>25</v>
      </c>
      <c r="N186" s="499" t="s">
        <v>40</v>
      </c>
      <c r="O186" s="515" t="s">
        <v>77</v>
      </c>
      <c r="P186" s="518" t="s">
        <v>256</v>
      </c>
      <c r="Q186" s="628" t="s">
        <v>28</v>
      </c>
      <c r="R186" s="708"/>
    </row>
    <row r="187" spans="1:61" s="217" customFormat="1" ht="101.25" customHeight="1" x14ac:dyDescent="0.25">
      <c r="A187" s="1049" t="s">
        <v>450</v>
      </c>
      <c r="B187" s="847" t="s">
        <v>392</v>
      </c>
      <c r="C187" s="837" t="s">
        <v>393</v>
      </c>
      <c r="D187" s="853" t="s">
        <v>478</v>
      </c>
      <c r="E187" s="810">
        <v>34899.554799999998</v>
      </c>
      <c r="F187" s="810">
        <v>34899.554799999998</v>
      </c>
      <c r="G187" s="810">
        <v>0</v>
      </c>
      <c r="H187" s="968">
        <v>34899.554799999998</v>
      </c>
      <c r="I187" s="968">
        <v>3883.6157579999999</v>
      </c>
      <c r="J187" s="969">
        <v>0.11127980801634754</v>
      </c>
      <c r="K187" s="968">
        <v>3003.571762</v>
      </c>
      <c r="L187" s="970">
        <v>31015.939041999998</v>
      </c>
      <c r="M187" s="810">
        <v>880.04399599999999</v>
      </c>
      <c r="N187" s="811">
        <v>2.5216482016555696E-2</v>
      </c>
      <c r="O187" s="810">
        <v>0</v>
      </c>
      <c r="P187" s="812">
        <v>0</v>
      </c>
      <c r="Q187" s="565" t="e">
        <v>#REF!</v>
      </c>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row>
    <row r="188" spans="1:61" ht="37.5" customHeight="1" thickBot="1" x14ac:dyDescent="0.3">
      <c r="A188" s="1050"/>
      <c r="B188" s="1011" t="s">
        <v>67</v>
      </c>
      <c r="C188" s="1012"/>
      <c r="D188" s="1013"/>
      <c r="E188" s="758">
        <v>34899.554799999998</v>
      </c>
      <c r="F188" s="759">
        <v>34899.554799999998</v>
      </c>
      <c r="G188" s="759">
        <v>0</v>
      </c>
      <c r="H188" s="950">
        <v>34899.554799999998</v>
      </c>
      <c r="I188" s="950">
        <v>3883.6157579999999</v>
      </c>
      <c r="J188" s="951">
        <v>0.11127980801634754</v>
      </c>
      <c r="K188" s="950">
        <v>3003.571762</v>
      </c>
      <c r="L188" s="952">
        <v>31015.939041999998</v>
      </c>
      <c r="M188" s="758">
        <v>880.04399599999999</v>
      </c>
      <c r="N188" s="760">
        <v>2.5216482016555696E-2</v>
      </c>
      <c r="O188" s="758">
        <v>0</v>
      </c>
      <c r="P188" s="813">
        <v>0</v>
      </c>
      <c r="Q188" s="560" t="e">
        <v>#REF!</v>
      </c>
    </row>
    <row r="189" spans="1:61" ht="23.25" customHeight="1" thickBot="1" x14ac:dyDescent="0.3">
      <c r="A189" s="1051" t="s">
        <v>516</v>
      </c>
      <c r="B189" s="1051"/>
      <c r="C189" s="580"/>
      <c r="D189" s="770"/>
      <c r="E189" s="713"/>
      <c r="F189" s="713"/>
      <c r="G189" s="713"/>
      <c r="H189" s="957"/>
      <c r="I189" s="957"/>
      <c r="J189" s="957"/>
      <c r="K189" s="957"/>
      <c r="L189" s="957"/>
      <c r="M189" s="772"/>
      <c r="N189" s="713"/>
      <c r="O189" s="773"/>
      <c r="P189" s="713"/>
    </row>
    <row r="190" spans="1:61" s="127" customFormat="1" ht="62.25" customHeight="1" thickBot="1" x14ac:dyDescent="0.25">
      <c r="A190" s="494" t="s">
        <v>87</v>
      </c>
      <c r="B190" s="614" t="s">
        <v>7</v>
      </c>
      <c r="C190" s="630" t="s">
        <v>447</v>
      </c>
      <c r="D190" s="495" t="s">
        <v>153</v>
      </c>
      <c r="E190" s="515" t="s">
        <v>92</v>
      </c>
      <c r="F190" s="499" t="s">
        <v>152</v>
      </c>
      <c r="G190" s="711" t="s">
        <v>484</v>
      </c>
      <c r="H190" s="953" t="s">
        <v>349</v>
      </c>
      <c r="I190" s="953" t="s">
        <v>24</v>
      </c>
      <c r="J190" s="943" t="s">
        <v>326</v>
      </c>
      <c r="K190" s="953" t="s">
        <v>157</v>
      </c>
      <c r="L190" s="953" t="s">
        <v>154</v>
      </c>
      <c r="M190" s="515" t="s">
        <v>25</v>
      </c>
      <c r="N190" s="615" t="s">
        <v>40</v>
      </c>
      <c r="O190" s="515" t="s">
        <v>77</v>
      </c>
      <c r="P190" s="637" t="s">
        <v>256</v>
      </c>
      <c r="Q190" s="615" t="s">
        <v>28</v>
      </c>
    </row>
    <row r="191" spans="1:61" ht="93" customHeight="1" x14ac:dyDescent="0.25">
      <c r="A191" s="1049" t="s">
        <v>330</v>
      </c>
      <c r="B191" s="883" t="s">
        <v>323</v>
      </c>
      <c r="C191" s="581" t="s">
        <v>325</v>
      </c>
      <c r="D191" s="504" t="s">
        <v>325</v>
      </c>
      <c r="E191" s="814">
        <v>8905.6</v>
      </c>
      <c r="F191" s="815">
        <v>8905.6</v>
      </c>
      <c r="G191" s="815">
        <v>0</v>
      </c>
      <c r="H191" s="968">
        <v>8905.6</v>
      </c>
      <c r="I191" s="968">
        <v>0</v>
      </c>
      <c r="J191" s="969">
        <v>0</v>
      </c>
      <c r="K191" s="968">
        <v>0</v>
      </c>
      <c r="L191" s="970">
        <v>8905.6</v>
      </c>
      <c r="M191" s="810">
        <v>0</v>
      </c>
      <c r="N191" s="816">
        <v>0</v>
      </c>
      <c r="O191" s="814">
        <v>0</v>
      </c>
      <c r="P191" s="817">
        <v>0</v>
      </c>
      <c r="Q191" s="563" t="e">
        <v>#REF!</v>
      </c>
    </row>
    <row r="192" spans="1:61" ht="40.5" customHeight="1" thickBot="1" x14ac:dyDescent="0.3">
      <c r="A192" s="1050"/>
      <c r="B192" s="1011" t="s">
        <v>67</v>
      </c>
      <c r="C192" s="1012"/>
      <c r="D192" s="1013"/>
      <c r="E192" s="758">
        <v>8905.6</v>
      </c>
      <c r="F192" s="759">
        <v>8905.6</v>
      </c>
      <c r="G192" s="759">
        <v>0</v>
      </c>
      <c r="H192" s="950">
        <v>8905.6</v>
      </c>
      <c r="I192" s="950">
        <v>0</v>
      </c>
      <c r="J192" s="951">
        <v>0</v>
      </c>
      <c r="K192" s="950">
        <v>0</v>
      </c>
      <c r="L192" s="952">
        <v>8905.6</v>
      </c>
      <c r="M192" s="758">
        <v>0</v>
      </c>
      <c r="N192" s="760">
        <v>0</v>
      </c>
      <c r="O192" s="758">
        <v>0</v>
      </c>
      <c r="P192" s="813">
        <v>0</v>
      </c>
      <c r="Q192" s="560" t="e">
        <v>#REF!</v>
      </c>
    </row>
    <row r="193" spans="1:19" ht="18" customHeight="1" thickBot="1" x14ac:dyDescent="0.3">
      <c r="A193" s="1063" t="s">
        <v>516</v>
      </c>
      <c r="B193" s="1063"/>
      <c r="C193" s="1063"/>
      <c r="D193" s="1063"/>
      <c r="E193" s="1063"/>
      <c r="F193" s="1063"/>
      <c r="G193" s="1063"/>
      <c r="H193" s="1063"/>
      <c r="I193" s="1063"/>
      <c r="J193" s="1063"/>
      <c r="K193" s="1063"/>
      <c r="L193" s="1063"/>
      <c r="M193" s="1068"/>
      <c r="N193" s="1063"/>
      <c r="O193" s="1063"/>
      <c r="P193" s="1063"/>
    </row>
    <row r="194" spans="1:19" s="223" customFormat="1" ht="68.25" customHeight="1" thickBot="1" x14ac:dyDescent="0.3">
      <c r="A194" s="498" t="s">
        <v>87</v>
      </c>
      <c r="B194" s="517" t="s">
        <v>7</v>
      </c>
      <c r="C194" s="497" t="s">
        <v>447</v>
      </c>
      <c r="D194" s="499" t="s">
        <v>153</v>
      </c>
      <c r="E194" s="515" t="s">
        <v>92</v>
      </c>
      <c r="F194" s="499" t="s">
        <v>152</v>
      </c>
      <c r="G194" s="711" t="s">
        <v>484</v>
      </c>
      <c r="H194" s="924" t="s">
        <v>349</v>
      </c>
      <c r="I194" s="924" t="s">
        <v>24</v>
      </c>
      <c r="J194" s="925" t="s">
        <v>326</v>
      </c>
      <c r="K194" s="924" t="s">
        <v>157</v>
      </c>
      <c r="L194" s="924" t="s">
        <v>154</v>
      </c>
      <c r="M194" s="515" t="s">
        <v>25</v>
      </c>
      <c r="N194" s="499" t="s">
        <v>40</v>
      </c>
      <c r="O194" s="515" t="s">
        <v>77</v>
      </c>
      <c r="P194" s="518" t="s">
        <v>256</v>
      </c>
      <c r="Q194" s="628" t="s">
        <v>28</v>
      </c>
      <c r="R194" s="708"/>
    </row>
    <row r="195" spans="1:19" ht="44.25" customHeight="1" thickBot="1" x14ac:dyDescent="0.3">
      <c r="A195" s="1097" t="s">
        <v>294</v>
      </c>
      <c r="B195" s="840" t="s">
        <v>112</v>
      </c>
      <c r="C195" s="854" t="s">
        <v>170</v>
      </c>
      <c r="D195" s="854" t="s">
        <v>170</v>
      </c>
      <c r="E195" s="810">
        <v>9067</v>
      </c>
      <c r="F195" s="815">
        <v>9067</v>
      </c>
      <c r="G195" s="815">
        <v>9067</v>
      </c>
      <c r="H195" s="968">
        <v>0</v>
      </c>
      <c r="I195" s="968">
        <v>0</v>
      </c>
      <c r="J195" s="969">
        <v>0</v>
      </c>
      <c r="K195" s="968">
        <v>0</v>
      </c>
      <c r="L195" s="968">
        <v>0</v>
      </c>
      <c r="M195" s="810">
        <v>0</v>
      </c>
      <c r="N195" s="818">
        <v>0</v>
      </c>
      <c r="O195" s="810">
        <v>0</v>
      </c>
      <c r="P195" s="819">
        <v>0</v>
      </c>
      <c r="Q195" s="564" t="e">
        <v>#REF!</v>
      </c>
    </row>
    <row r="196" spans="1:19" ht="44.25" hidden="1" customHeight="1" thickBot="1" x14ac:dyDescent="0.3">
      <c r="A196" s="1098"/>
      <c r="B196" s="842" t="s">
        <v>323</v>
      </c>
      <c r="C196" s="855" t="s">
        <v>170</v>
      </c>
      <c r="D196" s="855" t="s">
        <v>170</v>
      </c>
      <c r="E196" s="810"/>
      <c r="F196" s="815"/>
      <c r="G196" s="815"/>
      <c r="H196" s="968"/>
      <c r="I196" s="968"/>
      <c r="J196" s="969"/>
      <c r="K196" s="968"/>
      <c r="L196" s="971"/>
      <c r="M196" s="810"/>
      <c r="N196" s="818"/>
      <c r="O196" s="810"/>
      <c r="P196" s="819"/>
      <c r="Q196" s="564"/>
    </row>
    <row r="197" spans="1:19" ht="30" customHeight="1" thickBot="1" x14ac:dyDescent="0.3">
      <c r="A197" s="1100"/>
      <c r="B197" s="1014" t="s">
        <v>67</v>
      </c>
      <c r="C197" s="1016"/>
      <c r="D197" s="794" t="s">
        <v>294</v>
      </c>
      <c r="E197" s="742">
        <v>9067</v>
      </c>
      <c r="F197" s="743">
        <v>9067</v>
      </c>
      <c r="G197" s="743">
        <v>9067</v>
      </c>
      <c r="H197" s="942">
        <v>0</v>
      </c>
      <c r="I197" s="942">
        <v>0</v>
      </c>
      <c r="J197" s="943">
        <v>0</v>
      </c>
      <c r="K197" s="942">
        <v>0</v>
      </c>
      <c r="L197" s="972">
        <v>0</v>
      </c>
      <c r="M197" s="742">
        <v>0</v>
      </c>
      <c r="N197" s="820" t="e">
        <v>#DIV/0!</v>
      </c>
      <c r="O197" s="742">
        <v>0</v>
      </c>
      <c r="P197" s="792">
        <v>0</v>
      </c>
      <c r="Q197" s="555" t="e">
        <v>#REF!</v>
      </c>
    </row>
    <row r="198" spans="1:19" ht="18" customHeight="1" x14ac:dyDescent="0.25">
      <c r="A198" s="1051" t="s">
        <v>516</v>
      </c>
      <c r="B198" s="1051"/>
      <c r="C198" s="1051"/>
      <c r="D198" s="1051"/>
      <c r="E198" s="1051"/>
      <c r="F198" s="1051"/>
      <c r="G198" s="1051"/>
      <c r="H198" s="1051"/>
      <c r="I198" s="1051"/>
      <c r="J198" s="1051"/>
      <c r="K198" s="1051"/>
      <c r="L198" s="1051"/>
      <c r="M198" s="1065"/>
      <c r="N198" s="1051"/>
      <c r="O198" s="1051"/>
      <c r="P198" s="1051"/>
    </row>
    <row r="199" spans="1:19" ht="18" customHeight="1" x14ac:dyDescent="0.25">
      <c r="A199" s="769"/>
      <c r="B199" s="821"/>
      <c r="C199" s="580"/>
      <c r="D199" s="770"/>
      <c r="E199" s="771"/>
      <c r="F199" s="713"/>
      <c r="G199" s="713"/>
      <c r="H199" s="973"/>
      <c r="I199" s="957"/>
      <c r="J199" s="974"/>
      <c r="K199" s="957"/>
      <c r="L199" s="957"/>
      <c r="M199" s="772"/>
      <c r="N199" s="821"/>
      <c r="O199" s="773"/>
      <c r="P199" s="821"/>
      <c r="Q199" s="558"/>
    </row>
    <row r="200" spans="1:19" ht="18" customHeight="1" thickBot="1" x14ac:dyDescent="0.3">
      <c r="A200" s="769"/>
      <c r="B200" s="821"/>
      <c r="C200" s="580"/>
      <c r="D200" s="770"/>
      <c r="E200" s="771"/>
      <c r="F200" s="713"/>
      <c r="G200" s="713"/>
      <c r="H200" s="973"/>
      <c r="I200" s="957"/>
      <c r="J200" s="974"/>
      <c r="K200" s="957"/>
      <c r="L200" s="957"/>
      <c r="M200" s="772"/>
      <c r="N200" s="821"/>
      <c r="O200" s="773"/>
      <c r="P200" s="821"/>
      <c r="Q200" s="558"/>
    </row>
    <row r="201" spans="1:19" ht="60.75" customHeight="1" thickBot="1" x14ac:dyDescent="0.3">
      <c r="A201" s="1105" t="s">
        <v>88</v>
      </c>
      <c r="B201" s="1106"/>
      <c r="C201" s="1107"/>
      <c r="D201" s="822" t="s">
        <v>153</v>
      </c>
      <c r="E201" s="515" t="s">
        <v>92</v>
      </c>
      <c r="F201" s="499" t="s">
        <v>152</v>
      </c>
      <c r="G201" s="711" t="s">
        <v>484</v>
      </c>
      <c r="H201" s="924" t="s">
        <v>349</v>
      </c>
      <c r="I201" s="953" t="s">
        <v>24</v>
      </c>
      <c r="J201" s="943" t="s">
        <v>326</v>
      </c>
      <c r="K201" s="924" t="s">
        <v>157</v>
      </c>
      <c r="L201" s="924" t="s">
        <v>154</v>
      </c>
      <c r="M201" s="515" t="s">
        <v>25</v>
      </c>
      <c r="N201" s="499" t="s">
        <v>40</v>
      </c>
      <c r="O201" s="515" t="s">
        <v>77</v>
      </c>
      <c r="P201" s="499" t="s">
        <v>256</v>
      </c>
      <c r="Q201" s="515" t="s">
        <v>28</v>
      </c>
    </row>
    <row r="202" spans="1:19" ht="35.25" customHeight="1" x14ac:dyDescent="0.25">
      <c r="A202" s="1108"/>
      <c r="B202" s="1109"/>
      <c r="C202" s="1110"/>
      <c r="D202" s="823" t="s">
        <v>79</v>
      </c>
      <c r="E202" s="824">
        <v>397622.82632200001</v>
      </c>
      <c r="F202" s="824">
        <v>397622.82632200001</v>
      </c>
      <c r="G202" s="824">
        <v>10000</v>
      </c>
      <c r="H202" s="938">
        <v>387622.82632200001</v>
      </c>
      <c r="I202" s="975">
        <v>48509.677728299997</v>
      </c>
      <c r="J202" s="976">
        <v>0.12514659724399924</v>
      </c>
      <c r="K202" s="977">
        <v>19465.961256670002</v>
      </c>
      <c r="L202" s="975">
        <v>339113.14859370003</v>
      </c>
      <c r="M202" s="824">
        <v>29043.716471629992</v>
      </c>
      <c r="N202" s="825">
        <v>7.4927776434670662E-2</v>
      </c>
      <c r="O202" s="824">
        <v>0</v>
      </c>
      <c r="P202" s="826">
        <v>0</v>
      </c>
      <c r="Q202" s="566" t="e">
        <v>#REF!</v>
      </c>
      <c r="R202" s="593"/>
      <c r="S202" s="228"/>
    </row>
    <row r="203" spans="1:19" ht="34.5" customHeight="1" thickBot="1" x14ac:dyDescent="0.3">
      <c r="A203" s="1108"/>
      <c r="B203" s="1109"/>
      <c r="C203" s="1110"/>
      <c r="D203" s="827" t="s">
        <v>46</v>
      </c>
      <c r="E203" s="828">
        <v>1111333.7369629999</v>
      </c>
      <c r="F203" s="828">
        <v>1111333.7369629999</v>
      </c>
      <c r="G203" s="828">
        <v>324067</v>
      </c>
      <c r="H203" s="938">
        <v>787266.73696299992</v>
      </c>
      <c r="I203" s="940">
        <v>601566.9584335899</v>
      </c>
      <c r="J203" s="939">
        <v>0.76412088837161485</v>
      </c>
      <c r="K203" s="938">
        <v>393611.57009280007</v>
      </c>
      <c r="L203" s="940">
        <v>185699.77852941002</v>
      </c>
      <c r="M203" s="828">
        <v>207955.38834079</v>
      </c>
      <c r="N203" s="829">
        <v>0.2641485770667884</v>
      </c>
      <c r="O203" s="828">
        <v>2568.5429996399998</v>
      </c>
      <c r="P203" s="830">
        <v>3.2626083118264867E-3</v>
      </c>
      <c r="Q203" s="567" t="e">
        <v>#REF!</v>
      </c>
      <c r="R203" s="228"/>
    </row>
    <row r="204" spans="1:19" ht="28.5" customHeight="1" thickBot="1" x14ac:dyDescent="0.3">
      <c r="A204" s="1111"/>
      <c r="B204" s="1112"/>
      <c r="C204" s="1113"/>
      <c r="D204" s="822" t="s">
        <v>42</v>
      </c>
      <c r="E204" s="742">
        <v>1508956.5632849999</v>
      </c>
      <c r="F204" s="742">
        <v>1508956.5632849999</v>
      </c>
      <c r="G204" s="742">
        <v>334067</v>
      </c>
      <c r="H204" s="941">
        <v>1174889.5632849999</v>
      </c>
      <c r="I204" s="941">
        <v>650076.63616188988</v>
      </c>
      <c r="J204" s="943">
        <v>0.55330871639056078</v>
      </c>
      <c r="K204" s="942">
        <v>413077.53134947008</v>
      </c>
      <c r="L204" s="941">
        <v>524812.92712311004</v>
      </c>
      <c r="M204" s="742">
        <v>236999.10481242</v>
      </c>
      <c r="N204" s="616">
        <v>0.20172032522764841</v>
      </c>
      <c r="O204" s="742">
        <v>2568.5429996399998</v>
      </c>
      <c r="P204" s="792">
        <v>2.1861995202837061E-3</v>
      </c>
      <c r="Q204" s="555" t="e">
        <v>#REF!</v>
      </c>
    </row>
    <row r="205" spans="1:19" ht="24" customHeight="1" x14ac:dyDescent="0.25">
      <c r="A205" s="1104"/>
      <c r="B205" s="1104"/>
      <c r="C205" s="1104"/>
      <c r="D205" s="1104"/>
      <c r="E205" s="1104"/>
      <c r="F205" s="1104"/>
      <c r="G205" s="1104"/>
      <c r="H205" s="1104"/>
      <c r="I205" s="1104"/>
      <c r="J205" s="1104"/>
      <c r="K205" s="1104"/>
      <c r="L205" s="1104"/>
      <c r="M205" s="1104"/>
      <c r="N205" s="1104"/>
      <c r="O205" s="1104"/>
      <c r="P205" s="1104"/>
    </row>
    <row r="206" spans="1:19" ht="23.25" hidden="1" customHeight="1" x14ac:dyDescent="0.25">
      <c r="A206" s="585"/>
      <c r="B206" s="884"/>
      <c r="C206" s="580"/>
      <c r="D206" s="588"/>
      <c r="E206" s="568"/>
      <c r="F206" s="569"/>
      <c r="G206" s="714"/>
      <c r="H206" s="978"/>
      <c r="I206" s="978"/>
      <c r="J206" s="979"/>
      <c r="K206" s="979"/>
      <c r="L206" s="979"/>
      <c r="M206" s="596">
        <v>236999.10481242</v>
      </c>
      <c r="N206" s="714"/>
      <c r="O206" s="570"/>
      <c r="P206" s="714"/>
      <c r="Q206" s="570"/>
    </row>
    <row r="207" spans="1:19" ht="23.25" hidden="1" customHeight="1" x14ac:dyDescent="0.25">
      <c r="A207" s="585"/>
      <c r="B207" s="884"/>
      <c r="C207" s="580"/>
      <c r="D207" s="588"/>
      <c r="E207" s="568"/>
      <c r="F207" s="568"/>
      <c r="G207" s="714"/>
      <c r="H207" s="980"/>
      <c r="I207" s="979"/>
      <c r="J207" s="979"/>
      <c r="K207" s="979"/>
      <c r="L207" s="979"/>
      <c r="M207" s="595"/>
      <c r="N207" s="714"/>
      <c r="O207" s="570"/>
      <c r="P207" s="714"/>
      <c r="Q207" s="561"/>
    </row>
    <row r="208" spans="1:19" ht="19.5" hidden="1" x14ac:dyDescent="0.4">
      <c r="A208" s="591"/>
      <c r="B208" s="885"/>
      <c r="C208" s="582"/>
      <c r="D208" s="589" t="s">
        <v>329</v>
      </c>
      <c r="E208" s="516">
        <v>1508956.326322</v>
      </c>
      <c r="F208" s="516">
        <v>1508956.326322</v>
      </c>
      <c r="G208" s="516">
        <v>334067</v>
      </c>
      <c r="H208" s="981">
        <v>1174889.326322</v>
      </c>
      <c r="I208" s="981">
        <v>650076.63616188988</v>
      </c>
      <c r="J208" s="982">
        <v>0.55330882798719416</v>
      </c>
      <c r="K208" s="983">
        <v>413077.53134946979</v>
      </c>
      <c r="L208" s="983">
        <v>524812.69016011013</v>
      </c>
      <c r="M208" s="519">
        <v>236999.10481242006</v>
      </c>
      <c r="N208" s="520">
        <v>0.20172036591254733</v>
      </c>
      <c r="O208" s="519">
        <v>2568.5429996399998</v>
      </c>
      <c r="P208" s="520">
        <v>2.1861999612174904E-3</v>
      </c>
      <c r="Q208" s="521" t="e">
        <v>#REF!</v>
      </c>
    </row>
    <row r="209" spans="1:17" ht="19.5" hidden="1" x14ac:dyDescent="0.4">
      <c r="A209" s="591"/>
      <c r="B209" s="885"/>
      <c r="C209" s="582"/>
      <c r="D209" s="642" t="s">
        <v>267</v>
      </c>
      <c r="E209" s="643">
        <v>0.23696299991570413</v>
      </c>
      <c r="F209" s="643">
        <v>0.23696299991570413</v>
      </c>
      <c r="G209" s="643">
        <v>0</v>
      </c>
      <c r="H209" s="984">
        <v>0.23696299991570413</v>
      </c>
      <c r="I209" s="984">
        <v>0</v>
      </c>
      <c r="J209" s="985">
        <v>-1.1159663337867443E-7</v>
      </c>
      <c r="K209" s="983">
        <v>0</v>
      </c>
      <c r="L209" s="986">
        <v>0.23696299991570413</v>
      </c>
      <c r="M209" s="715">
        <v>0</v>
      </c>
      <c r="N209" s="262">
        <v>-4.0684898922060952E-8</v>
      </c>
      <c r="O209" s="715">
        <v>0</v>
      </c>
      <c r="P209" s="262">
        <v>-4.409337842764538E-10</v>
      </c>
      <c r="Q209" s="522" t="e">
        <v>#REF!</v>
      </c>
    </row>
    <row r="210" spans="1:17" ht="6.75" hidden="1" customHeight="1" x14ac:dyDescent="0.4">
      <c r="A210" s="592"/>
      <c r="B210" s="886"/>
      <c r="C210" s="856"/>
      <c r="D210" s="857"/>
      <c r="E210" s="858"/>
      <c r="F210" s="859"/>
      <c r="G210" s="644"/>
      <c r="H210" s="987"/>
      <c r="I210" s="987"/>
      <c r="J210" s="988"/>
      <c r="K210" s="987"/>
      <c r="L210" s="987"/>
      <c r="M210" s="646"/>
      <c r="N210" s="647"/>
      <c r="O210" s="527"/>
      <c r="P210" s="645"/>
      <c r="Q210" s="527"/>
    </row>
    <row r="211" spans="1:17" ht="17.25" hidden="1" x14ac:dyDescent="0.35">
      <c r="A211" s="860"/>
      <c r="B211" s="866"/>
      <c r="C211" s="856"/>
      <c r="D211" s="857"/>
      <c r="E211" s="858"/>
      <c r="F211" s="861"/>
      <c r="G211" s="859"/>
      <c r="H211" s="989"/>
      <c r="I211" s="990"/>
      <c r="J211" s="991"/>
      <c r="K211" s="989"/>
      <c r="L211" s="989"/>
      <c r="M211" s="863"/>
      <c r="N211" s="864"/>
      <c r="O211" s="865"/>
      <c r="P211" s="866"/>
      <c r="Q211" s="571"/>
    </row>
    <row r="212" spans="1:17" ht="17.25" hidden="1" x14ac:dyDescent="0.35">
      <c r="A212" s="860"/>
      <c r="B212" s="866"/>
      <c r="C212" s="584"/>
      <c r="D212" s="857"/>
      <c r="E212" s="858"/>
      <c r="F212" s="867"/>
      <c r="G212" s="858"/>
      <c r="H212" s="989"/>
      <c r="I212" s="992"/>
      <c r="J212" s="991"/>
      <c r="K212" s="989"/>
      <c r="L212" s="989"/>
      <c r="M212" s="868"/>
      <c r="N212" s="866"/>
      <c r="O212" s="869"/>
      <c r="P212" s="866"/>
    </row>
    <row r="213" spans="1:17" ht="17.25" x14ac:dyDescent="0.35">
      <c r="A213" s="860"/>
      <c r="B213" s="866"/>
      <c r="C213" s="856"/>
      <c r="D213" s="857"/>
      <c r="E213" s="858"/>
      <c r="F213" s="870"/>
      <c r="G213" s="859"/>
      <c r="H213" s="993"/>
      <c r="I213" s="992"/>
      <c r="J213" s="991"/>
      <c r="K213" s="989"/>
      <c r="L213" s="989"/>
      <c r="M213" s="863"/>
      <c r="N213" s="866"/>
      <c r="O213" s="869"/>
      <c r="P213" s="866"/>
    </row>
    <row r="214" spans="1:17" ht="17.25" x14ac:dyDescent="0.35">
      <c r="A214" s="860"/>
      <c r="B214" s="866"/>
      <c r="C214" s="856"/>
      <c r="D214" s="857"/>
      <c r="E214" s="858"/>
      <c r="F214" s="862"/>
      <c r="G214" s="862"/>
      <c r="H214" s="994"/>
      <c r="I214" s="994"/>
      <c r="J214" s="991"/>
      <c r="K214" s="989"/>
      <c r="L214" s="989"/>
      <c r="M214" s="868"/>
      <c r="N214" s="866"/>
      <c r="O214" s="869"/>
      <c r="P214" s="866"/>
    </row>
    <row r="215" spans="1:17" ht="17.25" x14ac:dyDescent="0.35">
      <c r="A215" s="860"/>
      <c r="B215" s="866"/>
      <c r="C215" s="856"/>
      <c r="D215" s="857"/>
      <c r="E215" s="858"/>
      <c r="F215" s="858"/>
      <c r="G215" s="862"/>
      <c r="H215" s="993"/>
      <c r="I215" s="989"/>
      <c r="J215" s="991"/>
      <c r="K215" s="989"/>
      <c r="L215" s="989"/>
      <c r="M215" s="868"/>
      <c r="N215" s="866"/>
      <c r="O215" s="869"/>
      <c r="P215" s="866"/>
    </row>
    <row r="216" spans="1:17" ht="17.25" x14ac:dyDescent="0.35">
      <c r="A216" s="860"/>
      <c r="B216" s="866"/>
      <c r="C216" s="856"/>
      <c r="D216" s="857"/>
      <c r="E216" s="858"/>
      <c r="F216" s="859"/>
      <c r="G216" s="859"/>
      <c r="H216" s="989"/>
      <c r="I216" s="994"/>
      <c r="J216" s="991"/>
      <c r="K216" s="989"/>
      <c r="L216" s="989"/>
      <c r="M216" s="868"/>
      <c r="N216" s="866"/>
      <c r="O216" s="869"/>
      <c r="P216" s="866"/>
    </row>
    <row r="217" spans="1:17" ht="17.25" x14ac:dyDescent="0.35">
      <c r="A217" s="860"/>
      <c r="B217" s="866"/>
      <c r="C217" s="856"/>
      <c r="D217" s="857"/>
      <c r="E217" s="858"/>
      <c r="F217" s="859"/>
      <c r="G217" s="859"/>
      <c r="H217" s="989"/>
      <c r="I217" s="989"/>
      <c r="J217" s="991"/>
      <c r="K217" s="989"/>
      <c r="L217" s="989"/>
      <c r="M217" s="868"/>
      <c r="N217" s="866"/>
      <c r="O217" s="869"/>
      <c r="P217" s="866"/>
    </row>
    <row r="218" spans="1:17" ht="17.25" x14ac:dyDescent="0.35">
      <c r="A218" s="860"/>
      <c r="B218" s="866"/>
      <c r="C218" s="856"/>
      <c r="D218" s="857"/>
      <c r="E218" s="858"/>
      <c r="F218" s="859"/>
      <c r="G218" s="859"/>
      <c r="H218" s="989"/>
      <c r="I218" s="989"/>
      <c r="J218" s="991"/>
      <c r="K218" s="989"/>
      <c r="L218" s="989"/>
      <c r="M218" s="868"/>
      <c r="N218" s="866"/>
      <c r="O218" s="869"/>
      <c r="P218" s="866"/>
    </row>
    <row r="219" spans="1:17" ht="17.25" x14ac:dyDescent="0.35">
      <c r="A219" s="860"/>
      <c r="B219" s="866"/>
      <c r="C219" s="856"/>
      <c r="D219" s="857"/>
      <c r="E219" s="858"/>
      <c r="F219" s="859"/>
      <c r="G219" s="859"/>
      <c r="H219" s="989"/>
      <c r="I219" s="989"/>
      <c r="J219" s="991"/>
      <c r="K219" s="989"/>
      <c r="L219" s="989"/>
      <c r="M219" s="868"/>
      <c r="N219" s="866"/>
      <c r="O219" s="869"/>
      <c r="P219" s="866"/>
    </row>
    <row r="220" spans="1:17" ht="17.25" x14ac:dyDescent="0.35">
      <c r="A220" s="860"/>
      <c r="B220" s="866"/>
      <c r="C220" s="856"/>
      <c r="D220" s="857"/>
      <c r="E220" s="858"/>
      <c r="F220" s="859"/>
      <c r="G220" s="859"/>
      <c r="H220" s="989"/>
      <c r="I220" s="989"/>
      <c r="J220" s="991"/>
      <c r="K220" s="989"/>
      <c r="L220" s="989"/>
      <c r="M220" s="868"/>
      <c r="N220" s="866"/>
      <c r="O220" s="869"/>
      <c r="P220" s="866"/>
    </row>
    <row r="221" spans="1:17" ht="17.25" x14ac:dyDescent="0.35">
      <c r="A221" s="860"/>
      <c r="B221" s="866"/>
      <c r="C221" s="856"/>
      <c r="D221" s="857"/>
      <c r="E221" s="858"/>
      <c r="F221" s="859"/>
      <c r="G221" s="859"/>
      <c r="H221" s="989"/>
      <c r="I221" s="989"/>
      <c r="J221" s="991"/>
      <c r="K221" s="989"/>
      <c r="L221" s="989"/>
      <c r="M221" s="868"/>
      <c r="N221" s="866"/>
      <c r="O221" s="869"/>
      <c r="P221" s="866"/>
    </row>
    <row r="222" spans="1:17" ht="17.25" x14ac:dyDescent="0.35">
      <c r="A222" s="860"/>
      <c r="B222" s="866"/>
      <c r="C222" s="856"/>
      <c r="D222" s="857"/>
      <c r="E222" s="858"/>
      <c r="F222" s="859"/>
      <c r="G222" s="859"/>
      <c r="H222" s="989"/>
      <c r="I222" s="989"/>
      <c r="J222" s="991"/>
      <c r="K222" s="989"/>
      <c r="L222" s="989"/>
      <c r="M222" s="868"/>
      <c r="N222" s="866"/>
      <c r="O222" s="869"/>
      <c r="P222" s="866"/>
    </row>
    <row r="223" spans="1:17" ht="17.25" x14ac:dyDescent="0.35">
      <c r="A223" s="860"/>
      <c r="B223" s="866"/>
      <c r="C223" s="856"/>
      <c r="D223" s="857"/>
      <c r="E223" s="858"/>
      <c r="F223" s="859"/>
      <c r="G223" s="859"/>
      <c r="H223" s="989"/>
      <c r="I223" s="989"/>
      <c r="J223" s="991"/>
      <c r="K223" s="989"/>
      <c r="L223" s="989"/>
      <c r="M223" s="868"/>
      <c r="N223" s="866"/>
      <c r="O223" s="869"/>
      <c r="P223" s="866"/>
    </row>
    <row r="224" spans="1:17" ht="17.25" x14ac:dyDescent="0.35">
      <c r="A224" s="860"/>
      <c r="B224" s="866"/>
      <c r="C224" s="856"/>
      <c r="D224" s="857"/>
      <c r="E224" s="858"/>
      <c r="F224" s="859"/>
      <c r="G224" s="859"/>
      <c r="H224" s="989"/>
      <c r="I224" s="989"/>
      <c r="J224" s="991"/>
      <c r="K224" s="989"/>
      <c r="L224" s="989"/>
      <c r="M224" s="868"/>
      <c r="N224" s="866"/>
      <c r="O224" s="869"/>
      <c r="P224" s="866"/>
    </row>
    <row r="225" spans="1:16" ht="17.25" x14ac:dyDescent="0.35">
      <c r="A225" s="860"/>
      <c r="B225" s="866"/>
      <c r="C225" s="856"/>
      <c r="D225" s="857"/>
      <c r="E225" s="858"/>
      <c r="F225" s="859"/>
      <c r="G225" s="859"/>
      <c r="H225" s="989"/>
      <c r="I225" s="989"/>
      <c r="J225" s="991"/>
      <c r="K225" s="989"/>
      <c r="L225" s="989"/>
      <c r="M225" s="868"/>
      <c r="N225" s="866"/>
      <c r="O225" s="869"/>
      <c r="P225" s="866"/>
    </row>
    <row r="226" spans="1:16" ht="17.25" x14ac:dyDescent="0.35">
      <c r="A226" s="860"/>
      <c r="B226" s="866"/>
      <c r="C226" s="856"/>
      <c r="D226" s="857"/>
      <c r="E226" s="858"/>
      <c r="F226" s="859"/>
      <c r="G226" s="859"/>
      <c r="H226" s="989"/>
      <c r="I226" s="989"/>
      <c r="J226" s="991"/>
      <c r="K226" s="989"/>
      <c r="L226" s="989"/>
      <c r="M226" s="868"/>
      <c r="N226" s="866"/>
      <c r="O226" s="869"/>
      <c r="P226" s="866"/>
    </row>
    <row r="227" spans="1:16" ht="17.25" x14ac:dyDescent="0.35">
      <c r="A227" s="860"/>
      <c r="B227" s="866"/>
      <c r="C227" s="856"/>
      <c r="D227" s="857"/>
      <c r="E227" s="858"/>
      <c r="F227" s="859"/>
      <c r="G227" s="859"/>
      <c r="H227" s="989"/>
      <c r="I227" s="989"/>
      <c r="J227" s="991"/>
      <c r="K227" s="989"/>
      <c r="L227" s="989"/>
      <c r="M227" s="868"/>
      <c r="N227" s="866"/>
      <c r="O227" s="869"/>
      <c r="P227" s="866"/>
    </row>
    <row r="228" spans="1:16" ht="17.25" x14ac:dyDescent="0.35">
      <c r="A228" s="860"/>
      <c r="B228" s="866"/>
      <c r="C228" s="856"/>
      <c r="D228" s="857"/>
      <c r="E228" s="858"/>
      <c r="F228" s="859"/>
      <c r="G228" s="859"/>
      <c r="H228" s="989"/>
      <c r="I228" s="989"/>
      <c r="J228" s="991"/>
      <c r="K228" s="989"/>
      <c r="L228" s="989"/>
      <c r="M228" s="868"/>
      <c r="N228" s="866"/>
      <c r="O228" s="869"/>
      <c r="P228" s="866"/>
    </row>
    <row r="229" spans="1:16" ht="17.25" x14ac:dyDescent="0.35">
      <c r="A229" s="860"/>
      <c r="B229" s="866"/>
      <c r="C229" s="856"/>
      <c r="D229" s="857"/>
      <c r="E229" s="858"/>
      <c r="F229" s="859"/>
      <c r="G229" s="859"/>
      <c r="H229" s="989"/>
      <c r="I229" s="989"/>
      <c r="J229" s="991"/>
      <c r="K229" s="989"/>
      <c r="L229" s="989"/>
      <c r="M229" s="868"/>
      <c r="N229" s="866"/>
      <c r="O229" s="869"/>
      <c r="P229" s="866"/>
    </row>
    <row r="230" spans="1:16" ht="17.25" x14ac:dyDescent="0.35">
      <c r="A230" s="860"/>
      <c r="B230" s="866"/>
      <c r="C230" s="856"/>
      <c r="D230" s="857"/>
      <c r="E230" s="858"/>
      <c r="F230" s="859"/>
      <c r="G230" s="859"/>
      <c r="H230" s="989"/>
      <c r="I230" s="989"/>
      <c r="J230" s="991"/>
      <c r="K230" s="989"/>
      <c r="L230" s="989"/>
      <c r="M230" s="868"/>
      <c r="N230" s="866"/>
      <c r="O230" s="869"/>
      <c r="P230" s="866"/>
    </row>
    <row r="231" spans="1:16" ht="17.25" x14ac:dyDescent="0.35">
      <c r="A231" s="860"/>
      <c r="B231" s="866"/>
      <c r="C231" s="856"/>
      <c r="D231" s="857"/>
      <c r="E231" s="858"/>
      <c r="F231" s="859"/>
      <c r="G231" s="859"/>
      <c r="H231" s="989"/>
      <c r="I231" s="989"/>
      <c r="J231" s="991"/>
      <c r="K231" s="989"/>
      <c r="L231" s="989"/>
      <c r="M231" s="868"/>
      <c r="N231" s="866"/>
      <c r="O231" s="869"/>
      <c r="P231" s="866"/>
    </row>
    <row r="232" spans="1:16" ht="17.25" x14ac:dyDescent="0.35">
      <c r="A232" s="860"/>
      <c r="B232" s="866"/>
      <c r="C232" s="856"/>
      <c r="D232" s="857"/>
      <c r="E232" s="858"/>
      <c r="F232" s="859"/>
      <c r="G232" s="859"/>
      <c r="H232" s="989"/>
      <c r="I232" s="989"/>
      <c r="J232" s="991"/>
      <c r="K232" s="989"/>
      <c r="L232" s="989"/>
      <c r="M232" s="868"/>
      <c r="N232" s="866"/>
      <c r="O232" s="869"/>
      <c r="P232" s="866"/>
    </row>
    <row r="233" spans="1:16" ht="17.25" x14ac:dyDescent="0.35">
      <c r="A233" s="860"/>
      <c r="B233" s="866"/>
      <c r="C233" s="856"/>
      <c r="D233" s="857"/>
      <c r="E233" s="858"/>
      <c r="F233" s="859"/>
      <c r="G233" s="859"/>
      <c r="H233" s="989"/>
      <c r="I233" s="989"/>
      <c r="J233" s="991"/>
      <c r="K233" s="989"/>
      <c r="L233" s="989"/>
      <c r="M233" s="868"/>
      <c r="N233" s="866"/>
      <c r="O233" s="869"/>
      <c r="P233" s="866"/>
    </row>
    <row r="234" spans="1:16" ht="17.25" x14ac:dyDescent="0.35">
      <c r="A234" s="860"/>
      <c r="B234" s="866"/>
      <c r="C234" s="856"/>
      <c r="D234" s="857"/>
      <c r="E234" s="858"/>
      <c r="F234" s="859"/>
      <c r="G234" s="859"/>
      <c r="H234" s="989"/>
      <c r="I234" s="989"/>
      <c r="J234" s="991"/>
      <c r="K234" s="989"/>
      <c r="L234" s="989"/>
      <c r="M234" s="868"/>
      <c r="N234" s="866"/>
      <c r="O234" s="869"/>
      <c r="P234" s="866"/>
    </row>
    <row r="235" spans="1:16" ht="17.25" x14ac:dyDescent="0.35">
      <c r="A235" s="860"/>
      <c r="B235" s="866"/>
      <c r="C235" s="856"/>
      <c r="D235" s="857"/>
      <c r="E235" s="858"/>
      <c r="F235" s="859"/>
      <c r="G235" s="859"/>
      <c r="H235" s="989"/>
      <c r="I235" s="989"/>
      <c r="J235" s="991"/>
      <c r="K235" s="989"/>
      <c r="L235" s="989"/>
      <c r="M235" s="868"/>
      <c r="N235" s="866"/>
      <c r="O235" s="869"/>
      <c r="P235" s="866"/>
    </row>
    <row r="236" spans="1:16" ht="17.25" x14ac:dyDescent="0.35">
      <c r="A236" s="860"/>
      <c r="B236" s="866"/>
      <c r="C236" s="856"/>
      <c r="D236" s="857"/>
      <c r="E236" s="858"/>
      <c r="F236" s="859"/>
      <c r="G236" s="859"/>
      <c r="H236" s="989"/>
      <c r="I236" s="989"/>
      <c r="J236" s="991"/>
      <c r="K236" s="989"/>
      <c r="L236" s="989"/>
      <c r="M236" s="868"/>
      <c r="N236" s="866"/>
      <c r="O236" s="869"/>
      <c r="P236" s="866"/>
    </row>
    <row r="237" spans="1:16" ht="17.25" x14ac:dyDescent="0.35">
      <c r="A237" s="860"/>
      <c r="B237" s="866"/>
      <c r="C237" s="856"/>
      <c r="D237" s="857"/>
      <c r="E237" s="858"/>
      <c r="F237" s="859"/>
      <c r="G237" s="859"/>
      <c r="H237" s="989"/>
      <c r="I237" s="989"/>
      <c r="J237" s="991"/>
      <c r="K237" s="989"/>
      <c r="L237" s="989"/>
      <c r="M237" s="868"/>
      <c r="N237" s="866"/>
      <c r="O237" s="869"/>
      <c r="P237" s="866"/>
    </row>
    <row r="238" spans="1:16" ht="17.25" x14ac:dyDescent="0.35">
      <c r="A238" s="860"/>
      <c r="B238" s="866"/>
      <c r="C238" s="856"/>
      <c r="D238" s="857"/>
      <c r="E238" s="858"/>
      <c r="F238" s="859"/>
      <c r="G238" s="859"/>
      <c r="H238" s="989"/>
      <c r="I238" s="989"/>
      <c r="J238" s="991"/>
      <c r="K238" s="989"/>
      <c r="L238" s="989"/>
      <c r="M238" s="868"/>
      <c r="N238" s="866"/>
      <c r="O238" s="869"/>
      <c r="P238" s="866"/>
    </row>
    <row r="239" spans="1:16" ht="17.25" x14ac:dyDescent="0.35">
      <c r="A239" s="860"/>
      <c r="B239" s="866"/>
      <c r="C239" s="856"/>
      <c r="D239" s="857"/>
      <c r="E239" s="858"/>
      <c r="F239" s="859"/>
      <c r="G239" s="859"/>
      <c r="H239" s="989"/>
      <c r="I239" s="989"/>
      <c r="J239" s="991"/>
      <c r="K239" s="989"/>
      <c r="L239" s="989"/>
      <c r="M239" s="868"/>
      <c r="N239" s="866"/>
      <c r="O239" s="869"/>
      <c r="P239" s="866"/>
    </row>
    <row r="240" spans="1:16" ht="17.25" x14ac:dyDescent="0.35">
      <c r="A240" s="860"/>
      <c r="B240" s="866"/>
      <c r="C240" s="856"/>
      <c r="D240" s="857"/>
      <c r="E240" s="858"/>
      <c r="F240" s="859"/>
      <c r="G240" s="859"/>
      <c r="H240" s="989"/>
      <c r="I240" s="989"/>
      <c r="J240" s="991"/>
      <c r="K240" s="989"/>
      <c r="L240" s="989"/>
      <c r="M240" s="868"/>
      <c r="N240" s="866"/>
      <c r="O240" s="869"/>
      <c r="P240" s="866"/>
    </row>
    <row r="241" spans="1:16" ht="17.25" x14ac:dyDescent="0.35">
      <c r="A241" s="860"/>
      <c r="B241" s="866"/>
      <c r="C241" s="856"/>
      <c r="D241" s="857"/>
      <c r="E241" s="858"/>
      <c r="F241" s="859"/>
      <c r="G241" s="859"/>
      <c r="H241" s="989"/>
      <c r="I241" s="989"/>
      <c r="J241" s="991"/>
      <c r="K241" s="989"/>
      <c r="L241" s="989"/>
      <c r="M241" s="868"/>
      <c r="N241" s="866"/>
      <c r="O241" s="869"/>
      <c r="P241" s="866"/>
    </row>
    <row r="242" spans="1:16" ht="17.25" x14ac:dyDescent="0.35">
      <c r="A242" s="860"/>
      <c r="B242" s="866"/>
      <c r="C242" s="856"/>
      <c r="D242" s="857"/>
      <c r="E242" s="858"/>
      <c r="F242" s="859"/>
      <c r="G242" s="859"/>
      <c r="H242" s="989"/>
      <c r="I242" s="989"/>
      <c r="J242" s="991"/>
      <c r="K242" s="989"/>
      <c r="L242" s="989"/>
      <c r="M242" s="868"/>
      <c r="N242" s="866"/>
      <c r="O242" s="869"/>
      <c r="P242" s="866"/>
    </row>
    <row r="243" spans="1:16" ht="17.25" x14ac:dyDescent="0.35">
      <c r="A243" s="860"/>
      <c r="B243" s="866"/>
      <c r="C243" s="856"/>
      <c r="D243" s="857"/>
      <c r="E243" s="858"/>
      <c r="F243" s="859"/>
      <c r="G243" s="859"/>
      <c r="H243" s="989"/>
      <c r="I243" s="989"/>
      <c r="J243" s="991"/>
      <c r="K243" s="989"/>
      <c r="L243" s="989"/>
      <c r="M243" s="868"/>
      <c r="N243" s="866"/>
      <c r="O243" s="869"/>
      <c r="P243" s="866"/>
    </row>
    <row r="244" spans="1:16" ht="17.25" x14ac:dyDescent="0.35">
      <c r="A244" s="860"/>
      <c r="B244" s="866"/>
      <c r="C244" s="856"/>
      <c r="D244" s="857"/>
      <c r="E244" s="858"/>
      <c r="F244" s="859"/>
      <c r="G244" s="859"/>
      <c r="H244" s="989"/>
      <c r="I244" s="989"/>
      <c r="J244" s="991"/>
      <c r="K244" s="989"/>
      <c r="L244" s="989"/>
      <c r="M244" s="868"/>
      <c r="N244" s="866"/>
      <c r="O244" s="869"/>
      <c r="P244" s="866"/>
    </row>
    <row r="245" spans="1:16" ht="17.25" x14ac:dyDescent="0.35">
      <c r="A245" s="860"/>
      <c r="B245" s="866"/>
      <c r="C245" s="856"/>
      <c r="D245" s="857"/>
      <c r="E245" s="858"/>
      <c r="F245" s="859"/>
      <c r="G245" s="859"/>
      <c r="H245" s="989"/>
      <c r="I245" s="989"/>
      <c r="J245" s="991"/>
      <c r="K245" s="989"/>
      <c r="L245" s="989"/>
      <c r="M245" s="868"/>
      <c r="N245" s="866"/>
      <c r="O245" s="869"/>
      <c r="P245" s="866"/>
    </row>
    <row r="246" spans="1:16" ht="17.25" x14ac:dyDescent="0.35">
      <c r="A246" s="860"/>
      <c r="B246" s="866"/>
      <c r="C246" s="856"/>
      <c r="D246" s="857"/>
      <c r="E246" s="858"/>
      <c r="F246" s="859"/>
      <c r="G246" s="859"/>
      <c r="H246" s="989"/>
      <c r="I246" s="989"/>
      <c r="J246" s="991"/>
      <c r="K246" s="989"/>
      <c r="L246" s="989"/>
      <c r="M246" s="868"/>
      <c r="N246" s="866"/>
      <c r="O246" s="869"/>
      <c r="P246" s="866"/>
    </row>
    <row r="247" spans="1:16" ht="17.25" x14ac:dyDescent="0.35">
      <c r="A247" s="860"/>
      <c r="B247" s="866"/>
      <c r="C247" s="856"/>
      <c r="D247" s="857"/>
      <c r="E247" s="858"/>
      <c r="F247" s="859"/>
      <c r="G247" s="859"/>
      <c r="H247" s="989"/>
      <c r="I247" s="989"/>
      <c r="J247" s="991"/>
      <c r="K247" s="989"/>
      <c r="L247" s="989"/>
      <c r="M247" s="868"/>
      <c r="N247" s="866"/>
      <c r="O247" s="869"/>
      <c r="P247" s="866"/>
    </row>
    <row r="248" spans="1:16" ht="17.25" x14ac:dyDescent="0.35">
      <c r="A248" s="860"/>
      <c r="B248" s="866"/>
      <c r="C248" s="856"/>
      <c r="D248" s="857"/>
      <c r="E248" s="858"/>
      <c r="F248" s="859"/>
      <c r="G248" s="859"/>
      <c r="H248" s="989"/>
      <c r="I248" s="989"/>
      <c r="J248" s="991"/>
      <c r="K248" s="989"/>
      <c r="L248" s="989"/>
      <c r="M248" s="868"/>
      <c r="N248" s="866"/>
      <c r="O248" s="869"/>
      <c r="P248" s="866"/>
    </row>
    <row r="249" spans="1:16" ht="17.25" x14ac:dyDescent="0.35">
      <c r="A249" s="860"/>
      <c r="B249" s="866"/>
      <c r="C249" s="856"/>
      <c r="D249" s="857"/>
      <c r="E249" s="858"/>
      <c r="F249" s="859"/>
      <c r="G249" s="859"/>
      <c r="H249" s="989"/>
      <c r="I249" s="989"/>
      <c r="J249" s="991"/>
      <c r="K249" s="989"/>
      <c r="L249" s="989"/>
      <c r="M249" s="868"/>
      <c r="N249" s="866"/>
      <c r="O249" s="869"/>
      <c r="P249" s="866"/>
    </row>
    <row r="250" spans="1:16" ht="17.25" x14ac:dyDescent="0.35">
      <c r="A250" s="860"/>
      <c r="B250" s="866"/>
      <c r="C250" s="856"/>
      <c r="D250" s="857"/>
      <c r="E250" s="858"/>
      <c r="F250" s="859"/>
      <c r="G250" s="859"/>
      <c r="H250" s="989"/>
      <c r="I250" s="989"/>
      <c r="J250" s="991"/>
      <c r="K250" s="989"/>
      <c r="L250" s="989"/>
      <c r="M250" s="868"/>
      <c r="N250" s="866"/>
      <c r="O250" s="869"/>
      <c r="P250" s="866"/>
    </row>
    <row r="251" spans="1:16" ht="17.25" x14ac:dyDescent="0.35">
      <c r="A251" s="860"/>
      <c r="B251" s="866"/>
      <c r="C251" s="856"/>
      <c r="D251" s="857"/>
      <c r="E251" s="858"/>
      <c r="F251" s="859"/>
      <c r="G251" s="859"/>
      <c r="H251" s="989"/>
      <c r="I251" s="989"/>
      <c r="J251" s="991"/>
      <c r="K251" s="989"/>
      <c r="L251" s="989"/>
      <c r="M251" s="868"/>
      <c r="N251" s="866"/>
      <c r="O251" s="869"/>
      <c r="P251" s="866"/>
    </row>
    <row r="252" spans="1:16" ht="17.25" x14ac:dyDescent="0.35">
      <c r="A252" s="860"/>
      <c r="B252" s="866"/>
      <c r="C252" s="856"/>
      <c r="D252" s="857"/>
      <c r="E252" s="858"/>
      <c r="F252" s="859"/>
      <c r="G252" s="859"/>
      <c r="H252" s="989"/>
      <c r="I252" s="989"/>
      <c r="J252" s="991"/>
      <c r="K252" s="989"/>
      <c r="L252" s="989"/>
      <c r="M252" s="868"/>
      <c r="N252" s="866"/>
      <c r="O252" s="869"/>
      <c r="P252" s="866"/>
    </row>
    <row r="253" spans="1:16" ht="17.25" x14ac:dyDescent="0.35">
      <c r="A253" s="860"/>
      <c r="B253" s="866"/>
      <c r="C253" s="856"/>
      <c r="D253" s="857"/>
      <c r="E253" s="858"/>
      <c r="F253" s="859"/>
      <c r="G253" s="859"/>
      <c r="H253" s="989"/>
      <c r="I253" s="989"/>
      <c r="J253" s="991"/>
      <c r="K253" s="989"/>
      <c r="L253" s="989"/>
      <c r="M253" s="868"/>
      <c r="N253" s="866"/>
      <c r="O253" s="869"/>
      <c r="P253" s="866"/>
    </row>
    <row r="254" spans="1:16" ht="17.25" x14ac:dyDescent="0.35">
      <c r="A254" s="860"/>
      <c r="B254" s="866"/>
      <c r="C254" s="856"/>
      <c r="D254" s="857"/>
      <c r="E254" s="858"/>
      <c r="F254" s="859"/>
      <c r="G254" s="859"/>
      <c r="H254" s="989"/>
      <c r="I254" s="989"/>
      <c r="J254" s="991"/>
      <c r="K254" s="989"/>
      <c r="L254" s="989"/>
      <c r="M254" s="868"/>
      <c r="N254" s="866"/>
      <c r="O254" s="869"/>
      <c r="P254" s="866"/>
    </row>
    <row r="255" spans="1:16" ht="17.25" x14ac:dyDescent="0.35">
      <c r="A255" s="860"/>
      <c r="B255" s="866"/>
      <c r="C255" s="856"/>
      <c r="D255" s="857"/>
      <c r="E255" s="858"/>
      <c r="F255" s="859"/>
      <c r="G255" s="859"/>
      <c r="H255" s="989"/>
      <c r="I255" s="989"/>
      <c r="J255" s="991"/>
      <c r="K255" s="989"/>
      <c r="L255" s="989"/>
      <c r="M255" s="868"/>
      <c r="N255" s="866"/>
      <c r="O255" s="869"/>
      <c r="P255" s="866"/>
    </row>
    <row r="256" spans="1:16" ht="17.25" x14ac:dyDescent="0.35">
      <c r="A256" s="860"/>
      <c r="B256" s="866"/>
      <c r="C256" s="856"/>
      <c r="D256" s="857"/>
      <c r="E256" s="858"/>
      <c r="F256" s="859"/>
      <c r="G256" s="859"/>
      <c r="H256" s="989"/>
      <c r="I256" s="989"/>
      <c r="J256" s="991"/>
      <c r="K256" s="989"/>
      <c r="L256" s="989"/>
      <c r="M256" s="868"/>
      <c r="N256" s="866"/>
      <c r="O256" s="869"/>
      <c r="P256" s="866"/>
    </row>
    <row r="257" spans="1:16" ht="17.25" x14ac:dyDescent="0.35">
      <c r="A257" s="860"/>
      <c r="B257" s="866"/>
      <c r="C257" s="856"/>
      <c r="D257" s="857"/>
      <c r="E257" s="858"/>
      <c r="F257" s="859"/>
      <c r="G257" s="859"/>
      <c r="H257" s="989"/>
      <c r="I257" s="989"/>
      <c r="J257" s="991"/>
      <c r="K257" s="989"/>
      <c r="L257" s="989"/>
      <c r="M257" s="868"/>
      <c r="N257" s="866"/>
      <c r="O257" s="869"/>
      <c r="P257" s="866"/>
    </row>
    <row r="258" spans="1:16" ht="17.25" x14ac:dyDescent="0.35">
      <c r="A258" s="860"/>
      <c r="B258" s="866"/>
      <c r="C258" s="856"/>
      <c r="D258" s="857"/>
      <c r="E258" s="858"/>
      <c r="F258" s="859"/>
      <c r="G258" s="859"/>
      <c r="H258" s="989"/>
      <c r="I258" s="989"/>
      <c r="J258" s="991"/>
      <c r="K258" s="989"/>
      <c r="L258" s="989"/>
      <c r="M258" s="868"/>
      <c r="N258" s="866"/>
      <c r="O258" s="869"/>
      <c r="P258" s="866"/>
    </row>
    <row r="259" spans="1:16" ht="17.25" x14ac:dyDescent="0.35">
      <c r="A259" s="860"/>
      <c r="B259" s="866"/>
      <c r="C259" s="856"/>
      <c r="D259" s="857"/>
      <c r="E259" s="858"/>
      <c r="F259" s="859"/>
      <c r="G259" s="859"/>
      <c r="H259" s="989"/>
      <c r="I259" s="989"/>
      <c r="J259" s="991"/>
      <c r="K259" s="989"/>
      <c r="L259" s="989"/>
      <c r="M259" s="868"/>
      <c r="N259" s="866"/>
      <c r="O259" s="869"/>
      <c r="P259" s="866"/>
    </row>
    <row r="260" spans="1:16" ht="17.25" x14ac:dyDescent="0.35">
      <c r="A260" s="860"/>
      <c r="B260" s="866"/>
      <c r="C260" s="856"/>
      <c r="D260" s="857"/>
      <c r="E260" s="858"/>
      <c r="F260" s="859"/>
      <c r="G260" s="859"/>
      <c r="H260" s="989"/>
      <c r="I260" s="989"/>
      <c r="J260" s="991"/>
      <c r="K260" s="989"/>
      <c r="L260" s="989"/>
      <c r="M260" s="868"/>
      <c r="N260" s="866"/>
      <c r="O260" s="869"/>
      <c r="P260" s="866"/>
    </row>
    <row r="261" spans="1:16" ht="17.25" x14ac:dyDescent="0.35">
      <c r="A261" s="860"/>
      <c r="B261" s="866"/>
      <c r="C261" s="856"/>
      <c r="D261" s="857"/>
      <c r="E261" s="858"/>
      <c r="F261" s="859"/>
      <c r="G261" s="859"/>
      <c r="H261" s="989"/>
      <c r="I261" s="989"/>
      <c r="J261" s="991"/>
      <c r="K261" s="989"/>
      <c r="L261" s="989"/>
      <c r="M261" s="868"/>
      <c r="N261" s="866"/>
      <c r="O261" s="869"/>
      <c r="P261" s="866"/>
    </row>
    <row r="262" spans="1:16" x14ac:dyDescent="0.25">
      <c r="J262" s="996"/>
    </row>
    <row r="263" spans="1:16" x14ac:dyDescent="0.25">
      <c r="J263" s="996"/>
    </row>
    <row r="264" spans="1:16" x14ac:dyDescent="0.25">
      <c r="J264" s="996"/>
    </row>
    <row r="265" spans="1:16" x14ac:dyDescent="0.25">
      <c r="J265" s="996"/>
    </row>
    <row r="266" spans="1:16" x14ac:dyDescent="0.25">
      <c r="J266" s="996"/>
    </row>
    <row r="267" spans="1:16" x14ac:dyDescent="0.25">
      <c r="J267" s="996"/>
    </row>
    <row r="268" spans="1:16" x14ac:dyDescent="0.25">
      <c r="J268" s="996"/>
    </row>
    <row r="269" spans="1:16" x14ac:dyDescent="0.25">
      <c r="J269" s="996"/>
    </row>
    <row r="270" spans="1:16" x14ac:dyDescent="0.25">
      <c r="J270" s="996"/>
    </row>
    <row r="271" spans="1:16" x14ac:dyDescent="0.25">
      <c r="J271" s="996"/>
    </row>
    <row r="272" spans="1:16" x14ac:dyDescent="0.25">
      <c r="J272" s="996"/>
    </row>
    <row r="273" spans="10:10" x14ac:dyDescent="0.25">
      <c r="J273" s="996"/>
    </row>
    <row r="274" spans="10:10" x14ac:dyDescent="0.25">
      <c r="J274" s="996"/>
    </row>
    <row r="275" spans="10:10" x14ac:dyDescent="0.25">
      <c r="J275" s="996"/>
    </row>
    <row r="276" spans="10:10" x14ac:dyDescent="0.25">
      <c r="J276" s="996"/>
    </row>
    <row r="277" spans="10:10" x14ac:dyDescent="0.25">
      <c r="J277" s="996"/>
    </row>
    <row r="278" spans="10:10" x14ac:dyDescent="0.25">
      <c r="J278" s="996"/>
    </row>
    <row r="279" spans="10:10" x14ac:dyDescent="0.25">
      <c r="J279" s="996"/>
    </row>
    <row r="280" spans="10:10" x14ac:dyDescent="0.25">
      <c r="J280" s="996"/>
    </row>
    <row r="281" spans="10:10" x14ac:dyDescent="0.25">
      <c r="J281" s="996"/>
    </row>
    <row r="282" spans="10:10" x14ac:dyDescent="0.25">
      <c r="J282" s="996"/>
    </row>
    <row r="283" spans="10:10" x14ac:dyDescent="0.25">
      <c r="J283" s="996"/>
    </row>
    <row r="284" spans="10:10" x14ac:dyDescent="0.25">
      <c r="J284" s="996"/>
    </row>
    <row r="285" spans="10:10" x14ac:dyDescent="0.25">
      <c r="J285" s="996"/>
    </row>
    <row r="286" spans="10:10" x14ac:dyDescent="0.25">
      <c r="J286" s="996"/>
    </row>
    <row r="287" spans="10:10" x14ac:dyDescent="0.25">
      <c r="J287" s="996"/>
    </row>
    <row r="288" spans="10:10" x14ac:dyDescent="0.25">
      <c r="J288" s="996"/>
    </row>
    <row r="289" spans="10:10" x14ac:dyDescent="0.25">
      <c r="J289" s="996"/>
    </row>
    <row r="290" spans="10:10" x14ac:dyDescent="0.25">
      <c r="J290" s="996"/>
    </row>
    <row r="291" spans="10:10" x14ac:dyDescent="0.25">
      <c r="J291" s="996"/>
    </row>
    <row r="292" spans="10:10" x14ac:dyDescent="0.25">
      <c r="J292" s="996"/>
    </row>
    <row r="293" spans="10:10" x14ac:dyDescent="0.25">
      <c r="J293" s="996"/>
    </row>
  </sheetData>
  <autoFilter ref="A6:R90" xr:uid="{00000000-0001-0000-0B00-000000000000}"/>
  <mergeCells count="109">
    <mergeCell ref="A205:P205"/>
    <mergeCell ref="A73:A78"/>
    <mergeCell ref="A195:A197"/>
    <mergeCell ref="A191:A192"/>
    <mergeCell ref="A193:P193"/>
    <mergeCell ref="A101:A103"/>
    <mergeCell ref="A104:P104"/>
    <mergeCell ref="A198:P198"/>
    <mergeCell ref="A79:P79"/>
    <mergeCell ref="A99:P99"/>
    <mergeCell ref="A137:A141"/>
    <mergeCell ref="A130:A134"/>
    <mergeCell ref="B197:C197"/>
    <mergeCell ref="A201:C204"/>
    <mergeCell ref="B146:C146"/>
    <mergeCell ref="A149:A150"/>
    <mergeCell ref="A147:P147"/>
    <mergeCell ref="A189:B189"/>
    <mergeCell ref="B175:C175"/>
    <mergeCell ref="B118:C118"/>
    <mergeCell ref="B126:C126"/>
    <mergeCell ref="A117:A127"/>
    <mergeCell ref="B112:C112"/>
    <mergeCell ref="B141:D141"/>
    <mergeCell ref="A2:Q2"/>
    <mergeCell ref="A4:Q4"/>
    <mergeCell ref="A5:Q5"/>
    <mergeCell ref="A168:P168"/>
    <mergeCell ref="A106:A113"/>
    <mergeCell ref="A7:A17"/>
    <mergeCell ref="A20:A34"/>
    <mergeCell ref="A37:A45"/>
    <mergeCell ref="A49:P49"/>
    <mergeCell ref="A18:P18"/>
    <mergeCell ref="A35:P35"/>
    <mergeCell ref="A81:A89"/>
    <mergeCell ref="A114:P114"/>
    <mergeCell ref="A66:A70"/>
    <mergeCell ref="A93:A98"/>
    <mergeCell ref="A64:P64"/>
    <mergeCell ref="A71:P71"/>
    <mergeCell ref="A90:P90"/>
    <mergeCell ref="B69:C69"/>
    <mergeCell ref="B74:C74"/>
    <mergeCell ref="B77:C77"/>
    <mergeCell ref="A51:A63"/>
    <mergeCell ref="A142:P142"/>
    <mergeCell ref="A144:A146"/>
    <mergeCell ref="B17:D17"/>
    <mergeCell ref="B62:C62"/>
    <mergeCell ref="B67:C67"/>
    <mergeCell ref="B39:D39"/>
    <mergeCell ref="B44:D44"/>
    <mergeCell ref="B54:C54"/>
    <mergeCell ref="B56:C56"/>
    <mergeCell ref="B58:C58"/>
    <mergeCell ref="B24:D24"/>
    <mergeCell ref="B31:D31"/>
    <mergeCell ref="B32:D32"/>
    <mergeCell ref="B33:D33"/>
    <mergeCell ref="B34:D34"/>
    <mergeCell ref="B47:C47"/>
    <mergeCell ref="B48:C48"/>
    <mergeCell ref="B9:D9"/>
    <mergeCell ref="B15:D15"/>
    <mergeCell ref="B14:D14"/>
    <mergeCell ref="B16:D16"/>
    <mergeCell ref="A180:A184"/>
    <mergeCell ref="A187:A188"/>
    <mergeCell ref="A185:B185"/>
    <mergeCell ref="A135:P135"/>
    <mergeCell ref="B167:D167"/>
    <mergeCell ref="B138:C138"/>
    <mergeCell ref="B140:C140"/>
    <mergeCell ref="B145:C145"/>
    <mergeCell ref="B154:C154"/>
    <mergeCell ref="B161:C161"/>
    <mergeCell ref="B164:C164"/>
    <mergeCell ref="B166:C166"/>
    <mergeCell ref="B173:C173"/>
    <mergeCell ref="A128:P128"/>
    <mergeCell ref="B60:C60"/>
    <mergeCell ref="A177:P177"/>
    <mergeCell ref="A170:A176"/>
    <mergeCell ref="A151:P151"/>
    <mergeCell ref="A153:A167"/>
    <mergeCell ref="B134:D134"/>
    <mergeCell ref="B150:D150"/>
    <mergeCell ref="B176:D176"/>
    <mergeCell ref="B184:D184"/>
    <mergeCell ref="B188:D188"/>
    <mergeCell ref="B192:D192"/>
    <mergeCell ref="B45:D45"/>
    <mergeCell ref="B63:D63"/>
    <mergeCell ref="B70:D70"/>
    <mergeCell ref="B78:D78"/>
    <mergeCell ref="B89:D89"/>
    <mergeCell ref="B98:D98"/>
    <mergeCell ref="B103:D103"/>
    <mergeCell ref="B113:D113"/>
    <mergeCell ref="B127:D127"/>
    <mergeCell ref="B132:C132"/>
    <mergeCell ref="B133:C133"/>
    <mergeCell ref="B84:C84"/>
    <mergeCell ref="B88:C88"/>
    <mergeCell ref="B94:C94"/>
    <mergeCell ref="B97:C97"/>
    <mergeCell ref="B109:C109"/>
    <mergeCell ref="B102:C102"/>
  </mergeCells>
  <conditionalFormatting sqref="B125">
    <cfRule type="duplicateValues" dxfId="39" priority="2"/>
  </conditionalFormatting>
  <conditionalFormatting sqref="C30">
    <cfRule type="duplicateValues" dxfId="38" priority="6"/>
  </conditionalFormatting>
  <conditionalFormatting sqref="C125">
    <cfRule type="duplicateValues" dxfId="37" priority="1"/>
  </conditionalFormatting>
  <conditionalFormatting sqref="D10:D12">
    <cfRule type="duplicateValues" dxfId="36" priority="4"/>
  </conditionalFormatting>
  <conditionalFormatting sqref="D13">
    <cfRule type="duplicateValues" dxfId="35" priority="3"/>
  </conditionalFormatting>
  <conditionalFormatting sqref="D29:D30">
    <cfRule type="duplicateValues" dxfId="34" priority="5"/>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48" max="15" man="1"/>
    <brk id="63" max="15" man="1"/>
    <brk id="79" max="15" man="1"/>
    <brk id="99" max="15" man="1"/>
    <brk id="114" max="15" man="1"/>
    <brk id="142" max="15" man="1"/>
    <brk id="168"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U83"/>
  <sheetViews>
    <sheetView tabSelected="1" topLeftCell="L1" workbookViewId="0">
      <selection activeCell="C14" sqref="C14"/>
    </sheetView>
  </sheetViews>
  <sheetFormatPr baseColWidth="10" defaultColWidth="9.140625" defaultRowHeight="15" x14ac:dyDescent="0.25"/>
  <cols>
    <col min="1" max="1" width="46.42578125" customWidth="1"/>
    <col min="2" max="2" width="24.5703125" hidden="1" customWidth="1"/>
    <col min="3" max="3" width="22.28515625" customWidth="1"/>
    <col min="4" max="4" width="19.85546875" hidden="1" customWidth="1"/>
    <col min="5" max="5" width="19.85546875" customWidth="1"/>
    <col min="6" max="6" width="21.140625" customWidth="1"/>
    <col min="7" max="7" width="21.5703125" hidden="1" customWidth="1"/>
    <col min="8" max="8" width="16.85546875" style="223" hidden="1" customWidth="1"/>
    <col min="9" max="9" width="20.28515625" style="223" hidden="1" customWidth="1"/>
    <col min="10" max="10" width="17.28515625" customWidth="1"/>
    <col min="11" max="11" width="15.140625" customWidth="1"/>
    <col min="12" max="12" width="17.85546875" customWidth="1"/>
    <col min="13" max="13" width="11" customWidth="1"/>
    <col min="14" max="14" width="11.42578125" customWidth="1"/>
    <col min="15" max="15" width="16.85546875" hidden="1" customWidth="1"/>
    <col min="16" max="16" width="19.7109375" customWidth="1"/>
    <col min="17" max="17" width="12.85546875" customWidth="1"/>
    <col min="18" max="18" width="18.42578125" customWidth="1"/>
    <col min="19" max="19" width="12.28515625" customWidth="1"/>
    <col min="20" max="20" width="12.140625" customWidth="1"/>
    <col min="21" max="21" width="22" hidden="1" customWidth="1"/>
    <col min="22" max="33" width="9.140625" customWidth="1"/>
  </cols>
  <sheetData>
    <row r="1" spans="1:21" ht="30.75" x14ac:dyDescent="0.25">
      <c r="A1" s="1115" t="s">
        <v>327</v>
      </c>
      <c r="B1" s="1116"/>
      <c r="C1" s="1116"/>
      <c r="D1" s="1116"/>
      <c r="E1" s="1116"/>
      <c r="F1" s="1116"/>
      <c r="G1" s="1116"/>
      <c r="H1" s="1116"/>
      <c r="I1" s="1116"/>
      <c r="J1" s="1116"/>
      <c r="K1" s="1116"/>
      <c r="L1" s="1116"/>
      <c r="M1" s="1116"/>
      <c r="N1" s="1116"/>
      <c r="O1" s="1116"/>
      <c r="P1" s="1116"/>
      <c r="Q1" s="1116"/>
      <c r="R1" s="1116"/>
      <c r="S1" s="1116"/>
      <c r="T1" s="1116"/>
      <c r="U1" s="1116"/>
    </row>
    <row r="2" spans="1:21" ht="10.5" customHeight="1" x14ac:dyDescent="0.25">
      <c r="A2" s="1125"/>
      <c r="B2" s="1125"/>
      <c r="C2" s="1125"/>
      <c r="D2" s="1125"/>
      <c r="E2" s="1125"/>
      <c r="F2" s="1125"/>
      <c r="G2" s="1125"/>
      <c r="H2" s="1125"/>
      <c r="I2" s="1125"/>
      <c r="J2" s="1125"/>
      <c r="K2" s="1125"/>
      <c r="L2" s="1125"/>
      <c r="M2" s="1125"/>
      <c r="N2" s="1125"/>
      <c r="O2" s="1125"/>
      <c r="P2" s="1125"/>
      <c r="Q2" s="1125"/>
      <c r="R2" s="1125"/>
      <c r="S2" s="1125"/>
      <c r="T2" s="1125"/>
      <c r="U2" s="1125"/>
    </row>
    <row r="3" spans="1:21" ht="17.25" customHeight="1" x14ac:dyDescent="0.25">
      <c r="A3" s="1125"/>
      <c r="B3" s="1125"/>
      <c r="C3" s="1125"/>
      <c r="D3" s="1125"/>
      <c r="E3" s="1125"/>
      <c r="F3" s="1125"/>
      <c r="G3" s="1125"/>
      <c r="H3" s="1125"/>
      <c r="I3" s="1125"/>
      <c r="J3" s="1125"/>
      <c r="K3" s="1125"/>
      <c r="L3" s="1125"/>
      <c r="M3" s="1125"/>
      <c r="N3" s="1125"/>
      <c r="O3" s="1125"/>
      <c r="P3" s="1125"/>
      <c r="Q3" s="1125"/>
      <c r="R3" s="1125"/>
      <c r="S3" s="1125"/>
      <c r="T3" s="1125"/>
      <c r="U3" s="1125"/>
    </row>
    <row r="4" spans="1:21" ht="30.75" x14ac:dyDescent="0.25">
      <c r="A4" s="1115" t="s">
        <v>517</v>
      </c>
      <c r="B4" s="1116"/>
      <c r="C4" s="1116"/>
      <c r="D4" s="1116"/>
      <c r="E4" s="1116"/>
      <c r="F4" s="1116"/>
      <c r="G4" s="1116"/>
      <c r="H4" s="1116"/>
      <c r="I4" s="1116"/>
      <c r="J4" s="1116"/>
      <c r="K4" s="1116"/>
      <c r="L4" s="1116"/>
      <c r="M4" s="1116"/>
      <c r="N4" s="1116"/>
      <c r="O4" s="1116"/>
      <c r="P4" s="1116"/>
      <c r="Q4" s="1116"/>
      <c r="R4" s="1116"/>
      <c r="S4" s="1116"/>
      <c r="T4" s="1116"/>
      <c r="U4" s="1116"/>
    </row>
    <row r="5" spans="1:21" ht="17.25" customHeight="1" x14ac:dyDescent="0.3">
      <c r="A5" s="1126" t="s">
        <v>354</v>
      </c>
      <c r="B5" s="1127"/>
      <c r="C5" s="1127"/>
      <c r="D5" s="1127"/>
      <c r="E5" s="1127"/>
      <c r="F5" s="1127"/>
      <c r="G5" s="1127"/>
      <c r="H5" s="1127"/>
      <c r="I5" s="1127"/>
      <c r="J5" s="1127"/>
      <c r="K5" s="1127"/>
      <c r="L5" s="1127"/>
      <c r="M5" s="1127"/>
      <c r="N5" s="1127"/>
      <c r="O5" s="1127"/>
      <c r="P5" s="1127"/>
      <c r="Q5" s="1127"/>
      <c r="R5" s="1127"/>
      <c r="S5" s="1127"/>
      <c r="T5" s="1127"/>
      <c r="U5" s="1127"/>
    </row>
    <row r="6" spans="1:21" ht="46.5" customHeight="1" x14ac:dyDescent="0.25">
      <c r="A6" s="1137" t="s">
        <v>359</v>
      </c>
      <c r="B6" s="1137"/>
      <c r="C6" s="1137"/>
      <c r="D6" s="1137"/>
      <c r="E6" s="1137"/>
      <c r="F6" s="1137"/>
      <c r="G6" s="1137"/>
      <c r="H6" s="1137"/>
      <c r="I6" s="1137"/>
      <c r="J6" s="1137"/>
      <c r="K6" s="1137"/>
      <c r="L6" s="1137"/>
      <c r="M6" s="1137"/>
      <c r="N6" s="1137"/>
      <c r="O6" s="1137"/>
      <c r="P6" s="1137"/>
      <c r="Q6" s="1137"/>
      <c r="R6" s="1137"/>
      <c r="S6" s="1137"/>
      <c r="T6" s="1137"/>
      <c r="U6" s="1137"/>
    </row>
    <row r="7" spans="1:21" ht="42" customHeight="1" x14ac:dyDescent="0.25">
      <c r="A7" s="366" t="s">
        <v>61</v>
      </c>
      <c r="B7" s="366" t="s">
        <v>92</v>
      </c>
      <c r="C7" s="366" t="s">
        <v>152</v>
      </c>
      <c r="D7" s="366" t="s">
        <v>489</v>
      </c>
      <c r="E7" s="366" t="s">
        <v>95</v>
      </c>
      <c r="F7" s="366" t="s">
        <v>518</v>
      </c>
      <c r="G7" s="366" t="s">
        <v>24</v>
      </c>
      <c r="H7" s="366" t="s">
        <v>326</v>
      </c>
      <c r="I7" s="366" t="s">
        <v>39</v>
      </c>
      <c r="J7" s="366" t="s">
        <v>25</v>
      </c>
      <c r="K7" s="366" t="s">
        <v>195</v>
      </c>
      <c r="L7" s="367" t="s">
        <v>352</v>
      </c>
      <c r="M7" s="1114" t="s">
        <v>158</v>
      </c>
      <c r="N7" s="1114"/>
      <c r="O7" s="366" t="s">
        <v>157</v>
      </c>
      <c r="P7" s="366" t="s">
        <v>77</v>
      </c>
      <c r="Q7" s="366" t="s">
        <v>196</v>
      </c>
      <c r="R7" s="367" t="s">
        <v>159</v>
      </c>
      <c r="S7" s="1135" t="s">
        <v>160</v>
      </c>
      <c r="T7" s="1136"/>
      <c r="U7" s="366" t="s">
        <v>28</v>
      </c>
    </row>
    <row r="8" spans="1:21" s="115" customFormat="1" ht="63.75" customHeight="1" x14ac:dyDescent="0.3">
      <c r="A8" s="667" t="s">
        <v>295</v>
      </c>
      <c r="B8" s="304">
        <v>65417.534</v>
      </c>
      <c r="C8" s="304">
        <v>65417.534</v>
      </c>
      <c r="D8" s="304" t="e">
        <v>#REF!</v>
      </c>
      <c r="E8" s="304">
        <v>0</v>
      </c>
      <c r="F8" s="304">
        <v>65417.534</v>
      </c>
      <c r="G8" s="304">
        <v>32710.074490799998</v>
      </c>
      <c r="H8" s="83">
        <v>0.50001998685551186</v>
      </c>
      <c r="I8" s="304">
        <v>32707.459509200002</v>
      </c>
      <c r="J8" s="304">
        <v>0</v>
      </c>
      <c r="K8" s="79">
        <v>0</v>
      </c>
      <c r="L8" s="80">
        <v>0.14000000000000001</v>
      </c>
      <c r="M8" s="80" t="s">
        <v>86</v>
      </c>
      <c r="N8" s="638">
        <v>0</v>
      </c>
      <c r="O8" s="78">
        <v>32710.074490799998</v>
      </c>
      <c r="P8" s="78">
        <v>0</v>
      </c>
      <c r="Q8" s="609">
        <v>0</v>
      </c>
      <c r="R8" s="85">
        <v>0</v>
      </c>
      <c r="S8" s="82" t="s">
        <v>84</v>
      </c>
      <c r="T8" s="914" t="e">
        <v>#DIV/0!</v>
      </c>
      <c r="U8" s="304" t="e">
        <v>#REF!</v>
      </c>
    </row>
    <row r="9" spans="1:21" s="115" customFormat="1" ht="54.75" customHeight="1" x14ac:dyDescent="0.3">
      <c r="A9" s="667" t="s">
        <v>296</v>
      </c>
      <c r="B9" s="304">
        <v>247285.820725</v>
      </c>
      <c r="C9" s="304">
        <v>247285.820725</v>
      </c>
      <c r="D9" s="304" t="e">
        <v>#REF!</v>
      </c>
      <c r="E9" s="304">
        <v>0</v>
      </c>
      <c r="F9" s="304">
        <v>247285.820725</v>
      </c>
      <c r="G9" s="304">
        <v>56208.511708999999</v>
      </c>
      <c r="H9" s="83">
        <v>0.22730179815488893</v>
      </c>
      <c r="I9" s="304">
        <v>191077.30901600001</v>
      </c>
      <c r="J9" s="304">
        <v>2442.9653840000001</v>
      </c>
      <c r="K9" s="79">
        <v>9.8791163069424717E-3</v>
      </c>
      <c r="L9" s="80">
        <v>0.14000000000000001</v>
      </c>
      <c r="M9" s="80" t="s">
        <v>86</v>
      </c>
      <c r="N9" s="638">
        <v>7.0565116478160508E-2</v>
      </c>
      <c r="O9" s="78">
        <v>53765.546324999996</v>
      </c>
      <c r="P9" s="78">
        <v>0</v>
      </c>
      <c r="Q9" s="609">
        <v>0</v>
      </c>
      <c r="R9" s="85">
        <v>0</v>
      </c>
      <c r="S9" s="82" t="s">
        <v>84</v>
      </c>
      <c r="T9" s="914" t="e">
        <v>#DIV/0!</v>
      </c>
      <c r="U9" s="304" t="e">
        <v>#REF!</v>
      </c>
    </row>
    <row r="10" spans="1:21" s="115" customFormat="1" ht="34.5" customHeight="1" x14ac:dyDescent="0.3">
      <c r="A10" s="667" t="s">
        <v>297</v>
      </c>
      <c r="B10" s="304">
        <v>58146.076991000002</v>
      </c>
      <c r="C10" s="304">
        <v>58146.076991000002</v>
      </c>
      <c r="D10" s="304" t="e">
        <v>#REF!</v>
      </c>
      <c r="E10" s="304">
        <v>10000</v>
      </c>
      <c r="F10" s="304">
        <v>48146.076991000002</v>
      </c>
      <c r="G10" s="304">
        <v>24364.783533999998</v>
      </c>
      <c r="H10" s="83">
        <v>0.50605958069137247</v>
      </c>
      <c r="I10" s="304">
        <v>23781.293457000003</v>
      </c>
      <c r="J10" s="304">
        <v>4235.1977150000002</v>
      </c>
      <c r="K10" s="79">
        <v>8.7965582653633245E-2</v>
      </c>
      <c r="L10" s="80">
        <v>0.14000000000000001</v>
      </c>
      <c r="M10" s="80" t="s">
        <v>86</v>
      </c>
      <c r="N10" s="908">
        <v>0.62832559038309455</v>
      </c>
      <c r="O10" s="78">
        <v>20129.585819</v>
      </c>
      <c r="P10" s="78">
        <v>0</v>
      </c>
      <c r="Q10" s="609">
        <v>0</v>
      </c>
      <c r="R10" s="85">
        <v>0</v>
      </c>
      <c r="S10" s="82" t="s">
        <v>84</v>
      </c>
      <c r="T10" s="914" t="e">
        <v>#DIV/0!</v>
      </c>
      <c r="U10" s="304" t="e">
        <v>#REF!</v>
      </c>
    </row>
    <row r="11" spans="1:21" s="115" customFormat="1" ht="34.5" customHeight="1" x14ac:dyDescent="0.3">
      <c r="A11" s="667" t="s">
        <v>512</v>
      </c>
      <c r="B11" s="304">
        <v>3000</v>
      </c>
      <c r="C11" s="304">
        <v>3000</v>
      </c>
      <c r="D11" s="304"/>
      <c r="E11" s="304">
        <v>0</v>
      </c>
      <c r="F11" s="304">
        <v>3000</v>
      </c>
      <c r="G11" s="304">
        <v>296.89999999999998</v>
      </c>
      <c r="H11" s="83"/>
      <c r="I11" s="304"/>
      <c r="J11" s="304">
        <v>0</v>
      </c>
      <c r="K11" s="79">
        <v>0</v>
      </c>
      <c r="L11" s="80"/>
      <c r="M11" s="80"/>
      <c r="N11" s="664"/>
      <c r="O11" s="78"/>
      <c r="P11" s="78">
        <v>0</v>
      </c>
      <c r="Q11" s="609">
        <v>0</v>
      </c>
      <c r="R11" s="85"/>
      <c r="S11" s="82" t="s">
        <v>86</v>
      </c>
      <c r="T11" s="365"/>
      <c r="U11" s="304"/>
    </row>
    <row r="12" spans="1:21" s="115" customFormat="1" ht="42" customHeight="1" x14ac:dyDescent="0.3">
      <c r="A12" s="667" t="s">
        <v>268</v>
      </c>
      <c r="B12" s="304">
        <v>97372.3</v>
      </c>
      <c r="C12" s="304">
        <v>97372.3</v>
      </c>
      <c r="D12" s="304">
        <v>0</v>
      </c>
      <c r="E12" s="304">
        <v>0</v>
      </c>
      <c r="F12" s="304">
        <v>97372.3</v>
      </c>
      <c r="G12" s="304">
        <v>97063.990482649999</v>
      </c>
      <c r="H12" s="83">
        <v>0.99683370406830274</v>
      </c>
      <c r="I12" s="304">
        <v>308.30951735000417</v>
      </c>
      <c r="J12" s="304">
        <v>9061.1876456499995</v>
      </c>
      <c r="K12" s="83">
        <v>9.3057138895250482E-2</v>
      </c>
      <c r="L12" s="80">
        <v>0.14000000000000001</v>
      </c>
      <c r="M12" s="84" t="s">
        <v>86</v>
      </c>
      <c r="N12" s="638">
        <v>0.66469384925178909</v>
      </c>
      <c r="O12" s="78">
        <v>88002.802836999996</v>
      </c>
      <c r="P12" s="78">
        <v>442.45118400000001</v>
      </c>
      <c r="Q12" s="610">
        <v>4.5439122214428543E-3</v>
      </c>
      <c r="R12" s="85">
        <v>0</v>
      </c>
      <c r="S12" s="82" t="s">
        <v>86</v>
      </c>
      <c r="T12" s="908" t="e">
        <v>#DIV/0!</v>
      </c>
      <c r="U12" s="304" t="e">
        <v>#REF!</v>
      </c>
    </row>
    <row r="13" spans="1:21" s="115" customFormat="1" ht="42" customHeight="1" x14ac:dyDescent="0.3">
      <c r="A13" s="667" t="s">
        <v>299</v>
      </c>
      <c r="B13" s="304">
        <v>3826</v>
      </c>
      <c r="C13" s="304">
        <v>3826</v>
      </c>
      <c r="D13" s="304" t="e">
        <v>#REF!</v>
      </c>
      <c r="E13" s="304">
        <v>0</v>
      </c>
      <c r="F13" s="304">
        <v>3826</v>
      </c>
      <c r="G13" s="304">
        <v>667.15</v>
      </c>
      <c r="H13" s="83">
        <v>0.17437271301620491</v>
      </c>
      <c r="I13" s="304">
        <v>3158.85</v>
      </c>
      <c r="J13" s="304">
        <v>252.98333299999999</v>
      </c>
      <c r="K13" s="83">
        <v>6.6122146628332462E-2</v>
      </c>
      <c r="L13" s="80">
        <v>0.14000000000000001</v>
      </c>
      <c r="M13" s="80" t="s">
        <v>86</v>
      </c>
      <c r="N13" s="365">
        <v>0.47230104734523182</v>
      </c>
      <c r="O13" s="78">
        <v>414.16666699999996</v>
      </c>
      <c r="P13" s="78">
        <v>0</v>
      </c>
      <c r="Q13" s="610">
        <v>0</v>
      </c>
      <c r="R13" s="85">
        <v>0</v>
      </c>
      <c r="S13" s="82" t="s">
        <v>29</v>
      </c>
      <c r="T13" s="915" t="e">
        <v>#DIV/0!</v>
      </c>
      <c r="U13" s="304" t="e">
        <v>#REF!</v>
      </c>
    </row>
    <row r="14" spans="1:21" s="115" customFormat="1" ht="54" customHeight="1" x14ac:dyDescent="0.3">
      <c r="A14" s="667" t="s">
        <v>515</v>
      </c>
      <c r="B14" s="304">
        <v>34899.554799999998</v>
      </c>
      <c r="C14" s="304">
        <v>34899.554799999998</v>
      </c>
      <c r="D14" s="665" t="e">
        <v>#REF!</v>
      </c>
      <c r="E14" s="665">
        <v>0</v>
      </c>
      <c r="F14" s="304">
        <v>34899.554799999998</v>
      </c>
      <c r="G14" s="304">
        <v>3883.6157579999999</v>
      </c>
      <c r="H14" s="83">
        <v>0.11127980801634754</v>
      </c>
      <c r="I14" s="304">
        <v>31015.939041999998</v>
      </c>
      <c r="J14" s="304">
        <v>880.04399599999999</v>
      </c>
      <c r="K14" s="83">
        <v>2.5216482016555696E-2</v>
      </c>
      <c r="L14" s="80">
        <v>0.14000000000000001</v>
      </c>
      <c r="M14" s="84" t="s">
        <v>86</v>
      </c>
      <c r="N14" s="908">
        <v>0.18011772868968354</v>
      </c>
      <c r="O14" s="78">
        <v>3003.571762</v>
      </c>
      <c r="P14" s="78">
        <v>0</v>
      </c>
      <c r="Q14" s="610">
        <v>0</v>
      </c>
      <c r="R14" s="85">
        <v>0</v>
      </c>
      <c r="S14" s="82" t="s">
        <v>29</v>
      </c>
      <c r="T14" s="915" t="e">
        <v>#DIV/0!</v>
      </c>
      <c r="U14" s="304" t="e">
        <v>#REF!</v>
      </c>
    </row>
    <row r="15" spans="1:21" s="115" customFormat="1" ht="42" customHeight="1" x14ac:dyDescent="0.3">
      <c r="A15" s="353" t="s">
        <v>238</v>
      </c>
      <c r="B15" s="355">
        <v>509947.28651599993</v>
      </c>
      <c r="C15" s="355">
        <v>509947.28651599993</v>
      </c>
      <c r="D15" s="357" t="e">
        <v>#REF!</v>
      </c>
      <c r="E15" s="357">
        <v>10000</v>
      </c>
      <c r="F15" s="355">
        <v>499947.28651599993</v>
      </c>
      <c r="G15" s="355">
        <v>215195.02597444996</v>
      </c>
      <c r="H15" s="358">
        <v>0.43043543145135765</v>
      </c>
      <c r="I15" s="355">
        <v>284752.26054155</v>
      </c>
      <c r="J15" s="355">
        <v>16872.378073650001</v>
      </c>
      <c r="K15" s="359">
        <v>3.3748314129733815E-2</v>
      </c>
      <c r="L15" s="359">
        <v>0.14000000000000001</v>
      </c>
      <c r="M15" s="368" t="s">
        <v>86</v>
      </c>
      <c r="N15" s="638">
        <v>0.2410593866409558</v>
      </c>
      <c r="O15" s="355">
        <v>198322.64790079996</v>
      </c>
      <c r="P15" s="356">
        <v>442.45118400000001</v>
      </c>
      <c r="Q15" s="368">
        <v>8.8499567041022459E-4</v>
      </c>
      <c r="R15" s="359">
        <v>0</v>
      </c>
      <c r="S15" s="359" t="s">
        <v>84</v>
      </c>
      <c r="T15" s="914" t="e">
        <v>#DIV/0!</v>
      </c>
      <c r="U15" s="396" t="e">
        <v>#REF!</v>
      </c>
    </row>
    <row r="16" spans="1:21" s="115" customFormat="1" ht="87" x14ac:dyDescent="0.3">
      <c r="A16" s="351" t="s">
        <v>295</v>
      </c>
      <c r="B16" s="304">
        <v>0</v>
      </c>
      <c r="C16" s="304">
        <v>0</v>
      </c>
      <c r="D16" s="305" t="e">
        <v>#REF!</v>
      </c>
      <c r="E16" s="305">
        <v>0</v>
      </c>
      <c r="F16" s="305">
        <v>0</v>
      </c>
      <c r="G16" s="305">
        <v>0</v>
      </c>
      <c r="H16" s="83">
        <v>0</v>
      </c>
      <c r="I16" s="305">
        <v>0</v>
      </c>
      <c r="J16" s="304">
        <v>0</v>
      </c>
      <c r="K16" s="83">
        <v>0</v>
      </c>
      <c r="L16" s="80">
        <v>0.14000000000000001</v>
      </c>
      <c r="M16" s="84" t="s">
        <v>86</v>
      </c>
      <c r="N16" s="638">
        <v>0</v>
      </c>
      <c r="O16" s="78">
        <v>0</v>
      </c>
      <c r="P16" s="78">
        <v>0</v>
      </c>
      <c r="Q16" s="610">
        <v>0</v>
      </c>
      <c r="R16" s="363">
        <v>0</v>
      </c>
      <c r="S16" s="364" t="s">
        <v>86</v>
      </c>
      <c r="T16" s="916" t="e">
        <v>#DIV/0!</v>
      </c>
      <c r="U16" s="304">
        <v>0</v>
      </c>
    </row>
    <row r="17" spans="1:21" s="115" customFormat="1" ht="40.5" customHeight="1" thickBot="1" x14ac:dyDescent="0.35">
      <c r="A17" s="351" t="s">
        <v>296</v>
      </c>
      <c r="B17" s="304">
        <v>0</v>
      </c>
      <c r="C17" s="304">
        <v>0</v>
      </c>
      <c r="D17" s="305" t="e">
        <v>#REF!</v>
      </c>
      <c r="E17" s="305">
        <v>0</v>
      </c>
      <c r="F17" s="304">
        <v>0</v>
      </c>
      <c r="G17" s="304">
        <v>0</v>
      </c>
      <c r="H17" s="83">
        <v>0</v>
      </c>
      <c r="I17" s="304">
        <v>0</v>
      </c>
      <c r="J17" s="304">
        <v>0</v>
      </c>
      <c r="K17" s="83">
        <v>0</v>
      </c>
      <c r="L17" s="80">
        <v>0.14000000000000001</v>
      </c>
      <c r="M17" s="84" t="s">
        <v>86</v>
      </c>
      <c r="N17" s="638">
        <v>0</v>
      </c>
      <c r="O17" s="78">
        <v>0</v>
      </c>
      <c r="P17" s="78">
        <v>0</v>
      </c>
      <c r="Q17" s="610">
        <v>0</v>
      </c>
      <c r="R17" s="329">
        <v>0</v>
      </c>
      <c r="S17" s="299" t="s">
        <v>29</v>
      </c>
      <c r="T17" s="917" t="e">
        <v>#DIV/0!</v>
      </c>
      <c r="U17" s="304">
        <v>0</v>
      </c>
    </row>
    <row r="18" spans="1:21" s="116" customFormat="1" ht="45.75" customHeight="1" thickBot="1" x14ac:dyDescent="0.4">
      <c r="A18" s="369" t="s">
        <v>331</v>
      </c>
      <c r="B18" s="370">
        <v>0</v>
      </c>
      <c r="C18" s="370">
        <v>0</v>
      </c>
      <c r="D18" s="370" t="e">
        <v>#REF!</v>
      </c>
      <c r="E18" s="370">
        <v>0</v>
      </c>
      <c r="F18" s="370">
        <v>0</v>
      </c>
      <c r="G18" s="370">
        <v>0</v>
      </c>
      <c r="H18" s="371">
        <v>0</v>
      </c>
      <c r="I18" s="370">
        <v>0</v>
      </c>
      <c r="J18" s="370">
        <v>0</v>
      </c>
      <c r="K18" s="372">
        <v>0</v>
      </c>
      <c r="L18" s="373">
        <v>0.14000000000000001</v>
      </c>
      <c r="M18" s="374" t="s">
        <v>86</v>
      </c>
      <c r="N18" s="911">
        <v>0</v>
      </c>
      <c r="O18" s="375">
        <v>0</v>
      </c>
      <c r="P18" s="375">
        <v>0</v>
      </c>
      <c r="Q18" s="374">
        <v>0</v>
      </c>
      <c r="R18" s="373">
        <v>0</v>
      </c>
      <c r="S18" s="373" t="s">
        <v>86</v>
      </c>
      <c r="T18" s="918" t="e">
        <v>#DIV/0!</v>
      </c>
      <c r="U18" s="396">
        <v>0</v>
      </c>
    </row>
    <row r="19" spans="1:21" s="116" customFormat="1" ht="34.5" customHeight="1" thickBot="1" x14ac:dyDescent="0.4">
      <c r="A19" s="362" t="s">
        <v>67</v>
      </c>
      <c r="B19" s="376">
        <v>509947.28651599993</v>
      </c>
      <c r="C19" s="377">
        <v>509947.28651599993</v>
      </c>
      <c r="D19" s="376" t="e">
        <v>#REF!</v>
      </c>
      <c r="E19" s="376">
        <v>10000</v>
      </c>
      <c r="F19" s="378">
        <v>499947.28651599993</v>
      </c>
      <c r="G19" s="377">
        <v>215195.02597444996</v>
      </c>
      <c r="H19" s="379">
        <v>0.43043543145135765</v>
      </c>
      <c r="I19" s="378">
        <v>284752.26054155</v>
      </c>
      <c r="J19" s="378">
        <v>16872.378073650001</v>
      </c>
      <c r="K19" s="380">
        <v>3.3748314129733815E-2</v>
      </c>
      <c r="L19" s="380">
        <v>0.14000000000000001</v>
      </c>
      <c r="M19" s="381" t="s">
        <v>86</v>
      </c>
      <c r="N19" s="492">
        <v>0.2410593866409558</v>
      </c>
      <c r="O19" s="378">
        <v>198322.64790079996</v>
      </c>
      <c r="P19" s="382">
        <v>442.45118400000001</v>
      </c>
      <c r="Q19" s="381">
        <v>8.8499567041022459E-4</v>
      </c>
      <c r="R19" s="380">
        <v>0</v>
      </c>
      <c r="S19" s="380" t="s">
        <v>86</v>
      </c>
      <c r="T19" s="919" t="e">
        <v>#DIV/0!</v>
      </c>
      <c r="U19" s="397" t="e">
        <v>#REF!</v>
      </c>
    </row>
    <row r="20" spans="1:21" ht="25.5" customHeight="1" x14ac:dyDescent="0.35">
      <c r="A20" s="77" t="s">
        <v>516</v>
      </c>
      <c r="B20" s="77"/>
      <c r="C20" s="340"/>
      <c r="D20" s="340"/>
      <c r="E20" s="340"/>
      <c r="F20" s="229"/>
      <c r="G20" s="229"/>
      <c r="H20" s="219"/>
      <c r="I20" s="219"/>
      <c r="J20" s="77"/>
      <c r="K20" s="77"/>
      <c r="L20" s="77"/>
      <c r="M20" s="77"/>
      <c r="N20" s="77"/>
      <c r="O20" s="77"/>
      <c r="P20" s="77"/>
      <c r="Q20" s="77"/>
      <c r="R20" s="77"/>
      <c r="S20" s="77"/>
      <c r="T20" s="77"/>
      <c r="U20" s="77"/>
    </row>
    <row r="21" spans="1:21" ht="21" customHeight="1" x14ac:dyDescent="0.35">
      <c r="A21" s="301" t="s">
        <v>354</v>
      </c>
      <c r="B21" s="77"/>
      <c r="C21" s="77"/>
      <c r="D21" s="77"/>
      <c r="E21" s="77"/>
      <c r="F21" s="229"/>
      <c r="G21" s="77"/>
      <c r="H21" s="219"/>
      <c r="I21" s="219"/>
      <c r="J21" s="77"/>
      <c r="K21" s="77"/>
      <c r="L21" s="77"/>
      <c r="M21" s="77"/>
      <c r="N21" s="77"/>
      <c r="O21" s="77"/>
      <c r="P21" s="77"/>
      <c r="Q21" s="77"/>
      <c r="R21" s="77"/>
      <c r="S21" s="77"/>
      <c r="T21" s="77"/>
      <c r="U21" s="77"/>
    </row>
    <row r="22" spans="1:21" ht="30.75" customHeight="1" x14ac:dyDescent="0.25">
      <c r="A22" s="1138" t="s">
        <v>360</v>
      </c>
      <c r="B22" s="1139"/>
      <c r="C22" s="1139"/>
      <c r="D22" s="1139"/>
      <c r="E22" s="1139"/>
      <c r="F22" s="1139"/>
      <c r="G22" s="1139"/>
      <c r="H22" s="1139"/>
      <c r="I22" s="1139"/>
      <c r="J22" s="1139"/>
      <c r="K22" s="1139"/>
      <c r="L22" s="1139"/>
      <c r="M22" s="1139"/>
      <c r="N22" s="1139"/>
      <c r="O22" s="1139"/>
      <c r="P22" s="1139"/>
      <c r="Q22" s="1139"/>
      <c r="R22" s="1139"/>
      <c r="S22" s="1139"/>
      <c r="T22" s="1139"/>
      <c r="U22" s="1139"/>
    </row>
    <row r="23" spans="1:21" ht="42.75" customHeight="1" x14ac:dyDescent="0.25">
      <c r="A23" s="366" t="s">
        <v>61</v>
      </c>
      <c r="B23" s="366" t="s">
        <v>92</v>
      </c>
      <c r="C23" s="366" t="s">
        <v>152</v>
      </c>
      <c r="D23" s="366" t="s">
        <v>489</v>
      </c>
      <c r="E23" s="366" t="s">
        <v>484</v>
      </c>
      <c r="F23" s="366" t="s">
        <v>483</v>
      </c>
      <c r="G23" s="366" t="s">
        <v>24</v>
      </c>
      <c r="H23" s="366" t="s">
        <v>326</v>
      </c>
      <c r="I23" s="366" t="s">
        <v>39</v>
      </c>
      <c r="J23" s="366" t="s">
        <v>25</v>
      </c>
      <c r="K23" s="366" t="s">
        <v>195</v>
      </c>
      <c r="L23" s="367" t="s">
        <v>352</v>
      </c>
      <c r="M23" s="1114" t="s">
        <v>158</v>
      </c>
      <c r="N23" s="1114"/>
      <c r="O23" s="366" t="s">
        <v>157</v>
      </c>
      <c r="P23" s="366" t="s">
        <v>77</v>
      </c>
      <c r="Q23" s="366" t="s">
        <v>196</v>
      </c>
      <c r="R23" s="366" t="s">
        <v>159</v>
      </c>
      <c r="S23" s="1123" t="s">
        <v>160</v>
      </c>
      <c r="T23" s="1124"/>
      <c r="U23" s="366" t="s">
        <v>28</v>
      </c>
    </row>
    <row r="24" spans="1:21" ht="42.75" customHeight="1" x14ac:dyDescent="0.25">
      <c r="A24" s="351" t="s">
        <v>372</v>
      </c>
      <c r="B24" s="78">
        <v>687000.04519999993</v>
      </c>
      <c r="C24" s="78">
        <v>687000.04519999993</v>
      </c>
      <c r="D24" s="78" t="e">
        <v>#REF!</v>
      </c>
      <c r="E24" s="78">
        <v>315000</v>
      </c>
      <c r="F24" s="78">
        <v>372000.04519999993</v>
      </c>
      <c r="G24" s="78">
        <v>227456.47926592999</v>
      </c>
      <c r="H24" s="83">
        <v>0.61144207427082864</v>
      </c>
      <c r="I24" s="78">
        <v>144543.56593406995</v>
      </c>
      <c r="J24" s="78">
        <v>176597.00380193</v>
      </c>
      <c r="K24" s="83">
        <v>0.47472307081840653</v>
      </c>
      <c r="L24" s="80">
        <v>0.14000000000000001</v>
      </c>
      <c r="M24" s="84" t="s">
        <v>84</v>
      </c>
      <c r="N24" s="909">
        <v>3.3908790772743322</v>
      </c>
      <c r="O24" s="78">
        <v>50859.475463999988</v>
      </c>
      <c r="P24" s="78">
        <v>0</v>
      </c>
      <c r="Q24" s="611">
        <v>0</v>
      </c>
      <c r="R24" s="85">
        <v>0</v>
      </c>
      <c r="S24" s="85" t="s">
        <v>86</v>
      </c>
      <c r="T24" s="908" t="e">
        <v>#DIV/0!</v>
      </c>
      <c r="U24" s="304" t="e">
        <v>#REF!</v>
      </c>
    </row>
    <row r="25" spans="1:21" ht="59.25" customHeight="1" x14ac:dyDescent="0.25">
      <c r="A25" s="351" t="s">
        <v>298</v>
      </c>
      <c r="B25" s="78">
        <v>97833.400000000009</v>
      </c>
      <c r="C25" s="78">
        <v>97833.400000000009</v>
      </c>
      <c r="D25" s="78" t="e">
        <v>#REF!</v>
      </c>
      <c r="E25" s="78">
        <v>0</v>
      </c>
      <c r="F25" s="78">
        <v>97833.400000000009</v>
      </c>
      <c r="G25" s="78">
        <v>76743.742664000005</v>
      </c>
      <c r="H25" s="83">
        <v>0.78443295095539967</v>
      </c>
      <c r="I25" s="78">
        <v>21089.657336000004</v>
      </c>
      <c r="J25" s="78">
        <v>4694.773862</v>
      </c>
      <c r="K25" s="83">
        <v>4.798743437312819E-2</v>
      </c>
      <c r="L25" s="80">
        <v>0.14000000000000001</v>
      </c>
      <c r="M25" s="84" t="s">
        <v>86</v>
      </c>
      <c r="N25" s="639">
        <v>0.34276738837948706</v>
      </c>
      <c r="O25" s="78">
        <v>72048.968802000003</v>
      </c>
      <c r="P25" s="78">
        <v>7.375775</v>
      </c>
      <c r="Q25" s="611">
        <v>7.5391175201924891E-5</v>
      </c>
      <c r="R25" s="85">
        <v>0</v>
      </c>
      <c r="S25" s="85" t="s">
        <v>84</v>
      </c>
      <c r="T25" s="914" t="e">
        <v>#DIV/0!</v>
      </c>
      <c r="U25" s="304" t="e">
        <v>#REF!</v>
      </c>
    </row>
    <row r="26" spans="1:21" s="115" customFormat="1" ht="63.75" customHeight="1" x14ac:dyDescent="0.3">
      <c r="A26" s="351" t="s">
        <v>370</v>
      </c>
      <c r="B26" s="78">
        <v>43346.400000000001</v>
      </c>
      <c r="C26" s="78">
        <v>43346.400000000001</v>
      </c>
      <c r="D26" s="78" t="e">
        <v>#REF!</v>
      </c>
      <c r="E26" s="78">
        <v>0</v>
      </c>
      <c r="F26" s="78">
        <v>43346.400000000001</v>
      </c>
      <c r="G26" s="78">
        <v>12824.329519000001</v>
      </c>
      <c r="H26" s="83">
        <v>0.295856853602606</v>
      </c>
      <c r="I26" s="78">
        <v>30522.070481000002</v>
      </c>
      <c r="J26" s="78">
        <v>6261.5158763299996</v>
      </c>
      <c r="K26" s="83">
        <v>0.14445296209904396</v>
      </c>
      <c r="L26" s="80">
        <v>0.14000000000000001</v>
      </c>
      <c r="M26" s="84" t="s">
        <v>84</v>
      </c>
      <c r="N26" s="909">
        <v>1.0318068721360281</v>
      </c>
      <c r="O26" s="78">
        <v>6562.8136426700012</v>
      </c>
      <c r="P26" s="78">
        <v>0</v>
      </c>
      <c r="Q26" s="610">
        <v>0</v>
      </c>
      <c r="R26" s="85">
        <v>0</v>
      </c>
      <c r="S26" s="85" t="s">
        <v>84</v>
      </c>
      <c r="T26" s="914" t="e">
        <v>#DIV/0!</v>
      </c>
      <c r="U26" s="304" t="e">
        <v>#REF!</v>
      </c>
    </row>
    <row r="27" spans="1:21" s="115" customFormat="1" ht="99.75" customHeight="1" x14ac:dyDescent="0.3">
      <c r="A27" s="351" t="s">
        <v>371</v>
      </c>
      <c r="B27" s="78">
        <v>30210</v>
      </c>
      <c r="C27" s="78">
        <v>30210</v>
      </c>
      <c r="D27" s="78" t="e">
        <v>#REF!</v>
      </c>
      <c r="E27" s="78">
        <v>0</v>
      </c>
      <c r="F27" s="78">
        <v>30210</v>
      </c>
      <c r="G27" s="78">
        <v>24281.042299999997</v>
      </c>
      <c r="H27" s="83">
        <v>0.80374188348229059</v>
      </c>
      <c r="I27" s="78">
        <v>5928.9577000000027</v>
      </c>
      <c r="J27" s="78">
        <v>1910.1751999999999</v>
      </c>
      <c r="K27" s="83">
        <v>6.3229897384971867E-2</v>
      </c>
      <c r="L27" s="80">
        <v>0.14000000000000001</v>
      </c>
      <c r="M27" s="84" t="s">
        <v>86</v>
      </c>
      <c r="N27" s="639">
        <v>0.45164212417837046</v>
      </c>
      <c r="O27" s="78">
        <v>22370.867099999996</v>
      </c>
      <c r="P27" s="78">
        <v>0</v>
      </c>
      <c r="Q27" s="610">
        <v>0</v>
      </c>
      <c r="R27" s="85">
        <v>0</v>
      </c>
      <c r="S27" s="85" t="s">
        <v>84</v>
      </c>
      <c r="T27" s="914" t="e">
        <v>#DIV/0!</v>
      </c>
      <c r="U27" s="304" t="e">
        <v>#REF!</v>
      </c>
    </row>
    <row r="28" spans="1:21" s="115" customFormat="1" ht="42" customHeight="1" x14ac:dyDescent="0.3">
      <c r="A28" s="351" t="s">
        <v>336</v>
      </c>
      <c r="B28" s="78">
        <v>3000</v>
      </c>
      <c r="C28" s="78">
        <v>3000</v>
      </c>
      <c r="D28" s="78" t="e">
        <v>#REF!</v>
      </c>
      <c r="E28" s="78">
        <v>0</v>
      </c>
      <c r="F28" s="78">
        <v>3000</v>
      </c>
      <c r="G28" s="78">
        <v>856.15</v>
      </c>
      <c r="H28" s="83">
        <v>0.28538333333333332</v>
      </c>
      <c r="I28" s="78">
        <v>2143.85</v>
      </c>
      <c r="J28" s="78">
        <v>567.80256599999996</v>
      </c>
      <c r="K28" s="83">
        <v>0.18926752199999999</v>
      </c>
      <c r="L28" s="80">
        <v>0.14000000000000001</v>
      </c>
      <c r="M28" s="84" t="s">
        <v>84</v>
      </c>
      <c r="N28" s="910">
        <v>1.3519108714285712</v>
      </c>
      <c r="O28" s="78">
        <v>288.34743400000002</v>
      </c>
      <c r="P28" s="78">
        <v>0</v>
      </c>
      <c r="Q28" s="610">
        <v>0</v>
      </c>
      <c r="R28" s="85">
        <v>0</v>
      </c>
      <c r="S28" s="82" t="s">
        <v>84</v>
      </c>
      <c r="T28" s="914" t="e">
        <v>#DIV/0!</v>
      </c>
      <c r="U28" s="304" t="e">
        <v>#REF!</v>
      </c>
    </row>
    <row r="29" spans="1:21" s="115" customFormat="1" ht="42" customHeight="1" x14ac:dyDescent="0.3">
      <c r="A29" s="362" t="s">
        <v>67</v>
      </c>
      <c r="B29" s="378">
        <v>861389.84519999998</v>
      </c>
      <c r="C29" s="378">
        <v>861389.84519999998</v>
      </c>
      <c r="D29" s="378" t="e">
        <v>#REF!</v>
      </c>
      <c r="E29" s="378">
        <v>315000</v>
      </c>
      <c r="F29" s="378">
        <v>546389.84519999998</v>
      </c>
      <c r="G29" s="378">
        <v>342161.74374892999</v>
      </c>
      <c r="H29" s="379">
        <v>0.62622273593625344</v>
      </c>
      <c r="I29" s="378">
        <v>204228.10145106999</v>
      </c>
      <c r="J29" s="378">
        <v>190031.27130625999</v>
      </c>
      <c r="K29" s="380">
        <v>0.34779429554863184</v>
      </c>
      <c r="L29" s="380">
        <v>0.14000000000000001</v>
      </c>
      <c r="M29" s="381" t="s">
        <v>84</v>
      </c>
      <c r="N29" s="912">
        <v>2.4842449682045129</v>
      </c>
      <c r="O29" s="378">
        <v>152130.47244267</v>
      </c>
      <c r="P29" s="382">
        <v>7.375775</v>
      </c>
      <c r="Q29" s="381">
        <v>1.3499107029158235E-5</v>
      </c>
      <c r="R29" s="380">
        <v>0</v>
      </c>
      <c r="S29" s="380" t="s">
        <v>84</v>
      </c>
      <c r="T29" s="914" t="e">
        <v>#DIV/0!</v>
      </c>
      <c r="U29" s="397" t="e">
        <v>#REF!</v>
      </c>
    </row>
    <row r="30" spans="1:21" ht="30.75" customHeight="1" x14ac:dyDescent="0.25">
      <c r="A30" s="1122" t="s">
        <v>516</v>
      </c>
      <c r="B30" s="1122"/>
      <c r="C30" s="1122"/>
      <c r="D30" s="1122"/>
      <c r="E30" s="1122"/>
      <c r="F30" s="1122"/>
      <c r="G30" s="1122"/>
      <c r="H30" s="1122"/>
      <c r="I30" s="1122"/>
      <c r="J30" s="1122"/>
      <c r="K30" s="1122"/>
      <c r="L30" s="1122"/>
      <c r="M30" s="1122"/>
      <c r="N30" s="1122"/>
      <c r="O30" s="1122"/>
      <c r="P30" s="1122"/>
      <c r="Q30" s="1122"/>
      <c r="R30" s="300"/>
      <c r="S30" s="300"/>
      <c r="T30" s="300"/>
    </row>
    <row r="31" spans="1:21" ht="27" customHeight="1" x14ac:dyDescent="0.35">
      <c r="A31" s="301" t="s">
        <v>354</v>
      </c>
      <c r="B31" s="77"/>
      <c r="C31" s="77"/>
      <c r="D31" s="77"/>
      <c r="E31" s="77"/>
      <c r="F31" s="302"/>
      <c r="G31" s="77"/>
      <c r="H31" s="219"/>
      <c r="I31" s="219"/>
      <c r="J31" s="340"/>
      <c r="K31" s="77"/>
      <c r="L31" s="77"/>
      <c r="M31" s="77"/>
      <c r="N31" s="77"/>
      <c r="O31" s="77"/>
      <c r="P31" s="340"/>
      <c r="Q31" s="77"/>
      <c r="R31" s="77"/>
      <c r="S31" s="77"/>
      <c r="T31" s="77"/>
      <c r="U31" s="77"/>
    </row>
    <row r="32" spans="1:21" ht="30" customHeight="1" x14ac:dyDescent="0.25">
      <c r="A32" s="1132" t="s">
        <v>373</v>
      </c>
      <c r="B32" s="1133"/>
      <c r="C32" s="1133"/>
      <c r="D32" s="1133"/>
      <c r="E32" s="1133"/>
      <c r="F32" s="1133"/>
      <c r="G32" s="1133"/>
      <c r="H32" s="1133"/>
      <c r="I32" s="1133"/>
      <c r="J32" s="1133"/>
      <c r="K32" s="1133"/>
      <c r="L32" s="1133"/>
      <c r="M32" s="1133"/>
      <c r="N32" s="1133"/>
      <c r="O32" s="1133"/>
      <c r="P32" s="1133"/>
      <c r="Q32" s="1133"/>
      <c r="R32" s="1133"/>
      <c r="S32" s="1133"/>
      <c r="T32" s="1133"/>
      <c r="U32" s="1134"/>
    </row>
    <row r="33" spans="1:21" ht="66.75" customHeight="1" x14ac:dyDescent="0.25">
      <c r="A33" s="366" t="s">
        <v>61</v>
      </c>
      <c r="B33" s="366" t="s">
        <v>92</v>
      </c>
      <c r="C33" s="366" t="s">
        <v>152</v>
      </c>
      <c r="D33" s="366" t="s">
        <v>489</v>
      </c>
      <c r="E33" s="366" t="s">
        <v>484</v>
      </c>
      <c r="F33" s="366" t="s">
        <v>483</v>
      </c>
      <c r="G33" s="366" t="s">
        <v>24</v>
      </c>
      <c r="H33" s="366" t="s">
        <v>326</v>
      </c>
      <c r="I33" s="366" t="s">
        <v>39</v>
      </c>
      <c r="J33" s="366" t="s">
        <v>25</v>
      </c>
      <c r="K33" s="366" t="s">
        <v>195</v>
      </c>
      <c r="L33" s="367" t="s">
        <v>352</v>
      </c>
      <c r="M33" s="1114" t="s">
        <v>158</v>
      </c>
      <c r="N33" s="1114"/>
      <c r="O33" s="366" t="s">
        <v>157</v>
      </c>
      <c r="P33" s="366" t="s">
        <v>77</v>
      </c>
      <c r="Q33" s="366" t="s">
        <v>196</v>
      </c>
      <c r="R33" s="366" t="s">
        <v>159</v>
      </c>
      <c r="S33" s="1123" t="s">
        <v>160</v>
      </c>
      <c r="T33" s="1124"/>
      <c r="U33" s="366" t="s">
        <v>28</v>
      </c>
    </row>
    <row r="34" spans="1:21" s="115" customFormat="1" ht="39.75" customHeight="1" x14ac:dyDescent="0.3">
      <c r="A34" s="351" t="s">
        <v>302</v>
      </c>
      <c r="B34" s="78">
        <v>5697.6008849999998</v>
      </c>
      <c r="C34" s="78">
        <v>5697.6008849999998</v>
      </c>
      <c r="D34" s="78" t="e">
        <v>#REF!</v>
      </c>
      <c r="E34" s="78">
        <v>0</v>
      </c>
      <c r="F34" s="78">
        <v>5697.6008849999998</v>
      </c>
      <c r="G34" s="78">
        <v>2625.9144240000001</v>
      </c>
      <c r="H34" s="83">
        <v>0.46088072453674511</v>
      </c>
      <c r="I34" s="78">
        <v>3071.6864609999998</v>
      </c>
      <c r="J34" s="78">
        <v>2006.4322770000001</v>
      </c>
      <c r="K34" s="83">
        <v>0.35215388327432839</v>
      </c>
      <c r="L34" s="80">
        <v>0.14000000000000001</v>
      </c>
      <c r="M34" s="84" t="s">
        <v>84</v>
      </c>
      <c r="N34" s="913">
        <v>2.5153848805309167</v>
      </c>
      <c r="O34" s="81">
        <v>619.48214699999994</v>
      </c>
      <c r="P34" s="78">
        <v>0</v>
      </c>
      <c r="Q34" s="610">
        <v>0</v>
      </c>
      <c r="R34" s="505">
        <v>0</v>
      </c>
      <c r="S34" s="364" t="s">
        <v>84</v>
      </c>
      <c r="T34" s="1003" t="e">
        <v>#DIV/0!</v>
      </c>
      <c r="U34" s="304" t="e">
        <v>#REF!</v>
      </c>
    </row>
    <row r="35" spans="1:21" s="115" customFormat="1" ht="39.75" customHeight="1" x14ac:dyDescent="0.3">
      <c r="A35" s="351" t="s">
        <v>452</v>
      </c>
      <c r="B35" s="78">
        <v>8000</v>
      </c>
      <c r="C35" s="78">
        <v>8000</v>
      </c>
      <c r="D35" s="78" t="e">
        <v>#REF!</v>
      </c>
      <c r="E35" s="78">
        <v>0</v>
      </c>
      <c r="F35" s="78">
        <v>8000</v>
      </c>
      <c r="G35" s="78">
        <v>1055.614996</v>
      </c>
      <c r="H35" s="83">
        <v>0.13195187450000001</v>
      </c>
      <c r="I35" s="78">
        <v>6944.3850039999998</v>
      </c>
      <c r="J35" s="78">
        <v>431.97866699999997</v>
      </c>
      <c r="K35" s="83">
        <v>5.3997333374999998E-2</v>
      </c>
      <c r="L35" s="80">
        <v>0.14000000000000001</v>
      </c>
      <c r="M35" s="84" t="s">
        <v>86</v>
      </c>
      <c r="N35" s="640">
        <v>0.38569523839285708</v>
      </c>
      <c r="O35" s="81">
        <v>623.63632900000005</v>
      </c>
      <c r="P35" s="78">
        <v>0</v>
      </c>
      <c r="Q35" s="610">
        <v>0</v>
      </c>
      <c r="R35" s="505">
        <v>0</v>
      </c>
      <c r="S35" s="364" t="s">
        <v>84</v>
      </c>
      <c r="T35" s="1003" t="e">
        <v>#DIV/0!</v>
      </c>
      <c r="U35" s="304" t="e">
        <v>#REF!</v>
      </c>
    </row>
    <row r="36" spans="1:21" s="115" customFormat="1" ht="21.75" x14ac:dyDescent="0.3">
      <c r="A36" s="351" t="s">
        <v>60</v>
      </c>
      <c r="B36" s="78">
        <v>5000.8263219999999</v>
      </c>
      <c r="C36" s="78">
        <v>5000.8263219999999</v>
      </c>
      <c r="D36" s="78" t="e">
        <v>#REF!</v>
      </c>
      <c r="E36" s="78">
        <v>0</v>
      </c>
      <c r="F36" s="78">
        <v>5000.8263219999999</v>
      </c>
      <c r="G36" s="78">
        <v>2230.5713329999999</v>
      </c>
      <c r="H36" s="83">
        <v>0.44604055197580206</v>
      </c>
      <c r="I36" s="78">
        <v>2770.254989</v>
      </c>
      <c r="J36" s="78">
        <v>1183.7333329999999</v>
      </c>
      <c r="K36" s="83">
        <v>0.23670754726922508</v>
      </c>
      <c r="L36" s="120">
        <v>0.14000000000000001</v>
      </c>
      <c r="M36" s="120" t="s">
        <v>84</v>
      </c>
      <c r="N36" s="339">
        <v>1.6907681947801789</v>
      </c>
      <c r="O36" s="81">
        <v>1046.838</v>
      </c>
      <c r="P36" s="78">
        <v>0</v>
      </c>
      <c r="Q36" s="610">
        <v>0</v>
      </c>
      <c r="R36" s="383">
        <v>0</v>
      </c>
      <c r="S36" s="85" t="s">
        <v>84</v>
      </c>
      <c r="T36" s="1003" t="e">
        <v>#DIV/0!</v>
      </c>
      <c r="U36" s="304" t="e">
        <v>#REF!</v>
      </c>
    </row>
    <row r="37" spans="1:21" s="115" customFormat="1" ht="43.5" x14ac:dyDescent="0.3">
      <c r="A37" s="351" t="s">
        <v>365</v>
      </c>
      <c r="B37" s="78">
        <v>11620.268284</v>
      </c>
      <c r="C37" s="78">
        <v>11620.268284</v>
      </c>
      <c r="D37" s="78" t="e">
        <v>#REF!</v>
      </c>
      <c r="E37" s="78">
        <v>0</v>
      </c>
      <c r="F37" s="78">
        <v>11620.268284</v>
      </c>
      <c r="G37" s="78">
        <v>8920.2682839999998</v>
      </c>
      <c r="H37" s="83">
        <v>0.7676473611441792</v>
      </c>
      <c r="I37" s="78">
        <v>2700</v>
      </c>
      <c r="J37" s="78">
        <v>0</v>
      </c>
      <c r="K37" s="83">
        <v>0</v>
      </c>
      <c r="L37" s="80">
        <v>0.14000000000000001</v>
      </c>
      <c r="M37" s="84" t="s">
        <v>86</v>
      </c>
      <c r="N37" s="638">
        <v>0</v>
      </c>
      <c r="O37" s="81">
        <v>8920.2682839999998</v>
      </c>
      <c r="P37" s="78">
        <v>0</v>
      </c>
      <c r="Q37" s="610">
        <v>0</v>
      </c>
      <c r="R37" s="383">
        <v>0</v>
      </c>
      <c r="S37" s="84" t="s">
        <v>84</v>
      </c>
      <c r="T37" s="914" t="e">
        <v>#DIV/0!</v>
      </c>
      <c r="U37" s="304" t="e">
        <v>#REF!</v>
      </c>
    </row>
    <row r="38" spans="1:21" s="115" customFormat="1" ht="21.75" x14ac:dyDescent="0.3">
      <c r="A38" s="351" t="s">
        <v>488</v>
      </c>
      <c r="B38" s="78">
        <v>3542.9</v>
      </c>
      <c r="C38" s="78">
        <v>3542.9</v>
      </c>
      <c r="D38" s="78" t="e">
        <v>#REF!</v>
      </c>
      <c r="E38" s="78">
        <v>0</v>
      </c>
      <c r="F38" s="78">
        <v>3542.9</v>
      </c>
      <c r="G38" s="78">
        <v>0</v>
      </c>
      <c r="H38" s="83">
        <v>0</v>
      </c>
      <c r="I38" s="78">
        <v>3542.9</v>
      </c>
      <c r="J38" s="78">
        <v>0</v>
      </c>
      <c r="K38" s="83">
        <v>0</v>
      </c>
      <c r="L38" s="1118" t="s">
        <v>64</v>
      </c>
      <c r="M38" s="1118" t="s">
        <v>347</v>
      </c>
      <c r="N38" s="1118"/>
      <c r="O38" s="81">
        <v>0</v>
      </c>
      <c r="P38" s="78">
        <v>0</v>
      </c>
      <c r="Q38" s="610">
        <v>0</v>
      </c>
      <c r="R38" s="1119" t="s">
        <v>64</v>
      </c>
      <c r="S38" s="1120">
        <v>2.8627749123745497E-2</v>
      </c>
      <c r="T38" s="1120">
        <v>2.8627749123745497E-2</v>
      </c>
      <c r="U38" s="304">
        <v>0</v>
      </c>
    </row>
    <row r="39" spans="1:21" s="116" customFormat="1" ht="24.75" x14ac:dyDescent="0.35">
      <c r="A39" s="353" t="s">
        <v>58</v>
      </c>
      <c r="B39" s="354">
        <v>33861.595491</v>
      </c>
      <c r="C39" s="355">
        <v>33861.595491</v>
      </c>
      <c r="D39" s="356" t="e">
        <v>#REF!</v>
      </c>
      <c r="E39" s="356">
        <v>0</v>
      </c>
      <c r="F39" s="355">
        <v>33861.595491</v>
      </c>
      <c r="G39" s="355">
        <v>14832.369037</v>
      </c>
      <c r="H39" s="358">
        <v>0.43802924292041301</v>
      </c>
      <c r="I39" s="355">
        <v>19029.226454</v>
      </c>
      <c r="J39" s="355">
        <v>3622.1442770000003</v>
      </c>
      <c r="K39" s="359">
        <v>0.10696909653777897</v>
      </c>
      <c r="L39" s="359">
        <v>0.14000000000000001</v>
      </c>
      <c r="M39" s="352" t="s">
        <v>29</v>
      </c>
      <c r="N39" s="641">
        <v>0.76406497526984973</v>
      </c>
      <c r="O39" s="384">
        <v>11210.224760000001</v>
      </c>
      <c r="P39" s="356">
        <v>0</v>
      </c>
      <c r="Q39" s="368">
        <v>0</v>
      </c>
      <c r="R39" s="359">
        <v>0</v>
      </c>
      <c r="S39" s="84" t="s">
        <v>84</v>
      </c>
      <c r="T39" s="914" t="e">
        <v>#DIV/0!</v>
      </c>
      <c r="U39" s="396" t="e">
        <v>#REF!</v>
      </c>
    </row>
    <row r="40" spans="1:21" ht="15" customHeight="1" x14ac:dyDescent="0.25">
      <c r="A40" s="1122" t="s">
        <v>516</v>
      </c>
      <c r="B40" s="1122"/>
      <c r="C40" s="1122"/>
      <c r="D40" s="1122"/>
      <c r="E40" s="1122"/>
      <c r="F40" s="1122"/>
      <c r="G40" s="1122"/>
      <c r="H40" s="1122"/>
      <c r="I40" s="1122"/>
      <c r="J40" s="1122"/>
      <c r="K40" s="1122"/>
      <c r="L40" s="1122"/>
      <c r="M40" s="1122"/>
      <c r="N40" s="1122"/>
      <c r="O40" s="1122"/>
      <c r="P40" s="1122"/>
      <c r="Q40" s="1122"/>
      <c r="R40" s="309"/>
      <c r="S40" s="309"/>
      <c r="T40" s="309"/>
    </row>
    <row r="41" spans="1:21" ht="27" customHeight="1" x14ac:dyDescent="0.35">
      <c r="A41" s="301" t="s">
        <v>354</v>
      </c>
      <c r="B41" s="77"/>
      <c r="C41" s="77"/>
      <c r="D41" s="77"/>
      <c r="E41" s="77"/>
      <c r="F41" s="302"/>
      <c r="G41" s="77"/>
      <c r="H41" s="219"/>
      <c r="I41" s="219"/>
      <c r="J41" s="77"/>
      <c r="K41" s="77"/>
      <c r="L41" s="77"/>
      <c r="M41" s="77"/>
      <c r="N41" s="77"/>
      <c r="O41" s="77"/>
      <c r="P41" s="77"/>
      <c r="Q41" s="77"/>
      <c r="R41" s="77"/>
      <c r="S41" s="77"/>
      <c r="T41" s="77"/>
      <c r="U41" s="77"/>
    </row>
    <row r="42" spans="1:21" ht="25.5" customHeight="1" x14ac:dyDescent="0.25">
      <c r="A42" s="1132" t="s">
        <v>258</v>
      </c>
      <c r="B42" s="1133"/>
      <c r="C42" s="1133"/>
      <c r="D42" s="1133"/>
      <c r="E42" s="1133"/>
      <c r="F42" s="1133"/>
      <c r="G42" s="1133"/>
      <c r="H42" s="1133"/>
      <c r="I42" s="1133"/>
      <c r="J42" s="1133"/>
      <c r="K42" s="1133"/>
      <c r="L42" s="1133"/>
      <c r="M42" s="1133"/>
      <c r="N42" s="1133"/>
      <c r="O42" s="1133"/>
      <c r="P42" s="1133"/>
      <c r="Q42" s="1133"/>
      <c r="R42" s="1133"/>
      <c r="S42" s="1133"/>
      <c r="T42" s="1133"/>
      <c r="U42" s="1134"/>
    </row>
    <row r="43" spans="1:21" ht="42.75" customHeight="1" x14ac:dyDescent="0.25">
      <c r="A43" s="366" t="s">
        <v>61</v>
      </c>
      <c r="B43" s="366" t="s">
        <v>92</v>
      </c>
      <c r="C43" s="366" t="s">
        <v>152</v>
      </c>
      <c r="D43" s="366" t="s">
        <v>489</v>
      </c>
      <c r="E43" s="366" t="s">
        <v>484</v>
      </c>
      <c r="F43" s="366" t="s">
        <v>483</v>
      </c>
      <c r="G43" s="366" t="s">
        <v>24</v>
      </c>
      <c r="H43" s="366" t="s">
        <v>326</v>
      </c>
      <c r="I43" s="366" t="s">
        <v>39</v>
      </c>
      <c r="J43" s="366" t="s">
        <v>25</v>
      </c>
      <c r="K43" s="366" t="s">
        <v>195</v>
      </c>
      <c r="L43" s="367" t="s">
        <v>352</v>
      </c>
      <c r="M43" s="1114" t="s">
        <v>158</v>
      </c>
      <c r="N43" s="1114"/>
      <c r="O43" s="366" t="s">
        <v>157</v>
      </c>
      <c r="P43" s="366" t="s">
        <v>77</v>
      </c>
      <c r="Q43" s="366" t="s">
        <v>196</v>
      </c>
      <c r="R43" s="366" t="s">
        <v>159</v>
      </c>
      <c r="S43" s="1114" t="s">
        <v>160</v>
      </c>
      <c r="T43" s="1114"/>
      <c r="U43" s="366" t="s">
        <v>28</v>
      </c>
    </row>
    <row r="44" spans="1:21" s="115" customFormat="1" ht="28.5" customHeight="1" x14ac:dyDescent="0.3">
      <c r="A44" s="351" t="s">
        <v>59</v>
      </c>
      <c r="B44" s="78">
        <v>451</v>
      </c>
      <c r="C44" s="78">
        <v>451</v>
      </c>
      <c r="D44" s="78" t="e">
        <v>#REF!</v>
      </c>
      <c r="E44" s="78">
        <v>0</v>
      </c>
      <c r="F44" s="78">
        <v>451</v>
      </c>
      <c r="G44" s="78">
        <v>115.103167</v>
      </c>
      <c r="H44" s="83">
        <v>0.25521766518847006</v>
      </c>
      <c r="I44" s="78">
        <v>335.89683300000002</v>
      </c>
      <c r="J44" s="78">
        <v>94.999357000000003</v>
      </c>
      <c r="K44" s="83">
        <v>0.21064158980044348</v>
      </c>
      <c r="L44" s="1118" t="s">
        <v>64</v>
      </c>
      <c r="M44" s="1118"/>
      <c r="N44" s="1118"/>
      <c r="O44" s="78">
        <v>20.103809999999996</v>
      </c>
      <c r="P44" s="385">
        <v>0</v>
      </c>
      <c r="Q44" s="610">
        <v>0</v>
      </c>
      <c r="R44" s="1118" t="s">
        <v>64</v>
      </c>
      <c r="S44" s="1118"/>
      <c r="T44" s="1118"/>
      <c r="U44" s="304">
        <v>0</v>
      </c>
    </row>
    <row r="45" spans="1:21" s="115" customFormat="1" ht="43.5" x14ac:dyDescent="0.3">
      <c r="A45" s="351" t="s">
        <v>301</v>
      </c>
      <c r="B45" s="78">
        <v>32864.694453999997</v>
      </c>
      <c r="C45" s="78">
        <v>32864.694453999997</v>
      </c>
      <c r="D45" s="78" t="e">
        <v>#REF!</v>
      </c>
      <c r="E45" s="78">
        <v>0</v>
      </c>
      <c r="F45" s="78">
        <v>32864.694453999997</v>
      </c>
      <c r="G45" s="78">
        <v>26945.613731509995</v>
      </c>
      <c r="H45" s="83">
        <v>0.81989545861213431</v>
      </c>
      <c r="I45" s="78">
        <v>5919.0807224900018</v>
      </c>
      <c r="J45" s="78">
        <v>23731.092661510003</v>
      </c>
      <c r="K45" s="83">
        <v>0.72208468862310282</v>
      </c>
      <c r="L45" s="1118" t="s">
        <v>64</v>
      </c>
      <c r="M45" s="1118" t="s">
        <v>64</v>
      </c>
      <c r="N45" s="1118" t="s">
        <v>64</v>
      </c>
      <c r="O45" s="78">
        <v>3214.5210699999916</v>
      </c>
      <c r="P45" s="385">
        <v>96.748788640000001</v>
      </c>
      <c r="Q45" s="610">
        <v>2.9438517609046144E-3</v>
      </c>
      <c r="R45" s="1128" t="s">
        <v>64</v>
      </c>
      <c r="S45" s="1128"/>
      <c r="T45" s="1128"/>
      <c r="U45" s="304" t="e">
        <v>#REF!</v>
      </c>
    </row>
    <row r="46" spans="1:21" s="115" customFormat="1" ht="40.5" customHeight="1" x14ac:dyDescent="0.3">
      <c r="A46" s="351" t="s">
        <v>257</v>
      </c>
      <c r="B46" s="78">
        <v>52469.541624000005</v>
      </c>
      <c r="C46" s="78">
        <v>52469.541624000005</v>
      </c>
      <c r="D46" s="78" t="e">
        <v>#REF!</v>
      </c>
      <c r="E46" s="78">
        <v>0</v>
      </c>
      <c r="F46" s="78">
        <v>52469.541624000005</v>
      </c>
      <c r="G46" s="78">
        <v>50826.780503000002</v>
      </c>
      <c r="H46" s="83">
        <v>0.96869114785160249</v>
      </c>
      <c r="I46" s="78">
        <v>1642.7611210000032</v>
      </c>
      <c r="J46" s="78">
        <v>2647.219137</v>
      </c>
      <c r="K46" s="83">
        <v>5.0452492151925717E-2</v>
      </c>
      <c r="L46" s="1118" t="s">
        <v>64</v>
      </c>
      <c r="M46" s="1118" t="s">
        <v>64</v>
      </c>
      <c r="N46" s="1118" t="s">
        <v>64</v>
      </c>
      <c r="O46" s="78">
        <v>48179.561366000002</v>
      </c>
      <c r="P46" s="385">
        <v>2021.9672519999999</v>
      </c>
      <c r="Q46" s="610">
        <v>3.8536018982013275E-2</v>
      </c>
      <c r="R46" s="1129" t="s">
        <v>64</v>
      </c>
      <c r="S46" s="1130"/>
      <c r="T46" s="1131"/>
      <c r="U46" s="304" t="e">
        <v>#REF!</v>
      </c>
    </row>
    <row r="47" spans="1:21" s="116" customFormat="1" ht="24.75" x14ac:dyDescent="0.35">
      <c r="A47" s="353" t="s">
        <v>58</v>
      </c>
      <c r="B47" s="354">
        <v>85785.236078000002</v>
      </c>
      <c r="C47" s="355">
        <v>85785.236078000002</v>
      </c>
      <c r="D47" s="356" t="e">
        <v>#REF!</v>
      </c>
      <c r="E47" s="356">
        <v>0</v>
      </c>
      <c r="F47" s="355">
        <v>85785.236078000002</v>
      </c>
      <c r="G47" s="355">
        <v>77887.497401510002</v>
      </c>
      <c r="H47" s="358">
        <v>0.90793592187227878</v>
      </c>
      <c r="I47" s="355">
        <v>7897.7386764900002</v>
      </c>
      <c r="J47" s="355">
        <v>26473.311155510004</v>
      </c>
      <c r="K47" s="359">
        <v>0.3085998519773171</v>
      </c>
      <c r="L47" s="1117" t="s">
        <v>64</v>
      </c>
      <c r="M47" s="1117"/>
      <c r="N47" s="1117"/>
      <c r="O47" s="355">
        <v>51414.18624599999</v>
      </c>
      <c r="P47" s="386">
        <v>2118.7160406399998</v>
      </c>
      <c r="Q47" s="368">
        <v>2.4697910007656362E-2</v>
      </c>
      <c r="R47" s="1117" t="s">
        <v>64</v>
      </c>
      <c r="S47" s="1117"/>
      <c r="T47" s="1117"/>
      <c r="U47" s="396" t="e">
        <v>#REF!</v>
      </c>
    </row>
    <row r="48" spans="1:21" ht="21" customHeight="1" x14ac:dyDescent="0.25">
      <c r="A48" s="1122" t="s">
        <v>516</v>
      </c>
      <c r="B48" s="1122"/>
      <c r="C48" s="1122"/>
      <c r="D48" s="1122"/>
      <c r="E48" s="1122"/>
      <c r="F48" s="1122"/>
      <c r="G48" s="1122"/>
      <c r="H48" s="1122"/>
      <c r="I48" s="1122"/>
      <c r="J48" s="1122"/>
      <c r="K48" s="1122"/>
      <c r="L48" s="1122"/>
      <c r="M48" s="1122"/>
      <c r="N48" s="1122"/>
      <c r="O48" s="1122"/>
      <c r="P48" s="1122"/>
      <c r="Q48" s="1122"/>
      <c r="R48" s="300"/>
      <c r="S48" s="300"/>
      <c r="T48" s="300"/>
    </row>
    <row r="49" spans="1:21" ht="18" customHeight="1" x14ac:dyDescent="0.35">
      <c r="B49" s="88"/>
      <c r="C49" s="88"/>
      <c r="D49" s="88"/>
      <c r="E49" s="88"/>
      <c r="F49" s="303"/>
      <c r="G49" s="88"/>
      <c r="H49" s="220"/>
      <c r="I49" s="220"/>
      <c r="J49" s="88"/>
      <c r="K49" s="88"/>
      <c r="L49" s="88"/>
      <c r="M49" s="88"/>
      <c r="N49" s="88"/>
      <c r="O49" s="88"/>
      <c r="P49" s="88"/>
      <c r="Q49" s="88"/>
      <c r="R49" s="88"/>
      <c r="S49" s="88"/>
      <c r="T49" s="88"/>
      <c r="U49" s="88"/>
    </row>
    <row r="50" spans="1:21" ht="17.25" x14ac:dyDescent="0.35">
      <c r="A50" s="330" t="s">
        <v>354</v>
      </c>
      <c r="B50" s="88"/>
      <c r="C50" s="88"/>
      <c r="D50" s="88"/>
      <c r="E50" s="88"/>
      <c r="F50" s="88"/>
      <c r="G50" s="53"/>
      <c r="H50" s="220"/>
      <c r="I50" s="220"/>
      <c r="J50" s="53"/>
      <c r="K50" s="53"/>
      <c r="L50" s="53"/>
      <c r="M50" s="53"/>
      <c r="N50" s="53"/>
      <c r="O50" s="53"/>
      <c r="P50" s="53"/>
      <c r="Q50" s="53"/>
      <c r="R50" s="53"/>
      <c r="S50" s="53"/>
      <c r="T50" s="53"/>
      <c r="U50" s="53"/>
    </row>
    <row r="51" spans="1:21" ht="25.5" customHeight="1" x14ac:dyDescent="0.25">
      <c r="A51" s="1132" t="s">
        <v>339</v>
      </c>
      <c r="B51" s="1133"/>
      <c r="C51" s="1133"/>
      <c r="D51" s="1133"/>
      <c r="E51" s="1133"/>
      <c r="F51" s="1133"/>
      <c r="G51" s="1133"/>
      <c r="H51" s="1133"/>
      <c r="I51" s="1133"/>
      <c r="J51" s="1133"/>
      <c r="K51" s="1133"/>
      <c r="L51" s="1133"/>
      <c r="M51" s="1133"/>
      <c r="N51" s="1133"/>
      <c r="O51" s="1133"/>
      <c r="P51" s="1133"/>
      <c r="Q51" s="1133"/>
      <c r="R51" s="1133"/>
      <c r="S51" s="1133"/>
      <c r="T51" s="1133"/>
      <c r="U51" s="1134"/>
    </row>
    <row r="52" spans="1:21" ht="28.5" customHeight="1" x14ac:dyDescent="0.25">
      <c r="A52" s="366" t="s">
        <v>61</v>
      </c>
      <c r="B52" s="366" t="s">
        <v>92</v>
      </c>
      <c r="C52" s="366" t="s">
        <v>152</v>
      </c>
      <c r="D52" s="366" t="s">
        <v>489</v>
      </c>
      <c r="E52" s="366" t="s">
        <v>484</v>
      </c>
      <c r="F52" s="366" t="s">
        <v>483</v>
      </c>
      <c r="G52" s="366" t="s">
        <v>24</v>
      </c>
      <c r="H52" s="366" t="s">
        <v>326</v>
      </c>
      <c r="I52" s="366" t="s">
        <v>39</v>
      </c>
      <c r="J52" s="366" t="s">
        <v>25</v>
      </c>
      <c r="K52" s="366" t="s">
        <v>195</v>
      </c>
      <c r="L52" s="367" t="s">
        <v>352</v>
      </c>
      <c r="M52" s="1114" t="s">
        <v>158</v>
      </c>
      <c r="N52" s="1114"/>
      <c r="O52" s="366" t="s">
        <v>157</v>
      </c>
      <c r="P52" s="366" t="s">
        <v>77</v>
      </c>
      <c r="Q52" s="366" t="s">
        <v>196</v>
      </c>
      <c r="R52" s="367" t="s">
        <v>159</v>
      </c>
      <c r="S52" s="1114" t="s">
        <v>160</v>
      </c>
      <c r="T52" s="1114"/>
      <c r="U52" s="366" t="s">
        <v>28</v>
      </c>
    </row>
    <row r="53" spans="1:21" s="114" customFormat="1" ht="84" customHeight="1" x14ac:dyDescent="0.25">
      <c r="A53" s="351" t="s">
        <v>348</v>
      </c>
      <c r="B53" s="310">
        <v>8905.6</v>
      </c>
      <c r="C53" s="310">
        <v>8905.6</v>
      </c>
      <c r="D53" s="341" t="e">
        <v>#REF!</v>
      </c>
      <c r="E53" s="341">
        <v>0</v>
      </c>
      <c r="F53" s="78">
        <v>8905.6</v>
      </c>
      <c r="G53" s="78">
        <v>0</v>
      </c>
      <c r="H53" s="83">
        <v>0</v>
      </c>
      <c r="I53" s="311">
        <v>8905.6</v>
      </c>
      <c r="J53" s="78">
        <v>0</v>
      </c>
      <c r="K53" s="83">
        <v>0</v>
      </c>
      <c r="L53" s="1121" t="s">
        <v>64</v>
      </c>
      <c r="M53" s="1121"/>
      <c r="N53" s="1121"/>
      <c r="O53" s="78">
        <v>0</v>
      </c>
      <c r="P53" s="78">
        <v>0</v>
      </c>
      <c r="Q53" s="83">
        <v>0</v>
      </c>
      <c r="R53" s="1121" t="s">
        <v>64</v>
      </c>
      <c r="S53" s="1121"/>
      <c r="T53" s="1121"/>
      <c r="U53" s="304" t="e">
        <v>#REF!</v>
      </c>
    </row>
    <row r="54" spans="1:21" s="114" customFormat="1" ht="60" customHeight="1" x14ac:dyDescent="0.25">
      <c r="A54" s="351" t="s">
        <v>37</v>
      </c>
      <c r="B54" s="310">
        <v>9067</v>
      </c>
      <c r="C54" s="310">
        <v>9067</v>
      </c>
      <c r="D54" s="310" t="e">
        <v>#REF!</v>
      </c>
      <c r="E54" s="310">
        <v>9067</v>
      </c>
      <c r="F54" s="78">
        <v>0</v>
      </c>
      <c r="G54" s="78">
        <v>0</v>
      </c>
      <c r="H54" s="83">
        <v>0</v>
      </c>
      <c r="I54" s="311">
        <v>0</v>
      </c>
      <c r="J54" s="78">
        <v>0</v>
      </c>
      <c r="K54" s="83">
        <v>0</v>
      </c>
      <c r="L54" s="1121" t="s">
        <v>64</v>
      </c>
      <c r="M54" s="1121"/>
      <c r="N54" s="1121"/>
      <c r="O54" s="78">
        <v>0</v>
      </c>
      <c r="P54" s="78">
        <v>0</v>
      </c>
      <c r="Q54" s="83">
        <v>0</v>
      </c>
      <c r="R54" s="1121" t="s">
        <v>64</v>
      </c>
      <c r="S54" s="1121"/>
      <c r="T54" s="1121"/>
      <c r="U54" s="304" t="e">
        <v>#REF!</v>
      </c>
    </row>
    <row r="55" spans="1:21" ht="24.75" x14ac:dyDescent="0.25">
      <c r="A55" s="353" t="s">
        <v>58</v>
      </c>
      <c r="B55" s="354">
        <v>17972.599999999999</v>
      </c>
      <c r="C55" s="355">
        <v>17972.599999999999</v>
      </c>
      <c r="D55" s="355" t="e">
        <v>#REF!</v>
      </c>
      <c r="E55" s="355">
        <v>9067</v>
      </c>
      <c r="F55" s="356">
        <v>8905.5999999999985</v>
      </c>
      <c r="G55" s="357">
        <v>0</v>
      </c>
      <c r="H55" s="358">
        <v>0</v>
      </c>
      <c r="I55" s="357">
        <v>8905.6</v>
      </c>
      <c r="J55" s="357">
        <v>0</v>
      </c>
      <c r="K55" s="359">
        <v>0</v>
      </c>
      <c r="L55" s="1117" t="s">
        <v>64</v>
      </c>
      <c r="M55" s="1117"/>
      <c r="N55" s="1117"/>
      <c r="O55" s="357">
        <v>0</v>
      </c>
      <c r="P55" s="356">
        <v>0</v>
      </c>
      <c r="Q55" s="359">
        <v>0</v>
      </c>
      <c r="R55" s="1117" t="s">
        <v>64</v>
      </c>
      <c r="S55" s="1117"/>
      <c r="T55" s="1117"/>
      <c r="U55" s="396" t="e">
        <v>#REF!</v>
      </c>
    </row>
    <row r="56" spans="1:21" ht="17.25" x14ac:dyDescent="0.35">
      <c r="A56" s="77" t="s">
        <v>516</v>
      </c>
      <c r="B56" s="77"/>
      <c r="C56" s="77"/>
      <c r="D56" s="77"/>
      <c r="E56" s="77"/>
      <c r="F56" s="77"/>
      <c r="G56" s="77"/>
      <c r="H56" s="219"/>
      <c r="I56" s="219"/>
      <c r="J56" s="77"/>
      <c r="K56" s="77"/>
      <c r="L56" s="77"/>
      <c r="M56" s="77"/>
      <c r="N56" s="77"/>
      <c r="O56" s="77"/>
      <c r="P56" s="77"/>
      <c r="Q56" s="77"/>
      <c r="R56" s="77"/>
      <c r="S56" s="77"/>
      <c r="T56" s="77"/>
      <c r="U56" s="77"/>
    </row>
    <row r="57" spans="1:21" ht="24.75" hidden="1" customHeight="1" x14ac:dyDescent="0.35">
      <c r="A57" s="77"/>
      <c r="B57" s="77"/>
      <c r="C57" s="77"/>
      <c r="D57" s="77"/>
      <c r="E57" s="77"/>
      <c r="F57" s="77"/>
      <c r="G57" s="77"/>
      <c r="H57" s="219"/>
      <c r="I57" s="219"/>
      <c r="J57" s="229"/>
      <c r="K57" s="77"/>
      <c r="L57" s="77"/>
      <c r="M57" s="77"/>
      <c r="N57" s="77"/>
      <c r="O57" s="77"/>
      <c r="P57" s="77"/>
      <c r="Q57" s="77"/>
      <c r="R57" s="77"/>
      <c r="S57" s="77"/>
      <c r="T57" s="77"/>
      <c r="U57" s="77"/>
    </row>
    <row r="58" spans="1:21" ht="25.5" hidden="1" customHeight="1" x14ac:dyDescent="0.35">
      <c r="A58" s="77"/>
      <c r="B58" s="77"/>
      <c r="C58" s="77"/>
      <c r="D58" s="77"/>
      <c r="E58" s="77"/>
      <c r="F58" s="77"/>
      <c r="G58" s="77"/>
      <c r="H58" s="219"/>
      <c r="I58" s="219"/>
      <c r="J58" s="77"/>
      <c r="K58" s="77"/>
      <c r="L58" s="77"/>
      <c r="M58" s="77"/>
      <c r="N58" s="77"/>
      <c r="O58" s="77"/>
      <c r="P58" s="77"/>
      <c r="Q58" s="77"/>
      <c r="R58" s="77"/>
      <c r="S58" s="77"/>
      <c r="T58" s="77"/>
      <c r="U58" s="77"/>
    </row>
    <row r="59" spans="1:21" ht="18" hidden="1" customHeight="1" x14ac:dyDescent="0.25">
      <c r="A59" s="45" t="s">
        <v>94</v>
      </c>
      <c r="B59" s="46">
        <v>1508956.5632849999</v>
      </c>
      <c r="C59" s="46">
        <v>1508956.5632849999</v>
      </c>
      <c r="D59" s="46" t="e">
        <v>#REF!</v>
      </c>
      <c r="E59" s="46">
        <v>334067</v>
      </c>
      <c r="F59" s="46">
        <v>1174889.5632849999</v>
      </c>
      <c r="G59" s="46">
        <v>650076.63616189</v>
      </c>
      <c r="H59" s="46"/>
      <c r="I59" s="46">
        <v>524812.92712310993</v>
      </c>
      <c r="J59" s="46">
        <v>236999.10481242</v>
      </c>
      <c r="K59" s="46"/>
      <c r="L59" s="46"/>
      <c r="M59" s="46"/>
      <c r="N59" s="46"/>
      <c r="O59" s="46">
        <v>0</v>
      </c>
      <c r="P59" s="46">
        <v>2568.5429996399998</v>
      </c>
      <c r="R59" s="46"/>
      <c r="S59" s="46"/>
      <c r="T59" s="46"/>
    </row>
    <row r="60" spans="1:21" s="482" customFormat="1" ht="21" hidden="1" customHeight="1" x14ac:dyDescent="0.25">
      <c r="A60" s="484" t="s">
        <v>255</v>
      </c>
      <c r="B60" s="485">
        <v>1508956.326322</v>
      </c>
      <c r="C60" s="485">
        <v>1508956.326322</v>
      </c>
      <c r="D60" s="485" t="e">
        <v>#REF!</v>
      </c>
      <c r="E60" s="485">
        <v>334067</v>
      </c>
      <c r="F60" s="485">
        <v>1174889.326322</v>
      </c>
      <c r="G60" s="486">
        <v>650076.63616188988</v>
      </c>
      <c r="H60" s="487"/>
      <c r="I60" s="485">
        <v>524812.69016011013</v>
      </c>
      <c r="J60" s="485">
        <v>236999.10481242006</v>
      </c>
      <c r="K60" s="488"/>
      <c r="L60" s="489"/>
      <c r="M60" s="484"/>
      <c r="N60" s="484"/>
      <c r="O60" s="485"/>
      <c r="P60" s="485">
        <v>2568.5429996399998</v>
      </c>
      <c r="Q60" s="485"/>
      <c r="R60" s="490"/>
      <c r="S60" s="491"/>
      <c r="T60" s="491"/>
      <c r="U60" s="485"/>
    </row>
    <row r="61" spans="1:21" ht="15" hidden="1" customHeight="1" x14ac:dyDescent="0.25">
      <c r="A61" s="266" t="s">
        <v>48</v>
      </c>
      <c r="B61" s="256">
        <v>0.23696299991570413</v>
      </c>
      <c r="C61" s="256">
        <v>0.23696299991570413</v>
      </c>
      <c r="D61" s="256" t="e">
        <v>#REF!</v>
      </c>
      <c r="E61" s="256">
        <v>0</v>
      </c>
      <c r="F61" s="256">
        <v>0.23696299991570413</v>
      </c>
      <c r="G61" s="483">
        <v>0</v>
      </c>
      <c r="H61" s="257"/>
      <c r="I61" s="256">
        <v>0.23696299979928881</v>
      </c>
      <c r="J61" s="267">
        <v>0</v>
      </c>
      <c r="K61" s="267"/>
      <c r="L61" s="256"/>
      <c r="M61" s="256"/>
      <c r="N61" s="256"/>
      <c r="O61" s="256"/>
      <c r="P61" s="267">
        <v>0</v>
      </c>
      <c r="Q61" s="268"/>
      <c r="R61" s="225"/>
      <c r="S61" s="225"/>
      <c r="T61" s="225"/>
      <c r="U61" s="268"/>
    </row>
    <row r="62" spans="1:21" ht="64.5" hidden="1" customHeight="1" x14ac:dyDescent="0.25">
      <c r="A62" s="55"/>
      <c r="B62" s="56"/>
      <c r="C62" s="56"/>
      <c r="D62" s="56"/>
      <c r="E62" s="56"/>
      <c r="F62" s="56"/>
      <c r="G62" s="56"/>
      <c r="H62" s="222"/>
      <c r="I62" s="222"/>
      <c r="J62" s="56"/>
      <c r="K62" s="59"/>
      <c r="L62" s="60"/>
      <c r="M62" s="57"/>
      <c r="N62" s="57"/>
      <c r="O62" s="56"/>
      <c r="P62" s="707"/>
      <c r="Q62" s="61"/>
      <c r="R62" s="57"/>
      <c r="S62" s="57"/>
      <c r="T62" s="57"/>
      <c r="U62" s="61"/>
    </row>
    <row r="63" spans="1:21" ht="64.5" customHeight="1" x14ac:dyDescent="0.25">
      <c r="A63" s="58"/>
      <c r="B63" s="62"/>
      <c r="C63" s="62"/>
      <c r="D63" s="62"/>
      <c r="E63" s="62"/>
      <c r="F63" s="46"/>
      <c r="G63" s="46"/>
      <c r="H63" s="338"/>
      <c r="I63" s="62"/>
      <c r="J63" s="62"/>
      <c r="K63" s="63"/>
      <c r="L63" s="87"/>
      <c r="M63" s="87"/>
      <c r="N63" s="87"/>
      <c r="O63" s="62"/>
      <c r="P63" s="62"/>
      <c r="Q63" s="61"/>
      <c r="R63" s="87"/>
      <c r="S63" s="87"/>
      <c r="T63" s="87"/>
      <c r="U63" s="61"/>
    </row>
    <row r="64" spans="1:21" ht="64.5" customHeight="1" x14ac:dyDescent="0.3">
      <c r="B64" s="48"/>
      <c r="G64" s="123"/>
      <c r="L64" s="47"/>
    </row>
    <row r="65" spans="1:21" ht="64.5" customHeight="1" x14ac:dyDescent="0.3">
      <c r="B65" s="49"/>
      <c r="C65" s="49"/>
      <c r="F65" s="49"/>
    </row>
    <row r="66" spans="1:21" ht="64.5" customHeight="1" x14ac:dyDescent="0.25"/>
    <row r="69" spans="1:21" ht="17.25" x14ac:dyDescent="0.35">
      <c r="A69" s="88"/>
      <c r="B69" s="88"/>
      <c r="C69" s="88"/>
      <c r="D69" s="88"/>
      <c r="E69" s="88"/>
      <c r="F69" s="88"/>
      <c r="G69" s="88"/>
      <c r="H69" s="220"/>
      <c r="I69" s="220"/>
      <c r="J69" s="88"/>
      <c r="K69" s="88"/>
      <c r="L69" s="88"/>
      <c r="M69" s="88"/>
      <c r="N69" s="88"/>
      <c r="O69" s="88"/>
      <c r="P69" s="88"/>
      <c r="Q69" s="88"/>
      <c r="R69" s="64"/>
      <c r="S69" s="65"/>
      <c r="T69" s="65"/>
      <c r="U69" s="88"/>
    </row>
    <row r="70" spans="1:21" ht="24.75" x14ac:dyDescent="0.3">
      <c r="A70" s="66"/>
      <c r="B70" s="65"/>
      <c r="C70" s="65"/>
      <c r="D70" s="66"/>
      <c r="E70" s="66"/>
      <c r="F70" s="67"/>
      <c r="G70" s="67"/>
      <c r="H70" s="221"/>
      <c r="I70" s="221"/>
      <c r="J70" s="67"/>
      <c r="K70" s="68"/>
      <c r="L70" s="68"/>
      <c r="M70" s="68"/>
      <c r="N70" s="68"/>
      <c r="O70" s="68"/>
      <c r="P70" s="68"/>
      <c r="Q70" s="69"/>
      <c r="R70" s="64"/>
      <c r="S70" s="65"/>
      <c r="T70" s="65"/>
      <c r="U70" s="69"/>
    </row>
    <row r="71" spans="1:21" ht="24.75" x14ac:dyDescent="0.3">
      <c r="A71" s="66"/>
      <c r="B71" s="65"/>
      <c r="C71" s="65"/>
      <c r="D71" s="66"/>
      <c r="E71" s="66"/>
      <c r="F71" s="70"/>
      <c r="G71" s="70"/>
      <c r="H71" s="222"/>
      <c r="I71" s="222"/>
      <c r="J71" s="70"/>
      <c r="K71" s="71"/>
      <c r="L71" s="71"/>
      <c r="M71" s="71"/>
      <c r="N71" s="71"/>
      <c r="O71" s="71"/>
      <c r="P71" s="71"/>
      <c r="Q71" s="59"/>
      <c r="R71" s="64"/>
      <c r="S71" s="65"/>
      <c r="T71" s="65"/>
      <c r="U71" s="59"/>
    </row>
    <row r="72" spans="1:21" ht="24.75" x14ac:dyDescent="0.3">
      <c r="A72" s="66"/>
      <c r="B72" s="65"/>
      <c r="C72" s="65"/>
      <c r="D72" s="66"/>
      <c r="E72" s="66"/>
      <c r="F72" s="72"/>
      <c r="G72" s="72"/>
      <c r="H72" s="224"/>
      <c r="I72" s="224"/>
      <c r="J72" s="72"/>
      <c r="K72" s="73"/>
      <c r="L72" s="73"/>
      <c r="M72" s="73"/>
      <c r="N72" s="73"/>
      <c r="O72" s="73"/>
      <c r="P72" s="73"/>
      <c r="Q72" s="61"/>
      <c r="R72" s="64"/>
      <c r="S72" s="65"/>
      <c r="T72" s="65"/>
      <c r="U72" s="61"/>
    </row>
    <row r="73" spans="1:21" ht="24.75" x14ac:dyDescent="0.3">
      <c r="A73" s="66"/>
      <c r="B73" s="65"/>
      <c r="C73" s="65"/>
      <c r="D73" s="66"/>
      <c r="E73" s="66"/>
      <c r="F73" s="67"/>
      <c r="G73" s="67"/>
      <c r="H73" s="221"/>
      <c r="I73" s="221"/>
      <c r="J73" s="67"/>
      <c r="K73" s="68"/>
      <c r="L73" s="68"/>
      <c r="M73" s="68"/>
      <c r="N73" s="68"/>
      <c r="O73" s="68"/>
      <c r="P73" s="68"/>
      <c r="Q73" s="69"/>
      <c r="R73" s="64"/>
      <c r="S73" s="65"/>
      <c r="T73" s="65"/>
      <c r="U73" s="69"/>
    </row>
    <row r="74" spans="1:21" ht="24.75" x14ac:dyDescent="0.3">
      <c r="A74" s="66"/>
      <c r="B74" s="65"/>
      <c r="C74" s="65"/>
      <c r="D74" s="66"/>
      <c r="E74" s="66"/>
      <c r="F74" s="70"/>
      <c r="G74" s="70"/>
      <c r="H74" s="222"/>
      <c r="I74" s="222"/>
      <c r="J74" s="70"/>
      <c r="K74" s="71"/>
      <c r="L74" s="71"/>
      <c r="M74" s="71"/>
      <c r="N74" s="71"/>
      <c r="O74" s="71"/>
      <c r="P74" s="71"/>
      <c r="Q74" s="59"/>
      <c r="R74" s="64"/>
      <c r="S74" s="65"/>
      <c r="T74" s="65"/>
      <c r="U74" s="59"/>
    </row>
    <row r="75" spans="1:21" ht="24.75" x14ac:dyDescent="0.3">
      <c r="A75" s="66"/>
      <c r="B75" s="65"/>
      <c r="C75" s="65"/>
      <c r="D75" s="66"/>
      <c r="E75" s="66"/>
      <c r="F75" s="70"/>
      <c r="G75" s="70"/>
      <c r="H75" s="222"/>
      <c r="I75" s="222"/>
      <c r="J75" s="70"/>
      <c r="K75" s="71"/>
      <c r="L75" s="71"/>
      <c r="M75" s="71"/>
      <c r="N75" s="71"/>
      <c r="O75" s="71"/>
      <c r="P75" s="71"/>
      <c r="Q75" s="59"/>
      <c r="R75" s="64"/>
      <c r="S75" s="65"/>
      <c r="T75" s="65"/>
      <c r="U75" s="59"/>
    </row>
    <row r="76" spans="1:21" ht="24.75" x14ac:dyDescent="0.3">
      <c r="A76" s="66"/>
      <c r="B76" s="65"/>
      <c r="C76" s="65"/>
      <c r="D76" s="66"/>
      <c r="E76" s="66"/>
      <c r="F76" s="70"/>
      <c r="G76" s="70"/>
      <c r="H76" s="222"/>
      <c r="I76" s="222"/>
      <c r="J76" s="70"/>
      <c r="K76" s="71"/>
      <c r="L76" s="71"/>
      <c r="M76" s="71"/>
      <c r="N76" s="71"/>
      <c r="O76" s="71"/>
      <c r="P76" s="71"/>
      <c r="Q76" s="59"/>
      <c r="R76" s="64"/>
      <c r="S76" s="65"/>
      <c r="T76" s="65"/>
      <c r="U76" s="59"/>
    </row>
    <row r="77" spans="1:21" ht="24.75" x14ac:dyDescent="0.3">
      <c r="A77" s="66"/>
      <c r="B77" s="65"/>
      <c r="C77" s="65"/>
      <c r="D77" s="66"/>
      <c r="E77" s="66"/>
      <c r="F77" s="70"/>
      <c r="G77" s="70"/>
      <c r="H77" s="222"/>
      <c r="I77" s="222"/>
      <c r="J77" s="70"/>
      <c r="K77" s="71"/>
      <c r="L77" s="71"/>
      <c r="M77" s="71"/>
      <c r="N77" s="71"/>
      <c r="O77" s="71"/>
      <c r="P77" s="71"/>
      <c r="Q77" s="59"/>
      <c r="R77" s="64"/>
      <c r="S77" s="65"/>
      <c r="T77" s="65"/>
      <c r="U77" s="59"/>
    </row>
    <row r="78" spans="1:21" ht="24.75" x14ac:dyDescent="0.3">
      <c r="A78" s="66"/>
      <c r="B78" s="65"/>
      <c r="C78" s="65"/>
      <c r="D78" s="66"/>
      <c r="E78" s="66"/>
      <c r="F78" s="70"/>
      <c r="G78" s="70"/>
      <c r="H78" s="222"/>
      <c r="I78" s="222"/>
      <c r="J78" s="70"/>
      <c r="K78" s="71"/>
      <c r="L78" s="71"/>
      <c r="M78" s="71"/>
      <c r="N78" s="71"/>
      <c r="O78" s="71"/>
      <c r="P78" s="71"/>
      <c r="Q78" s="59"/>
      <c r="R78" s="64"/>
      <c r="S78" s="65"/>
      <c r="T78" s="65"/>
      <c r="U78" s="59"/>
    </row>
    <row r="79" spans="1:21" ht="24.75" x14ac:dyDescent="0.3">
      <c r="A79" s="66"/>
      <c r="B79" s="65"/>
      <c r="C79" s="65"/>
      <c r="D79" s="66"/>
      <c r="E79" s="66"/>
      <c r="F79" s="72"/>
      <c r="G79" s="72"/>
      <c r="H79" s="224"/>
      <c r="I79" s="224"/>
      <c r="J79" s="72"/>
      <c r="K79" s="73"/>
      <c r="L79" s="73"/>
      <c r="M79" s="73"/>
      <c r="N79" s="73"/>
      <c r="O79" s="73"/>
      <c r="P79" s="73"/>
      <c r="Q79" s="61"/>
      <c r="R79" s="64"/>
      <c r="S79" s="65"/>
      <c r="T79" s="65"/>
      <c r="U79" s="61"/>
    </row>
    <row r="80" spans="1:21" ht="24.75" x14ac:dyDescent="0.3">
      <c r="A80" s="66"/>
      <c r="B80" s="65"/>
      <c r="C80" s="65"/>
      <c r="D80" s="66"/>
      <c r="E80" s="66"/>
      <c r="F80" s="70"/>
      <c r="G80" s="70"/>
      <c r="H80" s="222"/>
      <c r="I80" s="222"/>
      <c r="J80" s="70"/>
      <c r="K80" s="71"/>
      <c r="L80" s="71"/>
      <c r="M80" s="71"/>
      <c r="N80" s="71"/>
      <c r="O80" s="71"/>
      <c r="P80" s="71"/>
      <c r="Q80" s="59"/>
      <c r="R80" s="64"/>
      <c r="S80" s="65"/>
      <c r="T80" s="65"/>
      <c r="U80" s="59"/>
    </row>
    <row r="81" spans="1:21" ht="24.75" x14ac:dyDescent="0.3">
      <c r="A81" s="66"/>
      <c r="B81" s="65"/>
      <c r="C81" s="65"/>
      <c r="D81" s="66"/>
      <c r="E81" s="66"/>
      <c r="F81" s="70"/>
      <c r="G81" s="70"/>
      <c r="H81" s="222"/>
      <c r="I81" s="222"/>
      <c r="J81" s="70"/>
      <c r="K81" s="71"/>
      <c r="L81" s="71"/>
      <c r="M81" s="71"/>
      <c r="N81" s="71"/>
      <c r="O81" s="71"/>
      <c r="P81" s="71"/>
      <c r="Q81" s="59"/>
      <c r="R81" s="64"/>
      <c r="S81" s="65"/>
      <c r="T81" s="65"/>
      <c r="U81" s="59"/>
    </row>
    <row r="82" spans="1:21" ht="24.75" x14ac:dyDescent="0.3">
      <c r="A82" s="66"/>
      <c r="B82" s="65"/>
      <c r="C82" s="65"/>
      <c r="D82" s="66"/>
      <c r="E82" s="66"/>
      <c r="F82" s="67"/>
      <c r="G82" s="67"/>
      <c r="H82" s="221"/>
      <c r="I82" s="221"/>
      <c r="J82" s="67"/>
      <c r="K82" s="68"/>
      <c r="L82" s="68"/>
      <c r="M82" s="68"/>
      <c r="N82" s="68"/>
      <c r="O82" s="68"/>
      <c r="P82" s="68"/>
      <c r="Q82" s="69"/>
      <c r="R82" s="64"/>
      <c r="S82" s="65"/>
      <c r="T82" s="65"/>
      <c r="U82" s="69"/>
    </row>
    <row r="83" spans="1:21" ht="24.75" x14ac:dyDescent="0.3">
      <c r="A83" s="66"/>
      <c r="B83" s="65"/>
      <c r="C83" s="65"/>
      <c r="D83" s="66"/>
      <c r="E83" s="66"/>
      <c r="F83" s="70"/>
      <c r="G83" s="70"/>
      <c r="H83" s="222"/>
      <c r="I83" s="222"/>
      <c r="J83" s="70"/>
      <c r="K83" s="71"/>
      <c r="L83" s="71"/>
      <c r="M83" s="71"/>
      <c r="N83" s="71"/>
      <c r="O83" s="71"/>
      <c r="P83" s="71"/>
      <c r="Q83" s="59"/>
      <c r="R83" s="64"/>
      <c r="S83" s="65"/>
      <c r="T83" s="65"/>
      <c r="U83" s="59"/>
    </row>
  </sheetData>
  <mergeCells count="38">
    <mergeCell ref="A4:U4"/>
    <mergeCell ref="A2:U3"/>
    <mergeCell ref="A5:U5"/>
    <mergeCell ref="S52:T52"/>
    <mergeCell ref="L44:N44"/>
    <mergeCell ref="R47:T47"/>
    <mergeCell ref="R45:T45"/>
    <mergeCell ref="R46:T46"/>
    <mergeCell ref="A51:U51"/>
    <mergeCell ref="A32:U32"/>
    <mergeCell ref="A42:U42"/>
    <mergeCell ref="M7:N7"/>
    <mergeCell ref="A30:Q30"/>
    <mergeCell ref="S7:T7"/>
    <mergeCell ref="A6:U6"/>
    <mergeCell ref="A22:U22"/>
    <mergeCell ref="S43:T43"/>
    <mergeCell ref="M23:N23"/>
    <mergeCell ref="M33:N33"/>
    <mergeCell ref="S23:T23"/>
    <mergeCell ref="S33:T33"/>
    <mergeCell ref="A40:Q40"/>
    <mergeCell ref="M52:N52"/>
    <mergeCell ref="A1:U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s>
  <conditionalFormatting sqref="N8:N19">
    <cfRule type="cellIs" dxfId="33" priority="34" operator="greaterThan">
      <formula>0.99</formula>
    </cfRule>
    <cfRule type="cellIs" dxfId="32" priority="35" operator="lessThan">
      <formula>0.7</formula>
    </cfRule>
    <cfRule type="cellIs" dxfId="31" priority="36" operator="between">
      <formula>0.7</formula>
      <formula>0.99</formula>
    </cfRule>
  </conditionalFormatting>
  <conditionalFormatting sqref="N24:N29">
    <cfRule type="cellIs" dxfId="30" priority="76" operator="greaterThan">
      <formula>0.99</formula>
    </cfRule>
    <cfRule type="cellIs" dxfId="29" priority="77" operator="lessThan">
      <formula>0.7</formula>
    </cfRule>
    <cfRule type="cellIs" dxfId="28" priority="78" operator="between">
      <formula>0.7</formula>
      <formula>0.99</formula>
    </cfRule>
  </conditionalFormatting>
  <conditionalFormatting sqref="N34:N37">
    <cfRule type="cellIs" dxfId="27" priority="16" operator="greaterThan">
      <formula>0.99</formula>
    </cfRule>
    <cfRule type="cellIs" dxfId="26" priority="17" operator="lessThan">
      <formula>0.7</formula>
    </cfRule>
    <cfRule type="cellIs" dxfId="25" priority="18" operator="between">
      <formula>0.7</formula>
      <formula>0.99</formula>
    </cfRule>
  </conditionalFormatting>
  <conditionalFormatting sqref="N39">
    <cfRule type="cellIs" dxfId="24" priority="7" operator="greaterThan">
      <formula>0.99</formula>
    </cfRule>
    <cfRule type="cellIs" dxfId="23" priority="8" operator="lessThan">
      <formula>0.7</formula>
    </cfRule>
    <cfRule type="cellIs" dxfId="22" priority="9" operator="between">
      <formula>0.7</formula>
      <formula>0.99</formula>
    </cfRule>
  </conditionalFormatting>
  <conditionalFormatting sqref="T8:T11 T13:T15">
    <cfRule type="cellIs" dxfId="21" priority="25" stopIfTrue="1" operator="greaterThan">
      <formula>0.99</formula>
    </cfRule>
    <cfRule type="cellIs" dxfId="20" priority="26" stopIfTrue="1" operator="lessThan">
      <formula>0.7</formula>
    </cfRule>
    <cfRule type="cellIs" dxfId="19" priority="27" stopIfTrue="1" operator="between">
      <formula>0.7</formula>
      <formula>0.99</formula>
    </cfRule>
  </conditionalFormatting>
  <conditionalFormatting sqref="T12">
    <cfRule type="cellIs" dxfId="18" priority="1" operator="greaterThan">
      <formula>0.99</formula>
    </cfRule>
    <cfRule type="cellIs" dxfId="17" priority="2" operator="lessThan">
      <formula>0.7</formula>
    </cfRule>
    <cfRule type="cellIs" dxfId="16" priority="3" operator="between">
      <formula>0.7</formula>
      <formula>0.99</formula>
    </cfRule>
  </conditionalFormatting>
  <conditionalFormatting sqref="T16:T19">
    <cfRule type="cellIs" dxfId="15" priority="37" operator="greaterThan">
      <formula>0.99</formula>
    </cfRule>
    <cfRule type="cellIs" dxfId="14" priority="38" operator="lessThan">
      <formula>0.7</formula>
    </cfRule>
    <cfRule type="cellIs" dxfId="13" priority="39" operator="between">
      <formula>0.7</formula>
      <formula>0.99</formula>
    </cfRule>
  </conditionalFormatting>
  <conditionalFormatting sqref="T24:T29">
    <cfRule type="cellIs" dxfId="12" priority="13" operator="greaterThan">
      <formula>0.99</formula>
    </cfRule>
    <cfRule type="cellIs" dxfId="11" priority="14" operator="lessThan">
      <formula>0.7</formula>
    </cfRule>
    <cfRule type="cellIs" dxfId="10" priority="15" operator="between">
      <formula>0.7</formula>
      <formula>0.99</formula>
    </cfRule>
  </conditionalFormatting>
  <conditionalFormatting sqref="T34:T37">
    <cfRule type="cellIs" dxfId="9" priority="100" operator="greaterThan">
      <formula>0.99</formula>
    </cfRule>
    <cfRule type="cellIs" dxfId="8" priority="101" operator="lessThan">
      <formula>0.7</formula>
    </cfRule>
    <cfRule type="cellIs" dxfId="7" priority="102" operator="between">
      <formula>0.7</formula>
      <formula>0.99</formula>
    </cfRule>
  </conditionalFormatting>
  <conditionalFormatting sqref="T39">
    <cfRule type="cellIs" dxfId="6" priority="10" operator="greaterThan">
      <formula>0.99</formula>
    </cfRule>
    <cfRule type="cellIs" dxfId="5" priority="11" operator="lessThan">
      <formula>0.7</formula>
    </cfRule>
    <cfRule type="cellIs" dxfId="4" priority="12"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9" customFormat="1" ht="21.75" customHeight="1" x14ac:dyDescent="0.25">
      <c r="C1" s="1141"/>
      <c r="D1" s="1142"/>
      <c r="E1" s="1142"/>
      <c r="F1" s="1143"/>
      <c r="G1" s="22"/>
      <c r="H1" s="23"/>
      <c r="I1" s="24"/>
      <c r="J1" s="24"/>
      <c r="K1" s="25"/>
      <c r="L1" s="26"/>
      <c r="M1" s="26"/>
      <c r="N1" s="26"/>
      <c r="O1" s="90"/>
      <c r="P1" s="1147" t="s">
        <v>202</v>
      </c>
      <c r="Q1" s="1148"/>
      <c r="R1" s="1149"/>
      <c r="U1" s="91"/>
    </row>
    <row r="2" spans="3:21" s="19" customFormat="1" ht="19.5" customHeight="1" x14ac:dyDescent="0.2">
      <c r="C2" s="1144"/>
      <c r="D2" s="1145"/>
      <c r="E2" s="1145"/>
      <c r="F2" s="1146"/>
      <c r="H2" s="1150" t="s">
        <v>203</v>
      </c>
      <c r="I2" s="1151"/>
      <c r="J2" s="1151"/>
      <c r="K2" s="1151"/>
      <c r="L2" s="1151"/>
      <c r="M2" s="1151"/>
      <c r="N2" s="1151"/>
      <c r="O2" s="1152"/>
      <c r="P2" s="1153" t="s">
        <v>204</v>
      </c>
      <c r="Q2" s="1154"/>
      <c r="R2" s="1155"/>
      <c r="U2" s="91"/>
    </row>
    <row r="3" spans="3:21" s="19" customFormat="1" ht="24" customHeight="1" x14ac:dyDescent="0.2">
      <c r="C3" s="1144"/>
      <c r="D3" s="1145"/>
      <c r="E3" s="1145"/>
      <c r="F3" s="1146"/>
      <c r="H3" s="1150" t="s">
        <v>205</v>
      </c>
      <c r="I3" s="1151"/>
      <c r="J3" s="1151"/>
      <c r="K3" s="1151"/>
      <c r="L3" s="1151"/>
      <c r="M3" s="1151"/>
      <c r="N3" s="1151"/>
      <c r="O3" s="1152"/>
      <c r="P3" s="1153"/>
      <c r="Q3" s="1154"/>
      <c r="R3" s="1155"/>
      <c r="U3" s="91"/>
    </row>
    <row r="4" spans="3:21" s="19" customFormat="1" ht="15" customHeight="1" x14ac:dyDescent="0.2">
      <c r="C4" s="1144"/>
      <c r="D4" s="1145"/>
      <c r="E4" s="1145"/>
      <c r="F4" s="1146"/>
      <c r="H4" s="1150" t="s">
        <v>206</v>
      </c>
      <c r="I4" s="1151"/>
      <c r="J4" s="1151"/>
      <c r="K4" s="1151"/>
      <c r="L4" s="1151"/>
      <c r="M4" s="1151"/>
      <c r="N4" s="1151"/>
      <c r="O4" s="1152"/>
      <c r="P4" s="1153" t="s">
        <v>207</v>
      </c>
      <c r="Q4" s="1154"/>
      <c r="R4" s="1155"/>
      <c r="U4" s="91"/>
    </row>
    <row r="5" spans="3:21" s="19" customFormat="1" ht="15" customHeight="1" x14ac:dyDescent="0.2">
      <c r="C5" s="1144"/>
      <c r="D5" s="1145"/>
      <c r="E5" s="1145"/>
      <c r="F5" s="1146"/>
      <c r="H5" s="1150" t="s">
        <v>208</v>
      </c>
      <c r="I5" s="1151"/>
      <c r="J5" s="1151"/>
      <c r="K5" s="1151"/>
      <c r="L5" s="1151"/>
      <c r="M5" s="1151"/>
      <c r="N5" s="1151"/>
      <c r="O5" s="1152"/>
      <c r="P5" s="1153"/>
      <c r="Q5" s="1154"/>
      <c r="R5" s="1155"/>
      <c r="U5" s="91"/>
    </row>
    <row r="6" spans="3:21" s="19" customFormat="1" ht="15" customHeight="1" x14ac:dyDescent="0.2">
      <c r="C6" s="1144"/>
      <c r="D6" s="1145"/>
      <c r="E6" s="1145"/>
      <c r="F6" s="1146"/>
      <c r="H6" s="1150" t="s">
        <v>209</v>
      </c>
      <c r="I6" s="1151"/>
      <c r="J6" s="1151"/>
      <c r="K6" s="1151"/>
      <c r="L6" s="1151"/>
      <c r="M6" s="1151"/>
      <c r="N6" s="1151"/>
      <c r="O6" s="1152"/>
      <c r="P6" s="1153"/>
      <c r="Q6" s="1154"/>
      <c r="R6" s="1155"/>
      <c r="U6" s="91"/>
    </row>
    <row r="7" spans="3:21" s="19" customFormat="1" ht="16.5" customHeight="1" thickBot="1" x14ac:dyDescent="0.25">
      <c r="C7" s="1144"/>
      <c r="D7" s="1145"/>
      <c r="E7" s="1145"/>
      <c r="F7" s="1146"/>
      <c r="H7" s="43">
        <v>1000000</v>
      </c>
      <c r="I7" s="27"/>
      <c r="J7" s="27"/>
      <c r="K7" s="28"/>
      <c r="L7" s="27"/>
      <c r="M7" s="27"/>
      <c r="N7" s="27"/>
      <c r="O7" s="29">
        <v>1000000</v>
      </c>
      <c r="P7" s="1156"/>
      <c r="Q7" s="1157"/>
      <c r="R7" s="1158"/>
      <c r="U7" s="91"/>
    </row>
    <row r="8" spans="3:21" s="19" customFormat="1" ht="16.5" customHeight="1" thickBot="1" x14ac:dyDescent="0.25">
      <c r="C8" s="1159" t="s">
        <v>210</v>
      </c>
      <c r="D8" s="1160"/>
      <c r="E8" s="1160"/>
      <c r="F8" s="1161"/>
      <c r="G8" s="22"/>
      <c r="H8" s="1162" t="s">
        <v>384</v>
      </c>
      <c r="I8" s="1163"/>
      <c r="J8" s="1163"/>
      <c r="K8" s="1163"/>
      <c r="L8" s="1163"/>
      <c r="M8" s="1163"/>
      <c r="N8" s="1163"/>
      <c r="O8" s="1163"/>
      <c r="P8" s="1163"/>
      <c r="Q8" s="1163"/>
      <c r="R8" s="1164"/>
      <c r="U8" s="91"/>
    </row>
    <row r="9" spans="3:21" s="19" customFormat="1" ht="26.25" customHeight="1" thickBot="1" x14ac:dyDescent="0.25">
      <c r="C9" s="1165" t="s">
        <v>211</v>
      </c>
      <c r="D9" s="1166"/>
      <c r="E9" s="1166"/>
      <c r="F9" s="1166"/>
      <c r="G9" s="1166"/>
      <c r="H9" s="1166"/>
      <c r="I9" s="1166"/>
      <c r="J9" s="1166"/>
      <c r="K9" s="1166"/>
      <c r="L9" s="1166"/>
      <c r="M9" s="1166"/>
      <c r="N9" s="1166"/>
      <c r="O9" s="1166"/>
      <c r="P9" s="1166"/>
      <c r="Q9" s="1166"/>
      <c r="R9" s="1167"/>
      <c r="U9" s="91"/>
    </row>
    <row r="10" spans="3:21" s="19" customFormat="1" ht="48" customHeight="1" thickBot="1" x14ac:dyDescent="0.25">
      <c r="C10" s="196" t="s">
        <v>19</v>
      </c>
      <c r="D10" s="197" t="s">
        <v>241</v>
      </c>
      <c r="E10" s="342" t="s">
        <v>20</v>
      </c>
      <c r="F10" s="198" t="s">
        <v>93</v>
      </c>
      <c r="G10" s="198" t="s">
        <v>212</v>
      </c>
      <c r="H10" s="198" t="s">
        <v>24</v>
      </c>
      <c r="I10" s="198" t="s">
        <v>213</v>
      </c>
      <c r="J10" s="198" t="s">
        <v>22</v>
      </c>
      <c r="K10" s="198" t="s">
        <v>214</v>
      </c>
      <c r="L10" s="199" t="s">
        <v>25</v>
      </c>
      <c r="M10" s="199" t="s">
        <v>215</v>
      </c>
      <c r="N10" s="199" t="s">
        <v>216</v>
      </c>
      <c r="O10" s="200" t="s">
        <v>217</v>
      </c>
      <c r="P10" s="200" t="s">
        <v>218</v>
      </c>
      <c r="Q10" s="200" t="s">
        <v>219</v>
      </c>
      <c r="R10" s="201" t="s">
        <v>220</v>
      </c>
      <c r="U10" s="91"/>
    </row>
    <row r="11" spans="3:21" s="19" customFormat="1" ht="36" customHeight="1" x14ac:dyDescent="0.2">
      <c r="C11" s="125" t="s">
        <v>43</v>
      </c>
      <c r="D11" s="537"/>
      <c r="E11" s="537"/>
      <c r="F11" s="538"/>
      <c r="G11" s="539"/>
      <c r="H11" s="538"/>
      <c r="I11" s="538"/>
      <c r="J11" s="538"/>
      <c r="K11" s="538"/>
      <c r="L11" s="538"/>
      <c r="M11" s="540"/>
      <c r="N11" s="541"/>
      <c r="O11" s="542"/>
      <c r="P11" s="543"/>
      <c r="Q11" s="543"/>
      <c r="R11" s="542"/>
      <c r="S11" s="19">
        <v>1000000</v>
      </c>
      <c r="U11" s="91"/>
    </row>
    <row r="12" spans="3:21" s="19" customFormat="1" ht="45.75" customHeight="1" x14ac:dyDescent="0.2">
      <c r="C12" s="1171" t="s">
        <v>149</v>
      </c>
      <c r="D12" s="536" t="s">
        <v>226</v>
      </c>
      <c r="E12" s="387">
        <v>0</v>
      </c>
      <c r="F12" s="387">
        <v>0</v>
      </c>
      <c r="G12" s="387">
        <v>0</v>
      </c>
      <c r="H12" s="387">
        <v>0</v>
      </c>
      <c r="I12" s="287"/>
      <c r="J12" s="287"/>
      <c r="K12" s="43">
        <f>+F12-H12</f>
        <v>0</v>
      </c>
      <c r="L12" s="661">
        <v>0</v>
      </c>
      <c r="M12" s="288"/>
      <c r="N12" s="288"/>
      <c r="O12" s="289">
        <f>+IF(ISERROR(L12/F12),0,L12/F12)</f>
        <v>0</v>
      </c>
      <c r="P12" s="174">
        <f>+F12-L12</f>
        <v>0</v>
      </c>
      <c r="Q12" s="174">
        <v>0</v>
      </c>
      <c r="R12" s="294">
        <f>+IF(ISERROR(Q12/F12),0,Q12/F12)</f>
        <v>0</v>
      </c>
      <c r="U12" s="91"/>
    </row>
    <row r="13" spans="3:21" s="19" customFormat="1" ht="45.75" customHeight="1" x14ac:dyDescent="0.2">
      <c r="C13" s="1172"/>
      <c r="D13" s="536" t="s">
        <v>242</v>
      </c>
      <c r="E13" s="387">
        <v>0</v>
      </c>
      <c r="F13" s="387">
        <v>0</v>
      </c>
      <c r="G13" s="387">
        <v>0</v>
      </c>
      <c r="H13" s="387">
        <v>0</v>
      </c>
      <c r="I13" s="287"/>
      <c r="J13" s="287"/>
      <c r="K13" s="43">
        <f t="shared" ref="K13:K16" si="0">+F13-H13</f>
        <v>0</v>
      </c>
      <c r="L13" s="661">
        <v>0</v>
      </c>
      <c r="M13" s="288"/>
      <c r="N13" s="288"/>
      <c r="O13" s="289">
        <f>+IF(ISERROR(L13/F13),0,L13/F13)</f>
        <v>0</v>
      </c>
      <c r="P13" s="174">
        <f>+F13-L13</f>
        <v>0</v>
      </c>
      <c r="Q13" s="174">
        <v>0</v>
      </c>
      <c r="R13" s="294">
        <f>+IF(ISERROR(Q13/F13),0,Q13/F13)</f>
        <v>0</v>
      </c>
      <c r="U13" s="91"/>
    </row>
    <row r="14" spans="3:21" s="19" customFormat="1" ht="45.75" customHeight="1" x14ac:dyDescent="0.2">
      <c r="C14" s="1173"/>
      <c r="D14" s="536" t="s">
        <v>161</v>
      </c>
      <c r="E14" s="287">
        <v>0</v>
      </c>
      <c r="F14" s="387">
        <v>0</v>
      </c>
      <c r="G14" s="387">
        <v>0</v>
      </c>
      <c r="H14" s="387">
        <v>0</v>
      </c>
      <c r="I14" s="287"/>
      <c r="J14" s="287"/>
      <c r="K14" s="43">
        <f t="shared" si="0"/>
        <v>0</v>
      </c>
      <c r="L14" s="661">
        <v>0</v>
      </c>
      <c r="M14" s="288"/>
      <c r="N14" s="288"/>
      <c r="O14" s="289">
        <f>+IF(ISERROR(L14/F14),0,L14/F14)</f>
        <v>0</v>
      </c>
      <c r="P14" s="174">
        <v>0</v>
      </c>
      <c r="Q14" s="174">
        <v>0</v>
      </c>
      <c r="R14" s="294">
        <f>+IF(ISERROR(Q14/F14),0,Q14/F14)</f>
        <v>0</v>
      </c>
      <c r="U14" s="91"/>
    </row>
    <row r="15" spans="3:21" s="19" customFormat="1" ht="38.25" customHeight="1" x14ac:dyDescent="0.2">
      <c r="C15" s="92" t="s">
        <v>65</v>
      </c>
      <c r="D15" s="535"/>
      <c r="E15" s="291">
        <v>0</v>
      </c>
      <c r="F15" s="291">
        <v>0</v>
      </c>
      <c r="G15" s="290">
        <v>0</v>
      </c>
      <c r="H15" s="291"/>
      <c r="I15" s="291"/>
      <c r="J15" s="291"/>
      <c r="K15" s="43">
        <f t="shared" si="0"/>
        <v>0</v>
      </c>
      <c r="L15" s="661">
        <v>0</v>
      </c>
      <c r="M15" s="292"/>
      <c r="N15" s="293"/>
      <c r="O15" s="294"/>
      <c r="P15" s="287"/>
      <c r="Q15" s="287">
        <v>0</v>
      </c>
      <c r="R15" s="294"/>
      <c r="U15" s="91"/>
    </row>
    <row r="16" spans="3:21" s="19" customFormat="1" ht="54" customHeight="1" thickBot="1" x14ac:dyDescent="0.25">
      <c r="C16" s="44" t="s">
        <v>221</v>
      </c>
      <c r="D16" s="529"/>
      <c r="E16" s="530">
        <v>0</v>
      </c>
      <c r="F16" s="530">
        <f>+F12+F13+F14</f>
        <v>0</v>
      </c>
      <c r="G16" s="530">
        <f>+G12+G13+G14</f>
        <v>0</v>
      </c>
      <c r="H16" s="530">
        <f>+H12+H13+H14</f>
        <v>0</v>
      </c>
      <c r="I16" s="530"/>
      <c r="J16" s="530"/>
      <c r="K16" s="43">
        <f t="shared" si="0"/>
        <v>0</v>
      </c>
      <c r="L16" s="662">
        <f t="shared" ref="L16" si="1">SUM(L12:L15)</f>
        <v>0</v>
      </c>
      <c r="M16" s="531"/>
      <c r="N16" s="531"/>
      <c r="O16" s="532">
        <f>+IF(ISERROR(L16/F16),0,L16/F16)</f>
        <v>0</v>
      </c>
      <c r="P16" s="533" t="s">
        <v>482</v>
      </c>
      <c r="Q16" s="533">
        <v>0</v>
      </c>
      <c r="R16" s="534">
        <v>0</v>
      </c>
      <c r="U16" s="91"/>
    </row>
    <row r="17" spans="3:25" s="19" customFormat="1" ht="5.25" hidden="1" customHeight="1" x14ac:dyDescent="0.2">
      <c r="C17" s="178" t="s">
        <v>221</v>
      </c>
      <c r="D17" s="179"/>
      <c r="E17" s="179"/>
      <c r="F17" s="180">
        <v>0</v>
      </c>
      <c r="G17" s="180">
        <v>248847.70388248999</v>
      </c>
      <c r="H17" s="181">
        <v>0</v>
      </c>
      <c r="I17" s="182">
        <v>0</v>
      </c>
      <c r="J17" s="182" t="e">
        <f>SUMIF([3]base!$G$5:$AD$76,"C",[3]base!$V$5:$V$76)</f>
        <v>#VALUE!</v>
      </c>
      <c r="K17" s="181">
        <f>(+F17-(I17+H17))/1000000</f>
        <v>0</v>
      </c>
      <c r="L17" s="182">
        <f>+L12+L13</f>
        <v>0</v>
      </c>
      <c r="M17" s="183">
        <f>+L17-Q17</f>
        <v>0</v>
      </c>
      <c r="N17" s="184" t="e">
        <f>+M17/(F17-I17)</f>
        <v>#DIV/0!</v>
      </c>
      <c r="O17" s="185">
        <v>0</v>
      </c>
      <c r="P17" s="186">
        <v>0</v>
      </c>
      <c r="Q17" s="187">
        <f>+Q12</f>
        <v>0</v>
      </c>
      <c r="R17" s="188">
        <v>0</v>
      </c>
      <c r="U17" s="91"/>
    </row>
    <row r="18" spans="3:25" s="7" customFormat="1" ht="41.25" customHeight="1" thickBot="1" x14ac:dyDescent="0.25">
      <c r="C18" s="1169" t="s">
        <v>67</v>
      </c>
      <c r="D18" s="1170"/>
      <c r="E18" s="189">
        <f>+E16</f>
        <v>0</v>
      </c>
      <c r="F18" s="189">
        <f>+F16</f>
        <v>0</v>
      </c>
      <c r="G18" s="189">
        <f>+G12+G13+G14</f>
        <v>0</v>
      </c>
      <c r="H18" s="189">
        <f>+H16</f>
        <v>0</v>
      </c>
      <c r="I18" s="189">
        <f>+I12+I13+I14</f>
        <v>0</v>
      </c>
      <c r="J18" s="189">
        <f>+J12+J13+J14</f>
        <v>0</v>
      </c>
      <c r="K18" s="189">
        <f>+K12+K13+K14</f>
        <v>0</v>
      </c>
      <c r="L18" s="189">
        <f>+L12+L13+L14</f>
        <v>0</v>
      </c>
      <c r="M18" s="190">
        <f>+L18-Q18</f>
        <v>0</v>
      </c>
      <c r="N18" s="226" t="e">
        <f>+M18/(F18-I18)</f>
        <v>#DIV/0!</v>
      </c>
      <c r="O18" s="191">
        <f>+IF(ISERROR(L18/F18),0,L18/F18)</f>
        <v>0</v>
      </c>
      <c r="P18" s="192">
        <f>+P12+P13+P14</f>
        <v>0</v>
      </c>
      <c r="Q18" s="193">
        <f>+Q12+Q13+Q14</f>
        <v>0</v>
      </c>
      <c r="R18" s="194">
        <f>+IF(ISERROR(Q18/F18),0,Q18/F18)</f>
        <v>0</v>
      </c>
      <c r="T18" s="19"/>
      <c r="U18" s="93"/>
    </row>
    <row r="19" spans="3:25" s="7" customFormat="1" ht="23.25" customHeight="1" x14ac:dyDescent="0.2">
      <c r="C19" s="30"/>
      <c r="D19" s="255">
        <v>1000000</v>
      </c>
      <c r="E19" s="255"/>
      <c r="F19" s="195"/>
      <c r="G19" s="31"/>
      <c r="H19" s="94"/>
      <c r="I19" s="94"/>
      <c r="J19" s="31"/>
      <c r="K19" s="31"/>
      <c r="L19" s="94"/>
      <c r="M19" s="94"/>
      <c r="N19" s="95"/>
      <c r="O19" s="32"/>
      <c r="P19" s="96"/>
      <c r="Q19" s="97"/>
      <c r="R19" s="33"/>
      <c r="T19" s="19"/>
      <c r="U19" s="93"/>
    </row>
    <row r="20" spans="3:25" s="7" customFormat="1" ht="23.25" customHeight="1" x14ac:dyDescent="0.25">
      <c r="C20" s="1168"/>
      <c r="D20" s="1168"/>
      <c r="E20" s="1168"/>
      <c r="F20" s="1168"/>
      <c r="G20" s="1168"/>
      <c r="H20" s="1168"/>
      <c r="I20" s="1168"/>
      <c r="J20" s="1168"/>
      <c r="K20" s="1168"/>
      <c r="L20" s="1168"/>
      <c r="M20" s="1168"/>
      <c r="N20" s="1168"/>
      <c r="O20" s="1168"/>
      <c r="P20" s="1168"/>
      <c r="Q20" s="1168"/>
      <c r="R20" s="33"/>
      <c r="T20" s="19"/>
      <c r="U20" s="98"/>
      <c r="V20" s="99"/>
    </row>
    <row r="21" spans="3:25" s="7" customFormat="1" ht="49.5" customHeight="1" x14ac:dyDescent="0.25">
      <c r="C21" s="1140"/>
      <c r="D21" s="1140"/>
      <c r="E21" s="1140"/>
      <c r="F21" s="1140"/>
      <c r="G21" s="1140"/>
      <c r="H21" s="1140"/>
      <c r="I21" s="1140"/>
      <c r="J21" s="1140"/>
      <c r="K21" s="1140"/>
      <c r="L21" s="1140"/>
      <c r="M21" s="1140"/>
      <c r="N21" s="1140"/>
      <c r="O21" s="1140"/>
      <c r="P21" s="1140"/>
      <c r="Q21" s="1140"/>
      <c r="R21" s="1140"/>
      <c r="T21" s="19"/>
      <c r="U21" s="98"/>
      <c r="V21" s="99"/>
    </row>
    <row r="22" spans="3:25" s="7" customFormat="1" ht="54.75" customHeight="1" x14ac:dyDescent="0.25">
      <c r="C22" s="1168"/>
      <c r="D22" s="1168"/>
      <c r="E22" s="1168"/>
      <c r="F22" s="1168"/>
      <c r="G22" s="1168"/>
      <c r="H22" s="1168"/>
      <c r="I22" s="1168"/>
      <c r="J22" s="1168"/>
      <c r="K22" s="1168"/>
      <c r="L22" s="1168"/>
      <c r="M22" s="1168"/>
      <c r="N22" s="1168"/>
      <c r="O22" s="1168"/>
      <c r="P22" s="1168"/>
      <c r="Q22" s="1168"/>
      <c r="R22" s="33"/>
      <c r="T22" s="19"/>
      <c r="U22" s="98"/>
      <c r="V22" s="99"/>
    </row>
    <row r="23" spans="3:25" s="7" customFormat="1" ht="31.5" customHeight="1" x14ac:dyDescent="0.25">
      <c r="C23" s="1168"/>
      <c r="D23" s="1168"/>
      <c r="E23" s="1168"/>
      <c r="F23" s="1168"/>
      <c r="G23" s="1168"/>
      <c r="H23" s="1168"/>
      <c r="I23" s="1168"/>
      <c r="J23" s="1168"/>
      <c r="K23" s="1168"/>
      <c r="L23" s="1168"/>
      <c r="M23" s="1168"/>
      <c r="N23" s="1168"/>
      <c r="O23" s="1168"/>
      <c r="P23" s="1168"/>
      <c r="Q23" s="1168"/>
      <c r="R23" s="1168"/>
      <c r="T23" s="19"/>
      <c r="U23" s="98"/>
      <c r="V23" s="99"/>
    </row>
    <row r="24" spans="3:25" s="7" customFormat="1" ht="38.25" hidden="1" customHeight="1" x14ac:dyDescent="0.25">
      <c r="T24" s="19"/>
      <c r="U24" s="98"/>
      <c r="V24" s="99"/>
    </row>
    <row r="25" spans="3:25" s="7" customFormat="1" ht="31.5" hidden="1" customHeight="1" thickBot="1" x14ac:dyDescent="0.3">
      <c r="C25" s="7" t="s">
        <v>222</v>
      </c>
      <c r="K25" s="34"/>
      <c r="M25" s="42"/>
      <c r="N25" s="42"/>
      <c r="O25" s="42"/>
      <c r="P25" s="42"/>
      <c r="Q25" s="42"/>
      <c r="R25" s="42"/>
      <c r="T25" s="19"/>
      <c r="U25" s="98"/>
      <c r="V25" s="99"/>
    </row>
    <row r="26" spans="3:25" s="7" customFormat="1" ht="31.5" hidden="1" customHeight="1" x14ac:dyDescent="0.2">
      <c r="C26" s="1178" t="s">
        <v>223</v>
      </c>
      <c r="D26" s="1179"/>
      <c r="E26" s="1179"/>
      <c r="F26" s="1180"/>
      <c r="G26" s="13"/>
      <c r="H26" s="1181" t="s">
        <v>224</v>
      </c>
      <c r="I26" s="1182"/>
      <c r="J26" s="1182"/>
      <c r="K26" s="1183"/>
      <c r="L26" s="1183"/>
      <c r="M26" s="1183"/>
      <c r="N26" s="1183"/>
      <c r="O26" s="1183"/>
      <c r="P26" s="1184"/>
      <c r="Q26" s="14" t="s">
        <v>225</v>
      </c>
      <c r="R26" s="42"/>
      <c r="U26" s="93"/>
    </row>
    <row r="27" spans="3:25" s="7" customFormat="1" ht="15.75" hidden="1" x14ac:dyDescent="0.25">
      <c r="C27" s="1185" t="s">
        <v>226</v>
      </c>
      <c r="D27" s="1186"/>
      <c r="E27" s="1186"/>
      <c r="F27" s="1187"/>
      <c r="G27" s="15"/>
      <c r="H27" s="1191" t="s">
        <v>227</v>
      </c>
      <c r="I27" s="1192"/>
      <c r="J27" s="1192"/>
      <c r="K27" s="1193"/>
      <c r="L27" s="1193"/>
      <c r="M27" s="1193"/>
      <c r="N27" s="1193"/>
      <c r="O27" s="1193"/>
      <c r="P27" s="1194"/>
      <c r="Q27" s="100">
        <v>1000000000</v>
      </c>
      <c r="R27" s="42"/>
      <c r="T27" s="101"/>
      <c r="U27" s="98"/>
      <c r="V27" s="99"/>
      <c r="Y27" s="35"/>
    </row>
    <row r="28" spans="3:25" s="7" customFormat="1" ht="15.75" hidden="1" x14ac:dyDescent="0.25">
      <c r="C28" s="1188"/>
      <c r="D28" s="1189"/>
      <c r="E28" s="1189"/>
      <c r="F28" s="1190"/>
      <c r="G28" s="16"/>
      <c r="H28" s="1195" t="s">
        <v>138</v>
      </c>
      <c r="I28" s="1196"/>
      <c r="J28" s="1196"/>
      <c r="K28" s="1197"/>
      <c r="L28" s="1197"/>
      <c r="M28" s="1197"/>
      <c r="N28" s="1197"/>
      <c r="O28" s="1197"/>
      <c r="P28" s="1198"/>
      <c r="Q28" s="102">
        <v>3605000000</v>
      </c>
      <c r="R28" s="42"/>
      <c r="T28" s="101"/>
      <c r="U28" s="98"/>
      <c r="V28" s="99"/>
      <c r="Y28" s="35"/>
    </row>
    <row r="29" spans="3:25" s="7" customFormat="1" ht="15.75" hidden="1" x14ac:dyDescent="0.25">
      <c r="C29" s="1188"/>
      <c r="D29" s="1189"/>
      <c r="E29" s="1189"/>
      <c r="F29" s="1190"/>
      <c r="G29" s="16"/>
      <c r="H29" s="1174" t="s">
        <v>228</v>
      </c>
      <c r="I29" s="1175"/>
      <c r="J29" s="1175"/>
      <c r="K29" s="1176"/>
      <c r="L29" s="1176"/>
      <c r="M29" s="1176"/>
      <c r="N29" s="1176"/>
      <c r="O29" s="1176"/>
      <c r="P29" s="1177"/>
      <c r="Q29" s="103">
        <v>300000000</v>
      </c>
      <c r="R29" s="42"/>
      <c r="T29" s="101"/>
      <c r="U29" s="98"/>
      <c r="V29" s="99"/>
      <c r="Y29" s="35"/>
    </row>
    <row r="30" spans="3:25" s="7" customFormat="1" ht="15.75" hidden="1" x14ac:dyDescent="0.25">
      <c r="C30" s="1188" t="s">
        <v>229</v>
      </c>
      <c r="D30" s="1189"/>
      <c r="E30" s="1189"/>
      <c r="F30" s="1190"/>
      <c r="G30" s="17"/>
      <c r="H30" s="1174" t="s">
        <v>145</v>
      </c>
      <c r="I30" s="1175"/>
      <c r="J30" s="1175"/>
      <c r="K30" s="1176"/>
      <c r="L30" s="1176"/>
      <c r="M30" s="1176"/>
      <c r="N30" s="1176"/>
      <c r="O30" s="1176"/>
      <c r="P30" s="1177"/>
      <c r="Q30" s="102">
        <v>200000000</v>
      </c>
      <c r="R30" s="42"/>
      <c r="T30" s="101"/>
      <c r="U30" s="98"/>
      <c r="V30" s="99"/>
      <c r="Y30" s="35"/>
    </row>
    <row r="31" spans="3:25" s="7" customFormat="1" hidden="1" x14ac:dyDescent="0.25">
      <c r="C31" s="1188" t="s">
        <v>230</v>
      </c>
      <c r="D31" s="1189"/>
      <c r="E31" s="1189"/>
      <c r="F31" s="1190"/>
      <c r="G31" s="16"/>
      <c r="H31" s="1174" t="s">
        <v>231</v>
      </c>
      <c r="I31" s="1175"/>
      <c r="J31" s="1175"/>
      <c r="K31" s="1176"/>
      <c r="L31" s="1176"/>
      <c r="M31" s="1176"/>
      <c r="N31" s="1176"/>
      <c r="O31" s="1176"/>
      <c r="P31" s="1177"/>
      <c r="Q31" s="103">
        <v>300000000</v>
      </c>
      <c r="T31" s="101"/>
      <c r="U31" s="98"/>
      <c r="V31" s="99"/>
      <c r="Y31" s="35"/>
    </row>
    <row r="32" spans="3:25" s="7" customFormat="1" hidden="1" x14ac:dyDescent="0.25">
      <c r="C32" s="1188"/>
      <c r="D32" s="1189"/>
      <c r="E32" s="1189"/>
      <c r="F32" s="1190"/>
      <c r="G32" s="16"/>
      <c r="H32" s="1174" t="s">
        <v>232</v>
      </c>
      <c r="I32" s="1175"/>
      <c r="J32" s="1175"/>
      <c r="K32" s="1176"/>
      <c r="L32" s="1176"/>
      <c r="M32" s="1176"/>
      <c r="N32" s="1176"/>
      <c r="O32" s="1176"/>
      <c r="P32" s="1177"/>
      <c r="Q32" s="103">
        <v>2200000000</v>
      </c>
      <c r="R32" s="19"/>
      <c r="T32" s="101"/>
      <c r="U32" s="98"/>
      <c r="V32" s="99"/>
      <c r="Y32" s="35"/>
    </row>
    <row r="33" spans="3:25" s="7" customFormat="1" hidden="1" x14ac:dyDescent="0.25">
      <c r="C33" s="1188" t="s">
        <v>233</v>
      </c>
      <c r="D33" s="1189"/>
      <c r="E33" s="1189"/>
      <c r="F33" s="1190"/>
      <c r="G33" s="16"/>
      <c r="H33" s="1174" t="s">
        <v>139</v>
      </c>
      <c r="I33" s="1175"/>
      <c r="J33" s="1175"/>
      <c r="K33" s="1176"/>
      <c r="L33" s="1176"/>
      <c r="M33" s="1176"/>
      <c r="N33" s="1176"/>
      <c r="O33" s="1176"/>
      <c r="P33" s="1177"/>
      <c r="Q33" s="103">
        <v>1160000000</v>
      </c>
      <c r="R33" s="19"/>
      <c r="T33" s="101"/>
      <c r="U33" s="98"/>
      <c r="V33" s="99"/>
      <c r="Y33" s="35"/>
    </row>
    <row r="34" spans="3:25" s="7" customFormat="1" hidden="1" x14ac:dyDescent="0.25">
      <c r="C34" s="1188"/>
      <c r="D34" s="1189"/>
      <c r="E34" s="1189"/>
      <c r="F34" s="1190"/>
      <c r="G34" s="16"/>
      <c r="H34" s="1174" t="s">
        <v>137</v>
      </c>
      <c r="I34" s="1175"/>
      <c r="J34" s="1175"/>
      <c r="K34" s="1176"/>
      <c r="L34" s="1176"/>
      <c r="M34" s="1176"/>
      <c r="N34" s="1176"/>
      <c r="O34" s="1176"/>
      <c r="P34" s="1177"/>
      <c r="Q34" s="103">
        <v>30461434</v>
      </c>
      <c r="R34" s="19"/>
      <c r="T34" s="101"/>
      <c r="U34" s="98"/>
      <c r="V34" s="99"/>
      <c r="Y34" s="35"/>
    </row>
    <row r="35" spans="3:25" s="7" customFormat="1" hidden="1" x14ac:dyDescent="0.25">
      <c r="C35" s="1206" t="s">
        <v>234</v>
      </c>
      <c r="D35" s="1206"/>
      <c r="E35" s="1206"/>
      <c r="F35" s="1207"/>
      <c r="G35" s="18"/>
      <c r="H35" s="1174" t="s">
        <v>143</v>
      </c>
      <c r="I35" s="1175"/>
      <c r="J35" s="1175"/>
      <c r="K35" s="1176"/>
      <c r="L35" s="1176"/>
      <c r="M35" s="1176"/>
      <c r="N35" s="1176"/>
      <c r="O35" s="1176"/>
      <c r="P35" s="1177"/>
      <c r="Q35" s="103">
        <v>1962993187</v>
      </c>
      <c r="R35" s="36"/>
      <c r="T35" s="101"/>
      <c r="U35" s="98"/>
      <c r="V35" s="99"/>
      <c r="Y35" s="35"/>
    </row>
    <row r="36" spans="3:25" s="7" customFormat="1" hidden="1" x14ac:dyDescent="0.25">
      <c r="C36" s="1208"/>
      <c r="D36" s="1208"/>
      <c r="E36" s="1208"/>
      <c r="F36" s="1209"/>
      <c r="G36" s="18"/>
      <c r="H36" s="1174" t="s">
        <v>144</v>
      </c>
      <c r="I36" s="1175"/>
      <c r="J36" s="1175"/>
      <c r="K36" s="1176"/>
      <c r="L36" s="1176"/>
      <c r="M36" s="1176"/>
      <c r="N36" s="1176"/>
      <c r="O36" s="1176"/>
      <c r="P36" s="1177"/>
      <c r="Q36" s="103">
        <v>300000000</v>
      </c>
      <c r="R36" s="36"/>
      <c r="T36" s="101"/>
      <c r="U36" s="98"/>
      <c r="V36" s="99"/>
      <c r="Y36" s="35"/>
    </row>
    <row r="37" spans="3:25" s="7" customFormat="1" ht="15.75" hidden="1" thickBot="1" x14ac:dyDescent="0.3">
      <c r="C37" s="1210"/>
      <c r="D37" s="1210"/>
      <c r="E37" s="1210"/>
      <c r="F37" s="1211"/>
      <c r="G37" s="37"/>
      <c r="H37" s="1212" t="s">
        <v>141</v>
      </c>
      <c r="I37" s="1213"/>
      <c r="J37" s="1213"/>
      <c r="K37" s="1214"/>
      <c r="L37" s="1214"/>
      <c r="M37" s="1214"/>
      <c r="N37" s="1214"/>
      <c r="O37" s="1214"/>
      <c r="P37" s="1215"/>
      <c r="Q37" s="103">
        <v>311484467</v>
      </c>
      <c r="R37" s="36"/>
      <c r="T37" s="101"/>
      <c r="U37" s="98"/>
      <c r="V37" s="99"/>
      <c r="Y37" s="35"/>
    </row>
    <row r="38" spans="3:25" s="7" customFormat="1" hidden="1" x14ac:dyDescent="0.25">
      <c r="C38" s="1205" t="s">
        <v>235</v>
      </c>
      <c r="D38" s="1205"/>
      <c r="E38" s="1205"/>
      <c r="F38" s="1205"/>
      <c r="G38" s="37"/>
      <c r="H38" s="1174" t="s">
        <v>140</v>
      </c>
      <c r="I38" s="1175"/>
      <c r="J38" s="1175"/>
      <c r="K38" s="1176"/>
      <c r="L38" s="1176"/>
      <c r="M38" s="1176"/>
      <c r="N38" s="1176"/>
      <c r="O38" s="1176"/>
      <c r="P38" s="1177"/>
      <c r="Q38" s="103">
        <v>31685384000</v>
      </c>
      <c r="R38" s="36"/>
      <c r="T38" s="101"/>
      <c r="U38" s="98"/>
      <c r="V38" s="99"/>
      <c r="Y38" s="35"/>
    </row>
    <row r="39" spans="3:25" s="7" customFormat="1" ht="27" hidden="1" customHeight="1" x14ac:dyDescent="0.25">
      <c r="C39" s="1185" t="s">
        <v>236</v>
      </c>
      <c r="D39" s="1186"/>
      <c r="E39" s="1186"/>
      <c r="F39" s="1187"/>
      <c r="G39" s="17"/>
      <c r="H39" s="1174" t="s">
        <v>142</v>
      </c>
      <c r="I39" s="1175"/>
      <c r="J39" s="1175"/>
      <c r="K39" s="1176"/>
      <c r="L39" s="1176"/>
      <c r="M39" s="1176"/>
      <c r="N39" s="1176"/>
      <c r="O39" s="1176"/>
      <c r="P39" s="1177"/>
      <c r="Q39" s="103">
        <v>5004999999</v>
      </c>
      <c r="R39" s="19"/>
      <c r="T39" s="101"/>
      <c r="U39" s="98"/>
      <c r="V39" s="99"/>
      <c r="Y39" s="35"/>
    </row>
    <row r="40" spans="3:25" s="7" customFormat="1" hidden="1" x14ac:dyDescent="0.25">
      <c r="C40" s="1188" t="s">
        <v>161</v>
      </c>
      <c r="D40" s="1189"/>
      <c r="E40" s="1189"/>
      <c r="F40" s="1190"/>
      <c r="G40" s="17"/>
      <c r="H40" s="1174" t="s">
        <v>148</v>
      </c>
      <c r="I40" s="1175"/>
      <c r="J40" s="1175"/>
      <c r="K40" s="1176"/>
      <c r="L40" s="1176"/>
      <c r="M40" s="1176"/>
      <c r="N40" s="1176"/>
      <c r="O40" s="1176"/>
      <c r="P40" s="1177"/>
      <c r="Q40" s="103">
        <v>2120000000</v>
      </c>
      <c r="R40" s="19"/>
      <c r="T40" s="101"/>
      <c r="U40" s="101"/>
      <c r="V40" s="101"/>
      <c r="W40" s="101"/>
      <c r="Y40" s="35"/>
    </row>
    <row r="41" spans="3:25" s="7" customFormat="1" ht="12.75" hidden="1" customHeight="1" x14ac:dyDescent="0.25">
      <c r="C41" s="1203" t="s">
        <v>237</v>
      </c>
      <c r="D41" s="1204"/>
      <c r="E41" s="1204"/>
      <c r="F41" s="1205"/>
      <c r="G41" s="18"/>
      <c r="H41" s="1174" t="s">
        <v>146</v>
      </c>
      <c r="I41" s="1175"/>
      <c r="J41" s="1175"/>
      <c r="K41" s="1176"/>
      <c r="L41" s="1176"/>
      <c r="M41" s="1176"/>
      <c r="N41" s="1176"/>
      <c r="O41" s="1176"/>
      <c r="P41" s="1177"/>
      <c r="Q41" s="103">
        <v>4000000000</v>
      </c>
      <c r="R41" s="19"/>
      <c r="T41" s="101"/>
      <c r="U41" s="101"/>
      <c r="V41" s="101"/>
      <c r="W41" s="101"/>
      <c r="Y41" s="35"/>
    </row>
    <row r="42" spans="3:25" s="7" customFormat="1" ht="28.5" hidden="1" customHeight="1" thickBot="1" x14ac:dyDescent="0.3">
      <c r="C42" s="1203"/>
      <c r="D42" s="1204"/>
      <c r="E42" s="1204"/>
      <c r="F42" s="1205"/>
      <c r="G42" s="18"/>
      <c r="H42" s="1174" t="s">
        <v>147</v>
      </c>
      <c r="I42" s="1175"/>
      <c r="J42" s="1175"/>
      <c r="K42" s="1176"/>
      <c r="L42" s="1176"/>
      <c r="M42" s="1176"/>
      <c r="N42" s="1176"/>
      <c r="O42" s="1176"/>
      <c r="P42" s="1177"/>
      <c r="Q42" s="103">
        <v>3000000000</v>
      </c>
      <c r="R42" s="19"/>
      <c r="T42" s="101"/>
      <c r="U42" s="101"/>
      <c r="V42" s="101"/>
      <c r="W42" s="101"/>
      <c r="Y42" s="35"/>
    </row>
    <row r="43" spans="3:25" s="7" customFormat="1" ht="31.5" hidden="1" customHeight="1" x14ac:dyDescent="0.25">
      <c r="C43" s="1199" t="s">
        <v>58</v>
      </c>
      <c r="D43" s="1200"/>
      <c r="E43" s="1200"/>
      <c r="F43" s="1201"/>
      <c r="G43" s="1201"/>
      <c r="H43" s="1202"/>
      <c r="I43" s="1202"/>
      <c r="J43" s="1202"/>
      <c r="K43" s="1202"/>
      <c r="L43" s="1202"/>
      <c r="M43" s="1202"/>
      <c r="N43" s="1202"/>
      <c r="O43" s="1202"/>
      <c r="P43" s="1202"/>
      <c r="Q43" s="38">
        <f>SUM(Q27:Q42)</f>
        <v>57180323087</v>
      </c>
      <c r="R43" s="86"/>
      <c r="T43" s="104"/>
      <c r="U43" s="105"/>
      <c r="V43" s="106"/>
    </row>
    <row r="44" spans="3:25" s="7" customFormat="1" ht="31.5" hidden="1" customHeight="1" x14ac:dyDescent="0.2">
      <c r="C44" s="42"/>
      <c r="D44" s="42"/>
      <c r="E44" s="42"/>
      <c r="F44" s="42"/>
      <c r="G44" s="42"/>
      <c r="H44" s="42"/>
      <c r="I44" s="42"/>
      <c r="J44" s="42"/>
      <c r="K44" s="42"/>
      <c r="L44" s="42"/>
      <c r="M44" s="42"/>
      <c r="N44" s="42"/>
      <c r="O44" s="42"/>
      <c r="P44" s="42"/>
      <c r="Q44" s="42"/>
      <c r="R44" s="42"/>
      <c r="U44" s="93"/>
    </row>
    <row r="45" spans="3:25" s="19" customFormat="1" ht="12.75" hidden="1" x14ac:dyDescent="0.2">
      <c r="R45" s="86"/>
      <c r="U45" s="107"/>
    </row>
    <row r="46" spans="3:25" s="19" customFormat="1" ht="12.75" hidden="1" x14ac:dyDescent="0.2">
      <c r="F46" s="36">
        <f>+F18-[4]base!W76</f>
        <v>-621520765708</v>
      </c>
      <c r="G46" s="36">
        <f>+G18-[4]base!X66</f>
        <v>0</v>
      </c>
      <c r="H46" s="36">
        <f>+H18-[4]base!Y76</f>
        <v>-227346394692.44</v>
      </c>
      <c r="I46" s="36">
        <f>+I18-[4]base!X76</f>
        <v>-62602423429</v>
      </c>
      <c r="J46" s="36" t="e">
        <f>+[4]base!V76-#REF!</f>
        <v>#REF!</v>
      </c>
      <c r="K46" s="36">
        <f>+K18-[4]base!Z76</f>
        <v>-331571947586.56</v>
      </c>
      <c r="L46" s="36">
        <f>+L18-[4]base!AA76</f>
        <v>-169075284815.62</v>
      </c>
      <c r="M46" s="36">
        <f>+M18-([4]base!AA76-[4]base!AB76)</f>
        <v>-166649826120.82001</v>
      </c>
      <c r="N46" s="36"/>
      <c r="O46" s="36"/>
      <c r="P46" s="36" t="e">
        <f>([4]base!Z76-[4]base!AA76)-#REF!</f>
        <v>#REF!</v>
      </c>
      <c r="Q46" s="36">
        <f>+Q18-[4]base!AB76</f>
        <v>-2425458694.8000002</v>
      </c>
      <c r="R46" s="86"/>
      <c r="U46" s="107"/>
    </row>
    <row r="47" spans="3:25" s="19" customFormat="1" ht="12.75" hidden="1" x14ac:dyDescent="0.2">
      <c r="F47" s="108" t="e">
        <f>(#REF!+'[4]VICE REL. POLÍTICAS'!E10+'[4]DESPACHO DEL MINISTRO '!E10+'[4]SECRE. GENERAL'!E10)-F18</f>
        <v>#REF!</v>
      </c>
      <c r="G47" s="109"/>
      <c r="H47" s="36" t="e">
        <f>+(#REF!+'[4]VICE REL. POLÍTICAS'!F10+'[4]DESPACHO DEL MINISTRO '!F10+'[4]SECRE. GENERAL'!F10)-#REF!</f>
        <v>#REF!</v>
      </c>
      <c r="I47" s="36"/>
      <c r="J47" s="36"/>
      <c r="K47" s="36" t="e">
        <f>+(#REF!+'[4]VICE REL. POLÍTICAS'!H10+'[4]DESPACHO DEL MINISTRO '!H10+'[4]SECRE. GENERAL'!H10)-#REF!</f>
        <v>#REF!</v>
      </c>
      <c r="L47" s="36" t="e">
        <f>+(#REF!+'[4]VICE REL. POLÍTICAS'!I10+'[4]DESPACHO DEL MINISTRO '!I10+'[4]SECRE. GENERAL'!I10)-#REF!</f>
        <v>#REF!</v>
      </c>
      <c r="M47" s="36"/>
      <c r="N47" s="36"/>
      <c r="O47" s="36"/>
      <c r="P47" s="110" t="e">
        <f>+('[4]SECRE. GENERAL'!L10+'[4]DESPACHO DEL MINISTRO '!L10+'[4]VICE REL. POLÍTICAS'!L10+#REF!)-#REF!</f>
        <v>#REF!</v>
      </c>
      <c r="Q47" s="36" t="e">
        <f>+(#REF!+'[4]VICE REL. POLÍTICAS'!M10+'[4]DESPACHO DEL MINISTRO '!M10+'[4]SECRE. GENERAL'!M10)-#REF!</f>
        <v>#REF!</v>
      </c>
      <c r="R47" s="35"/>
      <c r="U47" s="107"/>
    </row>
    <row r="48" spans="3:25" s="19" customFormat="1" ht="12.75" hidden="1" x14ac:dyDescent="0.2">
      <c r="F48" s="39"/>
      <c r="R48" s="86"/>
      <c r="U48" s="107"/>
    </row>
    <row r="49" spans="9:21" s="19" customFormat="1" ht="12.75" hidden="1" x14ac:dyDescent="0.2">
      <c r="R49" s="86"/>
      <c r="U49" s="107"/>
    </row>
    <row r="50" spans="9:21" s="19" customFormat="1" ht="12.75" x14ac:dyDescent="0.2"/>
    <row r="51" spans="9:21" s="19" customFormat="1" ht="12.75" x14ac:dyDescent="0.2"/>
    <row r="52" spans="9:21" s="19" customFormat="1" ht="12.75" x14ac:dyDescent="0.2">
      <c r="I52" s="39"/>
      <c r="J52" s="39"/>
    </row>
    <row r="53" spans="9:21" s="19" customFormat="1" ht="12.75" x14ac:dyDescent="0.2"/>
  </sheetData>
  <mergeCells count="46">
    <mergeCell ref="C35:F37"/>
    <mergeCell ref="H35:P35"/>
    <mergeCell ref="H36:P36"/>
    <mergeCell ref="H37:P37"/>
    <mergeCell ref="C38:F38"/>
    <mergeCell ref="H38:P38"/>
    <mergeCell ref="C43:P43"/>
    <mergeCell ref="C39:F39"/>
    <mergeCell ref="H39:P39"/>
    <mergeCell ref="C40:F40"/>
    <mergeCell ref="H40:P40"/>
    <mergeCell ref="C41:F42"/>
    <mergeCell ref="H41:P41"/>
    <mergeCell ref="H42:P42"/>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workbookViewId="0"/>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216" t="s">
        <v>47</v>
      </c>
      <c r="C3" s="1217"/>
      <c r="D3" s="1217"/>
      <c r="E3" s="1217"/>
      <c r="F3" s="1217"/>
      <c r="G3" s="1217"/>
      <c r="H3" s="1217"/>
      <c r="I3" s="1217"/>
      <c r="J3" s="1217"/>
      <c r="K3" s="1217"/>
      <c r="L3" s="1217"/>
      <c r="M3" s="1217"/>
    </row>
    <row r="4" spans="2:13" ht="42" customHeight="1" thickBot="1" x14ac:dyDescent="0.3">
      <c r="B4" s="261" t="s">
        <v>61</v>
      </c>
      <c r="C4" s="241" t="s">
        <v>91</v>
      </c>
      <c r="D4" s="241" t="s">
        <v>38</v>
      </c>
      <c r="E4" s="241" t="s">
        <v>95</v>
      </c>
      <c r="F4" s="241" t="s">
        <v>96</v>
      </c>
      <c r="G4" s="241" t="s">
        <v>24</v>
      </c>
      <c r="H4" s="241" t="s">
        <v>326</v>
      </c>
      <c r="I4" s="241" t="s">
        <v>39</v>
      </c>
      <c r="J4" s="241" t="s">
        <v>25</v>
      </c>
      <c r="K4" s="241" t="s">
        <v>63</v>
      </c>
      <c r="L4" s="241" t="s">
        <v>77</v>
      </c>
      <c r="M4" s="241" t="s">
        <v>41</v>
      </c>
    </row>
    <row r="5" spans="2:13" ht="23.25" customHeight="1" x14ac:dyDescent="0.25">
      <c r="B5" s="207" t="s">
        <v>43</v>
      </c>
      <c r="C5" s="208" t="e">
        <f>+#REF!</f>
        <v>#REF!</v>
      </c>
      <c r="D5" s="209" t="e">
        <f>+#REF!</f>
        <v>#REF!</v>
      </c>
      <c r="E5" s="210" t="e">
        <f>+#REF!</f>
        <v>#REF!</v>
      </c>
      <c r="F5" s="209" t="e">
        <f>+#REF!</f>
        <v>#REF!</v>
      </c>
      <c r="G5" s="212" t="e">
        <f>+#REF!</f>
        <v>#REF!</v>
      </c>
      <c r="H5" s="242" t="e">
        <f>+G5/F5</f>
        <v>#REF!</v>
      </c>
      <c r="I5" s="209" t="e">
        <f>+F5-G5</f>
        <v>#REF!</v>
      </c>
      <c r="J5" s="209" t="e">
        <f>+#REF!</f>
        <v>#REF!</v>
      </c>
      <c r="K5" s="211" t="e">
        <f t="shared" ref="K5:K14" si="0">+J5/F5</f>
        <v>#REF!</v>
      </c>
      <c r="L5" s="212" t="e">
        <f>+#REF!</f>
        <v>#REF!</v>
      </c>
      <c r="M5" s="211">
        <f>+IF(ISERROR(L5/F5),0,L5/F5)</f>
        <v>0</v>
      </c>
    </row>
    <row r="6" spans="2:13" ht="25.5" customHeight="1" x14ac:dyDescent="0.25">
      <c r="B6" s="126" t="s">
        <v>149</v>
      </c>
      <c r="C6" s="75" t="e">
        <f>+#REF!</f>
        <v>#REF!</v>
      </c>
      <c r="D6" s="202" t="e">
        <f>+#REF!</f>
        <v>#REF!</v>
      </c>
      <c r="E6" s="203" t="e">
        <f>+#REF!</f>
        <v>#REF!</v>
      </c>
      <c r="F6" s="202" t="e">
        <f>+#REF!</f>
        <v>#REF!</v>
      </c>
      <c r="G6" s="205" t="e">
        <f>+#REF!</f>
        <v>#REF!</v>
      </c>
      <c r="H6" s="206" t="e">
        <f t="shared" ref="H6:H18" si="1">+G6/F6</f>
        <v>#REF!</v>
      </c>
      <c r="I6" s="202" t="e">
        <f t="shared" ref="I6:I18" si="2">+F6-G6</f>
        <v>#REF!</v>
      </c>
      <c r="J6" s="202" t="e">
        <f>+#REF!</f>
        <v>#REF!</v>
      </c>
      <c r="K6" s="204" t="e">
        <f t="shared" si="0"/>
        <v>#REF!</v>
      </c>
      <c r="L6" s="205" t="e">
        <f>+#REF!</f>
        <v>#REF!</v>
      </c>
      <c r="M6" s="204">
        <f t="shared" ref="M6:M17" si="3">+IF(ISERROR(L6/F6),0,L6/F6)</f>
        <v>0</v>
      </c>
    </row>
    <row r="7" spans="2:13" ht="27" customHeight="1" x14ac:dyDescent="0.25">
      <c r="B7" s="126" t="s">
        <v>65</v>
      </c>
      <c r="C7" s="75" t="e">
        <f>+#REF!</f>
        <v>#REF!</v>
      </c>
      <c r="D7" s="202" t="e">
        <f>+#REF!</f>
        <v>#REF!</v>
      </c>
      <c r="E7" s="203" t="e">
        <f>+#REF!</f>
        <v>#REF!</v>
      </c>
      <c r="F7" s="202" t="e">
        <f>+#REF!</f>
        <v>#REF!</v>
      </c>
      <c r="G7" s="205" t="e">
        <f>+#REF!</f>
        <v>#REF!</v>
      </c>
      <c r="H7" s="206" t="e">
        <f t="shared" si="1"/>
        <v>#REF!</v>
      </c>
      <c r="I7" s="202" t="e">
        <f t="shared" si="2"/>
        <v>#REF!</v>
      </c>
      <c r="J7" s="202" t="e">
        <f>+#REF!</f>
        <v>#REF!</v>
      </c>
      <c r="K7" s="204" t="e">
        <f t="shared" si="0"/>
        <v>#REF!</v>
      </c>
      <c r="L7" s="205" t="e">
        <f>+#REF!</f>
        <v>#REF!</v>
      </c>
      <c r="M7" s="204">
        <f t="shared" si="3"/>
        <v>0</v>
      </c>
    </row>
    <row r="8" spans="2:13" ht="40.5" customHeight="1" x14ac:dyDescent="0.25">
      <c r="B8" s="126" t="e">
        <f>+#REF!</f>
        <v>#REF!</v>
      </c>
      <c r="C8" s="75" t="e">
        <f>+#REF!</f>
        <v>#REF!</v>
      </c>
      <c r="D8" s="202" t="e">
        <f>+#REF!</f>
        <v>#REF!</v>
      </c>
      <c r="E8" s="203" t="e">
        <f>+#REF!</f>
        <v>#REF!</v>
      </c>
      <c r="F8" s="202" t="e">
        <f>+#REF!</f>
        <v>#REF!</v>
      </c>
      <c r="G8" s="205" t="e">
        <f>+#REF!</f>
        <v>#REF!</v>
      </c>
      <c r="H8" s="206" t="e">
        <f t="shared" si="1"/>
        <v>#REF!</v>
      </c>
      <c r="I8" s="202" t="e">
        <f t="shared" si="2"/>
        <v>#REF!</v>
      </c>
      <c r="J8" s="202" t="e">
        <f>+#REF!</f>
        <v>#REF!</v>
      </c>
      <c r="K8" s="204" t="e">
        <f t="shared" si="0"/>
        <v>#REF!</v>
      </c>
      <c r="L8" s="205" t="e">
        <f>+#REF!</f>
        <v>#REF!</v>
      </c>
      <c r="M8" s="204">
        <f t="shared" si="3"/>
        <v>0</v>
      </c>
    </row>
    <row r="9" spans="2:13" ht="42.75" customHeight="1" x14ac:dyDescent="0.25">
      <c r="B9" s="126" t="s">
        <v>150</v>
      </c>
      <c r="C9" s="75" t="e">
        <f>+#REF!</f>
        <v>#REF!</v>
      </c>
      <c r="D9" s="202" t="e">
        <f>+#REF!</f>
        <v>#REF!</v>
      </c>
      <c r="E9" s="203" t="e">
        <f>+#REF!</f>
        <v>#REF!</v>
      </c>
      <c r="F9" s="202" t="e">
        <f>+#REF!</f>
        <v>#REF!</v>
      </c>
      <c r="G9" s="205" t="e">
        <f>+#REF!</f>
        <v>#REF!</v>
      </c>
      <c r="H9" s="206" t="e">
        <f t="shared" si="1"/>
        <v>#REF!</v>
      </c>
      <c r="I9" s="202" t="e">
        <f t="shared" si="2"/>
        <v>#REF!</v>
      </c>
      <c r="J9" s="202" t="e">
        <f>+#REF!</f>
        <v>#REF!</v>
      </c>
      <c r="K9" s="204" t="e">
        <f t="shared" si="0"/>
        <v>#REF!</v>
      </c>
      <c r="L9" s="205" t="e">
        <f>+#REF!</f>
        <v>#REF!</v>
      </c>
      <c r="M9" s="204">
        <f t="shared" si="3"/>
        <v>0</v>
      </c>
    </row>
    <row r="10" spans="2:13" ht="42.75" customHeight="1" x14ac:dyDescent="0.25">
      <c r="B10" s="126" t="s">
        <v>345</v>
      </c>
      <c r="C10" s="75" t="e">
        <f>+#REF!</f>
        <v>#REF!</v>
      </c>
      <c r="D10" s="202" t="e">
        <f>+#REF!</f>
        <v>#REF!</v>
      </c>
      <c r="E10" s="203" t="e">
        <f>+#REF!</f>
        <v>#REF!</v>
      </c>
      <c r="F10" s="202" t="e">
        <f>+#REF!</f>
        <v>#REF!</v>
      </c>
      <c r="G10" s="205" t="e">
        <f>+#REF!</f>
        <v>#REF!</v>
      </c>
      <c r="H10" s="206" t="e">
        <f t="shared" ref="H10:H11" si="4">+G10/F10</f>
        <v>#REF!</v>
      </c>
      <c r="I10" s="202" t="e">
        <f t="shared" ref="I10:I11" si="5">+F10-G10</f>
        <v>#REF!</v>
      </c>
      <c r="J10" s="202" t="e">
        <f>+#REF!</f>
        <v>#REF!</v>
      </c>
      <c r="K10" s="204" t="e">
        <f t="shared" ref="K10:K11" si="6">+J10/F10</f>
        <v>#REF!</v>
      </c>
      <c r="L10" s="205" t="e">
        <f>+#REF!</f>
        <v>#REF!</v>
      </c>
      <c r="M10" s="204">
        <f t="shared" si="3"/>
        <v>0</v>
      </c>
    </row>
    <row r="11" spans="2:13" ht="42.75" customHeight="1" x14ac:dyDescent="0.25">
      <c r="B11" s="126" t="s">
        <v>375</v>
      </c>
      <c r="C11" s="75" t="e">
        <f>+#REF!</f>
        <v>#REF!</v>
      </c>
      <c r="D11" s="202" t="e">
        <f>+#REF!</f>
        <v>#REF!</v>
      </c>
      <c r="E11" s="203" t="e">
        <f>+#REF!</f>
        <v>#REF!</v>
      </c>
      <c r="F11" s="202" t="e">
        <f>+#REF!</f>
        <v>#REF!</v>
      </c>
      <c r="G11" s="205" t="e">
        <f>+#REF!</f>
        <v>#REF!</v>
      </c>
      <c r="H11" s="206" t="e">
        <f t="shared" si="4"/>
        <v>#REF!</v>
      </c>
      <c r="I11" s="202" t="e">
        <f t="shared" si="5"/>
        <v>#REF!</v>
      </c>
      <c r="J11" s="202" t="e">
        <f>+#REF!</f>
        <v>#REF!</v>
      </c>
      <c r="K11" s="204" t="e">
        <f t="shared" si="6"/>
        <v>#REF!</v>
      </c>
      <c r="L11" s="205" t="e">
        <f>+#REF!</f>
        <v>#REF!</v>
      </c>
      <c r="M11" s="204">
        <f t="shared" si="3"/>
        <v>0</v>
      </c>
    </row>
    <row r="12" spans="2:13" ht="28.5" customHeight="1" x14ac:dyDescent="0.25">
      <c r="B12" s="271" t="s">
        <v>82</v>
      </c>
      <c r="C12" s="272" t="e">
        <f>SUM(C5:C11)</f>
        <v>#REF!</v>
      </c>
      <c r="D12" s="272" t="e">
        <f>SUM(D5:D11)</f>
        <v>#REF!</v>
      </c>
      <c r="E12" s="272" t="e">
        <f>SUM(E5:E11)</f>
        <v>#REF!</v>
      </c>
      <c r="F12" s="272" t="e">
        <f>SUM(F5:F11)</f>
        <v>#REF!</v>
      </c>
      <c r="G12" s="272" t="e">
        <f>SUM(G5:G11)</f>
        <v>#REF!</v>
      </c>
      <c r="H12" s="273" t="e">
        <f t="shared" si="1"/>
        <v>#REF!</v>
      </c>
      <c r="I12" s="274" t="e">
        <f>SUM(I5:I11)</f>
        <v>#REF!</v>
      </c>
      <c r="J12" s="274" t="e">
        <f>SUM(J5:J11)</f>
        <v>#REF!</v>
      </c>
      <c r="K12" s="273" t="e">
        <f t="shared" si="0"/>
        <v>#REF!</v>
      </c>
      <c r="L12" s="275" t="e">
        <f>SUM(L5:L11)</f>
        <v>#REF!</v>
      </c>
      <c r="M12" s="273">
        <f>+IF(ISERROR(L12/F12),0,L12/F12)</f>
        <v>0</v>
      </c>
    </row>
    <row r="13" spans="2:13" ht="21.75" customHeight="1" x14ac:dyDescent="0.25">
      <c r="B13" s="76" t="s">
        <v>45</v>
      </c>
      <c r="C13" s="75" t="e">
        <f>+#REF!</f>
        <v>#REF!</v>
      </c>
      <c r="D13" s="202" t="e">
        <f>+#REF!</f>
        <v>#REF!</v>
      </c>
      <c r="E13" s="202" t="e">
        <f>+#REF!</f>
        <v>#REF!</v>
      </c>
      <c r="F13" s="202" t="e">
        <f>+#REF!</f>
        <v>#REF!</v>
      </c>
      <c r="G13" s="205" t="e">
        <f>+#REF!</f>
        <v>#REF!</v>
      </c>
      <c r="H13" s="206" t="e">
        <f t="shared" si="1"/>
        <v>#REF!</v>
      </c>
      <c r="I13" s="202" t="e">
        <f t="shared" si="2"/>
        <v>#REF!</v>
      </c>
      <c r="J13" s="202" t="e">
        <f>+#REF!</f>
        <v>#REF!</v>
      </c>
      <c r="K13" s="206" t="e">
        <f t="shared" si="0"/>
        <v>#REF!</v>
      </c>
      <c r="L13" s="205" t="e">
        <f>+#REF!</f>
        <v>#REF!</v>
      </c>
      <c r="M13" s="206">
        <f t="shared" si="3"/>
        <v>0</v>
      </c>
    </row>
    <row r="14" spans="2:13" ht="24" customHeight="1" x14ac:dyDescent="0.25">
      <c r="B14" s="281" t="s">
        <v>79</v>
      </c>
      <c r="C14" s="282" t="e">
        <f>+C13</f>
        <v>#REF!</v>
      </c>
      <c r="D14" s="283" t="e">
        <f>+D13</f>
        <v>#REF!</v>
      </c>
      <c r="E14" s="283" t="e">
        <f>+E13</f>
        <v>#REF!</v>
      </c>
      <c r="F14" s="283" t="e">
        <f>+F13</f>
        <v>#REF!</v>
      </c>
      <c r="G14" s="284" t="e">
        <f>+G13</f>
        <v>#REF!</v>
      </c>
      <c r="H14" s="285" t="e">
        <f t="shared" si="1"/>
        <v>#REF!</v>
      </c>
      <c r="I14" s="283" t="e">
        <f t="shared" si="2"/>
        <v>#REF!</v>
      </c>
      <c r="J14" s="283" t="e">
        <f>+J13</f>
        <v>#REF!</v>
      </c>
      <c r="K14" s="285" t="e">
        <f t="shared" si="0"/>
        <v>#REF!</v>
      </c>
      <c r="L14" s="284" t="e">
        <f>+L13</f>
        <v>#REF!</v>
      </c>
      <c r="M14" s="285">
        <f t="shared" si="3"/>
        <v>0</v>
      </c>
    </row>
    <row r="15" spans="2:13" ht="33" customHeight="1" x14ac:dyDescent="0.25">
      <c r="B15" s="276" t="s">
        <v>238</v>
      </c>
      <c r="C15" s="277" t="e">
        <f>+C12+C14</f>
        <v>#REF!</v>
      </c>
      <c r="D15" s="278" t="e">
        <f>+D12+D14</f>
        <v>#REF!</v>
      </c>
      <c r="E15" s="278" t="e">
        <f>+E12+E14</f>
        <v>#REF!</v>
      </c>
      <c r="F15" s="278" t="e">
        <f>+F12+F14</f>
        <v>#REF!</v>
      </c>
      <c r="G15" s="279" t="e">
        <f>+G12+G14</f>
        <v>#REF!</v>
      </c>
      <c r="H15" s="280" t="e">
        <f t="shared" si="1"/>
        <v>#REF!</v>
      </c>
      <c r="I15" s="278" t="e">
        <f t="shared" si="2"/>
        <v>#REF!</v>
      </c>
      <c r="J15" s="278" t="e">
        <f>+J12+J14</f>
        <v>#REF!</v>
      </c>
      <c r="K15" s="280" t="e">
        <f>+J15/F15</f>
        <v>#REF!</v>
      </c>
      <c r="L15" s="279" t="e">
        <f>+L12+L14</f>
        <v>#REF!</v>
      </c>
      <c r="M15" s="280">
        <f t="shared" si="3"/>
        <v>0</v>
      </c>
    </row>
    <row r="16" spans="2:13" ht="35.25" customHeight="1" x14ac:dyDescent="0.25">
      <c r="B16" s="230" t="s">
        <v>240</v>
      </c>
      <c r="C16" s="231">
        <f>+'CONSOLIDADO '!B17</f>
        <v>0</v>
      </c>
      <c r="D16" s="232">
        <f>+'CONSOLIDADO '!F18</f>
        <v>0</v>
      </c>
      <c r="E16" s="232">
        <v>0</v>
      </c>
      <c r="F16" s="233">
        <f>+D16-E16</f>
        <v>0</v>
      </c>
      <c r="G16" s="232">
        <f>+'CONSOLIDADO '!G17</f>
        <v>0</v>
      </c>
      <c r="H16" s="234">
        <f>+IF(ISERROR(G16/F16),0,G16/F16)</f>
        <v>0</v>
      </c>
      <c r="I16" s="233">
        <f t="shared" si="2"/>
        <v>0</v>
      </c>
      <c r="J16" s="233">
        <f>+'CONSOLIDADO '!J18</f>
        <v>0</v>
      </c>
      <c r="K16" s="234">
        <f>+IF(ISERROR(J16/D16),0,J16/D16)</f>
        <v>0</v>
      </c>
      <c r="L16" s="232">
        <f>+'CONSOLIDADO '!M18</f>
        <v>0</v>
      </c>
      <c r="M16" s="234">
        <f t="shared" si="3"/>
        <v>0</v>
      </c>
    </row>
    <row r="17" spans="2:13" ht="20.25" customHeight="1" thickBot="1" x14ac:dyDescent="0.3">
      <c r="B17" s="281" t="s">
        <v>239</v>
      </c>
      <c r="C17" s="282">
        <f>+C16</f>
        <v>0</v>
      </c>
      <c r="D17" s="283">
        <f t="shared" ref="D17:J17" si="7">+D16</f>
        <v>0</v>
      </c>
      <c r="E17" s="283">
        <f t="shared" si="7"/>
        <v>0</v>
      </c>
      <c r="F17" s="283">
        <f t="shared" si="7"/>
        <v>0</v>
      </c>
      <c r="G17" s="284">
        <f>+G16</f>
        <v>0</v>
      </c>
      <c r="H17" s="285">
        <f>+IF(ISERROR(G17/F17),0,G17/F17)</f>
        <v>0</v>
      </c>
      <c r="I17" s="283">
        <f t="shared" si="2"/>
        <v>0</v>
      </c>
      <c r="J17" s="283">
        <f t="shared" si="7"/>
        <v>0</v>
      </c>
      <c r="K17" s="285">
        <f>+IF(ISERROR(J17/D17),0,J17/D17)</f>
        <v>0</v>
      </c>
      <c r="L17" s="284">
        <f>+L16</f>
        <v>0</v>
      </c>
      <c r="M17" s="285">
        <f t="shared" si="3"/>
        <v>0</v>
      </c>
    </row>
    <row r="18" spans="2:13" ht="24.75" customHeight="1" thickBot="1" x14ac:dyDescent="0.3">
      <c r="B18" s="243" t="s">
        <v>244</v>
      </c>
      <c r="C18" s="244" t="e">
        <f>+C15+C17</f>
        <v>#REF!</v>
      </c>
      <c r="D18" s="245" t="e">
        <f t="shared" ref="D18:J18" si="8">+D15+D17</f>
        <v>#REF!</v>
      </c>
      <c r="E18" s="245" t="e">
        <f t="shared" si="8"/>
        <v>#REF!</v>
      </c>
      <c r="F18" s="245" t="e">
        <f t="shared" si="8"/>
        <v>#REF!</v>
      </c>
      <c r="G18" s="246" t="e">
        <f>+G15+G17</f>
        <v>#REF!</v>
      </c>
      <c r="H18" s="247" t="e">
        <f t="shared" si="1"/>
        <v>#REF!</v>
      </c>
      <c r="I18" s="245" t="e">
        <f t="shared" si="2"/>
        <v>#REF!</v>
      </c>
      <c r="J18" s="245" t="e">
        <f t="shared" si="8"/>
        <v>#REF!</v>
      </c>
      <c r="K18" s="247" t="e">
        <f>+J18/F18</f>
        <v>#REF!</v>
      </c>
      <c r="L18" s="246" t="e">
        <f>+L15+L17</f>
        <v>#REF!</v>
      </c>
      <c r="M18" s="247">
        <f>+IF(ISERROR(L18/F18),0,L18/F18)</f>
        <v>0</v>
      </c>
    </row>
    <row r="21" spans="2:13" x14ac:dyDescent="0.25">
      <c r="C21" s="237"/>
      <c r="E21" s="227"/>
    </row>
    <row r="22" spans="2:13" x14ac:dyDescent="0.25">
      <c r="C22" s="263"/>
      <c r="L22" s="41"/>
    </row>
    <row r="23" spans="2:13" x14ac:dyDescent="0.25">
      <c r="E23" s="227"/>
      <c r="L23" s="8"/>
    </row>
    <row r="25" spans="2:13" x14ac:dyDescent="0.25">
      <c r="E25" s="227"/>
    </row>
  </sheetData>
  <mergeCells count="1">
    <mergeCell ref="B3:M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218"/>
      <c r="B1" s="1218"/>
      <c r="C1" s="1218"/>
      <c r="D1" s="1218"/>
      <c r="E1" s="1218"/>
      <c r="F1" s="1218"/>
      <c r="G1" s="1218"/>
      <c r="H1" s="1218"/>
      <c r="I1" s="1218"/>
      <c r="J1" s="1218"/>
      <c r="K1" s="1218"/>
      <c r="L1" s="1218"/>
      <c r="M1" s="1218"/>
      <c r="N1" s="1218"/>
      <c r="O1" s="1218"/>
    </row>
    <row r="2" spans="1:17" ht="29.25" customHeight="1" x14ac:dyDescent="0.25">
      <c r="A2" s="1225" t="str">
        <f>+'POR DIRECCIONES'!A4:P4</f>
        <v>31 de enero de 2025</v>
      </c>
      <c r="B2" s="1226"/>
      <c r="C2" s="1226"/>
      <c r="D2" s="1226"/>
      <c r="E2" s="1226"/>
      <c r="F2" s="1226"/>
      <c r="G2" s="1226"/>
      <c r="H2" s="1226"/>
      <c r="I2" s="1226"/>
      <c r="J2" s="1226"/>
      <c r="K2" s="1226"/>
      <c r="L2" s="1227"/>
    </row>
    <row r="3" spans="1:17" ht="15" customHeight="1" x14ac:dyDescent="0.25">
      <c r="A3" s="1228" t="s">
        <v>379</v>
      </c>
      <c r="B3" s="1229"/>
      <c r="C3" s="1229"/>
      <c r="D3" s="1229"/>
      <c r="E3" s="1229"/>
      <c r="F3" s="1229"/>
      <c r="G3" s="1229"/>
      <c r="H3" s="1229"/>
      <c r="I3" s="1229"/>
      <c r="J3" s="1229"/>
      <c r="K3" s="1229"/>
      <c r="L3" s="1230"/>
    </row>
    <row r="4" spans="1:17" ht="15" customHeight="1" x14ac:dyDescent="0.25">
      <c r="A4" s="1231"/>
      <c r="B4" s="1232"/>
      <c r="C4" s="1232"/>
      <c r="D4" s="1232"/>
      <c r="E4" s="1232"/>
      <c r="F4" s="1232"/>
      <c r="G4" s="1232"/>
      <c r="H4" s="1232"/>
      <c r="I4" s="1232"/>
      <c r="J4" s="1232"/>
      <c r="K4" s="1232"/>
      <c r="L4" s="1233"/>
    </row>
    <row r="5" spans="1:17" ht="39" customHeight="1" x14ac:dyDescent="0.25">
      <c r="A5" s="360"/>
      <c r="J5" s="223"/>
      <c r="K5" s="223"/>
      <c r="L5" s="361"/>
    </row>
    <row r="6" spans="1:17" ht="45.75" customHeight="1" x14ac:dyDescent="0.25">
      <c r="A6" s="1219" t="s">
        <v>280</v>
      </c>
      <c r="B6" s="1220"/>
      <c r="C6" s="1220"/>
      <c r="D6" s="1220"/>
      <c r="E6" s="1220"/>
      <c r="F6" s="1220"/>
      <c r="G6" s="1220"/>
      <c r="H6" s="1220"/>
      <c r="I6" s="1220"/>
      <c r="J6" s="1220"/>
      <c r="K6" s="1220"/>
      <c r="L6" s="1221"/>
      <c r="Q6" s="112"/>
    </row>
    <row r="7" spans="1:17" ht="23.25" customHeight="1" x14ac:dyDescent="0.25">
      <c r="A7" s="1219" t="s">
        <v>281</v>
      </c>
      <c r="B7" s="1220"/>
      <c r="C7" s="1220"/>
      <c r="D7" s="1220"/>
      <c r="E7" s="1220"/>
      <c r="F7" s="1220"/>
      <c r="G7" s="1220"/>
      <c r="H7" s="1220"/>
      <c r="I7" s="1220"/>
      <c r="J7" s="1220"/>
      <c r="K7" s="1220"/>
      <c r="L7" s="1221"/>
      <c r="Q7" s="112"/>
    </row>
    <row r="8" spans="1:17" ht="129" customHeight="1" x14ac:dyDescent="0.25">
      <c r="A8" s="1219" t="s">
        <v>282</v>
      </c>
      <c r="B8" s="1220"/>
      <c r="C8" s="1220"/>
      <c r="D8" s="1220"/>
      <c r="E8" s="1220"/>
      <c r="F8" s="1220"/>
      <c r="G8" s="1220"/>
      <c r="H8" s="1220"/>
      <c r="I8" s="1220"/>
      <c r="J8" s="1220"/>
      <c r="K8" s="1220"/>
      <c r="L8" s="1221"/>
    </row>
    <row r="9" spans="1:17" ht="125.25" customHeight="1" x14ac:dyDescent="0.25">
      <c r="A9" s="1219" t="s">
        <v>283</v>
      </c>
      <c r="B9" s="1220"/>
      <c r="C9" s="1220"/>
      <c r="D9" s="1220"/>
      <c r="E9" s="1220"/>
      <c r="F9" s="1220"/>
      <c r="G9" s="1220"/>
      <c r="H9" s="1220"/>
      <c r="I9" s="1220"/>
      <c r="J9" s="1220"/>
      <c r="K9" s="1220"/>
      <c r="L9" s="1221"/>
    </row>
    <row r="10" spans="1:17" ht="69.75" customHeight="1" x14ac:dyDescent="0.25">
      <c r="A10" s="1219" t="s">
        <v>284</v>
      </c>
      <c r="B10" s="1220"/>
      <c r="C10" s="1220"/>
      <c r="D10" s="1220"/>
      <c r="E10" s="1220"/>
      <c r="F10" s="1220"/>
      <c r="G10" s="1220"/>
      <c r="H10" s="1220"/>
      <c r="I10" s="1220"/>
      <c r="J10" s="1220"/>
      <c r="K10" s="1220"/>
      <c r="L10" s="1221"/>
    </row>
    <row r="11" spans="1:17" ht="42" customHeight="1" x14ac:dyDescent="0.25">
      <c r="A11" s="1219" t="s">
        <v>380</v>
      </c>
      <c r="B11" s="1220"/>
      <c r="C11" s="1220"/>
      <c r="D11" s="1220"/>
      <c r="E11" s="1220"/>
      <c r="F11" s="1220"/>
      <c r="G11" s="1220"/>
      <c r="H11" s="1220"/>
      <c r="I11" s="1220"/>
      <c r="J11" s="1220"/>
      <c r="K11" s="1220"/>
      <c r="L11" s="1221"/>
    </row>
    <row r="12" spans="1:17" ht="71.25" customHeight="1" x14ac:dyDescent="0.25">
      <c r="A12" s="1219" t="s">
        <v>285</v>
      </c>
      <c r="B12" s="1220"/>
      <c r="C12" s="1220"/>
      <c r="D12" s="1220"/>
      <c r="E12" s="1220"/>
      <c r="F12" s="1220"/>
      <c r="G12" s="1220"/>
      <c r="H12" s="1220"/>
      <c r="I12" s="1220"/>
      <c r="J12" s="1220"/>
      <c r="K12" s="1220"/>
      <c r="L12" s="1221"/>
    </row>
    <row r="13" spans="1:17" ht="69" customHeight="1" x14ac:dyDescent="0.25">
      <c r="A13" s="1222" t="s">
        <v>286</v>
      </c>
      <c r="B13" s="1223"/>
      <c r="C13" s="1223"/>
      <c r="D13" s="1223"/>
      <c r="E13" s="1223"/>
      <c r="F13" s="1223"/>
      <c r="G13" s="1223"/>
      <c r="H13" s="1223"/>
      <c r="I13" s="1223"/>
      <c r="J13" s="1223"/>
      <c r="K13" s="1223"/>
      <c r="L13" s="1224"/>
    </row>
    <row r="14" spans="1:17" hidden="1" x14ac:dyDescent="0.25">
      <c r="A14" t="s">
        <v>381</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28"/>
      <c r="F40" s="228"/>
      <c r="G40" s="228"/>
      <c r="H40" s="228"/>
    </row>
    <row r="41" spans="5:8" x14ac:dyDescent="0.25">
      <c r="E41" s="228"/>
      <c r="F41" s="228"/>
      <c r="G41" s="228"/>
      <c r="H41" s="228"/>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tabColor theme="3" tint="0.59999389629810485"/>
  </sheetPr>
  <dimension ref="A2:P100"/>
  <sheetViews>
    <sheetView workbookViewId="0"/>
  </sheetViews>
  <sheetFormatPr baseColWidth="10" defaultColWidth="11.42578125" defaultRowHeight="14.25" x14ac:dyDescent="0.2"/>
  <cols>
    <col min="1" max="1" width="21.140625" style="9" customWidth="1"/>
    <col min="2" max="2" width="11.140625" style="9" customWidth="1"/>
    <col min="3" max="3" width="16" style="9" customWidth="1"/>
    <col min="4" max="4" width="10.140625" style="9" customWidth="1"/>
    <col min="5" max="5" width="12.7109375" style="9" customWidth="1"/>
    <col min="6" max="7" width="11.5703125" style="9" customWidth="1"/>
    <col min="8" max="8" width="16.42578125" style="9" customWidth="1"/>
    <col min="9" max="9" width="11.5703125" style="9" customWidth="1"/>
    <col min="10" max="10" width="16.28515625" style="9" customWidth="1"/>
    <col min="11" max="11" width="16.42578125" style="9" customWidth="1"/>
    <col min="12" max="13" width="11.5703125" style="9" customWidth="1"/>
    <col min="14" max="14" width="17.28515625" style="9" customWidth="1"/>
    <col min="15" max="15" width="5.7109375" style="9" bestFit="1" customWidth="1"/>
    <col min="16" max="27" width="5.28515625" style="9" bestFit="1" customWidth="1"/>
    <col min="28" max="16384" width="11.42578125" style="9"/>
  </cols>
  <sheetData>
    <row r="2" spans="1:10" ht="15" customHeight="1" thickBot="1" x14ac:dyDescent="0.3">
      <c r="C2" s="20"/>
      <c r="D2" s="1234" t="s">
        <v>97</v>
      </c>
      <c r="E2" s="1234"/>
      <c r="F2" s="1234" t="s">
        <v>200</v>
      </c>
      <c r="G2" s="1234"/>
      <c r="H2" s="1235" t="s">
        <v>247</v>
      </c>
      <c r="I2" s="1236"/>
      <c r="J2" s="1236"/>
    </row>
    <row r="3" spans="1:10" ht="25.5" customHeight="1" thickBot="1" x14ac:dyDescent="0.3">
      <c r="A3" s="260" t="s">
        <v>201</v>
      </c>
      <c r="D3" s="121" t="s">
        <v>199</v>
      </c>
      <c r="E3" s="11" t="s">
        <v>198</v>
      </c>
      <c r="F3" s="121" t="s">
        <v>199</v>
      </c>
      <c r="G3" s="11" t="s">
        <v>198</v>
      </c>
    </row>
    <row r="4" spans="1:10" x14ac:dyDescent="0.2">
      <c r="B4" s="10" t="s">
        <v>191</v>
      </c>
      <c r="C4" s="259">
        <v>861993</v>
      </c>
      <c r="D4" s="258">
        <v>0</v>
      </c>
      <c r="E4" s="12">
        <v>0.1</v>
      </c>
      <c r="F4" s="258">
        <v>0</v>
      </c>
      <c r="G4" s="12">
        <v>0</v>
      </c>
      <c r="J4" s="21"/>
    </row>
    <row r="5" spans="1:10" x14ac:dyDescent="0.2">
      <c r="B5" s="10" t="s">
        <v>197</v>
      </c>
      <c r="C5" s="259">
        <v>863051.66122291004</v>
      </c>
      <c r="D5" s="258">
        <v>0.2</v>
      </c>
      <c r="E5" s="12">
        <v>0.5</v>
      </c>
      <c r="F5" s="258">
        <v>0.2</v>
      </c>
      <c r="G5" s="12">
        <v>1.0639230827073756E-2</v>
      </c>
      <c r="J5" s="21"/>
    </row>
    <row r="6" spans="1:10" x14ac:dyDescent="0.2">
      <c r="B6" s="10"/>
      <c r="C6" s="259"/>
      <c r="D6" s="258"/>
      <c r="E6" s="12"/>
      <c r="F6" s="258"/>
      <c r="G6" s="12"/>
      <c r="J6" s="21"/>
    </row>
    <row r="7" spans="1:10" x14ac:dyDescent="0.2">
      <c r="B7" s="10"/>
      <c r="C7" s="259"/>
      <c r="D7" s="258"/>
      <c r="E7" s="12"/>
      <c r="F7" s="258"/>
      <c r="G7" s="12"/>
    </row>
    <row r="8" spans="1:10" x14ac:dyDescent="0.2">
      <c r="B8" s="10"/>
      <c r="C8" s="259"/>
      <c r="D8" s="258"/>
      <c r="E8" s="218"/>
      <c r="F8" s="258"/>
      <c r="G8" s="218"/>
      <c r="H8" s="40"/>
    </row>
    <row r="9" spans="1:10" x14ac:dyDescent="0.2">
      <c r="B9" s="10"/>
      <c r="C9" s="259"/>
      <c r="D9" s="258"/>
      <c r="E9" s="12"/>
      <c r="F9" s="258"/>
      <c r="G9" s="12"/>
      <c r="H9" s="40"/>
    </row>
    <row r="10" spans="1:10" x14ac:dyDescent="0.2">
      <c r="B10" s="10"/>
      <c r="C10" s="259"/>
      <c r="D10" s="258"/>
      <c r="E10" s="12"/>
      <c r="F10" s="258"/>
      <c r="G10" s="12"/>
    </row>
    <row r="11" spans="1:10" x14ac:dyDescent="0.2">
      <c r="B11" s="10"/>
      <c r="C11" s="259"/>
      <c r="D11" s="258"/>
      <c r="E11" s="12"/>
      <c r="F11" s="258"/>
      <c r="G11" s="12"/>
    </row>
    <row r="12" spans="1:10" x14ac:dyDescent="0.2">
      <c r="B12" s="10"/>
      <c r="C12" s="259"/>
      <c r="D12" s="258"/>
      <c r="E12" s="12"/>
      <c r="F12" s="258"/>
      <c r="G12" s="12"/>
      <c r="J12" s="124"/>
    </row>
    <row r="13" spans="1:10" x14ac:dyDescent="0.2">
      <c r="B13" s="10"/>
      <c r="C13" s="259"/>
      <c r="D13" s="258"/>
      <c r="E13" s="12"/>
      <c r="F13" s="258"/>
      <c r="G13" s="12"/>
      <c r="H13" s="40"/>
    </row>
    <row r="14" spans="1:10" ht="12" customHeight="1" x14ac:dyDescent="0.2">
      <c r="B14" s="10"/>
      <c r="C14" s="259"/>
      <c r="D14" s="258"/>
      <c r="E14" s="12"/>
      <c r="F14" s="258"/>
      <c r="G14" s="12"/>
    </row>
    <row r="15" spans="1:10" ht="15" x14ac:dyDescent="0.2">
      <c r="B15" s="10"/>
      <c r="C15" s="259"/>
      <c r="D15" s="258"/>
      <c r="E15" s="12"/>
      <c r="F15" s="258"/>
      <c r="G15" s="236"/>
    </row>
    <row r="16" spans="1:10" x14ac:dyDescent="0.2">
      <c r="C16" s="40"/>
      <c r="J16" s="122" t="s">
        <v>200</v>
      </c>
    </row>
    <row r="17" spans="1:16" ht="15.75" customHeight="1" x14ac:dyDescent="0.2"/>
    <row r="18" spans="1:16" ht="15.75" customHeight="1" x14ac:dyDescent="0.2">
      <c r="J18" s="481" t="s">
        <v>200</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0"/>
      <c r="D27" s="1234" t="s">
        <v>97</v>
      </c>
      <c r="E27" s="1234"/>
      <c r="F27" s="1234" t="s">
        <v>200</v>
      </c>
      <c r="G27" s="1234"/>
    </row>
    <row r="28" spans="1:16" ht="15.75" thickBot="1" x14ac:dyDescent="0.3">
      <c r="A28" s="260" t="s">
        <v>362</v>
      </c>
      <c r="D28" s="121" t="s">
        <v>199</v>
      </c>
      <c r="E28" s="11" t="s">
        <v>198</v>
      </c>
      <c r="F28" s="121" t="s">
        <v>199</v>
      </c>
      <c r="G28" s="11" t="s">
        <v>198</v>
      </c>
    </row>
    <row r="29" spans="1:16" ht="15" x14ac:dyDescent="0.25">
      <c r="B29" s="10" t="s">
        <v>191</v>
      </c>
      <c r="C29" s="259">
        <v>208122</v>
      </c>
      <c r="D29" s="258">
        <v>0.38</v>
      </c>
      <c r="E29" s="12">
        <v>0.03</v>
      </c>
      <c r="F29" s="258">
        <v>0</v>
      </c>
      <c r="G29" s="12">
        <v>0</v>
      </c>
      <c r="H29" s="295" t="s">
        <v>361</v>
      </c>
      <c r="I29" s="296"/>
      <c r="J29" s="296"/>
      <c r="K29" s="296"/>
      <c r="L29" s="296"/>
      <c r="M29" s="296"/>
      <c r="N29" s="296"/>
      <c r="O29" s="296"/>
      <c r="P29" s="296"/>
    </row>
    <row r="30" spans="1:16" ht="15" x14ac:dyDescent="0.25">
      <c r="B30" s="10" t="s">
        <v>374</v>
      </c>
      <c r="C30" s="259">
        <v>209181.18628291003</v>
      </c>
      <c r="D30" s="258">
        <v>0.5</v>
      </c>
      <c r="E30" s="12">
        <v>0.09</v>
      </c>
      <c r="F30" s="258">
        <v>0.02</v>
      </c>
      <c r="G30" s="12">
        <v>1.3554658003028977E-2</v>
      </c>
      <c r="H30" s="295"/>
      <c r="I30" s="296"/>
      <c r="J30" s="296"/>
      <c r="K30" s="296"/>
      <c r="L30" s="296"/>
      <c r="M30" s="296"/>
      <c r="N30" s="296"/>
      <c r="O30" s="296"/>
      <c r="P30" s="296"/>
    </row>
    <row r="31" spans="1:16" ht="15" x14ac:dyDescent="0.25">
      <c r="B31" s="10"/>
      <c r="C31" s="259"/>
      <c r="D31" s="258"/>
      <c r="E31" s="12"/>
      <c r="F31" s="258"/>
      <c r="G31" s="12"/>
      <c r="H31" s="295"/>
      <c r="I31" s="296"/>
      <c r="J31" s="296"/>
      <c r="K31" s="296"/>
      <c r="L31" s="296"/>
      <c r="M31" s="296"/>
      <c r="N31" s="296"/>
      <c r="O31" s="296"/>
      <c r="P31" s="296"/>
    </row>
    <row r="32" spans="1:16" x14ac:dyDescent="0.2">
      <c r="B32" s="10"/>
      <c r="C32" s="259"/>
      <c r="D32" s="258"/>
      <c r="E32" s="12"/>
      <c r="F32" s="258"/>
      <c r="G32" s="12"/>
    </row>
    <row r="33" spans="2:9" x14ac:dyDescent="0.2">
      <c r="B33" s="10"/>
      <c r="C33" s="259"/>
      <c r="D33" s="258"/>
      <c r="E33" s="12"/>
      <c r="F33" s="258"/>
      <c r="G33" s="12"/>
    </row>
    <row r="34" spans="2:9" x14ac:dyDescent="0.2">
      <c r="B34" s="10"/>
      <c r="C34" s="259"/>
      <c r="D34" s="258"/>
      <c r="E34" s="12"/>
      <c r="F34" s="258"/>
      <c r="G34" s="12"/>
      <c r="I34" s="122"/>
    </row>
    <row r="35" spans="2:9" x14ac:dyDescent="0.2">
      <c r="B35" s="10"/>
      <c r="C35" s="259"/>
      <c r="D35" s="258"/>
      <c r="E35" s="12"/>
      <c r="F35" s="258"/>
      <c r="G35" s="12"/>
    </row>
    <row r="36" spans="2:9" x14ac:dyDescent="0.2">
      <c r="B36" s="10"/>
      <c r="C36" s="259"/>
      <c r="D36" s="258"/>
      <c r="E36" s="12"/>
      <c r="F36" s="258"/>
      <c r="G36" s="12"/>
      <c r="I36" s="40"/>
    </row>
    <row r="37" spans="2:9" x14ac:dyDescent="0.2">
      <c r="B37" s="10"/>
      <c r="C37" s="259"/>
      <c r="D37" s="258"/>
      <c r="E37" s="12"/>
      <c r="F37" s="258"/>
      <c r="G37" s="12"/>
      <c r="H37" s="40"/>
      <c r="I37" s="40"/>
    </row>
    <row r="38" spans="2:9" x14ac:dyDescent="0.2">
      <c r="B38" s="10"/>
      <c r="C38" s="259"/>
      <c r="D38" s="258"/>
      <c r="E38" s="12"/>
      <c r="F38" s="258"/>
      <c r="G38" s="12"/>
    </row>
    <row r="39" spans="2:9" x14ac:dyDescent="0.2">
      <c r="B39" s="10"/>
      <c r="C39" s="259"/>
      <c r="D39" s="258"/>
      <c r="E39" s="12"/>
      <c r="F39" s="258"/>
      <c r="G39" s="12"/>
    </row>
    <row r="40" spans="2:9" x14ac:dyDescent="0.2">
      <c r="B40" s="10"/>
      <c r="C40" s="259"/>
      <c r="D40" s="258"/>
      <c r="E40" s="12"/>
      <c r="F40" s="258"/>
      <c r="G40" s="12"/>
    </row>
    <row r="41" spans="2:9" x14ac:dyDescent="0.2">
      <c r="B41" s="10"/>
      <c r="C41" s="259"/>
      <c r="D41" s="258"/>
      <c r="E41" s="12"/>
      <c r="F41" s="258"/>
      <c r="G41" s="12"/>
    </row>
    <row r="42" spans="2:9" x14ac:dyDescent="0.2">
      <c r="B42" s="10"/>
      <c r="C42" s="259"/>
      <c r="D42" s="258"/>
      <c r="E42" s="12"/>
      <c r="F42" s="258"/>
      <c r="G42" s="12"/>
    </row>
    <row r="43" spans="2:9" ht="15.75" customHeight="1" x14ac:dyDescent="0.2">
      <c r="B43" s="10"/>
      <c r="C43" s="259"/>
      <c r="D43" s="258"/>
      <c r="E43" s="236"/>
      <c r="F43" s="258"/>
      <c r="G43" s="236"/>
    </row>
    <row r="44" spans="2:9" ht="5.25" customHeight="1" x14ac:dyDescent="0.2"/>
    <row r="45" spans="2:9" x14ac:dyDescent="0.2">
      <c r="C45" s="40"/>
    </row>
    <row r="58" spans="1:12" ht="15" customHeight="1" thickBot="1" x14ac:dyDescent="0.25">
      <c r="C58" s="20"/>
      <c r="D58" s="1234" t="s">
        <v>97</v>
      </c>
      <c r="E58" s="1234"/>
      <c r="F58" s="1234" t="s">
        <v>200</v>
      </c>
      <c r="G58" s="1234"/>
    </row>
    <row r="59" spans="1:12" ht="15.75" thickBot="1" x14ac:dyDescent="0.3">
      <c r="A59" s="260" t="s">
        <v>363</v>
      </c>
      <c r="D59" s="121" t="s">
        <v>199</v>
      </c>
      <c r="E59" s="11" t="s">
        <v>198</v>
      </c>
      <c r="F59" s="121" t="s">
        <v>199</v>
      </c>
      <c r="G59" s="11" t="s">
        <v>198</v>
      </c>
    </row>
    <row r="60" spans="1:12" ht="15" x14ac:dyDescent="0.25">
      <c r="B60" s="10" t="s">
        <v>191</v>
      </c>
      <c r="C60" s="259">
        <v>537791</v>
      </c>
      <c r="D60" s="258">
        <v>0.38</v>
      </c>
      <c r="E60" s="12">
        <f>+'[5]CONSOLIDADO '!J21</f>
        <v>0.9249200078204346</v>
      </c>
      <c r="F60" s="258">
        <v>0</v>
      </c>
      <c r="G60" s="12">
        <f>+'[5]ALERTAS DIRECCIONES'!P27</f>
        <v>0.48251737703203379</v>
      </c>
      <c r="H60" s="295" t="s">
        <v>360</v>
      </c>
      <c r="I60" s="296"/>
      <c r="J60" s="296"/>
      <c r="K60" s="296"/>
      <c r="L60" s="122"/>
    </row>
    <row r="61" spans="1:12" ht="15" x14ac:dyDescent="0.25">
      <c r="B61" s="10" t="s">
        <v>374</v>
      </c>
      <c r="C61" s="259">
        <v>537791</v>
      </c>
      <c r="D61" s="258">
        <v>0.5</v>
      </c>
      <c r="E61" s="12">
        <v>0.53554127002633001</v>
      </c>
      <c r="F61" s="258">
        <v>0.02</v>
      </c>
      <c r="G61" s="344">
        <v>4.4816979959852307E-3</v>
      </c>
      <c r="H61" s="295"/>
      <c r="I61" s="296"/>
      <c r="J61" s="296"/>
      <c r="K61" s="296"/>
      <c r="L61" s="122"/>
    </row>
    <row r="62" spans="1:12" ht="15" x14ac:dyDescent="0.25">
      <c r="B62" s="10" t="s">
        <v>376</v>
      </c>
      <c r="C62" s="259"/>
      <c r="D62" s="258"/>
      <c r="E62" s="12"/>
      <c r="F62" s="258"/>
      <c r="G62" s="344"/>
      <c r="H62" s="295"/>
      <c r="I62" s="296"/>
      <c r="J62" s="296"/>
      <c r="K62" s="296"/>
      <c r="L62" s="122"/>
    </row>
    <row r="63" spans="1:12" x14ac:dyDescent="0.2">
      <c r="B63" s="10" t="s">
        <v>377</v>
      </c>
      <c r="C63" s="259"/>
      <c r="D63" s="258"/>
      <c r="E63" s="12"/>
      <c r="F63" s="258"/>
      <c r="G63" s="12"/>
      <c r="H63" s="40"/>
    </row>
    <row r="64" spans="1:12" x14ac:dyDescent="0.2">
      <c r="B64" s="10" t="s">
        <v>378</v>
      </c>
      <c r="C64" s="259"/>
      <c r="D64" s="258"/>
      <c r="E64" s="12"/>
      <c r="F64" s="258"/>
      <c r="G64" s="12"/>
    </row>
    <row r="65" spans="1:7" x14ac:dyDescent="0.2">
      <c r="B65" s="10" t="s">
        <v>243</v>
      </c>
      <c r="C65" s="259"/>
      <c r="D65" s="258"/>
      <c r="E65" s="12"/>
      <c r="F65" s="258"/>
      <c r="G65" s="12"/>
    </row>
    <row r="66" spans="1:7" x14ac:dyDescent="0.2">
      <c r="A66" s="40"/>
      <c r="B66" s="10" t="s">
        <v>245</v>
      </c>
      <c r="C66" s="259"/>
      <c r="D66" s="258"/>
      <c r="E66" s="12"/>
      <c r="F66" s="258"/>
      <c r="G66" s="12"/>
    </row>
    <row r="67" spans="1:7" x14ac:dyDescent="0.2">
      <c r="B67" s="10" t="s">
        <v>382</v>
      </c>
      <c r="C67" s="259"/>
      <c r="D67" s="258"/>
      <c r="E67" s="12"/>
      <c r="F67" s="258"/>
      <c r="G67" s="12"/>
    </row>
    <row r="68" spans="1:7" x14ac:dyDescent="0.2">
      <c r="B68" s="10" t="s">
        <v>383</v>
      </c>
      <c r="C68" s="259"/>
      <c r="D68" s="258"/>
      <c r="E68" s="12"/>
      <c r="F68" s="258"/>
      <c r="G68" s="12"/>
    </row>
    <row r="69" spans="1:7" x14ac:dyDescent="0.2">
      <c r="B69" s="10" t="s">
        <v>253</v>
      </c>
      <c r="C69" s="259"/>
      <c r="D69" s="258"/>
      <c r="E69" s="12"/>
      <c r="F69" s="258"/>
      <c r="G69" s="12"/>
    </row>
    <row r="70" spans="1:7" x14ac:dyDescent="0.2">
      <c r="B70" s="10" t="s">
        <v>254</v>
      </c>
      <c r="C70" s="259"/>
      <c r="D70" s="258"/>
      <c r="E70" s="12"/>
      <c r="F70" s="258"/>
      <c r="G70" s="12"/>
    </row>
    <row r="71" spans="1:7" x14ac:dyDescent="0.2">
      <c r="B71" s="10" t="s">
        <v>364</v>
      </c>
      <c r="C71" s="259"/>
      <c r="D71" s="258"/>
      <c r="E71" s="12"/>
      <c r="F71" s="258"/>
      <c r="G71" s="12"/>
    </row>
    <row r="72" spans="1:7" x14ac:dyDescent="0.2">
      <c r="B72" s="10"/>
      <c r="C72" s="259"/>
      <c r="D72" s="258"/>
      <c r="E72" s="12"/>
      <c r="F72" s="258"/>
      <c r="G72" s="12"/>
    </row>
    <row r="73" spans="1:7" x14ac:dyDescent="0.2">
      <c r="B73" s="10"/>
      <c r="C73" s="259"/>
      <c r="D73" s="258"/>
      <c r="E73" s="12"/>
      <c r="F73" s="258"/>
      <c r="G73" s="12"/>
    </row>
    <row r="74" spans="1:7" ht="15" x14ac:dyDescent="0.2">
      <c r="B74" s="10"/>
      <c r="C74" s="259"/>
      <c r="D74" s="258"/>
      <c r="E74" s="236"/>
      <c r="F74" s="258"/>
      <c r="G74" s="236"/>
    </row>
    <row r="77" spans="1:7" ht="15" x14ac:dyDescent="0.25">
      <c r="C77" s="298"/>
    </row>
    <row r="92" spans="2:14" x14ac:dyDescent="0.2">
      <c r="C92" s="9" t="s">
        <v>70</v>
      </c>
    </row>
    <row r="94" spans="2:14" ht="20.25" customHeight="1" x14ac:dyDescent="0.2">
      <c r="B94" s="398" t="s">
        <v>306</v>
      </c>
      <c r="C94" s="399" t="s">
        <v>343</v>
      </c>
      <c r="D94" s="399" t="s">
        <v>344</v>
      </c>
      <c r="E94" s="399"/>
      <c r="F94" s="399"/>
      <c r="G94" s="399"/>
      <c r="H94" s="399"/>
      <c r="I94" s="399"/>
      <c r="J94" s="399"/>
      <c r="K94" s="399"/>
      <c r="L94" s="399"/>
      <c r="M94" s="399"/>
      <c r="N94" s="493" t="s">
        <v>364</v>
      </c>
    </row>
    <row r="95" spans="2:14" ht="15.75" customHeight="1" x14ac:dyDescent="0.2">
      <c r="B95" s="400" t="s">
        <v>162</v>
      </c>
      <c r="C95" s="297">
        <v>0.38</v>
      </c>
      <c r="D95" s="297">
        <v>0.5</v>
      </c>
      <c r="E95" s="297"/>
      <c r="F95" s="297"/>
      <c r="G95" s="297"/>
      <c r="H95" s="297"/>
      <c r="I95" s="297"/>
      <c r="J95" s="297"/>
      <c r="K95" s="297"/>
      <c r="L95" s="297"/>
      <c r="M95" s="297"/>
      <c r="N95" s="113"/>
    </row>
    <row r="96" spans="2:14" ht="15.75" customHeight="1" x14ac:dyDescent="0.2">
      <c r="B96" s="608"/>
      <c r="C96" s="332"/>
      <c r="D96" s="332"/>
      <c r="E96" s="332"/>
      <c r="F96" s="333"/>
      <c r="G96" s="333"/>
      <c r="H96" s="333"/>
      <c r="I96" s="333"/>
      <c r="J96" s="333"/>
      <c r="K96" s="333"/>
      <c r="L96" s="333"/>
      <c r="M96" s="333"/>
    </row>
    <row r="97" spans="2:14" x14ac:dyDescent="0.2">
      <c r="C97" s="9" t="s">
        <v>355</v>
      </c>
    </row>
    <row r="99" spans="2:14" ht="15" x14ac:dyDescent="0.2">
      <c r="B99" s="398" t="s">
        <v>306</v>
      </c>
      <c r="C99" s="399" t="s">
        <v>343</v>
      </c>
      <c r="D99" s="399" t="s">
        <v>344</v>
      </c>
      <c r="E99" s="399" t="s">
        <v>340</v>
      </c>
      <c r="F99" s="399" t="s">
        <v>341</v>
      </c>
      <c r="G99" s="399" t="s">
        <v>248</v>
      </c>
      <c r="H99" s="399" t="s">
        <v>249</v>
      </c>
      <c r="I99" s="399" t="s">
        <v>250</v>
      </c>
      <c r="J99" s="399" t="s">
        <v>251</v>
      </c>
      <c r="K99" s="399" t="s">
        <v>252</v>
      </c>
      <c r="L99" s="399" t="s">
        <v>253</v>
      </c>
      <c r="M99" s="399" t="s">
        <v>254</v>
      </c>
      <c r="N99" s="493" t="s">
        <v>364</v>
      </c>
    </row>
    <row r="100" spans="2:14" ht="15" x14ac:dyDescent="0.2">
      <c r="B100" s="400" t="s">
        <v>162</v>
      </c>
      <c r="C100" s="297">
        <v>0</v>
      </c>
      <c r="D100" s="297">
        <v>0.02</v>
      </c>
      <c r="E100" s="297"/>
      <c r="F100" s="297"/>
      <c r="G100" s="297"/>
      <c r="H100" s="297"/>
      <c r="I100" s="297"/>
      <c r="J100" s="297"/>
      <c r="K100" s="297"/>
      <c r="L100" s="297"/>
      <c r="M100" s="297"/>
      <c r="N100" s="113"/>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opLeftCell="A16" workbookViewId="0">
      <selection activeCell="E11" sqref="E11"/>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89"/>
      <c r="B3" s="89"/>
      <c r="C3" s="89"/>
      <c r="D3" s="89"/>
      <c r="E3" s="89"/>
      <c r="F3" s="89"/>
      <c r="G3" s="89"/>
      <c r="H3" s="89"/>
      <c r="I3" s="89"/>
      <c r="J3" s="89"/>
      <c r="K3" s="89"/>
      <c r="L3" s="89"/>
    </row>
    <row r="4" spans="1:12" ht="42" customHeight="1" thickBot="1" x14ac:dyDescent="0.3">
      <c r="A4" s="1237" t="s">
        <v>68</v>
      </c>
      <c r="B4" s="1238"/>
      <c r="C4" s="1238"/>
      <c r="D4" s="1238"/>
      <c r="E4" s="1238"/>
      <c r="F4" s="1238"/>
      <c r="G4" s="1238"/>
      <c r="H4" s="1238"/>
      <c r="I4" s="1238"/>
      <c r="J4" s="1238"/>
      <c r="K4" s="1238"/>
      <c r="L4" s="1238"/>
    </row>
    <row r="5" spans="1:12" ht="24.75" customHeight="1" thickBot="1" x14ac:dyDescent="0.3">
      <c r="A5" s="1242" t="s">
        <v>57</v>
      </c>
      <c r="B5" s="1242"/>
      <c r="C5" s="74"/>
      <c r="D5" s="74"/>
      <c r="E5" s="74"/>
      <c r="F5" s="74"/>
      <c r="G5" s="74"/>
      <c r="H5" s="74"/>
      <c r="I5" s="74"/>
      <c r="J5" s="74"/>
      <c r="K5" s="74"/>
      <c r="L5" s="74"/>
    </row>
    <row r="6" spans="1:12" ht="48" customHeight="1" thickBot="1" x14ac:dyDescent="0.3">
      <c r="A6" s="605" t="s">
        <v>69</v>
      </c>
      <c r="B6" s="606" t="s">
        <v>19</v>
      </c>
      <c r="C6" s="606" t="s">
        <v>91</v>
      </c>
      <c r="D6" s="606" t="s">
        <v>38</v>
      </c>
      <c r="E6" s="606" t="s">
        <v>24</v>
      </c>
      <c r="F6" s="606" t="s">
        <v>326</v>
      </c>
      <c r="G6" s="606" t="s">
        <v>154</v>
      </c>
      <c r="H6" s="606" t="s">
        <v>70</v>
      </c>
      <c r="I6" s="606" t="s">
        <v>71</v>
      </c>
      <c r="J6" s="606" t="s">
        <v>72</v>
      </c>
      <c r="K6" s="606" t="s">
        <v>26</v>
      </c>
      <c r="L6" s="607" t="s">
        <v>41</v>
      </c>
    </row>
    <row r="7" spans="1:12" ht="87" customHeight="1" x14ac:dyDescent="0.25">
      <c r="A7" s="319" t="s">
        <v>73</v>
      </c>
      <c r="B7" s="1239" t="s">
        <v>68</v>
      </c>
      <c r="C7" s="322">
        <v>8920.2682839999998</v>
      </c>
      <c r="D7" s="322">
        <v>8920.2682839999998</v>
      </c>
      <c r="E7" s="322">
        <v>8920.2682839999998</v>
      </c>
      <c r="F7" s="335">
        <v>1</v>
      </c>
      <c r="G7" s="326">
        <v>0</v>
      </c>
      <c r="H7" s="322">
        <v>0</v>
      </c>
      <c r="I7" s="320">
        <v>0</v>
      </c>
      <c r="J7" s="322">
        <v>8920.2682839999998</v>
      </c>
      <c r="K7" s="322">
        <v>0</v>
      </c>
      <c r="L7" s="321">
        <v>0</v>
      </c>
    </row>
    <row r="8" spans="1:12" ht="107.25" customHeight="1" x14ac:dyDescent="0.25">
      <c r="A8" s="313" t="s">
        <v>74</v>
      </c>
      <c r="B8" s="1240"/>
      <c r="C8" s="323">
        <v>10400.034</v>
      </c>
      <c r="D8" s="323">
        <v>10400.034</v>
      </c>
      <c r="E8" s="324">
        <v>10200.034001</v>
      </c>
      <c r="F8" s="336">
        <v>0.98076929373500132</v>
      </c>
      <c r="G8" s="327">
        <v>199.99999899999966</v>
      </c>
      <c r="H8" s="323">
        <v>0</v>
      </c>
      <c r="I8" s="111">
        <v>0</v>
      </c>
      <c r="J8" s="323">
        <v>10400.034</v>
      </c>
      <c r="K8" s="323">
        <v>0</v>
      </c>
      <c r="L8" s="314">
        <v>0</v>
      </c>
    </row>
    <row r="9" spans="1:12" ht="48" customHeight="1" x14ac:dyDescent="0.25">
      <c r="A9" s="313" t="s">
        <v>83</v>
      </c>
      <c r="B9" s="1240"/>
      <c r="C9" s="323">
        <v>14368.420725</v>
      </c>
      <c r="D9" s="323">
        <v>14368.420725</v>
      </c>
      <c r="E9" s="323">
        <v>0</v>
      </c>
      <c r="F9" s="336">
        <v>0</v>
      </c>
      <c r="G9" s="327">
        <v>14368.420725</v>
      </c>
      <c r="H9" s="323">
        <v>0</v>
      </c>
      <c r="I9" s="111">
        <v>0</v>
      </c>
      <c r="J9" s="323">
        <v>14368.420725</v>
      </c>
      <c r="K9" s="323">
        <v>0</v>
      </c>
      <c r="L9" s="314">
        <v>0</v>
      </c>
    </row>
    <row r="10" spans="1:12" ht="45" customHeight="1" thickBot="1" x14ac:dyDescent="0.3">
      <c r="A10" s="316" t="s">
        <v>75</v>
      </c>
      <c r="B10" s="1241"/>
      <c r="C10" s="325">
        <v>13158.276991000001</v>
      </c>
      <c r="D10" s="325">
        <v>13158.276991000001</v>
      </c>
      <c r="E10" s="325">
        <v>11502.211461999999</v>
      </c>
      <c r="F10" s="337">
        <v>0.8741426761168869</v>
      </c>
      <c r="G10" s="328">
        <v>1656.0655290000013</v>
      </c>
      <c r="H10" s="325">
        <v>1131.7523180000001</v>
      </c>
      <c r="I10" s="317">
        <v>8.6010677444630187E-2</v>
      </c>
      <c r="J10" s="325">
        <v>12026.524673</v>
      </c>
      <c r="K10" s="325">
        <v>0</v>
      </c>
      <c r="L10" s="318">
        <v>0</v>
      </c>
    </row>
    <row r="11" spans="1:12" ht="31.5" customHeight="1" thickBot="1" x14ac:dyDescent="0.3">
      <c r="A11" s="598" t="s">
        <v>58</v>
      </c>
      <c r="B11" s="599"/>
      <c r="C11" s="600">
        <v>46846.999999999993</v>
      </c>
      <c r="D11" s="600">
        <v>46846.999999999993</v>
      </c>
      <c r="E11" s="600">
        <v>30622.513746999997</v>
      </c>
      <c r="F11" s="601">
        <v>0.65367075259888574</v>
      </c>
      <c r="G11" s="602">
        <v>16224.486252999995</v>
      </c>
      <c r="H11" s="600">
        <v>1131.7523180000001</v>
      </c>
      <c r="I11" s="603">
        <v>2.4158480116122701E-2</v>
      </c>
      <c r="J11" s="600">
        <v>45715.247681999994</v>
      </c>
      <c r="K11" s="600">
        <v>0</v>
      </c>
      <c r="L11" s="604">
        <v>0</v>
      </c>
    </row>
    <row r="12" spans="1:12" x14ac:dyDescent="0.25">
      <c r="A12" t="s">
        <v>516</v>
      </c>
    </row>
    <row r="13" spans="1:12" x14ac:dyDescent="0.25">
      <c r="H13" s="1"/>
    </row>
    <row r="15" spans="1:12" x14ac:dyDescent="0.25">
      <c r="H15" s="1"/>
      <c r="J15" s="123"/>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Props1.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030F1C-56FA-4B25-AB2A-D40507FD9057}">
  <ds:schemaRefs>
    <ds:schemaRef ds:uri="http://schemas.microsoft.com/sharepoint/v3/contenttype/forms"/>
  </ds:schemaRefs>
</ds:datastoreItem>
</file>

<file path=customXml/itemProps3.xml><?xml version="1.0" encoding="utf-8"?>
<ds:datastoreItem xmlns:ds="http://schemas.openxmlformats.org/officeDocument/2006/customXml" ds:itemID="{61002F94-5BAD-4CB9-87B8-BF82D0A4D982}">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c5d639e7-08af-42bc-b232-172a9ace2326"/>
    <ds:schemaRef ds:uri="8757c181-039b-4fd3-b5b4-f193ecef8269"/>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SENTENCI 2025</vt:lpstr>
      <vt:lpstr>CONSOLIDADO </vt:lpstr>
      <vt:lpstr>POR DIRECCIONES</vt:lpstr>
      <vt:lpstr>ALERTAS DIRECCIONES</vt:lpstr>
      <vt:lpstr>DATOS REGALIAS</vt:lpstr>
      <vt:lpstr>CONSOLIDADO SECTOR INTERIOR</vt:lpstr>
      <vt:lpstr>GLOSARIO</vt:lpstr>
      <vt:lpstr>GRAFICAS DE TENDENCIA </vt:lpstr>
      <vt:lpstr>CUADRO SENTENCIA</vt:lpstr>
      <vt:lpstr>Comparativo Sector</vt:lpstr>
      <vt:lpstr>UNP</vt:lpstr>
      <vt:lpstr>NASA KIWE</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2024-01-09T16:14:27Z</cp:lastPrinted>
  <dcterms:created xsi:type="dcterms:W3CDTF">2015-10-22T11:50:38Z</dcterms:created>
  <dcterms:modified xsi:type="dcterms:W3CDTF">2025-03-28T19:20:42Z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