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6DB5FD40-8751-45C4-B4EC-E452AB3F32AD}" xr6:coauthVersionLast="36" xr6:coauthVersionMax="47" xr10:uidLastSave="{00000000-0000-0000-0000-000000000000}"/>
  <bookViews>
    <workbookView xWindow="0" yWindow="0" windowWidth="28800" windowHeight="11925" firstSheet="1" activeTab="9"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UNP" sheetId="77"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3" hidden="1">'ALERTAS DIRECCIONES'!#REF!</definedName>
    <definedName name="_xlnm._FilterDatabase" localSheetId="4" hidden="1">'DATOS SENT'!$A$4:$AA$48</definedName>
    <definedName name="_xlnm._FilterDatabase" localSheetId="2" hidden="1">'POR DIRECCIONES'!$A$6:$BH$6</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DIRECCIONES'!$A$2:$P$205</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l="1"/>
  <c r="G7" i="72"/>
  <c r="J7" i="72"/>
  <c r="C6" i="83"/>
  <c r="L7" i="72"/>
  <c r="E5" i="72"/>
  <c r="L5" i="72" s="1"/>
  <c r="C9" i="72"/>
  <c r="L6" i="83"/>
  <c r="J20" i="1073"/>
  <c r="J13" i="1073"/>
  <c r="J15" i="1073" s="1"/>
  <c r="J11" i="1073"/>
  <c r="H13" i="1073"/>
  <c r="C8" i="77"/>
  <c r="E11" i="1073"/>
  <c r="G11" i="1073" s="1"/>
  <c r="C8" i="76"/>
  <c r="B5" i="76"/>
  <c r="B8" i="76"/>
  <c r="B11" i="76" s="1"/>
  <c r="F5" i="76"/>
  <c r="F8" i="76" s="1"/>
  <c r="C5" i="76"/>
  <c r="F8" i="72"/>
  <c r="E9" i="73"/>
  <c r="G9" i="73" s="1"/>
  <c r="B9" i="72"/>
  <c r="B12" i="72" s="1"/>
  <c r="D10" i="73"/>
  <c r="D13" i="73" s="1"/>
  <c r="E8" i="73"/>
  <c r="H8" i="73" s="1"/>
  <c r="D6" i="73"/>
  <c r="E9" i="83"/>
  <c r="L9" i="83"/>
  <c r="D7" i="83"/>
  <c r="I7" i="1073"/>
  <c r="G7" i="1073"/>
  <c r="D9" i="72"/>
  <c r="D12" i="72" s="1"/>
  <c r="C7" i="83"/>
  <c r="J6" i="83"/>
  <c r="J6" i="1073"/>
  <c r="D6" i="1073"/>
  <c r="L7" i="83"/>
  <c r="J7" i="83"/>
  <c r="J9" i="83"/>
  <c r="L6" i="72"/>
  <c r="G6" i="72"/>
  <c r="J19" i="1073"/>
  <c r="D6" i="83"/>
  <c r="J6" i="72"/>
  <c r="J9" i="1073"/>
  <c r="I5" i="76"/>
  <c r="I6" i="76"/>
  <c r="K7" i="76"/>
  <c r="D5" i="76"/>
  <c r="F5" i="77"/>
  <c r="F11" i="77" s="1"/>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l="1"/>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<sst xmlns="http://schemas.openxmlformats.org/spreadsheetml/2006/main" count="2526" uniqueCount="564">
  <si>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</si>
  <si>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</si>
  <si>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</si>
  <si>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</si>
  <si>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</si>
  <si>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</si>
  <si>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</si>
  <si>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</si>
  <si>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</si>
  <si>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</si>
  <si>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</si>
  <si>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</si>
  <si>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</si>
  <si>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</si>
  <si>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</si>
  <si>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</si>
  <si>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</si>
  <si>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</si>
  <si>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</si>
  <si>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</si>
  <si>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</si>
  <si>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</si>
  <si>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</si>
  <si>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</si>
  <si>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</si>
  <si>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</si>
  <si>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</si>
  <si>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</si>
  <si>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</si>
  <si>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</si>
  <si>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</si>
  <si>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</si>
  <si>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</si>
  <si>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</si>
  <si>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</si>
  <si>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</si>
  <si>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</si>
  <si>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</si>
  <si>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</si>
  <si>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</si>
  <si>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</si>
  <si>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</si>
  <si>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</si>
  <si>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</si>
  <si>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</si>
  <si>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</si>
  <si>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</si>
  <si>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</si>
  <si>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</si>
  <si>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</si>
  <si>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</si>
  <si>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</si>
  <si>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</si>
  <si>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</si>
  <si>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</si>
  <si>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</si>
  <si>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</si>
  <si>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</si>
  <si>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</si>
  <si>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</si>
  <si>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</si>
  <si>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</si>
  <si>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</si>
  <si>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</si>
  <si>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</si>
  <si>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</si>
  <si>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</si>
  <si>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</si>
  <si>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</si>
  <si>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</si>
  <si>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</si>
  <si>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</si>
  <si>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</si>
  <si>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</si>
  <si>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</si>
  <si>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</si>
  <si>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</si>
  <si>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</si>
  <si>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</si>
  <si>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</si>
  <si>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</si>
  <si>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</si>
  <si>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</si>
  <si>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</si>
  <si>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</si>
  <si>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</si>
  <si>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</si>
  <si>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</si>
  <si>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</si>
  <si>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</si>
  <si>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</si>
  <si>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</si>
  <si>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</si>
  <si>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</si>
  <si>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</si>
  <si>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</si>
  <si>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</si>
  <si>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</si>
  <si>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</si>
  <si>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</si>
  <si>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</si>
  <si>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</si>
  <si>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</si>
  <si>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</si>
  <si>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</si>
  <si>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</si>
  <si>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</si>
  <si>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</si>
  <si>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</si>
  <si>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</si>
  <si>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</si>
  <si>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</si>
  <si>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</si>
  <si>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</si>
  <si>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</si>
  <si>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</si>
  <si>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</si>
  <si>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</si>
  <si>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</si>
  <si>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</si>
  <si>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</si>
  <si>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</si>
  <si>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</si>
  <si>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</si>
  <si>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</si>
  <si>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</si>
  <si>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</si>
  <si>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</si>
  <si>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</si>
  <si>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</si>
  <si>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</si>
  <si>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</si>
  <si>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</si>
  <si>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</si>
  <si>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</si>
  <si>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</si>
  <si>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</si>
  <si>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</si>
  <si>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</si>
  <si>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</si>
  <si>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</si>
  <si>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</si>
  <si>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</si>
  <si>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</si>
  <si>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</si>
  <si>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</si>
  <si>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</si>
  <si>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</si>
  <si>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</si>
  <si>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</si>
  <si>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</si>
  <si>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</si>
  <si>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</si>
  <si>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</si>
  <si>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</si>
  <si>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</si>
  <si>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</si>
  <si>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</si>
  <si>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</si>
  <si>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</si>
  <si>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</si>
  <si>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</si>
  <si>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</si>
  <si>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</si>
  <si>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</si>
  <si>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</si>
  <si>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</si>
  <si>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</si>
  <si>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</si>
  <si>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</si>
  <si>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</si>
  <si>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</si>
  <si>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</si>
  <si>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</si>
  <si>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</si>
  <si>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</si>
  <si>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</si>
  <si>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</si>
  <si>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</si>
  <si>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</si>
  <si>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</si>
  <si>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</si>
  <si>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</si>
  <si>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</si>
  <si>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</si>
  <si>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</si>
  <si>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</si>
  <si>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</si>
  <si>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</si>
  <si>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</si>
  <si>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</si>
  <si>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</si>
  <si>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</si>
  <si>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</si>
  <si>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</si>
  <si>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</si>
  <si>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</si>
  <si>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</si>
  <si>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</si>
  <si>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</si>
  <si>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</si>
  <si>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</si>
  <si>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</si>
  <si>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</si>
  <si>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</si>
  <si>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</si>
  <si>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</si>
  <si>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</si>
  <si>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</si>
  <si>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</si>
  <si>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</si>
  <si>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</si>
  <si>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</si>
  <si>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</si>
  <si>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</si>
  <si>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</si>
  <si>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</si>
  <si>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</si>
  <si>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</si>
  <si>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</si>
  <si>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</si>
  <si>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</si>
  <si>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</si>
  <si>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</si>
  <si>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</si>
  <si>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</si>
  <si>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</si>
  <si>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</si>
  <si>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</si>
  <si>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</si>
  <si>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</si>
  <si>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</si>
  <si>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</si>
  <si>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</si>
  <si>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</si>
  <si>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</si>
  <si>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</si>
  <si>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</si>
  <si>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</si>
  <si>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</si>
  <si>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</si>
  <si>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</si>
  <si>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</si>
  <si>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</si>
  <si>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</si>
  <si>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</si>
  <si>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</si>
  <si>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</si>
  <si>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</si>
  <si>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</si>
  <si>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</si>
  <si>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</si>
  <si>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</si>
  <si>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</si>
  <si>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</si>
  <si>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</si>
  <si>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</si>
  <si>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</si>
  <si>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</si>
  <si>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</si>
  <si>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</si>
  <si>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</si>
  <si>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</si>
  <si>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</si>
  <si>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</si>
  <si>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</si>
  <si>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</si>
  <si>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</si>
  <si>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</si>
  <si>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</si>
  <si>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</si>
  <si>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</si>
  <si>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</si>
  <si>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</si>
  <si>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</si>
  <si>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</si>
  <si>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</si>
  <si>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</si>
  <si>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</si>
  <si>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</si>
  <si>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</si>
  <si>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</si>
  <si>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</si>
  <si>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</si>
  <si>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</si>
  <si>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</si>
  <si>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</si>
  <si>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</si>
  <si>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</si>
  <si>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</si>
  <si>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</si>
  <si>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</si>
  <si>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</si>
  <si>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</si>
  <si>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</si>
  <si>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</si>
  <si>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</si>
  <si>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</si>
  <si>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</si>
  <si>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</si>
  <si>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</si>
  <si>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</si>
  <si>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</si>
  <si>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</si>
  <si>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</si>
  <si>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</si>
  <si>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</si>
  <si>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</si>
  <si>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</si>
  <si>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</si>
  <si>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Lo que trae el reporte</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</si>
  <si>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</si>
  <si>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</si>
  <si>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</si>
  <si>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</si>
  <si>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</si>
  <si>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</si>
  <si>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</si>
  <si>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</si>
  <si>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</si>
  <si>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</si>
  <si>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</si>
  <si>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</si>
  <si>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</si>
  <si>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</si>
  <si>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</si>
  <si>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</si>
  <si>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</si>
  <si>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</si>
  <si>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</si>
  <si>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</si>
  <si>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</si>
  <si>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</si>
  <si>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</si>
  <si>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</si>
  <si>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</si>
  <si>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</si>
  <si>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</si>
  <si>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</si>
  <si>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</si>
  <si>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</si>
  <si>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</si>
  <si>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</si>
  <si>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</si>
  <si>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</si>
  <si>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</si>
  <si>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</si>
  <si>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</si>
  <si>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</si>
  <si>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</si>
  <si>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</si>
  <si>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</si>
  <si>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</si>
  <si>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</si>
  <si>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</si>
  <si>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</si>
  <si>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</si>
  <si>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</si>
  <si>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</si>
  <si>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</si>
  <si>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</si>
  <si>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</si>
  <si>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</si>
  <si>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</si>
  <si>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</si>
  <si>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</si>
  <si>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</si>
  <si>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</si>
  <si>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</si>
  <si>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</si>
  <si>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</si>
  <si>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</si>
  <si>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</si>
  <si>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</si>
  <si>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</si>
  <si>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PAGO APORTES VOLUNTARIOS</t>
  </si>
  <si>
    <t>REGALIAS</t>
  </si>
  <si>
    <t>ADQUISICIONES DE BIENES Y SERVICIOS</t>
  </si>
  <si>
    <t>A-03-03-04-062</t>
  </si>
  <si>
    <t>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</si>
  <si>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</si>
  <si>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</si>
  <si>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</si>
  <si>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</si>
  <si>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</si>
  <si>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</si>
  <si>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</si>
  <si>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</si>
  <si>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</si>
  <si>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</si>
  <si>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</si>
  <si>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</si>
  <si>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</si>
  <si>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</si>
  <si>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</si>
  <si>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</si>
  <si>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</si>
  <si>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</si>
  <si>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</si>
  <si>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</si>
  <si>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</si>
  <si>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</si>
  <si>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</si>
  <si>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</si>
  <si>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</si>
  <si>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</si>
  <si>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</si>
  <si>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</si>
  <si>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</si>
  <si>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</si>
  <si>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</si>
  <si>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</si>
  <si>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</si>
  <si>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</si>
  <si>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</si>
  <si>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</si>
  <si>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</si>
  <si>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</si>
  <si>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</si>
  <si>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</si>
  <si>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</si>
  <si>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</si>
  <si>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</si>
  <si>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</si>
  <si>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</si>
  <si>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</si>
  <si>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</si>
  <si>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</si>
  <si>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</si>
  <si>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</si>
  <si>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</si>
  <si>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</si>
  <si>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</si>
  <si>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</si>
  <si>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</si>
  <si>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</si>
  <si>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</si>
  <si>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</si>
  <si>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</si>
  <si>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</si>
  <si>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</si>
  <si>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</si>
  <si>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</si>
  <si>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</si>
  <si>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</si>
  <si>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</si>
  <si>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</si>
  <si>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</si>
  <si>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</si>
  <si>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</si>
  <si>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</si>
  <si>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</si>
  <si>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</si>
  <si>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</si>
  <si>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</si>
  <si>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</si>
  <si>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</si>
  <si>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</si>
  <si>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</si>
  <si>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</si>
  <si>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</si>
  <si>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</si>
  <si>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</si>
  <si>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</si>
  <si>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</si>
  <si>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</si>
  <si>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</si>
  <si>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</si>
  <si>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</si>
  <si>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</si>
  <si>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</si>
  <si>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</si>
  <si>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</si>
  <si>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</si>
  <si>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</si>
  <si>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</si>
  <si>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</si>
  <si>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</si>
  <si>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</si>
  <si>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</si>
  <si>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</si>
  <si>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</si>
  <si>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</si>
  <si>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</si>
  <si>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</si>
  <si>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</si>
  <si>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</si>
  <si>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</si>
  <si>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</si>
  <si>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</si>
  <si>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</si>
  <si>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</si>
  <si>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</si>
  <si>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</si>
  <si>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</si>
  <si>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</si>
  <si>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</si>
  <si>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</si>
  <si>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</si>
  <si>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</si>
  <si>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</si>
  <si>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</si>
  <si>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</si>
  <si>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</si>
  <si>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</si>
  <si>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</si>
  <si>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</si>
  <si>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</si>
  <si>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</si>
  <si>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</si>
  <si>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</si>
  <si>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</si>
  <si>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</si>
  <si>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</si>
  <si>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</si>
  <si>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</si>
  <si>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</si>
  <si>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</si>
  <si>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</si>
  <si>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</si>
  <si>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</si>
  <si>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</si>
  <si>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</si>
  <si>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</si>
  <si>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</si>
  <si>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</si>
  <si>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</si>
  <si>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</si>
  <si>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</si>
  <si>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</si>
  <si>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</si>
  <si>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</si>
  <si>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</si>
  <si>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</si>
  <si>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</si>
  <si>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</si>
  <si>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</si>
  <si>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</si>
  <si>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</si>
  <si>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</si>
  <si>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</si>
  <si>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</si>
  <si>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</si>
  <si>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</si>
  <si>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</si>
  <si>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</si>
  <si>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</si>
  <si>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</si>
  <si>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</si>
  <si>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</si>
  <si>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</si>
  <si>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</si>
  <si>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</si>
  <si>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</si>
  <si>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</si>
  <si>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</si>
  <si>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</si>
  <si>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</si>
  <si>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</si>
  <si>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</si>
  <si>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</si>
  <si>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</si>
  <si>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30 abril de 2025</t>
  </si>
  <si>
    <t xml:space="preserve"> Ejecución vigencia 2025. 30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</si>
</sst>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s>
  <fonts count="190"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70"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8" fontId="35" fillId="0" borderId="0" applyFont="0" applyFill="0" applyBorder="0" applyAlignment="0" applyProtection="0"/>
    <xf numFmtId="0" fontId="35" fillId="0" borderId="0"/>
    <xf numFmtId="164" fontId="41" fillId="0" borderId="0" applyFont="0" applyFill="0" applyBorder="0" applyAlignment="0" applyProtection="0"/>
    <xf numFmtId="0" fontId="48" fillId="0" borderId="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8"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9" fontId="41" fillId="0" borderId="0" applyFont="0" applyFill="0" applyBorder="0" applyAlignment="0" applyProtection="0"/>
    <xf numFmtId="0" fontId="28"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8" fontId="26" fillId="0" borderId="0" applyFont="0" applyFill="0" applyBorder="0" applyAlignment="0" applyProtection="0"/>
    <xf numFmtId="0" fontId="26" fillId="0" borderId="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8"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8" fillId="0" borderId="0" applyNumberFormat="0" applyFill="0" applyBorder="0" applyAlignment="0" applyProtection="0"/>
    <xf numFmtId="0" fontId="79" fillId="0" borderId="65" applyNumberFormat="0" applyFill="0" applyAlignment="0" applyProtection="0"/>
    <xf numFmtId="0" fontId="80" fillId="0" borderId="66" applyNumberFormat="0" applyFill="0" applyAlignment="0" applyProtection="0"/>
    <xf numFmtId="0" fontId="81" fillId="0" borderId="67" applyNumberFormat="0" applyFill="0" applyAlignment="0" applyProtection="0"/>
    <xf numFmtId="0" fontId="81" fillId="0" borderId="0" applyNumberFormat="0" applyFill="0" applyBorder="0" applyAlignment="0" applyProtection="0"/>
    <xf numFmtId="0" fontId="82" fillId="8" borderId="0" applyNumberFormat="0" applyBorder="0" applyAlignment="0" applyProtection="0"/>
    <xf numFmtId="0" fontId="83" fillId="9" borderId="0" applyNumberFormat="0" applyBorder="0" applyAlignment="0" applyProtection="0"/>
    <xf numFmtId="0" fontId="84" fillId="10" borderId="0" applyNumberFormat="0" applyBorder="0" applyAlignment="0" applyProtection="0"/>
    <xf numFmtId="0" fontId="85" fillId="11" borderId="68" applyNumberFormat="0" applyAlignment="0" applyProtection="0"/>
    <xf numFmtId="0" fontId="86" fillId="12" borderId="69" applyNumberFormat="0" applyAlignment="0" applyProtection="0"/>
    <xf numFmtId="0" fontId="87" fillId="12" borderId="68" applyNumberFormat="0" applyAlignment="0" applyProtection="0"/>
    <xf numFmtId="0" fontId="88" fillId="0" borderId="70" applyNumberFormat="0" applyFill="0" applyAlignment="0" applyProtection="0"/>
    <xf numFmtId="0" fontId="89" fillId="13" borderId="71"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0" borderId="73" applyNumberFormat="0" applyFill="0" applyAlignment="0" applyProtection="0"/>
    <xf numFmtId="0" fontId="9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3"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3" fontId="94" fillId="0" borderId="0" applyFill="0">
      <alignment horizontal="center" vertical="center" wrapText="1"/>
    </xf>
    <xf numFmtId="184" fontId="94" fillId="39" borderId="0" applyFill="0" applyProtection="0">
      <alignment horizontal="center" vertical="center"/>
    </xf>
    <xf numFmtId="168"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4" borderId="72"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8"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5" fillId="0" borderId="0"/>
    <xf numFmtId="170" fontId="48" fillId="0" borderId="0" applyFont="0" applyFill="0" applyBorder="0" applyAlignment="0" applyProtection="0"/>
    <xf numFmtId="165" fontId="48"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4" borderId="72"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8"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8"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41" fillId="0" borderId="0" applyFont="0" applyFill="0" applyBorder="0" applyAlignment="0" applyProtection="0"/>
  </cellStyleXfs>
  <cellXfs count="1201">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4"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3" xfId="0" applyFont="1" applyBorder="1"/>
    <xf numFmtId="0" fontId="57" fillId="0" borderId="3" xfId="0" applyFont="1" applyBorder="1" applyAlignment="1">
      <alignment horizontal="center"/>
    </xf>
    <xf numFmtId="9" fontId="43" fillId="0" borderId="3" xfId="2" applyFont="1" applyFill="1" applyBorder="1" applyAlignment="1">
      <alignment horizontal="center" vertical="center" wrapText="1" readingOrder="1"/>
    </xf>
    <xf numFmtId="0" fontId="44" fillId="0" borderId="27" xfId="4" applyFont="1" applyBorder="1" applyAlignment="1">
      <alignment horizontal="center" vertical="center" wrapText="1"/>
    </xf>
    <xf numFmtId="0" fontId="44" fillId="0" borderId="23" xfId="4" applyFont="1" applyBorder="1" applyAlignment="1">
      <alignment horizontal="center" vertical="center"/>
    </xf>
    <xf numFmtId="0" fontId="77" fillId="0" borderId="1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4" xfId="4" applyFont="1" applyBorder="1" applyAlignment="1">
      <alignment horizontal="center" wrapText="1"/>
    </xf>
    <xf numFmtId="0" fontId="77" fillId="0" borderId="4"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4" xfId="4" applyBorder="1"/>
    <xf numFmtId="0" fontId="54" fillId="0" borderId="13" xfId="27" applyFont="1" applyBorder="1" applyAlignment="1">
      <alignment vertical="center" wrapText="1"/>
    </xf>
    <xf numFmtId="0" fontId="54" fillId="0" borderId="14" xfId="27" applyFont="1" applyBorder="1" applyAlignment="1">
      <alignment vertical="center" wrapText="1"/>
    </xf>
    <xf numFmtId="0" fontId="54" fillId="0" borderId="14" xfId="27" applyFont="1" applyBorder="1" applyAlignment="1">
      <alignment horizontal="center" vertical="center" wrapText="1"/>
    </xf>
    <xf numFmtId="0" fontId="54" fillId="0" borderId="14" xfId="27" applyFont="1" applyBorder="1" applyAlignment="1">
      <alignment horizontal="right" vertical="center" wrapText="1"/>
    </xf>
    <xf numFmtId="0" fontId="54" fillId="0" borderId="19" xfId="27" applyFont="1" applyBorder="1" applyAlignment="1">
      <alignment vertical="center" wrapText="1"/>
    </xf>
    <xf numFmtId="0" fontId="54" fillId="0" borderId="19" xfId="27" applyFont="1" applyBorder="1" applyAlignment="1">
      <alignment horizontal="center" vertical="center" wrapText="1"/>
    </xf>
    <xf numFmtId="0" fontId="54" fillId="0" borderId="20" xfId="27"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7" fillId="0" borderId="9" xfId="4" applyFont="1" applyBorder="1" applyAlignment="1">
      <alignment horizontal="center"/>
    </xf>
    <xf numFmtId="43" fontId="77" fillId="0" borderId="41" xfId="4" applyNumberFormat="1" applyFont="1" applyBorder="1"/>
    <xf numFmtId="43" fontId="48" fillId="0" borderId="0" xfId="4" applyNumberFormat="1"/>
    <xf numFmtId="178" fontId="43" fillId="0" borderId="0" xfId="0" applyNumberFormat="1" applyFont="1"/>
    <xf numFmtId="173" fontId="0" fillId="0" borderId="0" xfId="0" applyNumberFormat="1"/>
    <xf numFmtId="4" fontId="58" fillId="0" borderId="0" xfId="4" applyNumberFormat="1" applyFont="1" applyAlignment="1" applyProtection="1">
      <alignment horizontal="left" vertical="center" wrapText="1" readingOrder="1"/>
      <protection locked="0"/>
    </xf>
    <xf numFmtId="171" fontId="60" fillId="0" borderId="3" xfId="1" applyNumberFormat="1" applyFont="1" applyFill="1" applyBorder="1" applyAlignment="1" applyProtection="1">
      <alignment horizontal="center" vertical="center" wrapText="1" readingOrder="1"/>
      <protection locked="0"/>
    </xf>
    <xf numFmtId="0" fontId="58" fillId="0" borderId="44" xfId="4" applyFont="1" applyBorder="1" applyAlignment="1" applyProtection="1">
      <alignment horizontal="left" vertical="center" wrapText="1" readingOrder="1"/>
      <protection locked="0"/>
    </xf>
    <xf numFmtId="3" fontId="118" fillId="0" borderId="0" xfId="4" applyNumberFormat="1" applyFont="1" applyAlignment="1">
      <alignment horizontal="right" vertical="center" wrapText="1"/>
    </xf>
    <xf numFmtId="3" fontId="115" fillId="0" borderId="0" xfId="4" applyNumberFormat="1" applyFont="1"/>
    <xf numFmtId="176" fontId="102" fillId="0" borderId="0" xfId="4" applyNumberFormat="1" applyFont="1"/>
    <xf numFmtId="178" fontId="102" fillId="0" borderId="0" xfId="4" applyNumberFormat="1" applyFont="1"/>
    <xf numFmtId="0" fontId="102" fillId="0" borderId="3" xfId="0" applyFont="1" applyBorder="1" applyAlignment="1">
      <alignment horizontal="left" vertical="center" wrapText="1" readingOrder="1"/>
    </xf>
    <xf numFmtId="0" fontId="102" fillId="0" borderId="7" xfId="0" applyFont="1" applyBorder="1" applyAlignment="1">
      <alignment horizontal="left" vertical="center" wrapText="1" readingOrder="1"/>
    </xf>
    <xf numFmtId="9" fontId="99" fillId="0" borderId="3" xfId="2" applyFont="1" applyBorder="1" applyAlignment="1">
      <alignment horizontal="center" vertical="center" wrapText="1" readingOrder="1"/>
    </xf>
    <xf numFmtId="0" fontId="106" fillId="0" borderId="0" xfId="5" applyFont="1"/>
    <xf numFmtId="178" fontId="0" fillId="0" borderId="0" xfId="0" applyNumberFormat="1"/>
    <xf numFmtId="0" fontId="107" fillId="0" borderId="0" xfId="4" applyFont="1" applyAlignment="1">
      <alignment horizontal="center" vertical="center" wrapText="1" readingOrder="1"/>
    </xf>
    <xf numFmtId="9" fontId="109" fillId="0" borderId="0" xfId="2" applyFont="1" applyFill="1" applyBorder="1" applyAlignment="1">
      <alignment horizontal="center" vertical="center" wrapText="1" readingOrder="1"/>
    </xf>
    <xf numFmtId="9" fontId="116" fillId="0" borderId="0" xfId="2" applyFont="1" applyFill="1" applyBorder="1" applyAlignment="1">
      <alignment horizontal="center" vertical="center" wrapText="1" readingOrder="1"/>
    </xf>
    <xf numFmtId="178" fontId="110" fillId="0" borderId="0" xfId="4" applyNumberFormat="1" applyFont="1" applyAlignment="1">
      <alignment horizontal="center" vertical="center" wrapText="1" readingOrder="1"/>
    </xf>
    <xf numFmtId="9" fontId="110" fillId="0" borderId="0" xfId="6" applyFont="1" applyFill="1" applyBorder="1" applyAlignment="1">
      <alignment horizontal="center" vertical="center" wrapText="1" readingOrder="1"/>
    </xf>
    <xf numFmtId="0" fontId="115" fillId="0" borderId="0" xfId="4" applyFont="1"/>
    <xf numFmtId="0" fontId="102" fillId="0" borderId="0" xfId="4" applyFont="1"/>
    <xf numFmtId="0" fontId="108" fillId="0" borderId="0" xfId="4" applyFont="1" applyAlignment="1">
      <alignment horizontal="left" vertical="center" wrapText="1" readingOrder="1"/>
    </xf>
    <xf numFmtId="178" fontId="111" fillId="0" borderId="0" xfId="4" applyNumberFormat="1" applyFont="1" applyAlignment="1">
      <alignment horizontal="right" vertical="center" wrapText="1" readingOrder="1"/>
    </xf>
    <xf numFmtId="3" fontId="111" fillId="0" borderId="0" xfId="4" applyNumberFormat="1" applyFont="1" applyAlignment="1">
      <alignment horizontal="center" vertical="center" wrapText="1" readingOrder="1"/>
    </xf>
    <xf numFmtId="9" fontId="111" fillId="0" borderId="0" xfId="2" applyFont="1" applyFill="1" applyBorder="1" applyAlignment="1">
      <alignment horizontal="center" vertical="center" wrapText="1" readingOrder="1"/>
    </xf>
    <xf numFmtId="178"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178" fontId="116" fillId="0" borderId="0" xfId="4" applyNumberFormat="1" applyFont="1" applyAlignment="1">
      <alignment horizontal="right" vertical="center" wrapText="1" readingOrder="1"/>
    </xf>
    <xf numFmtId="3" fontId="116" fillId="0" borderId="0" xfId="4" applyNumberFormat="1" applyFont="1" applyAlignment="1">
      <alignment horizontal="center" vertical="center" wrapText="1" readingOrder="1"/>
    </xf>
    <xf numFmtId="0" fontId="52" fillId="0" borderId="0" xfId="0" applyFont="1" applyAlignment="1">
      <alignment vertical="center" wrapText="1" readingOrder="1"/>
    </xf>
    <xf numFmtId="182" fontId="51" fillId="0" borderId="3" xfId="52" applyNumberFormat="1" applyFont="1" applyBorder="1" applyAlignment="1">
      <alignment horizontal="right" vertical="center" wrapText="1" readingOrder="1"/>
    </xf>
    <xf numFmtId="0" fontId="47" fillId="0" borderId="32" xfId="0" applyFont="1" applyBorder="1" applyAlignment="1">
      <alignment horizontal="left" vertical="center" wrapText="1" readingOrder="1"/>
    </xf>
    <xf numFmtId="0" fontId="121" fillId="0" borderId="0" xfId="5" applyFont="1" applyAlignment="1">
      <alignment horizontal="left"/>
    </xf>
    <xf numFmtId="178" fontId="101" fillId="0" borderId="3" xfId="4" applyNumberFormat="1" applyFont="1" applyBorder="1" applyAlignment="1">
      <alignment horizontal="right" vertical="center" wrapText="1" readingOrder="1"/>
    </xf>
    <xf numFmtId="9" fontId="101" fillId="0" borderId="3" xfId="2" applyFont="1" applyFill="1" applyBorder="1" applyAlignment="1">
      <alignment horizontal="center" vertical="center" wrapText="1" readingOrder="1"/>
    </xf>
    <xf numFmtId="9" fontId="112" fillId="0" borderId="3" xfId="7" applyFont="1" applyFill="1" applyBorder="1" applyAlignment="1">
      <alignment horizontal="center" vertical="center" wrapText="1" readingOrder="1"/>
    </xf>
    <xf numFmtId="178" fontId="101" fillId="0" borderId="3" xfId="4" applyNumberFormat="1" applyFont="1" applyBorder="1" applyAlignment="1">
      <alignment horizontal="center" vertical="center" wrapText="1" readingOrder="1"/>
    </xf>
    <xf numFmtId="9" fontId="112" fillId="0" borderId="3" xfId="7" applyFont="1" applyBorder="1" applyAlignment="1">
      <alignment horizontal="center" vertical="center" wrapText="1"/>
    </xf>
    <xf numFmtId="9" fontId="101" fillId="0" borderId="3" xfId="2" applyFont="1" applyBorder="1" applyAlignment="1">
      <alignment horizontal="center" vertical="center" wrapText="1" readingOrder="1"/>
    </xf>
    <xf numFmtId="9" fontId="112" fillId="0" borderId="3" xfId="7" applyFont="1" applyBorder="1" applyAlignment="1">
      <alignment horizontal="center" vertical="center" wrapText="1" readingOrder="1"/>
    </xf>
    <xf numFmtId="9" fontId="112" fillId="4" borderId="3" xfId="7" applyFont="1" applyFill="1" applyBorder="1" applyAlignment="1">
      <alignment horizontal="center" vertical="center" wrapText="1"/>
    </xf>
    <xf numFmtId="0" fontId="126" fillId="0" borderId="1" xfId="0" applyFont="1" applyBorder="1" applyAlignment="1">
      <alignment horizontal="center" vertical="center" wrapText="1" readingOrder="1"/>
    </xf>
    <xf numFmtId="0" fontId="126" fillId="0" borderId="0" xfId="0" applyFont="1" applyAlignment="1">
      <alignment horizontal="center" vertical="center" wrapText="1" readingOrder="1"/>
    </xf>
    <xf numFmtId="0" fontId="127" fillId="0" borderId="1" xfId="0" applyFont="1" applyBorder="1" applyAlignment="1">
      <alignment horizontal="center" vertical="center" wrapText="1" readingOrder="1"/>
    </xf>
    <xf numFmtId="0" fontId="127" fillId="0" borderId="1" xfId="0" applyFont="1" applyBorder="1" applyAlignment="1">
      <alignment horizontal="left" vertical="center" wrapText="1" readingOrder="1"/>
    </xf>
    <xf numFmtId="0" fontId="127" fillId="0" borderId="1" xfId="0" applyFont="1" applyBorder="1" applyAlignment="1">
      <alignment vertical="center" wrapText="1" readingOrder="1"/>
    </xf>
    <xf numFmtId="185" fontId="127" fillId="0" borderId="1" xfId="0" applyNumberFormat="1" applyFont="1" applyBorder="1" applyAlignment="1">
      <alignment horizontal="right" vertical="center" wrapText="1" readingOrder="1"/>
    </xf>
    <xf numFmtId="0" fontId="126" fillId="0" borderId="1" xfId="0" applyFont="1" applyBorder="1" applyAlignment="1">
      <alignment horizontal="left"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0" fontId="48" fillId="0" borderId="0" xfId="4" applyAlignment="1">
      <alignment horizontal="center"/>
    </xf>
    <xf numFmtId="172" fontId="114" fillId="0" borderId="0" xfId="6" applyNumberFormat="1" applyFont="1" applyFill="1" applyBorder="1" applyAlignment="1">
      <alignment horizontal="center" vertical="center" wrapText="1" readingOrder="1"/>
    </xf>
    <xf numFmtId="0" fontId="106" fillId="0" borderId="0" xfId="5" applyFont="1" applyAlignment="1">
      <alignment horizontal="left"/>
    </xf>
    <xf numFmtId="177" fontId="74" fillId="0" borderId="0" xfId="0" applyNumberFormat="1" applyFont="1" applyAlignment="1">
      <alignment horizontal="center"/>
    </xf>
    <xf numFmtId="0" fontId="7" fillId="0" borderId="15" xfId="547" applyBorder="1"/>
    <xf numFmtId="168" fontId="48" fillId="0" borderId="0" xfId="548" applyFont="1" applyFill="1"/>
    <xf numFmtId="0" fontId="60" fillId="0" borderId="44" xfId="4" applyFont="1" applyBorder="1" applyAlignment="1" applyProtection="1">
      <alignment horizontal="left" vertical="center" wrapText="1" readingOrder="1"/>
      <protection locked="0"/>
    </xf>
    <xf numFmtId="168" fontId="44" fillId="0" borderId="0" xfId="548" applyFont="1" applyFill="1"/>
    <xf numFmtId="43" fontId="58" fillId="0" borderId="0" xfId="549" applyFont="1" applyFill="1" applyBorder="1" applyAlignment="1" applyProtection="1">
      <alignment horizontal="right" vertical="center" wrapText="1" readingOrder="1"/>
      <protection locked="0"/>
    </xf>
    <xf numFmtId="10" fontId="58" fillId="0" borderId="0" xfId="550" applyNumberFormat="1" applyFont="1" applyFill="1" applyBorder="1" applyAlignment="1" applyProtection="1">
      <alignment horizontal="right" vertical="center" wrapText="1" readingOrder="1"/>
      <protection locked="0"/>
    </xf>
    <xf numFmtId="43" fontId="54" fillId="0" borderId="0" xfId="549" applyFont="1" applyFill="1" applyBorder="1" applyAlignment="1">
      <alignment vertical="center" wrapText="1"/>
    </xf>
    <xf numFmtId="43" fontId="54" fillId="0" borderId="0" xfId="549" applyFont="1" applyFill="1" applyBorder="1" applyAlignment="1">
      <alignment horizontal="right" vertical="center" wrapText="1"/>
    </xf>
    <xf numFmtId="0" fontId="14" fillId="0" borderId="0" xfId="547" applyFont="1" applyAlignment="1">
      <alignment horizontal="left"/>
    </xf>
    <xf numFmtId="168" fontId="14" fillId="0" borderId="0" xfId="548" applyFont="1" applyFill="1" applyBorder="1"/>
    <xf numFmtId="43" fontId="46" fillId="0" borderId="49" xfId="549" applyFont="1" applyBorder="1"/>
    <xf numFmtId="0" fontId="14" fillId="0" borderId="0" xfId="547" applyFont="1" applyAlignment="1">
      <alignment horizontal="left" indent="1"/>
    </xf>
    <xf numFmtId="43" fontId="46" fillId="0" borderId="53" xfId="549" applyFont="1" applyBorder="1"/>
    <xf numFmtId="43" fontId="46" fillId="0" borderId="53" xfId="549" applyFont="1" applyFill="1" applyBorder="1"/>
    <xf numFmtId="0" fontId="71" fillId="7" borderId="64" xfId="547" applyFont="1" applyFill="1" applyBorder="1" applyAlignment="1">
      <alignment horizontal="left"/>
    </xf>
    <xf numFmtId="0" fontId="75" fillId="7" borderId="64" xfId="547" applyFont="1" applyFill="1" applyBorder="1"/>
    <xf numFmtId="168" fontId="71" fillId="7" borderId="64" xfId="548" applyFont="1" applyFill="1" applyBorder="1"/>
    <xf numFmtId="168" fontId="48" fillId="0" borderId="0" xfId="548" applyFont="1"/>
    <xf numFmtId="43" fontId="48" fillId="0" borderId="0" xfId="4" applyNumberFormat="1" applyAlignment="1">
      <alignment horizontal="left"/>
    </xf>
    <xf numFmtId="0" fontId="48" fillId="0" borderId="0" xfId="4" applyAlignment="1">
      <alignment horizontal="left"/>
    </xf>
    <xf numFmtId="181" fontId="44" fillId="0" borderId="0" xfId="4" applyNumberFormat="1" applyFont="1" applyAlignment="1">
      <alignment horizontal="left"/>
    </xf>
    <xf numFmtId="0" fontId="129" fillId="0" borderId="0" xfId="0" applyFont="1"/>
    <xf numFmtId="9" fontId="50" fillId="0" borderId="3" xfId="0" applyNumberFormat="1" applyFont="1" applyBorder="1" applyAlignment="1">
      <alignment horizontal="center" vertical="center" wrapText="1" readingOrder="1"/>
    </xf>
    <xf numFmtId="0" fontId="130" fillId="0" borderId="0" xfId="0" applyFont="1" applyAlignment="1">
      <alignment horizontal="center" vertical="center"/>
    </xf>
    <xf numFmtId="9" fontId="132" fillId="0" borderId="75" xfId="0" applyNumberFormat="1" applyFont="1" applyBorder="1" applyAlignment="1">
      <alignment horizontal="center" vertical="center" wrapText="1" readingOrder="1"/>
    </xf>
    <xf numFmtId="0" fontId="134" fillId="0" borderId="0" xfId="0" applyFont="1"/>
    <xf numFmtId="0" fontId="135" fillId="0" borderId="0" xfId="0" applyFont="1"/>
    <xf numFmtId="0" fontId="136" fillId="0" borderId="0" xfId="0" applyFont="1"/>
    <xf numFmtId="0" fontId="90" fillId="0" borderId="0" xfId="0" applyFont="1"/>
    <xf numFmtId="0" fontId="138" fillId="0" borderId="0" xfId="0" applyFont="1"/>
    <xf numFmtId="0" fontId="139" fillId="0" borderId="0" xfId="0" applyFont="1"/>
    <xf numFmtId="188" fontId="127" fillId="0" borderId="1" xfId="0" applyNumberFormat="1" applyFont="1" applyBorder="1" applyAlignment="1">
      <alignment horizontal="right" vertical="center" wrapText="1" readingOrder="1"/>
    </xf>
    <xf numFmtId="188" fontId="70" fillId="0" borderId="1" xfId="0" applyNumberFormat="1" applyFont="1" applyBorder="1" applyAlignment="1">
      <alignment horizontal="right" vertical="center" wrapText="1" readingOrder="1"/>
    </xf>
    <xf numFmtId="188" fontId="0" fillId="0" borderId="0" xfId="0" applyNumberFormat="1"/>
    <xf numFmtId="9" fontId="112" fillId="0" borderId="3" xfId="2" applyFont="1" applyBorder="1" applyAlignment="1">
      <alignment horizontal="center" vertical="center" wrapText="1" readingOrder="1"/>
    </xf>
    <xf numFmtId="0" fontId="69" fillId="0" borderId="1" xfId="0" applyFont="1" applyBorder="1" applyAlignment="1">
      <alignment horizontal="center" vertical="center" wrapText="1" readingOrder="1"/>
    </xf>
    <xf numFmtId="0" fontId="57" fillId="40" borderId="3" xfId="0" applyFont="1" applyFill="1" applyBorder="1" applyAlignment="1">
      <alignment horizontal="center"/>
    </xf>
    <xf numFmtId="0" fontId="141" fillId="0" borderId="0" xfId="0" applyFont="1"/>
    <xf numFmtId="0" fontId="142" fillId="0" borderId="1" xfId="0" applyFont="1" applyBorder="1" applyAlignment="1">
      <alignment horizontal="center" vertical="center" wrapText="1" readingOrder="1"/>
    </xf>
    <xf numFmtId="0" fontId="142" fillId="0" borderId="1" xfId="0" applyFont="1" applyBorder="1" applyAlignment="1">
      <alignment horizontal="left" vertical="center" wrapText="1" readingOrder="1"/>
    </xf>
    <xf numFmtId="0" fontId="142"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0" fillId="0" borderId="48" xfId="4" applyFont="1" applyBorder="1" applyAlignment="1" applyProtection="1">
      <alignment horizontal="left" vertical="center" wrapText="1" readingOrder="1"/>
      <protection locked="0"/>
    </xf>
    <xf numFmtId="0" fontId="65" fillId="0" borderId="32" xfId="0" applyFont="1" applyBorder="1" applyAlignment="1">
      <alignment horizontal="left" vertical="center" wrapText="1" readingOrder="1"/>
    </xf>
    <xf numFmtId="0" fontId="143" fillId="0" borderId="0" xfId="0" applyFont="1"/>
    <xf numFmtId="0" fontId="76" fillId="0" borderId="52" xfId="4" applyFont="1" applyBorder="1" applyAlignment="1" applyProtection="1">
      <alignment horizontal="center" vertical="center" wrapText="1" readingOrder="1"/>
      <protection locked="0"/>
    </xf>
    <xf numFmtId="0" fontId="76" fillId="0" borderId="47" xfId="4" applyFont="1" applyBorder="1" applyAlignment="1" applyProtection="1">
      <alignment horizontal="center" vertical="center" wrapText="1" readingOrder="1"/>
      <protection locked="0"/>
    </xf>
    <xf numFmtId="173" fontId="144" fillId="0" borderId="52" xfId="4" applyNumberFormat="1" applyFont="1" applyBorder="1" applyAlignment="1" applyProtection="1">
      <alignment horizontal="right" vertical="center" wrapText="1" readingOrder="1"/>
      <protection locked="0"/>
    </xf>
    <xf numFmtId="173" fontId="144" fillId="0" borderId="47" xfId="4" applyNumberFormat="1" applyFont="1" applyBorder="1" applyAlignment="1" applyProtection="1">
      <alignment horizontal="right" vertical="center" wrapText="1" readingOrder="1"/>
      <protection locked="0"/>
    </xf>
    <xf numFmtId="173" fontId="144" fillId="0" borderId="3" xfId="4" applyNumberFormat="1" applyFont="1" applyBorder="1" applyAlignment="1" applyProtection="1">
      <alignment horizontal="right" vertical="center" wrapText="1" readingOrder="1"/>
      <protection locked="0"/>
    </xf>
    <xf numFmtId="9" fontId="145" fillId="0" borderId="3" xfId="7" applyFont="1" applyBorder="1" applyAlignment="1">
      <alignment horizontal="right" vertical="center" wrapText="1" readingOrder="1"/>
    </xf>
    <xf numFmtId="173" fontId="145" fillId="0" borderId="3" xfId="1" applyNumberFormat="1" applyFont="1" applyBorder="1" applyAlignment="1">
      <alignment horizontal="right" vertical="center" wrapText="1" readingOrder="1"/>
    </xf>
    <xf numFmtId="173" fontId="55" fillId="0" borderId="3" xfId="4" applyNumberFormat="1" applyFont="1" applyBorder="1" applyAlignment="1" applyProtection="1">
      <alignment horizontal="right" vertical="center" wrapText="1" readingOrder="1"/>
      <protection locked="0"/>
    </xf>
    <xf numFmtId="9" fontId="145" fillId="0" borderId="3" xfId="4" applyNumberFormat="1" applyFont="1" applyBorder="1" applyAlignment="1">
      <alignment horizontal="right" vertical="center" wrapText="1" readingOrder="1"/>
    </xf>
    <xf numFmtId="173" fontId="76" fillId="0" borderId="3" xfId="4" applyNumberFormat="1" applyFont="1" applyBorder="1" applyAlignment="1" applyProtection="1">
      <alignment horizontal="right" vertical="center" wrapText="1" readingOrder="1"/>
      <protection locked="0"/>
    </xf>
    <xf numFmtId="173" fontId="48" fillId="0" borderId="3" xfId="1" applyNumberFormat="1" applyFont="1" applyBorder="1" applyAlignment="1">
      <alignment horizontal="right" vertical="center" wrapText="1" readingOrder="1"/>
    </xf>
    <xf numFmtId="173" fontId="44" fillId="0" borderId="3" xfId="4" applyNumberFormat="1" applyFont="1" applyBorder="1" applyAlignment="1" applyProtection="1">
      <alignment horizontal="right" vertical="center" wrapText="1" readingOrder="1"/>
      <protection locked="0"/>
    </xf>
    <xf numFmtId="3" fontId="144" fillId="0" borderId="3" xfId="4" applyNumberFormat="1" applyFont="1" applyBorder="1" applyAlignment="1" applyProtection="1">
      <alignment horizontal="center" vertical="center" wrapText="1" readingOrder="1"/>
      <protection locked="0"/>
    </xf>
    <xf numFmtId="3" fontId="144" fillId="0" borderId="32" xfId="4" applyNumberFormat="1" applyFont="1" applyBorder="1" applyAlignment="1" applyProtection="1">
      <alignment horizontal="center" vertical="center" wrapText="1" readingOrder="1"/>
      <protection locked="0"/>
    </xf>
    <xf numFmtId="9" fontId="145" fillId="0" borderId="33" xfId="7" applyFont="1" applyBorder="1" applyAlignment="1">
      <alignment horizontal="right" vertical="center" wrapText="1" readingOrder="1"/>
    </xf>
    <xf numFmtId="9" fontId="145" fillId="0" borderId="33" xfId="4" applyNumberFormat="1" applyFont="1" applyBorder="1" applyAlignment="1">
      <alignment horizontal="right" vertical="center" wrapText="1" readingOrder="1"/>
    </xf>
    <xf numFmtId="3" fontId="76" fillId="0" borderId="32" xfId="4" applyNumberFormat="1" applyFont="1" applyBorder="1" applyAlignment="1" applyProtection="1">
      <alignment horizontal="center" vertical="center" wrapText="1" readingOrder="1"/>
      <protection locked="0"/>
    </xf>
    <xf numFmtId="0" fontId="76" fillId="0" borderId="32" xfId="4" applyFont="1" applyBorder="1" applyAlignment="1" applyProtection="1">
      <alignment horizontal="center" vertical="center" wrapText="1" readingOrder="1"/>
      <protection locked="0"/>
    </xf>
    <xf numFmtId="0" fontId="76" fillId="0" borderId="30" xfId="4" applyFont="1" applyBorder="1" applyAlignment="1" applyProtection="1">
      <alignment horizontal="center" vertical="center" wrapText="1" readingOrder="1"/>
      <protection locked="0"/>
    </xf>
    <xf numFmtId="173" fontId="76" fillId="0" borderId="7" xfId="4" applyNumberFormat="1" applyFont="1" applyBorder="1" applyAlignment="1" applyProtection="1">
      <alignment horizontal="right" vertical="center" wrapText="1" readingOrder="1"/>
      <protection locked="0"/>
    </xf>
    <xf numFmtId="173" fontId="48" fillId="0" borderId="7" xfId="1" applyNumberFormat="1" applyFont="1" applyBorder="1" applyAlignment="1">
      <alignment horizontal="right" vertical="center" wrapText="1" readingOrder="1"/>
    </xf>
    <xf numFmtId="3" fontId="76" fillId="0" borderId="30" xfId="4" applyNumberFormat="1" applyFont="1" applyBorder="1" applyAlignment="1" applyProtection="1">
      <alignment horizontal="center" vertical="center" wrapText="1" readingOrder="1"/>
      <protection locked="0"/>
    </xf>
    <xf numFmtId="3" fontId="144" fillId="0" borderId="7" xfId="4" applyNumberFormat="1" applyFont="1" applyBorder="1" applyAlignment="1" applyProtection="1">
      <alignment horizontal="center" vertical="center" wrapText="1" readingOrder="1"/>
      <protection locked="0"/>
    </xf>
    <xf numFmtId="173" fontId="144" fillId="0" borderId="7" xfId="4" applyNumberFormat="1" applyFont="1" applyBorder="1" applyAlignment="1" applyProtection="1">
      <alignment horizontal="right" vertical="center" wrapText="1" readingOrder="1"/>
      <protection locked="0"/>
    </xf>
    <xf numFmtId="9" fontId="145" fillId="0" borderId="7" xfId="7" applyFont="1" applyBorder="1" applyAlignment="1">
      <alignment horizontal="center" vertical="center" wrapText="1" readingOrder="1"/>
    </xf>
    <xf numFmtId="9" fontId="145" fillId="0" borderId="3" xfId="7" applyFont="1" applyBorder="1" applyAlignment="1">
      <alignment horizontal="center" vertical="center" wrapText="1" readingOrder="1"/>
    </xf>
    <xf numFmtId="9" fontId="145" fillId="0" borderId="3" xfId="4" applyNumberFormat="1" applyFont="1" applyBorder="1" applyAlignment="1">
      <alignment horizontal="center" vertical="center" wrapText="1" readingOrder="1"/>
    </xf>
    <xf numFmtId="9" fontId="145" fillId="0" borderId="31" xfId="7" applyFont="1" applyBorder="1" applyAlignment="1">
      <alignment horizontal="center" vertical="center" wrapText="1" readingOrder="1"/>
    </xf>
    <xf numFmtId="9" fontId="145" fillId="0" borderId="33" xfId="7" applyFont="1" applyBorder="1" applyAlignment="1">
      <alignment horizontal="center" vertical="center" wrapText="1" readingOrder="1"/>
    </xf>
    <xf numFmtId="9" fontId="145" fillId="0" borderId="33" xfId="4" applyNumberFormat="1" applyFont="1" applyBorder="1" applyAlignment="1">
      <alignment horizontal="center" vertical="center" wrapText="1" readingOrder="1"/>
    </xf>
    <xf numFmtId="9" fontId="48" fillId="0" borderId="7" xfId="7" applyFont="1" applyBorder="1" applyAlignment="1">
      <alignment horizontal="center" vertical="center" wrapText="1" readingOrder="1"/>
    </xf>
    <xf numFmtId="9" fontId="48" fillId="0" borderId="3" xfId="7" applyFont="1" applyBorder="1" applyAlignment="1">
      <alignment horizontal="center" vertical="center" wrapText="1" readingOrder="1"/>
    </xf>
    <xf numFmtId="9" fontId="48" fillId="0" borderId="31" xfId="7" applyFont="1" applyBorder="1" applyAlignment="1">
      <alignment horizontal="center" vertical="center" wrapText="1" readingOrder="1"/>
    </xf>
    <xf numFmtId="9" fontId="48" fillId="0" borderId="33" xfId="7" applyFont="1" applyBorder="1" applyAlignment="1">
      <alignment horizontal="center" vertical="center" wrapText="1" readingOrder="1"/>
    </xf>
    <xf numFmtId="9" fontId="145" fillId="0" borderId="51" xfId="7" applyFont="1" applyBorder="1" applyAlignment="1">
      <alignment horizontal="center" vertical="center" wrapText="1" readingOrder="1"/>
    </xf>
    <xf numFmtId="9" fontId="145" fillId="0" borderId="49" xfId="7" applyFont="1" applyBorder="1" applyAlignment="1">
      <alignment horizontal="center" vertical="center" wrapText="1" readingOrder="1"/>
    </xf>
    <xf numFmtId="9" fontId="145" fillId="0" borderId="10" xfId="7" applyFont="1" applyBorder="1" applyAlignment="1">
      <alignment horizontal="center" vertical="center" wrapText="1" readingOrder="1"/>
    </xf>
    <xf numFmtId="9" fontId="145" fillId="0" borderId="53" xfId="7" applyFont="1" applyBorder="1" applyAlignment="1">
      <alignment horizontal="center" vertical="center" wrapText="1" readingOrder="1"/>
    </xf>
    <xf numFmtId="9" fontId="144" fillId="0" borderId="47" xfId="2" applyFont="1" applyBorder="1" applyAlignment="1" applyProtection="1">
      <alignment horizontal="center" vertical="center" wrapText="1" readingOrder="1"/>
      <protection locked="0"/>
    </xf>
    <xf numFmtId="0" fontId="76" fillId="0" borderId="36" xfId="4" applyFont="1" applyBorder="1" applyAlignment="1" applyProtection="1">
      <alignment horizontal="center" vertical="center" wrapText="1" readingOrder="1"/>
      <protection locked="0"/>
    </xf>
    <xf numFmtId="182" fontId="144" fillId="0" borderId="37" xfId="52" applyNumberFormat="1" applyFont="1" applyBorder="1" applyAlignment="1" applyProtection="1">
      <alignment horizontal="center" vertical="center" wrapText="1" readingOrder="1"/>
      <protection locked="0"/>
    </xf>
    <xf numFmtId="182" fontId="144" fillId="0" borderId="37" xfId="52" applyNumberFormat="1" applyFont="1" applyBorder="1" applyAlignment="1" applyProtection="1">
      <alignment horizontal="right" vertical="center" wrapText="1" readingOrder="1"/>
      <protection locked="0"/>
    </xf>
    <xf numFmtId="9" fontId="145" fillId="0" borderId="37" xfId="7" applyFont="1" applyBorder="1" applyAlignment="1">
      <alignment horizontal="right" vertical="center" wrapText="1" readingOrder="1"/>
    </xf>
    <xf numFmtId="173" fontId="145" fillId="0" borderId="37" xfId="1" applyNumberFormat="1" applyFont="1" applyBorder="1" applyAlignment="1">
      <alignment horizontal="right" vertical="center" wrapText="1" readingOrder="1"/>
    </xf>
    <xf numFmtId="182" fontId="145" fillId="0" borderId="37" xfId="52" applyNumberFormat="1" applyFont="1" applyBorder="1" applyAlignment="1">
      <alignment horizontal="right" vertical="center" wrapText="1" readingOrder="1"/>
    </xf>
    <xf numFmtId="9" fontId="145" fillId="0" borderId="38" xfId="7" applyFont="1" applyBorder="1" applyAlignment="1">
      <alignment horizontal="right" vertical="center" wrapText="1" readingOrder="1"/>
    </xf>
    <xf numFmtId="182" fontId="144" fillId="0" borderId="3" xfId="52" applyNumberFormat="1" applyFont="1" applyBorder="1" applyAlignment="1" applyProtection="1">
      <alignment horizontal="center" vertical="center" wrapText="1" readingOrder="1"/>
      <protection locked="0"/>
    </xf>
    <xf numFmtId="182" fontId="144" fillId="0" borderId="3" xfId="52" applyNumberFormat="1" applyFont="1" applyBorder="1" applyAlignment="1" applyProtection="1">
      <alignment horizontal="right" vertical="center" wrapText="1" readingOrder="1"/>
      <protection locked="0"/>
    </xf>
    <xf numFmtId="182" fontId="145" fillId="0" borderId="3" xfId="52" applyNumberFormat="1" applyFont="1" applyBorder="1" applyAlignment="1">
      <alignment horizontal="right" vertical="center" wrapText="1" readingOrder="1"/>
    </xf>
    <xf numFmtId="182" fontId="73" fillId="0" borderId="3" xfId="52" applyNumberFormat="1" applyFont="1" applyBorder="1" applyAlignment="1" applyProtection="1">
      <alignment horizontal="right" vertical="center" wrapText="1" readingOrder="1"/>
      <protection locked="0"/>
    </xf>
    <xf numFmtId="0" fontId="58" fillId="0" borderId="74"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2" fontId="60" fillId="0" borderId="6" xfId="52" applyNumberFormat="1" applyFont="1" applyFill="1" applyBorder="1" applyAlignment="1" applyProtection="1">
      <alignment horizontal="center" vertical="center" wrapText="1" readingOrder="1"/>
      <protection locked="0"/>
    </xf>
    <xf numFmtId="182" fontId="60" fillId="0" borderId="6" xfId="52" applyNumberFormat="1" applyFont="1" applyFill="1" applyBorder="1" applyAlignment="1" applyProtection="1">
      <alignment vertical="center" wrapText="1" readingOrder="1"/>
      <protection locked="0"/>
    </xf>
    <xf numFmtId="182" fontId="49" fillId="0" borderId="6" xfId="52" applyNumberFormat="1" applyFont="1" applyBorder="1" applyAlignment="1">
      <alignment vertical="center" wrapText="1"/>
    </xf>
    <xf numFmtId="43" fontId="49" fillId="0" borderId="6" xfId="551" applyFont="1" applyBorder="1" applyAlignment="1">
      <alignment horizontal="right" vertical="center" wrapText="1"/>
    </xf>
    <xf numFmtId="10" fontId="49" fillId="0" borderId="6" xfId="552" applyNumberFormat="1" applyFont="1" applyBorder="1" applyAlignment="1">
      <alignment horizontal="right" vertical="center" wrapText="1"/>
    </xf>
    <xf numFmtId="10" fontId="49" fillId="0" borderId="6" xfId="4" applyNumberFormat="1" applyFont="1" applyBorder="1" applyAlignment="1">
      <alignment horizontal="center" vertical="center" wrapText="1"/>
    </xf>
    <xf numFmtId="182" fontId="60" fillId="0" borderId="6" xfId="52" applyNumberFormat="1" applyFont="1" applyFill="1" applyBorder="1" applyAlignment="1" applyProtection="1">
      <alignment horizontal="right" vertical="center" wrapText="1" readingOrder="1"/>
      <protection locked="0"/>
    </xf>
    <xf numFmtId="171" fontId="49" fillId="0" borderId="6" xfId="551" applyNumberFormat="1" applyFont="1" applyBorder="1" applyAlignment="1">
      <alignment horizontal="right" vertical="center" wrapText="1"/>
    </xf>
    <xf numFmtId="10" fontId="49" fillId="0" borderId="59" xfId="4" applyNumberFormat="1" applyFont="1" applyBorder="1" applyAlignment="1">
      <alignment horizontal="center" vertical="center" wrapText="1"/>
    </xf>
    <xf numFmtId="182" fontId="61" fillId="6" borderId="25" xfId="52" applyNumberFormat="1" applyFont="1" applyFill="1" applyBorder="1" applyAlignment="1" applyProtection="1">
      <alignment horizontal="center" vertical="center" wrapText="1" readingOrder="1"/>
      <protection locked="0"/>
    </xf>
    <xf numFmtId="43" fontId="61" fillId="6" borderId="25" xfId="551" applyFont="1" applyFill="1" applyBorder="1" applyAlignment="1" applyProtection="1">
      <alignment horizontal="right" vertical="center" wrapText="1" readingOrder="1"/>
      <protection locked="0"/>
    </xf>
    <xf numFmtId="9" fontId="45" fillId="6" borderId="25" xfId="4" applyNumberFormat="1" applyFont="1" applyFill="1" applyBorder="1" applyAlignment="1">
      <alignment horizontal="center" vertical="center" wrapText="1"/>
    </xf>
    <xf numFmtId="182" fontId="45" fillId="6" borderId="25" xfId="52" applyNumberFormat="1" applyFont="1" applyFill="1" applyBorder="1" applyAlignment="1">
      <alignment vertical="center" wrapText="1"/>
    </xf>
    <xf numFmtId="171" fontId="45" fillId="6" borderId="25" xfId="551" applyNumberFormat="1" applyFont="1" applyFill="1" applyBorder="1" applyAlignment="1">
      <alignment horizontal="right" vertical="center" wrapText="1"/>
    </xf>
    <xf numFmtId="9" fontId="45" fillId="6" borderId="26" xfId="4" applyNumberFormat="1" applyFont="1" applyFill="1" applyBorder="1" applyAlignment="1">
      <alignment horizontal="center" vertical="center" wrapText="1"/>
    </xf>
    <xf numFmtId="171" fontId="56" fillId="0" borderId="0" xfId="549"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5"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2" fontId="43" fillId="0" borderId="3" xfId="52" applyNumberFormat="1" applyFont="1" applyBorder="1" applyAlignment="1">
      <alignment horizontal="right" vertical="center" wrapText="1" readingOrder="1"/>
    </xf>
    <xf numFmtId="167" fontId="43" fillId="0" borderId="3" xfId="52" applyNumberFormat="1" applyFont="1" applyBorder="1" applyAlignment="1">
      <alignment horizontal="right" vertical="center" wrapText="1" readingOrder="1"/>
    </xf>
    <xf numFmtId="9" fontId="43" fillId="0" borderId="3" xfId="0" applyNumberFormat="1" applyFont="1" applyBorder="1" applyAlignment="1">
      <alignment horizontal="right" vertical="center" wrapText="1" readingOrder="1"/>
    </xf>
    <xf numFmtId="173" fontId="43" fillId="0" borderId="3" xfId="52" applyNumberFormat="1" applyFont="1" applyBorder="1" applyAlignment="1">
      <alignment horizontal="right" vertical="center" wrapText="1" readingOrder="1"/>
    </xf>
    <xf numFmtId="9" fontId="43" fillId="0" borderId="3" xfId="2" applyFont="1" applyBorder="1" applyAlignment="1">
      <alignment horizontal="right" vertical="center" wrapText="1" readingOrder="1"/>
    </xf>
    <xf numFmtId="0" fontId="65" fillId="0" borderId="30" xfId="0" applyFont="1" applyBorder="1" applyAlignment="1">
      <alignment horizontal="left" vertical="center" wrapText="1" readingOrder="1"/>
    </xf>
    <xf numFmtId="182" fontId="51" fillId="0" borderId="7" xfId="52" applyNumberFormat="1" applyFont="1" applyBorder="1" applyAlignment="1">
      <alignment horizontal="right" vertical="center" wrapText="1" readingOrder="1"/>
    </xf>
    <xf numFmtId="182" fontId="43" fillId="0" borderId="7" xfId="52" applyNumberFormat="1" applyFont="1" applyBorder="1" applyAlignment="1">
      <alignment horizontal="right" vertical="center" wrapText="1" readingOrder="1"/>
    </xf>
    <xf numFmtId="167" fontId="43" fillId="0" borderId="7" xfId="52" applyNumberFormat="1" applyFont="1" applyBorder="1" applyAlignment="1">
      <alignment horizontal="right" vertical="center" wrapText="1" readingOrder="1"/>
    </xf>
    <xf numFmtId="9" fontId="43" fillId="0" borderId="7" xfId="0" applyNumberFormat="1" applyFont="1" applyBorder="1" applyAlignment="1">
      <alignment horizontal="right" vertical="center" wrapText="1" readingOrder="1"/>
    </xf>
    <xf numFmtId="173" fontId="43" fillId="0" borderId="7" xfId="52" applyNumberFormat="1" applyFont="1" applyBorder="1" applyAlignment="1">
      <alignment horizontal="right" vertical="center" wrapText="1" readingOrder="1"/>
    </xf>
    <xf numFmtId="188" fontId="137" fillId="5" borderId="1" xfId="0" applyNumberFormat="1" applyFont="1" applyFill="1" applyBorder="1" applyAlignment="1">
      <alignment horizontal="right" vertical="center" wrapText="1" readingOrder="1"/>
    </xf>
    <xf numFmtId="0" fontId="0" fillId="0" borderId="0" xfId="0" applyAlignment="1">
      <alignment horizontal="left"/>
    </xf>
    <xf numFmtId="9" fontId="149" fillId="43" borderId="79" xfId="0" applyNumberFormat="1" applyFont="1" applyFill="1" applyBorder="1" applyAlignment="1">
      <alignment horizontal="center" vertical="center" wrapText="1" readingOrder="1"/>
    </xf>
    <xf numFmtId="0" fontId="148"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5" fillId="0" borderId="3" xfId="2" applyFont="1" applyFill="1" applyBorder="1" applyAlignment="1">
      <alignment horizontal="center" vertical="center" wrapText="1" readingOrder="1"/>
    </xf>
    <xf numFmtId="0" fontId="121" fillId="0" borderId="0" xfId="5" applyFont="1" applyAlignment="1">
      <alignment horizontal="center"/>
    </xf>
    <xf numFmtId="0" fontId="106" fillId="0" borderId="0" xfId="5" applyFont="1" applyAlignment="1">
      <alignment horizontal="center"/>
    </xf>
    <xf numFmtId="178" fontId="111" fillId="0" borderId="0" xfId="4" applyNumberFormat="1" applyFont="1" applyAlignment="1">
      <alignment horizontal="center" vertical="center" wrapText="1" readingOrder="1"/>
    </xf>
    <xf numFmtId="178" fontId="109" fillId="0" borderId="0" xfId="4" applyNumberFormat="1" applyFont="1" applyAlignment="1">
      <alignment horizontal="center" vertical="center" wrapText="1" readingOrder="1"/>
    </xf>
    <xf numFmtId="0" fontId="0" fillId="0" borderId="0" xfId="0" applyAlignment="1">
      <alignment horizontal="center"/>
    </xf>
    <xf numFmtId="178" fontId="116" fillId="0" borderId="0" xfId="4" applyNumberFormat="1" applyFont="1" applyAlignment="1">
      <alignment horizontal="center" vertical="center" wrapText="1" readingOrder="1"/>
    </xf>
    <xf numFmtId="9" fontId="61" fillId="6" borderId="25" xfId="552"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1" fillId="0" borderId="0" xfId="5" applyNumberFormat="1" applyFont="1" applyAlignment="1">
      <alignment horizontal="left"/>
    </xf>
    <xf numFmtId="0" fontId="42" fillId="0" borderId="32" xfId="0" applyFont="1" applyBorder="1" applyAlignment="1">
      <alignment vertical="center" wrapText="1" readingOrder="1"/>
    </xf>
    <xf numFmtId="173" fontId="67" fillId="0" borderId="3" xfId="52" applyNumberFormat="1" applyFont="1" applyFill="1" applyBorder="1" applyAlignment="1">
      <alignment horizontal="right" vertical="center" wrapText="1" readingOrder="1"/>
    </xf>
    <xf numFmtId="173" fontId="146" fillId="0" borderId="3" xfId="52" applyNumberFormat="1" applyFont="1" applyFill="1" applyBorder="1" applyAlignment="1">
      <alignment horizontal="right" vertical="center" wrapText="1" readingOrder="1"/>
    </xf>
    <xf numFmtId="182" fontId="146" fillId="0" borderId="3" xfId="52" applyNumberFormat="1" applyFont="1" applyFill="1" applyBorder="1" applyAlignment="1">
      <alignment horizontal="right" vertical="center" wrapText="1" readingOrder="1"/>
    </xf>
    <xf numFmtId="9" fontId="146" fillId="0" borderId="3" xfId="2" applyFont="1" applyFill="1" applyBorder="1" applyAlignment="1">
      <alignment horizontal="right" vertical="center" wrapText="1" readingOrder="1"/>
    </xf>
    <xf numFmtId="171" fontId="0" fillId="0" borderId="0" xfId="1" applyNumberFormat="1" applyFont="1"/>
    <xf numFmtId="9" fontId="57" fillId="0" borderId="3" xfId="2" applyFont="1" applyFill="1" applyBorder="1" applyAlignment="1">
      <alignment horizontal="center" vertical="center" wrapText="1" readingOrder="1"/>
    </xf>
    <xf numFmtId="166" fontId="159" fillId="4" borderId="0" xfId="0" applyNumberFormat="1" applyFont="1" applyFill="1" applyAlignment="1">
      <alignment readingOrder="1"/>
    </xf>
    <xf numFmtId="178" fontId="99" fillId="0" borderId="3" xfId="0" applyNumberFormat="1" applyFont="1" applyBorder="1" applyAlignment="1">
      <alignment vertical="center" wrapText="1" readingOrder="1"/>
    </xf>
    <xf numFmtId="178" fontId="100" fillId="0" borderId="3" xfId="0" applyNumberFormat="1" applyFont="1" applyBorder="1" applyAlignment="1">
      <alignment vertical="center" wrapText="1" readingOrder="1"/>
    </xf>
    <xf numFmtId="178" fontId="99" fillId="0" borderId="3" xfId="2" applyNumberFormat="1" applyFont="1" applyBorder="1" applyAlignment="1">
      <alignment vertical="center" wrapText="1" readingOrder="1"/>
    </xf>
    <xf numFmtId="0" fontId="157" fillId="47" borderId="25" xfId="0" applyFont="1" applyFill="1" applyBorder="1" applyAlignment="1">
      <alignment horizontal="center" vertical="center" wrapText="1" readingOrder="1"/>
    </xf>
    <xf numFmtId="9" fontId="43" fillId="0" borderId="7" xfId="2" applyFont="1" applyBorder="1" applyAlignment="1">
      <alignment horizontal="right" vertical="center" wrapText="1" readingOrder="1"/>
    </xf>
    <xf numFmtId="0" fontId="163" fillId="47" borderId="24" xfId="0" applyFont="1" applyFill="1" applyBorder="1" applyAlignment="1">
      <alignment vertical="center" wrapText="1" readingOrder="1"/>
    </xf>
    <xf numFmtId="182" fontId="156" fillId="47" borderId="25" xfId="52" applyNumberFormat="1" applyFont="1" applyFill="1" applyBorder="1" applyAlignment="1">
      <alignment horizontal="right" vertical="center" wrapText="1" readingOrder="1"/>
    </xf>
    <xf numFmtId="182" fontId="164" fillId="47" borderId="25" xfId="52" applyNumberFormat="1" applyFont="1" applyFill="1" applyBorder="1" applyAlignment="1">
      <alignment horizontal="right" vertical="center" wrapText="1" readingOrder="1"/>
    </xf>
    <xf numFmtId="173" fontId="164" fillId="47" borderId="25" xfId="52" applyNumberFormat="1" applyFont="1" applyFill="1" applyBorder="1" applyAlignment="1">
      <alignment horizontal="right" vertical="center" wrapText="1" readingOrder="1"/>
    </xf>
    <xf numFmtId="9" fontId="164" fillId="47" borderId="25" xfId="2" applyFont="1" applyFill="1" applyBorder="1" applyAlignment="1">
      <alignment horizontal="right" vertical="center" wrapText="1" readingOrder="1"/>
    </xf>
    <xf numFmtId="9" fontId="144" fillId="0" borderId="52" xfId="2" applyFont="1" applyBorder="1" applyAlignment="1" applyProtection="1">
      <alignment horizontal="right" vertical="center" wrapText="1" readingOrder="1"/>
      <protection locked="0"/>
    </xf>
    <xf numFmtId="9" fontId="144" fillId="0" borderId="47" xfId="2" applyFont="1" applyBorder="1" applyAlignment="1" applyProtection="1">
      <alignment horizontal="right" vertical="center" wrapText="1" readingOrder="1"/>
      <protection locked="0"/>
    </xf>
    <xf numFmtId="9" fontId="144" fillId="0" borderId="7" xfId="2" applyFont="1" applyBorder="1" applyAlignment="1" applyProtection="1">
      <alignment horizontal="right" vertical="center" wrapText="1" readingOrder="1"/>
      <protection locked="0"/>
    </xf>
    <xf numFmtId="9" fontId="144" fillId="0" borderId="3" xfId="2" applyFont="1" applyBorder="1" applyAlignment="1" applyProtection="1">
      <alignment horizontal="right" vertical="center" wrapText="1" readingOrder="1"/>
      <protection locked="0"/>
    </xf>
    <xf numFmtId="9" fontId="55" fillId="0" borderId="3" xfId="2" applyFont="1" applyBorder="1" applyAlignment="1" applyProtection="1">
      <alignment horizontal="right" vertical="center" wrapText="1" readingOrder="1"/>
      <protection locked="0"/>
    </xf>
    <xf numFmtId="9" fontId="144" fillId="0" borderId="37" xfId="2" applyFont="1" applyBorder="1" applyAlignment="1" applyProtection="1">
      <alignment horizontal="right" vertical="center" wrapText="1" readingOrder="1"/>
      <protection locked="0"/>
    </xf>
    <xf numFmtId="9" fontId="73" fillId="0" borderId="3" xfId="2" applyFont="1" applyBorder="1" applyAlignment="1" applyProtection="1">
      <alignment horizontal="right" vertical="center" wrapText="1" readingOrder="1"/>
      <protection locked="0"/>
    </xf>
    <xf numFmtId="0" fontId="68" fillId="41" borderId="1" xfId="0" applyFont="1" applyFill="1" applyBorder="1" applyAlignment="1">
      <alignment horizontal="center" vertical="center" wrapText="1" readingOrder="1"/>
    </xf>
    <xf numFmtId="0" fontId="142"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6" fillId="0" borderId="0" xfId="52" applyNumberFormat="1" applyFont="1" applyAlignment="1" applyProtection="1">
      <alignment horizontal="center" vertical="center" wrapText="1" readingOrder="1"/>
      <protection locked="0"/>
    </xf>
    <xf numFmtId="9" fontId="43" fillId="48" borderId="3" xfId="2" applyFont="1" applyFill="1" applyBorder="1" applyAlignment="1">
      <alignment horizontal="center" vertical="center" wrapText="1" readingOrder="1"/>
    </xf>
    <xf numFmtId="178" fontId="43" fillId="6" borderId="3" xfId="0" applyNumberFormat="1" applyFont="1" applyFill="1" applyBorder="1" applyAlignment="1">
      <alignment horizontal="right" vertical="center" wrapText="1" readingOrder="1"/>
    </xf>
    <xf numFmtId="0" fontId="165" fillId="47" borderId="24" xfId="0" applyFont="1" applyFill="1" applyBorder="1" applyAlignment="1">
      <alignment horizontal="center" vertical="center" wrapText="1" readingOrder="1"/>
    </xf>
    <xf numFmtId="0" fontId="70" fillId="49" borderId="0" xfId="0" applyFont="1" applyFill="1" applyAlignment="1">
      <alignment horizontal="left" vertical="center" wrapText="1" readingOrder="1"/>
    </xf>
    <xf numFmtId="0" fontId="157" fillId="47" borderId="24" xfId="0" applyFont="1" applyFill="1" applyBorder="1" applyAlignment="1">
      <alignment horizontal="center" vertical="center" wrapText="1" readingOrder="1"/>
    </xf>
    <xf numFmtId="7" fontId="0" fillId="0" borderId="0" xfId="0" applyNumberFormat="1"/>
    <xf numFmtId="9" fontId="76" fillId="0" borderId="3" xfId="2" applyFont="1" applyBorder="1" applyAlignment="1" applyProtection="1">
      <alignment horizontal="right" vertical="center" wrapText="1" readingOrder="1"/>
      <protection locked="0"/>
    </xf>
    <xf numFmtId="9" fontId="44" fillId="0" borderId="3" xfId="2" applyFont="1" applyBorder="1" applyAlignment="1" applyProtection="1">
      <alignment horizontal="right" vertical="center" wrapText="1" readingOrder="1"/>
      <protection locked="0"/>
    </xf>
    <xf numFmtId="0" fontId="150" fillId="45" borderId="79" xfId="0" applyFont="1" applyFill="1" applyBorder="1" applyAlignment="1">
      <alignment horizontal="left" vertical="center" wrapText="1" readingOrder="1"/>
    </xf>
    <xf numFmtId="9" fontId="151" fillId="45" borderId="79" xfId="0" applyNumberFormat="1" applyFont="1" applyFill="1" applyBorder="1" applyAlignment="1">
      <alignment horizontal="center" vertical="center" wrapText="1" readingOrder="1"/>
    </xf>
    <xf numFmtId="0" fontId="42" fillId="45" borderId="32" xfId="0" applyFont="1" applyFill="1" applyBorder="1" applyAlignment="1">
      <alignment horizontal="left" vertical="center" wrapText="1" readingOrder="1"/>
    </xf>
    <xf numFmtId="182" fontId="53" fillId="45" borderId="3" xfId="52" applyNumberFormat="1" applyFont="1" applyFill="1" applyBorder="1" applyAlignment="1">
      <alignment horizontal="right" vertical="center" wrapText="1" readingOrder="1"/>
    </xf>
    <xf numFmtId="9" fontId="57" fillId="45" borderId="3" xfId="2" applyFont="1" applyFill="1" applyBorder="1" applyAlignment="1">
      <alignment horizontal="right" vertical="center" wrapText="1" readingOrder="1"/>
    </xf>
    <xf numFmtId="182" fontId="57" fillId="45" borderId="3" xfId="52" applyNumberFormat="1" applyFont="1" applyFill="1" applyBorder="1" applyAlignment="1">
      <alignment horizontal="right" vertical="center" wrapText="1" readingOrder="1"/>
    </xf>
    <xf numFmtId="173" fontId="57" fillId="45" borderId="3" xfId="52" applyNumberFormat="1" applyFont="1" applyFill="1" applyBorder="1" applyAlignment="1">
      <alignment horizontal="right" vertical="center" wrapText="1" readingOrder="1"/>
    </xf>
    <xf numFmtId="0" fontId="163" fillId="47" borderId="32" xfId="0" applyFont="1" applyFill="1" applyBorder="1" applyAlignment="1">
      <alignment vertical="center" wrapText="1" readingOrder="1"/>
    </xf>
    <xf numFmtId="182" fontId="156" fillId="47" borderId="3" xfId="52" applyNumberFormat="1" applyFont="1" applyFill="1" applyBorder="1" applyAlignment="1">
      <alignment horizontal="right" vertical="center" wrapText="1" readingOrder="1"/>
    </xf>
    <xf numFmtId="182" fontId="164" fillId="47" borderId="3" xfId="52" applyNumberFormat="1" applyFont="1" applyFill="1" applyBorder="1" applyAlignment="1">
      <alignment horizontal="right" vertical="center" wrapText="1" readingOrder="1"/>
    </xf>
    <xf numFmtId="173" fontId="164" fillId="47" borderId="3" xfId="52" applyNumberFormat="1" applyFont="1" applyFill="1" applyBorder="1" applyAlignment="1">
      <alignment horizontal="right" vertical="center" wrapText="1" readingOrder="1"/>
    </xf>
    <xf numFmtId="9" fontId="164" fillId="47" borderId="3" xfId="2" applyFont="1" applyFill="1" applyBorder="1" applyAlignment="1">
      <alignment horizontal="right" vertical="center" wrapText="1" readingOrder="1"/>
    </xf>
    <xf numFmtId="0" fontId="42" fillId="45" borderId="32" xfId="0" applyFont="1" applyFill="1" applyBorder="1" applyAlignment="1">
      <alignment vertical="center" wrapText="1" readingOrder="1"/>
    </xf>
    <xf numFmtId="182" fontId="67" fillId="45" borderId="3" xfId="52" applyNumberFormat="1" applyFont="1" applyFill="1" applyBorder="1" applyAlignment="1">
      <alignment horizontal="right" vertical="center" wrapText="1" readingOrder="1"/>
    </xf>
    <xf numFmtId="182" fontId="146" fillId="45" borderId="3" xfId="52" applyNumberFormat="1" applyFont="1" applyFill="1" applyBorder="1" applyAlignment="1">
      <alignment horizontal="right" vertical="center" wrapText="1" readingOrder="1"/>
    </xf>
    <xf numFmtId="173" fontId="146" fillId="45" borderId="3" xfId="52" applyNumberFormat="1" applyFont="1" applyFill="1" applyBorder="1" applyAlignment="1">
      <alignment horizontal="right" vertical="center" wrapText="1" readingOrder="1"/>
    </xf>
    <xf numFmtId="9" fontId="146" fillId="45" borderId="3" xfId="2" applyFont="1" applyFill="1" applyBorder="1" applyAlignment="1">
      <alignment horizontal="right" vertical="center" wrapText="1" readingOrder="1"/>
    </xf>
    <xf numFmtId="9" fontId="168" fillId="46" borderId="79" xfId="0" applyNumberFormat="1" applyFont="1" applyFill="1" applyBorder="1" applyAlignment="1">
      <alignment horizontal="center" vertical="center" wrapText="1" readingOrder="1"/>
    </xf>
    <xf numFmtId="182" fontId="144" fillId="0" borderId="3" xfId="52" applyNumberFormat="1" applyFont="1" applyFill="1" applyBorder="1" applyAlignment="1" applyProtection="1">
      <alignment horizontal="right" vertical="center" wrapText="1" readingOrder="1"/>
      <protection locked="0"/>
    </xf>
    <xf numFmtId="171" fontId="144" fillId="0" borderId="3" xfId="1" applyNumberFormat="1" applyFont="1" applyFill="1" applyBorder="1" applyAlignment="1" applyProtection="1">
      <alignment horizontal="center" vertical="center" wrapText="1" readingOrder="1"/>
      <protection locked="0"/>
    </xf>
    <xf numFmtId="9" fontId="145" fillId="0" borderId="3" xfId="2" applyFont="1" applyBorder="1" applyAlignment="1">
      <alignment horizontal="center" vertical="center" wrapText="1"/>
    </xf>
    <xf numFmtId="182" fontId="144" fillId="0" borderId="3" xfId="52" applyNumberFormat="1" applyFont="1" applyFill="1" applyBorder="1" applyAlignment="1" applyProtection="1">
      <alignment horizontal="center" vertical="center" wrapText="1" readingOrder="1"/>
      <protection locked="0"/>
    </xf>
    <xf numFmtId="182" fontId="144" fillId="0" borderId="3" xfId="52" applyNumberFormat="1" applyFont="1" applyFill="1" applyBorder="1" applyAlignment="1" applyProtection="1">
      <alignment vertical="center" wrapText="1" readingOrder="1"/>
      <protection locked="0"/>
    </xf>
    <xf numFmtId="43" fontId="145" fillId="0" borderId="3" xfId="551" applyFont="1" applyBorder="1" applyAlignment="1">
      <alignment horizontal="right" vertical="center" wrapText="1"/>
    </xf>
    <xf numFmtId="10" fontId="145" fillId="0" borderId="3" xfId="552" applyNumberFormat="1" applyFont="1" applyBorder="1" applyAlignment="1">
      <alignment horizontal="right" vertical="center" wrapText="1"/>
    </xf>
    <xf numFmtId="9" fontId="145" fillId="0" borderId="3" xfId="4" applyNumberFormat="1" applyFont="1" applyBorder="1" applyAlignment="1">
      <alignment horizontal="center" vertical="center" wrapText="1"/>
    </xf>
    <xf numFmtId="0" fontId="140" fillId="3" borderId="0" xfId="0" applyFont="1" applyFill="1"/>
    <xf numFmtId="0" fontId="141" fillId="3" borderId="0" xfId="0" applyFont="1" applyFill="1"/>
    <xf numFmtId="9" fontId="146" fillId="0" borderId="75" xfId="0" applyNumberFormat="1" applyFont="1" applyBorder="1" applyAlignment="1">
      <alignment horizontal="center" vertical="center" wrapText="1" readingOrder="1"/>
    </xf>
    <xf numFmtId="0" fontId="57" fillId="0" borderId="0" xfId="0" applyFont="1"/>
    <xf numFmtId="9" fontId="112" fillId="0" borderId="5" xfId="7" applyFont="1" applyBorder="1" applyAlignment="1">
      <alignment horizontal="center" vertical="center" wrapText="1"/>
    </xf>
    <xf numFmtId="0" fontId="96" fillId="0" borderId="0" xfId="0" applyFont="1" applyAlignment="1">
      <alignment vertical="top" wrapText="1" readingOrder="1"/>
    </xf>
    <xf numFmtId="0" fontId="102" fillId="0" borderId="0" xfId="5" applyFont="1" applyAlignment="1">
      <alignment horizontal="left"/>
    </xf>
    <xf numFmtId="180" fontId="121" fillId="0" borderId="0" xfId="5" applyNumberFormat="1" applyFont="1" applyAlignment="1">
      <alignment horizontal="left"/>
    </xf>
    <xf numFmtId="182" fontId="106" fillId="0" borderId="0" xfId="5" applyNumberFormat="1" applyFont="1" applyAlignment="1">
      <alignment horizontal="left"/>
    </xf>
    <xf numFmtId="178" fontId="101" fillId="0" borderId="3" xfId="4" applyNumberFormat="1" applyFont="1" applyBorder="1" applyAlignment="1">
      <alignment vertical="center" wrapText="1" readingOrder="1"/>
    </xf>
    <xf numFmtId="178" fontId="100" fillId="0" borderId="3" xfId="4"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98" fillId="0" borderId="3" xfId="0" applyNumberFormat="1" applyFont="1" applyBorder="1" applyAlignment="1">
      <alignment vertical="center" wrapText="1" readingOrder="1"/>
    </xf>
    <xf numFmtId="178" fontId="99" fillId="0" borderId="37" xfId="0" applyNumberFormat="1" applyFont="1" applyBorder="1" applyAlignment="1">
      <alignment vertical="center" wrapText="1" readingOrder="1"/>
    </xf>
    <xf numFmtId="0" fontId="96" fillId="0" borderId="0" xfId="0" applyFont="1" applyAlignment="1">
      <alignment vertical="center" wrapText="1" readingOrder="1"/>
    </xf>
    <xf numFmtId="182" fontId="101" fillId="0" borderId="3" xfId="52" applyNumberFormat="1" applyFont="1" applyBorder="1" applyAlignment="1">
      <alignment horizontal="right" vertical="center" wrapText="1" readingOrder="1"/>
    </xf>
    <xf numFmtId="178" fontId="101" fillId="0" borderId="3" xfId="2" applyNumberFormat="1" applyFont="1" applyBorder="1" applyAlignment="1">
      <alignment horizontal="right" vertical="center" wrapText="1" readingOrder="1"/>
    </xf>
    <xf numFmtId="0" fontId="102" fillId="4" borderId="3" xfId="0" applyFont="1" applyFill="1" applyBorder="1" applyAlignment="1">
      <alignment horizontal="left" vertical="center" wrapText="1" readingOrder="1"/>
    </xf>
    <xf numFmtId="0" fontId="43" fillId="0" borderId="32" xfId="0" applyFont="1" applyBorder="1" applyAlignment="1">
      <alignment horizontal="left" vertical="center" wrapText="1" readingOrder="1"/>
    </xf>
    <xf numFmtId="9" fontId="50" fillId="0" borderId="33" xfId="0" applyNumberFormat="1" applyFont="1" applyBorder="1" applyAlignment="1">
      <alignment horizontal="center" vertical="center" wrapText="1" readingOrder="1"/>
    </xf>
    <xf numFmtId="0" fontId="102" fillId="4" borderId="7" xfId="0" applyFont="1" applyFill="1" applyBorder="1" applyAlignment="1">
      <alignment horizontal="left" vertical="center" wrapText="1" readingOrder="1"/>
    </xf>
    <xf numFmtId="0" fontId="43" fillId="0" borderId="60" xfId="0" applyFont="1" applyBorder="1" applyAlignment="1">
      <alignment horizontal="left" vertical="center" wrapText="1" readingOrder="1"/>
    </xf>
    <xf numFmtId="9" fontId="50" fillId="0" borderId="5" xfId="0" applyNumberFormat="1" applyFont="1" applyBorder="1" applyAlignment="1">
      <alignment horizontal="center" vertical="center" wrapText="1" readingOrder="1"/>
    </xf>
    <xf numFmtId="9" fontId="50" fillId="0" borderId="34" xfId="0" applyNumberFormat="1" applyFont="1" applyBorder="1" applyAlignment="1">
      <alignment horizontal="center" vertical="center" wrapText="1" readingOrder="1"/>
    </xf>
    <xf numFmtId="0" fontId="43" fillId="0" borderId="30" xfId="0" applyFont="1" applyBorder="1" applyAlignment="1">
      <alignment horizontal="left" vertical="center" wrapText="1" readingOrder="1"/>
    </xf>
    <xf numFmtId="9" fontId="50" fillId="0" borderId="7" xfId="0" applyNumberFormat="1" applyFont="1" applyBorder="1" applyAlignment="1">
      <alignment horizontal="center" vertical="center" wrapText="1" readingOrder="1"/>
    </xf>
    <xf numFmtId="9" fontId="50" fillId="0" borderId="31" xfId="0" applyNumberFormat="1" applyFont="1" applyBorder="1" applyAlignment="1">
      <alignment horizontal="center" vertical="center" wrapText="1" readingOrder="1"/>
    </xf>
    <xf numFmtId="178" fontId="50" fillId="0" borderId="7" xfId="52" applyNumberFormat="1" applyFont="1" applyBorder="1" applyAlignment="1">
      <alignment horizontal="right" vertical="center" wrapText="1" readingOrder="1"/>
    </xf>
    <xf numFmtId="178" fontId="50" fillId="0" borderId="3" xfId="52" applyNumberFormat="1" applyFont="1" applyBorder="1" applyAlignment="1">
      <alignment horizontal="right" vertical="center" wrapText="1" readingOrder="1"/>
    </xf>
    <xf numFmtId="178" fontId="50" fillId="0" borderId="3" xfId="52" applyNumberFormat="1" applyFont="1" applyBorder="1" applyAlignment="1">
      <alignment vertical="center" wrapText="1" readingOrder="1"/>
    </xf>
    <xf numFmtId="178" fontId="50" fillId="0" borderId="5" xfId="52" applyNumberFormat="1" applyFont="1" applyBorder="1" applyAlignment="1">
      <alignment horizontal="right" vertical="center" wrapText="1" readingOrder="1"/>
    </xf>
    <xf numFmtId="178" fontId="50" fillId="0" borderId="7" xfId="52" applyNumberFormat="1" applyFont="1" applyBorder="1" applyAlignment="1">
      <alignment horizontal="center" vertical="center" wrapText="1" readingOrder="1"/>
    </xf>
    <xf numFmtId="178" fontId="50" fillId="0" borderId="3" xfId="52" applyNumberFormat="1" applyFont="1" applyBorder="1" applyAlignment="1">
      <alignment horizontal="center" vertical="center" wrapText="1" readingOrder="1"/>
    </xf>
    <xf numFmtId="178" fontId="50" fillId="0" borderId="5" xfId="52" applyNumberFormat="1" applyFont="1" applyBorder="1" applyAlignment="1">
      <alignment horizontal="center" vertical="center" wrapText="1" readingOrder="1"/>
    </xf>
    <xf numFmtId="9" fontId="112" fillId="4" borderId="5" xfId="7" applyFont="1" applyFill="1" applyBorder="1" applyAlignment="1">
      <alignment horizontal="center" vertical="center" wrapText="1"/>
    </xf>
    <xf numFmtId="0" fontId="155" fillId="0" borderId="0" xfId="5" applyFont="1" applyAlignment="1">
      <alignment horizontal="left"/>
    </xf>
    <xf numFmtId="0" fontId="102" fillId="4" borderId="63" xfId="0" applyFont="1" applyFill="1" applyBorder="1" applyAlignment="1">
      <alignment horizontal="left" vertical="center" wrapText="1" readingOrder="1"/>
    </xf>
    <xf numFmtId="9" fontId="146" fillId="0" borderId="0" xfId="0" applyNumberFormat="1" applyFont="1" applyAlignment="1">
      <alignment horizontal="center" vertical="center" wrapText="1" readingOrder="1"/>
    </xf>
    <xf numFmtId="9" fontId="132" fillId="0" borderId="0" xfId="0" applyNumberFormat="1" applyFont="1" applyAlignment="1">
      <alignment horizontal="center" vertical="center" wrapText="1" readingOrder="1"/>
    </xf>
    <xf numFmtId="0" fontId="51" fillId="43" borderId="79" xfId="0" applyFont="1" applyFill="1" applyBorder="1" applyAlignment="1">
      <alignment horizontal="left" vertical="center" wrapText="1" readingOrder="1"/>
    </xf>
    <xf numFmtId="43" fontId="0" fillId="0" borderId="0" xfId="1" applyFont="1"/>
    <xf numFmtId="9" fontId="50" fillId="0" borderId="7" xfId="2" applyFont="1" applyBorder="1" applyAlignment="1">
      <alignment horizontal="right" vertical="center" wrapText="1" readingOrder="1"/>
    </xf>
    <xf numFmtId="9" fontId="50" fillId="0" borderId="3" xfId="2" applyFont="1" applyBorder="1" applyAlignment="1">
      <alignment horizontal="right" vertical="center" wrapText="1" readingOrder="1"/>
    </xf>
    <xf numFmtId="9" fontId="50" fillId="0" borderId="5" xfId="2" applyFont="1" applyBorder="1" applyAlignment="1">
      <alignment horizontal="right" vertical="center" wrapText="1" readingOrder="1"/>
    </xf>
    <xf numFmtId="178" fontId="171" fillId="0" borderId="0" xfId="4" applyNumberFormat="1" applyFont="1" applyAlignment="1">
      <alignment horizontal="center" vertical="center" wrapText="1" readingOrder="1"/>
    </xf>
    <xf numFmtId="9" fontId="125" fillId="0" borderId="3" xfId="7" applyFont="1" applyFill="1" applyBorder="1" applyAlignment="1">
      <alignment horizontal="center" vertical="center" wrapText="1" readingOrder="1"/>
    </xf>
    <xf numFmtId="178" fontId="121" fillId="0" borderId="0" xfId="5" applyNumberFormat="1" applyFont="1" applyAlignment="1">
      <alignment horizontal="left"/>
    </xf>
    <xf numFmtId="5" fontId="101" fillId="0" borderId="3" xfId="52"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102" fillId="4" borderId="37" xfId="0" applyFont="1" applyFill="1" applyBorder="1" applyAlignment="1">
      <alignment horizontal="left" vertical="center" wrapText="1" readingOrder="1"/>
    </xf>
    <xf numFmtId="172" fontId="43" fillId="0" borderId="3" xfId="2" applyNumberFormat="1" applyFont="1" applyFill="1" applyBorder="1" applyAlignment="1">
      <alignment horizontal="center" vertical="center" wrapText="1" readingOrder="1"/>
    </xf>
    <xf numFmtId="9" fontId="133" fillId="0" borderId="78" xfId="7" applyFont="1" applyFill="1" applyBorder="1" applyAlignment="1">
      <alignment horizontal="center" vertical="center" wrapText="1" readingOrder="1"/>
    </xf>
    <xf numFmtId="178" fontId="112" fillId="2" borderId="3" xfId="0" applyNumberFormat="1" applyFont="1" applyFill="1" applyBorder="1" applyAlignment="1">
      <alignment vertical="center" wrapText="1" readingOrder="1"/>
    </xf>
    <xf numFmtId="9" fontId="112" fillId="2" borderId="3" xfId="2" applyFont="1" applyFill="1" applyBorder="1" applyAlignment="1">
      <alignment horizontal="center" vertical="center" wrapText="1" readingOrder="1"/>
    </xf>
    <xf numFmtId="178" fontId="112" fillId="2" borderId="3" xfId="2" applyNumberFormat="1" applyFont="1" applyFill="1" applyBorder="1" applyAlignment="1">
      <alignment vertical="center" wrapText="1" readingOrder="1"/>
    </xf>
    <xf numFmtId="178" fontId="162" fillId="52" borderId="3" xfId="0" applyNumberFormat="1" applyFont="1" applyFill="1" applyBorder="1" applyAlignment="1">
      <alignment vertical="center" wrapText="1" readingOrder="1"/>
    </xf>
    <xf numFmtId="9" fontId="162" fillId="52" borderId="3" xfId="2" applyFont="1" applyFill="1" applyBorder="1" applyAlignment="1">
      <alignment horizontal="center" vertical="center" wrapText="1" readingOrder="1"/>
    </xf>
    <xf numFmtId="178" fontId="162" fillId="52" borderId="3" xfId="2" applyNumberFormat="1" applyFont="1" applyFill="1" applyBorder="1" applyAlignment="1">
      <alignment vertical="center" wrapText="1" readingOrder="1"/>
    </xf>
    <xf numFmtId="0" fontId="162" fillId="51" borderId="3" xfId="4" applyFont="1" applyFill="1" applyBorder="1" applyAlignment="1">
      <alignment horizontal="left" vertical="center" wrapText="1" readingOrder="1"/>
    </xf>
    <xf numFmtId="9" fontId="112" fillId="52" borderId="3" xfId="7" applyFont="1" applyFill="1" applyBorder="1" applyAlignment="1">
      <alignment horizontal="center" vertical="center" wrapText="1" readingOrder="1"/>
    </xf>
    <xf numFmtId="0" fontId="162" fillId="52" borderId="3" xfId="0" applyFont="1" applyFill="1" applyBorder="1" applyAlignment="1">
      <alignment horizontal="center" vertical="center" wrapText="1" readingOrder="1"/>
    </xf>
    <xf numFmtId="3" fontId="123" fillId="52" borderId="3" xfId="4" applyNumberFormat="1" applyFont="1" applyFill="1" applyBorder="1" applyAlignment="1">
      <alignment horizontal="right" vertical="center" wrapText="1" readingOrder="1"/>
    </xf>
    <xf numFmtId="182" fontId="123" fillId="52" borderId="3" xfId="52" applyNumberFormat="1" applyFont="1" applyFill="1" applyBorder="1" applyAlignment="1">
      <alignment horizontal="right" vertical="center" wrapText="1" readingOrder="1"/>
    </xf>
    <xf numFmtId="178" fontId="123" fillId="52" borderId="3" xfId="4" applyNumberFormat="1" applyFont="1" applyFill="1" applyBorder="1" applyAlignment="1">
      <alignment horizontal="right" vertical="center" wrapText="1" readingOrder="1"/>
    </xf>
    <xf numFmtId="5" fontId="123" fillId="52" borderId="3" xfId="52" applyNumberFormat="1" applyFont="1" applyFill="1" applyBorder="1" applyAlignment="1">
      <alignment horizontal="right" vertical="center" wrapText="1" readingOrder="1"/>
    </xf>
    <xf numFmtId="9" fontId="123" fillId="52" borderId="3" xfId="2" applyFont="1" applyFill="1" applyBorder="1" applyAlignment="1">
      <alignment horizontal="center" vertical="center" wrapText="1" readingOrder="1"/>
    </xf>
    <xf numFmtId="9" fontId="123"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2" fillId="53" borderId="3" xfId="0" applyFont="1" applyFill="1" applyBorder="1" applyAlignment="1">
      <alignment horizontal="center" vertical="center" wrapText="1" readingOrder="1"/>
    </xf>
    <xf numFmtId="9" fontId="112" fillId="4" borderId="7" xfId="7" applyFont="1" applyFill="1" applyBorder="1" applyAlignment="1">
      <alignment horizontal="center" vertical="center" wrapText="1"/>
    </xf>
    <xf numFmtId="9" fontId="112" fillId="0" borderId="7" xfId="7" applyFont="1" applyBorder="1" applyAlignment="1">
      <alignment horizontal="center" vertical="center" wrapText="1"/>
    </xf>
    <xf numFmtId="9" fontId="133" fillId="44" borderId="3" xfId="7" applyFont="1" applyFill="1" applyBorder="1" applyAlignment="1">
      <alignment horizontal="center" vertical="center" wrapText="1" readingOrder="1"/>
    </xf>
    <xf numFmtId="0" fontId="160" fillId="51" borderId="3" xfId="4" applyFont="1" applyFill="1" applyBorder="1" applyAlignment="1">
      <alignment horizontal="center" vertical="center" wrapText="1" readingOrder="1"/>
    </xf>
    <xf numFmtId="3" fontId="160" fillId="51" borderId="3" xfId="4" applyNumberFormat="1" applyFont="1" applyFill="1" applyBorder="1" applyAlignment="1">
      <alignment horizontal="center" vertical="center" wrapText="1" readingOrder="1"/>
    </xf>
    <xf numFmtId="172" fontId="123" fillId="52" borderId="3" xfId="6" applyNumberFormat="1" applyFont="1" applyFill="1" applyBorder="1" applyAlignment="1">
      <alignment horizontal="center" vertical="center" wrapText="1" readingOrder="1"/>
    </xf>
    <xf numFmtId="0" fontId="123" fillId="50" borderId="3" xfId="4" applyFont="1" applyFill="1" applyBorder="1" applyAlignment="1">
      <alignment horizontal="center" vertical="center" wrapText="1" readingOrder="1"/>
    </xf>
    <xf numFmtId="178" fontId="123" fillId="50" borderId="3" xfId="4" applyNumberFormat="1" applyFont="1" applyFill="1" applyBorder="1" applyAlignment="1">
      <alignment vertical="center" wrapText="1" readingOrder="1"/>
    </xf>
    <xf numFmtId="9" fontId="123" fillId="50" borderId="3" xfId="2" applyFont="1" applyFill="1" applyBorder="1" applyAlignment="1">
      <alignment horizontal="center" vertical="center" wrapText="1" readingOrder="1"/>
    </xf>
    <xf numFmtId="9" fontId="162" fillId="50" borderId="3" xfId="2" applyFont="1" applyFill="1" applyBorder="1" applyAlignment="1">
      <alignment horizontal="center" vertical="center" wrapText="1" readingOrder="1"/>
    </xf>
    <xf numFmtId="9" fontId="123" fillId="50" borderId="3" xfId="6" applyFont="1" applyFill="1" applyBorder="1" applyAlignment="1">
      <alignment horizontal="center" vertical="center" wrapText="1" readingOrder="1"/>
    </xf>
    <xf numFmtId="172" fontId="123" fillId="50" borderId="3" xfId="6" applyNumberFormat="1" applyFont="1" applyFill="1" applyBorder="1" applyAlignment="1">
      <alignment horizontal="center" vertical="center" wrapText="1" readingOrder="1"/>
    </xf>
    <xf numFmtId="178" fontId="123" fillId="50" borderId="3" xfId="4" applyNumberFormat="1" applyFont="1" applyFill="1" applyBorder="1" applyAlignment="1">
      <alignment horizontal="right" vertical="center" wrapText="1" readingOrder="1"/>
    </xf>
    <xf numFmtId="178" fontId="123" fillId="53" borderId="3" xfId="4" applyNumberFormat="1" applyFont="1" applyFill="1" applyBorder="1" applyAlignment="1">
      <alignment vertical="center" wrapText="1" readingOrder="1"/>
    </xf>
    <xf numFmtId="182" fontId="123" fillId="53" borderId="3" xfId="52" applyNumberFormat="1" applyFont="1" applyFill="1" applyBorder="1" applyAlignment="1">
      <alignment vertical="center" wrapText="1" readingOrder="1"/>
    </xf>
    <xf numFmtId="182" fontId="123" fillId="53" borderId="3" xfId="52" applyNumberFormat="1" applyFont="1" applyFill="1" applyBorder="1" applyAlignment="1">
      <alignment horizontal="right" vertical="center" wrapText="1" readingOrder="1"/>
    </xf>
    <xf numFmtId="9" fontId="123" fillId="53" borderId="3" xfId="2" applyFont="1" applyFill="1" applyBorder="1" applyAlignment="1">
      <alignment horizontal="center" vertical="center" wrapText="1" readingOrder="1"/>
    </xf>
    <xf numFmtId="9" fontId="123" fillId="53" borderId="3" xfId="6" applyFont="1" applyFill="1" applyBorder="1" applyAlignment="1">
      <alignment horizontal="center" vertical="center" wrapText="1" readingOrder="1"/>
    </xf>
    <xf numFmtId="172" fontId="123" fillId="53" borderId="3" xfId="6" applyNumberFormat="1" applyFont="1" applyFill="1" applyBorder="1" applyAlignment="1">
      <alignment horizontal="center" vertical="center" wrapText="1" readingOrder="1"/>
    </xf>
    <xf numFmtId="178" fontId="123" fillId="53" borderId="3" xfId="4" applyNumberFormat="1" applyFont="1" applyFill="1" applyBorder="1" applyAlignment="1">
      <alignment horizontal="right" vertical="center" wrapText="1" readingOrder="1"/>
    </xf>
    <xf numFmtId="9" fontId="112" fillId="4" borderId="10" xfId="7" applyFont="1" applyFill="1" applyBorder="1" applyAlignment="1">
      <alignment horizontal="center" vertical="center" wrapText="1"/>
    </xf>
    <xf numFmtId="182" fontId="123" fillId="52" borderId="3" xfId="52" applyNumberFormat="1" applyFont="1" applyFill="1" applyBorder="1" applyAlignment="1">
      <alignment horizontal="center" vertical="center" wrapText="1" readingOrder="1"/>
    </xf>
    <xf numFmtId="6" fontId="172" fillId="0" borderId="3" xfId="0" applyNumberFormat="1" applyFont="1" applyBorder="1" applyAlignment="1">
      <alignment horizontal="right" vertical="center" wrapText="1" readingOrder="1"/>
    </xf>
    <xf numFmtId="6" fontId="173" fillId="52" borderId="3" xfId="0" applyNumberFormat="1" applyFont="1" applyFill="1" applyBorder="1" applyAlignment="1">
      <alignment horizontal="right" vertical="center" wrapText="1" readingOrder="1"/>
    </xf>
    <xf numFmtId="182" fontId="76" fillId="0" borderId="3" xfId="52" applyNumberFormat="1" applyFont="1" applyBorder="1" applyAlignment="1" applyProtection="1">
      <alignment horizontal="center" vertical="center" wrapText="1" readingOrder="1"/>
      <protection locked="0"/>
    </xf>
    <xf numFmtId="0" fontId="99" fillId="0" borderId="36" xfId="0" applyFont="1" applyBorder="1" applyAlignment="1">
      <alignment horizontal="left" vertical="center" wrapText="1" readingOrder="1"/>
    </xf>
    <xf numFmtId="0" fontId="99" fillId="0" borderId="32" xfId="0" applyFont="1" applyBorder="1" applyAlignment="1">
      <alignment horizontal="left" vertical="center" wrapText="1" readingOrder="1"/>
    </xf>
    <xf numFmtId="0" fontId="112" fillId="2" borderId="32" xfId="0" applyFont="1" applyFill="1" applyBorder="1" applyAlignment="1">
      <alignment horizontal="center" vertical="center" wrapText="1" readingOrder="1"/>
    </xf>
    <xf numFmtId="0" fontId="162" fillId="52" borderId="32" xfId="0" applyFont="1" applyFill="1" applyBorder="1" applyAlignment="1">
      <alignment horizontal="center" vertical="center" wrapText="1" readingOrder="1"/>
    </xf>
    <xf numFmtId="0" fontId="162" fillId="53" borderId="39" xfId="0" applyFont="1" applyFill="1" applyBorder="1" applyAlignment="1">
      <alignment horizontal="center" vertical="center" wrapText="1" readingOrder="1"/>
    </xf>
    <xf numFmtId="178" fontId="162" fillId="53" borderId="40" xfId="0" applyNumberFormat="1" applyFont="1" applyFill="1" applyBorder="1" applyAlignment="1">
      <alignment vertical="center" wrapText="1" readingOrder="1"/>
    </xf>
    <xf numFmtId="9" fontId="162" fillId="53" borderId="40" xfId="2" applyFont="1" applyFill="1" applyBorder="1" applyAlignment="1">
      <alignment horizontal="center" vertical="center" wrapText="1" readingOrder="1"/>
    </xf>
    <xf numFmtId="178" fontId="162" fillId="53" borderId="40" xfId="2" applyNumberFormat="1" applyFont="1" applyFill="1" applyBorder="1" applyAlignment="1">
      <alignment vertical="center" wrapText="1" readingOrder="1"/>
    </xf>
    <xf numFmtId="178" fontId="123" fillId="52" borderId="3" xfId="6" applyNumberFormat="1" applyFont="1" applyFill="1" applyBorder="1" applyAlignment="1">
      <alignment horizontal="right" vertical="center" wrapText="1" readingOrder="1"/>
    </xf>
    <xf numFmtId="178" fontId="123" fillId="53" borderId="3" xfId="6" applyNumberFormat="1" applyFont="1" applyFill="1" applyBorder="1" applyAlignment="1">
      <alignment horizontal="right" vertical="center" wrapText="1" readingOrder="1"/>
    </xf>
    <xf numFmtId="0" fontId="164" fillId="51" borderId="75" xfId="0" applyFont="1" applyFill="1" applyBorder="1" applyAlignment="1">
      <alignment horizontal="left" vertical="center" wrapText="1" readingOrder="1"/>
    </xf>
    <xf numFmtId="0" fontId="164" fillId="51" borderId="75" xfId="0" applyFont="1" applyFill="1" applyBorder="1" applyAlignment="1">
      <alignment horizontal="center" vertical="center" wrapText="1" readingOrder="1"/>
    </xf>
    <xf numFmtId="0" fontId="146" fillId="52" borderId="75" xfId="0" applyFont="1" applyFill="1" applyBorder="1" applyAlignment="1">
      <alignment horizontal="left" vertical="center" wrapText="1" readingOrder="1"/>
    </xf>
    <xf numFmtId="0" fontId="157" fillId="51" borderId="46" xfId="4" applyFont="1" applyFill="1" applyBorder="1" applyAlignment="1" applyProtection="1">
      <alignment horizontal="center" vertical="center" wrapText="1" readingOrder="1"/>
      <protection locked="0"/>
    </xf>
    <xf numFmtId="175" fontId="157" fillId="51" borderId="46" xfId="4" applyNumberFormat="1" applyFont="1" applyFill="1" applyBorder="1" applyAlignment="1" applyProtection="1">
      <alignment horizontal="center" vertical="center" wrapText="1" readingOrder="1"/>
      <protection locked="0"/>
    </xf>
    <xf numFmtId="175" fontId="157" fillId="51" borderId="22" xfId="4" applyNumberFormat="1" applyFont="1" applyFill="1" applyBorder="1" applyAlignment="1" applyProtection="1">
      <alignment horizontal="center" vertical="center" wrapText="1" readingOrder="1"/>
      <protection locked="0"/>
    </xf>
    <xf numFmtId="0" fontId="157" fillId="51" borderId="46" xfId="0" applyFont="1" applyFill="1" applyBorder="1" applyAlignment="1">
      <alignment horizontal="center" vertical="center" wrapText="1"/>
    </xf>
    <xf numFmtId="0" fontId="157" fillId="51" borderId="28" xfId="4" applyFont="1" applyFill="1" applyBorder="1" applyAlignment="1">
      <alignment horizontal="center" vertical="center" wrapText="1" readingOrder="1"/>
    </xf>
    <xf numFmtId="0" fontId="157" fillId="51" borderId="23" xfId="4" applyFont="1" applyFill="1" applyBorder="1" applyAlignment="1">
      <alignment horizontal="center" vertical="center" wrapText="1" readingOrder="1"/>
    </xf>
    <xf numFmtId="0" fontId="56" fillId="50" borderId="47" xfId="4" applyFont="1" applyFill="1" applyBorder="1" applyAlignment="1" applyProtection="1">
      <alignment horizontal="center" vertical="center" wrapText="1" readingOrder="1"/>
      <protection locked="0"/>
    </xf>
    <xf numFmtId="173" fontId="62" fillId="50" borderId="47" xfId="4" applyNumberFormat="1"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center" vertical="center" wrapText="1" readingOrder="1"/>
      <protection locked="0"/>
    </xf>
    <xf numFmtId="0" fontId="56" fillId="50" borderId="58" xfId="4" applyFont="1" applyFill="1" applyBorder="1" applyAlignment="1" applyProtection="1">
      <alignment horizontal="center" vertical="center" wrapText="1" readingOrder="1"/>
      <protection locked="0"/>
    </xf>
    <xf numFmtId="173" fontId="62" fillId="50" borderId="58" xfId="4" applyNumberFormat="1"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center" vertical="center" wrapText="1" readingOrder="1"/>
      <protection locked="0"/>
    </xf>
    <xf numFmtId="0" fontId="163" fillId="51" borderId="46" xfId="4" applyFont="1" applyFill="1" applyBorder="1" applyAlignment="1" applyProtection="1">
      <alignment horizontal="center" vertical="center" wrapText="1" readingOrder="1"/>
      <protection locked="0"/>
    </xf>
    <xf numFmtId="173" fontId="164" fillId="51" borderId="46" xfId="4" applyNumberFormat="1" applyFont="1" applyFill="1" applyBorder="1" applyAlignment="1" applyProtection="1">
      <alignment horizontal="right" vertical="center" wrapText="1" readingOrder="1"/>
      <protection locked="0"/>
    </xf>
    <xf numFmtId="9" fontId="164" fillId="51" borderId="46" xfId="2" applyFont="1" applyFill="1" applyBorder="1" applyAlignment="1" applyProtection="1">
      <alignment horizontal="right" vertical="center" wrapText="1" readingOrder="1"/>
      <protection locked="0"/>
    </xf>
    <xf numFmtId="9" fontId="164" fillId="51" borderId="46" xfId="2" applyFont="1" applyFill="1" applyBorder="1" applyAlignment="1" applyProtection="1">
      <alignment horizontal="center" vertical="center" wrapText="1" readingOrder="1"/>
      <protection locked="0"/>
    </xf>
    <xf numFmtId="0" fontId="163" fillId="51" borderId="24" xfId="4" applyFont="1" applyFill="1" applyBorder="1" applyAlignment="1" applyProtection="1">
      <alignment horizontal="center" vertical="center" wrapText="1" readingOrder="1"/>
      <protection locked="0"/>
    </xf>
    <xf numFmtId="175" fontId="163" fillId="51" borderId="25" xfId="4" applyNumberFormat="1" applyFont="1" applyFill="1" applyBorder="1" applyAlignment="1" applyProtection="1">
      <alignment horizontal="center" vertical="center" wrapText="1" readingOrder="1"/>
      <protection locked="0"/>
    </xf>
    <xf numFmtId="0" fontId="163" fillId="51" borderId="25" xfId="0" applyFont="1" applyFill="1" applyBorder="1" applyAlignment="1">
      <alignment horizontal="center" vertical="center" wrapText="1"/>
    </xf>
    <xf numFmtId="0" fontId="163" fillId="51" borderId="25" xfId="4" applyFont="1" applyFill="1" applyBorder="1" applyAlignment="1" applyProtection="1">
      <alignment horizontal="center" vertical="center" wrapText="1" readingOrder="1"/>
      <protection locked="0"/>
    </xf>
    <xf numFmtId="0" fontId="163" fillId="51" borderId="25" xfId="4" applyFont="1" applyFill="1" applyBorder="1" applyAlignment="1">
      <alignment horizontal="center" vertical="center" wrapText="1"/>
    </xf>
    <xf numFmtId="0" fontId="163" fillId="51" borderId="26" xfId="0" applyFont="1" applyFill="1" applyBorder="1" applyAlignment="1">
      <alignment horizontal="center" vertical="center" wrapText="1"/>
    </xf>
    <xf numFmtId="0" fontId="56" fillId="50" borderId="32" xfId="4" applyFont="1" applyFill="1" applyBorder="1" applyAlignment="1" applyProtection="1">
      <alignment horizontal="center" vertical="center" wrapText="1" readingOrder="1"/>
      <protection locked="0"/>
    </xf>
    <xf numFmtId="173" fontId="44" fillId="50" borderId="3" xfId="4" applyNumberFormat="1" applyFont="1" applyFill="1" applyBorder="1" applyAlignment="1">
      <alignment horizontal="right" vertical="center" wrapText="1" readingOrder="1"/>
    </xf>
    <xf numFmtId="173" fontId="44" fillId="50" borderId="3" xfId="1" applyNumberFormat="1" applyFont="1" applyFill="1" applyBorder="1" applyAlignment="1">
      <alignment horizontal="right" vertical="center" wrapText="1" readingOrder="1"/>
    </xf>
    <xf numFmtId="9" fontId="44" fillId="50" borderId="3" xfId="2" applyFont="1" applyFill="1" applyBorder="1" applyAlignment="1">
      <alignment horizontal="right" vertical="center" wrapText="1" readingOrder="1"/>
    </xf>
    <xf numFmtId="9" fontId="44" fillId="50" borderId="3" xfId="4" applyNumberFormat="1" applyFont="1" applyFill="1" applyBorder="1" applyAlignment="1">
      <alignment horizontal="center" vertical="center" wrapText="1" readingOrder="1"/>
    </xf>
    <xf numFmtId="9" fontId="44" fillId="50" borderId="33" xfId="4" applyNumberFormat="1" applyFont="1" applyFill="1" applyBorder="1" applyAlignment="1">
      <alignment horizontal="center" vertical="center" wrapText="1" readingOrder="1"/>
    </xf>
    <xf numFmtId="0" fontId="56" fillId="50" borderId="60" xfId="4" applyFont="1" applyFill="1" applyBorder="1" applyAlignment="1" applyProtection="1">
      <alignment horizontal="center" vertical="center" wrapText="1" readingOrder="1"/>
      <protection locked="0"/>
    </xf>
    <xf numFmtId="173" fontId="56" fillId="50" borderId="5" xfId="4" applyNumberFormat="1" applyFont="1" applyFill="1" applyBorder="1" applyAlignment="1" applyProtection="1">
      <alignment horizontal="right" vertical="center" wrapText="1" readingOrder="1"/>
      <protection locked="0"/>
    </xf>
    <xf numFmtId="173" fontId="44" fillId="50" borderId="5" xfId="1" applyNumberFormat="1" applyFont="1" applyFill="1" applyBorder="1" applyAlignment="1">
      <alignment horizontal="right" vertical="center" wrapText="1" readingOrder="1"/>
    </xf>
    <xf numFmtId="9" fontId="56" fillId="50" borderId="5" xfId="2" applyFont="1" applyFill="1" applyBorder="1" applyAlignment="1" applyProtection="1">
      <alignment horizontal="right" vertical="center" wrapText="1" readingOrder="1"/>
      <protection locked="0"/>
    </xf>
    <xf numFmtId="173" fontId="163" fillId="51" borderId="25" xfId="4" applyNumberFormat="1" applyFont="1" applyFill="1" applyBorder="1" applyAlignment="1" applyProtection="1">
      <alignment horizontal="right" vertical="center" wrapText="1" readingOrder="1"/>
      <protection locked="0"/>
    </xf>
    <xf numFmtId="9" fontId="163" fillId="51" borderId="25" xfId="2" applyFont="1" applyFill="1" applyBorder="1" applyAlignment="1" applyProtection="1">
      <alignment horizontal="right" vertical="center" wrapText="1" readingOrder="1"/>
      <protection locked="0"/>
    </xf>
    <xf numFmtId="9" fontId="163" fillId="51" borderId="25" xfId="4" applyNumberFormat="1" applyFont="1" applyFill="1" applyBorder="1" applyAlignment="1">
      <alignment horizontal="center" vertical="center" wrapText="1" readingOrder="1"/>
    </xf>
    <xf numFmtId="9" fontId="163" fillId="51" borderId="26" xfId="4" applyNumberFormat="1" applyFont="1" applyFill="1" applyBorder="1" applyAlignment="1">
      <alignment horizontal="center" vertical="center" wrapText="1" readingOrder="1"/>
    </xf>
    <xf numFmtId="175" fontId="163" fillId="51" borderId="24" xfId="4" applyNumberFormat="1" applyFont="1" applyFill="1" applyBorder="1" applyAlignment="1" applyProtection="1">
      <alignment horizontal="center" vertical="center" wrapText="1" readingOrder="1"/>
      <protection locked="0"/>
    </xf>
    <xf numFmtId="3" fontId="164" fillId="51" borderId="24" xfId="4" applyNumberFormat="1" applyFont="1" applyFill="1" applyBorder="1" applyAlignment="1" applyProtection="1">
      <alignment horizontal="center" vertical="center" wrapText="1" readingOrder="1"/>
      <protection locked="0"/>
    </xf>
    <xf numFmtId="3" fontId="164" fillId="51" borderId="25" xfId="4" applyNumberFormat="1" applyFont="1" applyFill="1" applyBorder="1" applyAlignment="1" applyProtection="1">
      <alignment horizontal="center" vertical="center" wrapText="1" readingOrder="1"/>
      <protection locked="0"/>
    </xf>
    <xf numFmtId="173"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2" applyFont="1" applyFill="1" applyBorder="1" applyAlignment="1" applyProtection="1">
      <alignment horizontal="center" vertical="center" wrapText="1" readingOrder="1"/>
      <protection locked="0"/>
    </xf>
    <xf numFmtId="3" fontId="62" fillId="50" borderId="32" xfId="4" applyNumberFormat="1" applyFont="1" applyFill="1" applyBorder="1" applyAlignment="1" applyProtection="1">
      <alignment horizontal="center" vertical="center" wrapText="1" readingOrder="1"/>
      <protection locked="0"/>
    </xf>
    <xf numFmtId="3" fontId="62" fillId="50" borderId="3" xfId="4" applyNumberFormat="1" applyFont="1" applyFill="1" applyBorder="1" applyAlignment="1" applyProtection="1">
      <alignment horizontal="center" vertical="center" wrapText="1" readingOrder="1"/>
      <protection locked="0"/>
    </xf>
    <xf numFmtId="173" fontId="62" fillId="50" borderId="3" xfId="4" applyNumberFormat="1" applyFont="1" applyFill="1" applyBorder="1" applyAlignment="1" applyProtection="1">
      <alignment horizontal="right" vertical="center" wrapText="1" readingOrder="1"/>
      <protection locked="0"/>
    </xf>
    <xf numFmtId="9" fontId="62" fillId="50" borderId="3" xfId="2" applyFont="1" applyFill="1" applyBorder="1" applyAlignment="1" applyProtection="1">
      <alignment horizontal="right" vertical="center" wrapText="1" readingOrder="1"/>
      <protection locked="0"/>
    </xf>
    <xf numFmtId="9" fontId="55" fillId="50" borderId="3" xfId="4" applyNumberFormat="1" applyFont="1" applyFill="1" applyBorder="1" applyAlignment="1">
      <alignment horizontal="center" vertical="center" wrapText="1" readingOrder="1"/>
    </xf>
    <xf numFmtId="9" fontId="55" fillId="50" borderId="33" xfId="4" applyNumberFormat="1" applyFont="1" applyFill="1" applyBorder="1" applyAlignment="1">
      <alignment horizontal="center" vertical="center" wrapText="1" readingOrder="1"/>
    </xf>
    <xf numFmtId="3" fontId="62" fillId="50" borderId="60" xfId="4" applyNumberFormat="1" applyFont="1" applyFill="1" applyBorder="1" applyAlignment="1" applyProtection="1">
      <alignment horizontal="center" vertical="center" wrapText="1" readingOrder="1"/>
      <protection locked="0"/>
    </xf>
    <xf numFmtId="3" fontId="62" fillId="50" borderId="5" xfId="4" applyNumberFormat="1" applyFont="1" applyFill="1" applyBorder="1" applyAlignment="1" applyProtection="1">
      <alignment horizontal="center" vertical="center" wrapText="1" readingOrder="1"/>
      <protection locked="0"/>
    </xf>
    <xf numFmtId="173" fontId="62" fillId="50" borderId="5" xfId="4" applyNumberFormat="1"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center" vertical="center" wrapText="1" readingOrder="1"/>
      <protection locked="0"/>
    </xf>
    <xf numFmtId="9" fontId="62" fillId="50" borderId="34" xfId="2" applyFont="1" applyFill="1" applyBorder="1" applyAlignment="1" applyProtection="1">
      <alignment horizontal="center" vertical="center" wrapText="1" readingOrder="1"/>
      <protection locked="0"/>
    </xf>
    <xf numFmtId="0" fontId="163" fillId="51" borderId="42" xfId="4" applyFont="1" applyFill="1" applyBorder="1" applyAlignment="1" applyProtection="1">
      <alignment horizontal="center" vertical="center" wrapText="1" readingOrder="1"/>
      <protection locked="0"/>
    </xf>
    <xf numFmtId="175" fontId="163" fillId="51" borderId="43" xfId="4" applyNumberFormat="1" applyFont="1" applyFill="1" applyBorder="1" applyAlignment="1" applyProtection="1">
      <alignment horizontal="center" vertical="center" wrapText="1" readingOrder="1"/>
      <protection locked="0"/>
    </xf>
    <xf numFmtId="0" fontId="163" fillId="51" borderId="43" xfId="0" applyFont="1" applyFill="1" applyBorder="1" applyAlignment="1">
      <alignment horizontal="center" vertical="center" wrapText="1"/>
    </xf>
    <xf numFmtId="0" fontId="163" fillId="51" borderId="43" xfId="4" applyFont="1" applyFill="1" applyBorder="1" applyAlignment="1" applyProtection="1">
      <alignment horizontal="center" vertical="center" wrapText="1" readingOrder="1"/>
      <protection locked="0"/>
    </xf>
    <xf numFmtId="0" fontId="163" fillId="51" borderId="43" xfId="4" applyFont="1" applyFill="1" applyBorder="1" applyAlignment="1">
      <alignment horizontal="center" vertical="center" wrapText="1"/>
    </xf>
    <xf numFmtId="0" fontId="163" fillId="51" borderId="78" xfId="0" applyFont="1" applyFill="1" applyBorder="1" applyAlignment="1">
      <alignment horizontal="center" vertical="center" wrapText="1"/>
    </xf>
    <xf numFmtId="182" fontId="164" fillId="51" borderId="25" xfId="52" applyNumberFormat="1" applyFont="1" applyFill="1" applyBorder="1" applyAlignment="1" applyProtection="1">
      <alignment horizontal="center" vertical="center" wrapText="1" readingOrder="1"/>
      <protection locked="0"/>
    </xf>
    <xf numFmtId="182" fontId="164" fillId="51" borderId="25" xfId="52" applyNumberFormat="1" applyFont="1" applyFill="1" applyBorder="1" applyAlignment="1" applyProtection="1">
      <alignment horizontal="right" vertical="center" wrapText="1" readingOrder="1"/>
      <protection locked="0"/>
    </xf>
    <xf numFmtId="173" fontId="164" fillId="51" borderId="25" xfId="1" applyNumberFormat="1" applyFont="1" applyFill="1" applyBorder="1" applyAlignment="1">
      <alignment horizontal="right" vertical="center" wrapText="1" readingOrder="1"/>
    </xf>
    <xf numFmtId="182" fontId="164" fillId="51" borderId="25" xfId="52" applyNumberFormat="1" applyFont="1" applyFill="1" applyBorder="1" applyAlignment="1">
      <alignment horizontal="right" vertical="center" wrapText="1" readingOrder="1"/>
    </xf>
    <xf numFmtId="9" fontId="164" fillId="51" borderId="25" xfId="4" applyNumberFormat="1" applyFont="1" applyFill="1" applyBorder="1" applyAlignment="1">
      <alignment horizontal="right" vertical="center" wrapText="1" readingOrder="1"/>
    </xf>
    <xf numFmtId="9" fontId="164" fillId="51" borderId="26" xfId="2" applyFont="1" applyFill="1" applyBorder="1" applyAlignment="1" applyProtection="1">
      <alignment horizontal="right" vertical="center" wrapText="1" readingOrder="1"/>
      <protection locked="0"/>
    </xf>
    <xf numFmtId="182" fontId="62" fillId="50" borderId="3" xfId="52" applyNumberFormat="1" applyFont="1" applyFill="1" applyBorder="1" applyAlignment="1" applyProtection="1">
      <alignment horizontal="center" vertical="center" wrapText="1" readingOrder="1"/>
      <protection locked="0"/>
    </xf>
    <xf numFmtId="182" fontId="62" fillId="50" borderId="3" xfId="52" applyNumberFormat="1" applyFont="1" applyFill="1" applyBorder="1" applyAlignment="1" applyProtection="1">
      <alignment horizontal="right" vertical="center" wrapText="1" readingOrder="1"/>
      <protection locked="0"/>
    </xf>
    <xf numFmtId="173" fontId="55" fillId="50" borderId="3" xfId="1" applyNumberFormat="1" applyFont="1" applyFill="1" applyBorder="1" applyAlignment="1">
      <alignment horizontal="right" vertical="center" wrapText="1" readingOrder="1"/>
    </xf>
    <xf numFmtId="182" fontId="55" fillId="50" borderId="3" xfId="52" applyNumberFormat="1" applyFont="1" applyFill="1" applyBorder="1" applyAlignment="1">
      <alignment horizontal="right" vertical="center" wrapText="1" readingOrder="1"/>
    </xf>
    <xf numFmtId="9" fontId="55" fillId="50" borderId="3" xfId="4" applyNumberFormat="1" applyFont="1" applyFill="1" applyBorder="1" applyAlignment="1">
      <alignment horizontal="right" vertical="center" wrapText="1" readingOrder="1"/>
    </xf>
    <xf numFmtId="9" fontId="62" fillId="50" borderId="33" xfId="2" applyFont="1" applyFill="1" applyBorder="1" applyAlignment="1" applyProtection="1">
      <alignment horizontal="right" vertical="center" wrapText="1" readingOrder="1"/>
      <protection locked="0"/>
    </xf>
    <xf numFmtId="182" fontId="62" fillId="50" borderId="5" xfId="52" applyNumberFormat="1" applyFont="1" applyFill="1" applyBorder="1" applyAlignment="1" applyProtection="1">
      <alignment horizontal="center" vertical="center" wrapText="1" readingOrder="1"/>
      <protection locked="0"/>
    </xf>
    <xf numFmtId="182" fontId="62" fillId="50" borderId="5" xfId="52" applyNumberFormat="1" applyFont="1" applyFill="1" applyBorder="1" applyAlignment="1" applyProtection="1">
      <alignment horizontal="right" vertical="center" wrapText="1" readingOrder="1"/>
      <protection locked="0"/>
    </xf>
    <xf numFmtId="173" fontId="55" fillId="50" borderId="5" xfId="1" applyNumberFormat="1" applyFont="1" applyFill="1" applyBorder="1" applyAlignment="1">
      <alignment horizontal="right" vertical="center" wrapText="1" readingOrder="1"/>
    </xf>
    <xf numFmtId="182" fontId="55" fillId="50" borderId="5" xfId="52" applyNumberFormat="1" applyFont="1" applyFill="1" applyBorder="1" applyAlignment="1">
      <alignment horizontal="right" vertical="center" wrapText="1" readingOrder="1"/>
    </xf>
    <xf numFmtId="9" fontId="62" fillId="50" borderId="34" xfId="2" applyFont="1" applyFill="1" applyBorder="1" applyAlignment="1" applyProtection="1">
      <alignment horizontal="right" vertical="center" wrapText="1" readingOrder="1"/>
      <protection locked="0"/>
    </xf>
    <xf numFmtId="0" fontId="176" fillId="0" borderId="0" xfId="0" applyFont="1"/>
    <xf numFmtId="9" fontId="133" fillId="53" borderId="3" xfId="7" applyFont="1" applyFill="1" applyBorder="1" applyAlignment="1">
      <alignment horizontal="center" vertical="center" wrapText="1" readingOrder="1"/>
    </xf>
    <xf numFmtId="0" fontId="146" fillId="52" borderId="75" xfId="0" applyFont="1" applyFill="1" applyBorder="1" applyAlignment="1">
      <alignment horizontal="center" vertical="center" wrapText="1" readingOrder="1"/>
    </xf>
    <xf numFmtId="0" fontId="160" fillId="51" borderId="24" xfId="0" applyFont="1" applyFill="1" applyBorder="1" applyAlignment="1">
      <alignment horizontal="center" vertical="center" wrapText="1" readingOrder="1"/>
    </xf>
    <xf numFmtId="0" fontId="160" fillId="51" borderId="25" xfId="0" applyFont="1" applyFill="1" applyBorder="1" applyAlignment="1">
      <alignment horizontal="center" vertical="center" wrapText="1" readingOrder="1"/>
    </xf>
    <xf numFmtId="9" fontId="160" fillId="51" borderId="25" xfId="2" applyFont="1" applyFill="1" applyBorder="1" applyAlignment="1">
      <alignment horizontal="center" vertical="center" wrapText="1" readingOrder="1"/>
    </xf>
    <xf numFmtId="0" fontId="161" fillId="52" borderId="32" xfId="0" applyFont="1" applyFill="1" applyBorder="1" applyAlignment="1">
      <alignment horizontal="left" vertical="center" wrapText="1" readingOrder="1"/>
    </xf>
    <xf numFmtId="0" fontId="160" fillId="51" borderId="86" xfId="0" applyFont="1" applyFill="1" applyBorder="1" applyAlignment="1">
      <alignment horizontal="center" vertical="center" wrapText="1" readingOrder="1"/>
    </xf>
    <xf numFmtId="0" fontId="160" fillId="51" borderId="13" xfId="0" applyFont="1" applyFill="1" applyBorder="1" applyAlignment="1">
      <alignment horizontal="center" vertical="center" wrapText="1" readingOrder="1"/>
    </xf>
    <xf numFmtId="0" fontId="160" fillId="51" borderId="29" xfId="0" applyFont="1" applyFill="1" applyBorder="1" applyAlignment="1">
      <alignment horizontal="center" vertical="center" wrapText="1" readingOrder="1"/>
    </xf>
    <xf numFmtId="9" fontId="160" fillId="51" borderId="29" xfId="2" applyFont="1" applyFill="1" applyBorder="1" applyAlignment="1">
      <alignment horizontal="center" vertical="center" wrapText="1" readingOrder="1"/>
    </xf>
    <xf numFmtId="15" fontId="119" fillId="0" borderId="0" xfId="0" applyNumberFormat="1" applyFont="1" applyAlignment="1">
      <alignment vertical="center" wrapText="1" readingOrder="1"/>
    </xf>
    <xf numFmtId="0" fontId="102" fillId="0" borderId="51" xfId="0" applyFont="1" applyBorder="1" applyAlignment="1">
      <alignment horizontal="left" vertical="center" wrapText="1" readingOrder="1"/>
    </xf>
    <xf numFmtId="0" fontId="102" fillId="0" borderId="10" xfId="0" applyFont="1" applyBorder="1" applyAlignment="1">
      <alignment horizontal="left" vertical="center" wrapText="1" readingOrder="1"/>
    </xf>
    <xf numFmtId="0" fontId="102" fillId="4" borderId="29" xfId="0" applyFont="1" applyFill="1" applyBorder="1" applyAlignment="1">
      <alignment horizontal="left" vertical="center" wrapText="1" readingOrder="1"/>
    </xf>
    <xf numFmtId="9" fontId="112" fillId="4" borderId="51" xfId="7" applyFont="1" applyFill="1" applyBorder="1" applyAlignment="1">
      <alignment horizontal="center" vertical="center" wrapText="1"/>
    </xf>
    <xf numFmtId="0" fontId="160" fillId="0" borderId="0" xfId="0" applyFont="1" applyAlignment="1">
      <alignment horizontal="center" vertical="center" wrapText="1" readingOrder="1"/>
    </xf>
    <xf numFmtId="177" fontId="97" fillId="0" borderId="0" xfId="0" applyNumberFormat="1" applyFont="1" applyAlignment="1">
      <alignment horizontal="left"/>
    </xf>
    <xf numFmtId="178" fontId="149" fillId="43" borderId="79" xfId="0" applyNumberFormat="1" applyFont="1" applyFill="1" applyBorder="1" applyAlignment="1">
      <alignment horizontal="center" vertical="center" wrapText="1" readingOrder="1"/>
    </xf>
    <xf numFmtId="178" fontId="149" fillId="43" borderId="79" xfId="52" applyNumberFormat="1" applyFont="1" applyFill="1" applyBorder="1" applyAlignment="1">
      <alignment horizontal="center" vertical="center" wrapText="1" readingOrder="1"/>
    </xf>
    <xf numFmtId="178" fontId="151" fillId="45" borderId="79" xfId="0" applyNumberFormat="1" applyFont="1" applyFill="1" applyBorder="1" applyAlignment="1">
      <alignment horizontal="center" vertical="center" wrapText="1" readingOrder="1"/>
    </xf>
    <xf numFmtId="178" fontId="151" fillId="45" borderId="79" xfId="52" applyNumberFormat="1" applyFont="1" applyFill="1" applyBorder="1" applyAlignment="1">
      <alignment horizontal="center" vertical="center" wrapText="1" readingOrder="1"/>
    </xf>
    <xf numFmtId="178" fontId="154" fillId="43" borderId="79" xfId="52" applyNumberFormat="1" applyFont="1" applyFill="1" applyBorder="1" applyAlignment="1">
      <alignment horizontal="center" vertical="center" wrapText="1" readingOrder="1"/>
    </xf>
    <xf numFmtId="178" fontId="151" fillId="43" borderId="79" xfId="52" applyNumberFormat="1" applyFont="1" applyFill="1" applyBorder="1" applyAlignment="1">
      <alignment horizontal="center" vertical="center" wrapText="1" readingOrder="1"/>
    </xf>
    <xf numFmtId="178" fontId="168" fillId="46" borderId="79" xfId="52" applyNumberFormat="1" applyFont="1" applyFill="1" applyBorder="1" applyAlignment="1">
      <alignment horizontal="center" vertical="center" wrapText="1" readingOrder="1"/>
    </xf>
    <xf numFmtId="178" fontId="160" fillId="51" borderId="29" xfId="0" applyNumberFormat="1" applyFont="1" applyFill="1" applyBorder="1" applyAlignment="1">
      <alignment horizontal="center" vertical="center" wrapText="1" readingOrder="1"/>
    </xf>
    <xf numFmtId="0" fontId="160" fillId="51" borderId="37" xfId="0" applyFont="1" applyFill="1" applyBorder="1" applyAlignment="1">
      <alignment horizontal="center" vertical="center" wrapText="1" readingOrder="1"/>
    </xf>
    <xf numFmtId="0" fontId="160" fillId="51" borderId="89" xfId="0" applyFont="1" applyFill="1" applyBorder="1" applyAlignment="1">
      <alignment horizontal="center" vertical="center" wrapText="1" readingOrder="1"/>
    </xf>
    <xf numFmtId="0" fontId="147" fillId="47" borderId="85" xfId="0" applyFont="1" applyFill="1" applyBorder="1" applyAlignment="1">
      <alignment horizontal="center" vertical="center" wrapText="1" readingOrder="1"/>
    </xf>
    <xf numFmtId="178" fontId="149" fillId="0" borderId="79" xfId="52" applyNumberFormat="1" applyFont="1" applyFill="1" applyBorder="1" applyAlignment="1">
      <alignment horizontal="center" vertical="center" wrapText="1" readingOrder="1"/>
    </xf>
    <xf numFmtId="178" fontId="168" fillId="46" borderId="79" xfId="0" applyNumberFormat="1" applyFont="1" applyFill="1" applyBorder="1" applyAlignment="1">
      <alignment horizontal="center" vertical="center" wrapText="1" readingOrder="1"/>
    </xf>
    <xf numFmtId="0" fontId="153" fillId="47" borderId="85" xfId="0" applyFont="1" applyFill="1" applyBorder="1" applyAlignment="1">
      <alignment horizontal="center" vertical="center" wrapText="1" readingOrder="1"/>
    </xf>
    <xf numFmtId="15" fontId="120" fillId="0" borderId="16" xfId="0" applyNumberFormat="1" applyFont="1" applyBorder="1" applyAlignment="1">
      <alignment horizontal="center" vertical="center" wrapText="1" readingOrder="1"/>
    </xf>
    <xf numFmtId="0" fontId="58" fillId="0" borderId="42" xfId="4" applyFont="1" applyBorder="1" applyAlignment="1" applyProtection="1">
      <alignment horizontal="left" vertical="center" wrapText="1" readingOrder="1"/>
      <protection locked="0"/>
    </xf>
    <xf numFmtId="182" fontId="144" fillId="0" borderId="43" xfId="52" applyNumberFormat="1" applyFont="1" applyFill="1" applyBorder="1" applyAlignment="1" applyProtection="1">
      <alignment vertical="center" wrapText="1" readingOrder="1"/>
      <protection locked="0"/>
    </xf>
    <xf numFmtId="171" fontId="144" fillId="0" borderId="43" xfId="1" applyNumberFormat="1" applyFont="1" applyFill="1" applyBorder="1" applyAlignment="1" applyProtection="1">
      <alignment horizontal="center" vertical="center" wrapText="1" readingOrder="1"/>
      <protection locked="0"/>
    </xf>
    <xf numFmtId="9" fontId="144" fillId="0" borderId="43" xfId="2" applyFont="1" applyFill="1" applyBorder="1" applyAlignment="1" applyProtection="1">
      <alignment horizontal="center" vertical="center" wrapText="1" readingOrder="1"/>
      <protection locked="0"/>
    </xf>
    <xf numFmtId="182" fontId="144" fillId="0" borderId="43" xfId="52" applyNumberFormat="1" applyFont="1" applyFill="1" applyBorder="1" applyAlignment="1" applyProtection="1">
      <alignment horizontal="center" vertical="center" wrapText="1" readingOrder="1"/>
      <protection locked="0"/>
    </xf>
    <xf numFmtId="9" fontId="145" fillId="0" borderId="78"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2" fontId="49" fillId="0" borderId="7" xfId="52" applyNumberFormat="1" applyFont="1" applyBorder="1" applyAlignment="1">
      <alignment horizontal="right" vertical="center" wrapText="1"/>
    </xf>
    <xf numFmtId="182" fontId="60" fillId="0" borderId="7" xfId="52" applyNumberFormat="1" applyFont="1" applyBorder="1" applyAlignment="1" applyProtection="1">
      <alignment horizontal="right" vertical="center" wrapText="1" readingOrder="1"/>
      <protection locked="0"/>
    </xf>
    <xf numFmtId="43" fontId="49" fillId="0" borderId="7" xfId="549" applyFont="1" applyBorder="1" applyAlignment="1">
      <alignment horizontal="right" vertical="center" wrapText="1"/>
    </xf>
    <xf numFmtId="0" fontId="49" fillId="0" borderId="7" xfId="550" applyNumberFormat="1" applyFont="1" applyBorder="1" applyAlignment="1">
      <alignment horizontal="right" vertical="center" wrapText="1"/>
    </xf>
    <xf numFmtId="9" fontId="49" fillId="0" borderId="7" xfId="4" applyNumberFormat="1" applyFont="1" applyBorder="1" applyAlignment="1">
      <alignment horizontal="center" vertical="center" wrapText="1"/>
    </xf>
    <xf numFmtId="182" fontId="60" fillId="0" borderId="7" xfId="52" applyNumberFormat="1" applyFont="1" applyFill="1" applyBorder="1" applyAlignment="1" applyProtection="1">
      <alignment horizontal="right" vertical="center" wrapText="1" readingOrder="1"/>
      <protection locked="0"/>
    </xf>
    <xf numFmtId="15" fontId="120" fillId="0" borderId="0" xfId="0" applyNumberFormat="1" applyFont="1" applyAlignment="1">
      <alignment vertical="center" readingOrder="1"/>
    </xf>
    <xf numFmtId="178" fontId="120" fillId="0" borderId="0" xfId="0" applyNumberFormat="1" applyFont="1" applyAlignment="1">
      <alignment vertical="center" readingOrder="1"/>
    </xf>
    <xf numFmtId="15" fontId="178" fillId="0" borderId="0" xfId="0" applyNumberFormat="1" applyFont="1" applyAlignment="1">
      <alignment vertical="center" readingOrder="1"/>
    </xf>
    <xf numFmtId="180" fontId="113" fillId="0" borderId="3" xfId="0" applyNumberFormat="1" applyFont="1" applyBorder="1" applyAlignment="1">
      <alignment horizontal="right" vertical="center" readingOrder="1"/>
    </xf>
    <xf numFmtId="180" fontId="105" fillId="50" borderId="3" xfId="0" applyNumberFormat="1" applyFont="1" applyFill="1" applyBorder="1" applyAlignment="1">
      <alignment horizontal="right" vertical="center" readingOrder="1"/>
    </xf>
    <xf numFmtId="178" fontId="161" fillId="51" borderId="40" xfId="0" applyNumberFormat="1" applyFont="1" applyFill="1" applyBorder="1" applyAlignment="1">
      <alignment horizontal="right" vertical="center" readingOrder="1"/>
    </xf>
    <xf numFmtId="178" fontId="113" fillId="0" borderId="7" xfId="0" applyNumberFormat="1" applyFont="1" applyBorder="1" applyAlignment="1">
      <alignment horizontal="right" vertical="center" readingOrder="1"/>
    </xf>
    <xf numFmtId="180" fontId="113" fillId="0" borderId="7" xfId="0" applyNumberFormat="1" applyFont="1" applyBorder="1" applyAlignment="1">
      <alignment horizontal="right" vertical="center" readingOrder="1"/>
    </xf>
    <xf numFmtId="178" fontId="105" fillId="52" borderId="3" xfId="0" applyNumberFormat="1" applyFont="1" applyFill="1" applyBorder="1" applyAlignment="1">
      <alignment horizontal="right" vertical="center" readingOrder="1"/>
    </xf>
    <xf numFmtId="180" fontId="105" fillId="52" borderId="3" xfId="0" applyNumberFormat="1" applyFont="1" applyFill="1" applyBorder="1" applyAlignment="1">
      <alignment horizontal="right" vertical="center" readingOrder="1"/>
    </xf>
    <xf numFmtId="180" fontId="105" fillId="52" borderId="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80" fontId="161" fillId="51" borderId="25" xfId="0" applyNumberFormat="1" applyFont="1" applyFill="1" applyBorder="1" applyAlignment="1">
      <alignment horizontal="right" vertical="center" readingOrder="1"/>
    </xf>
    <xf numFmtId="180" fontId="113" fillId="4" borderId="37" xfId="0" applyNumberFormat="1" applyFont="1" applyFill="1" applyBorder="1" applyAlignment="1">
      <alignment horizontal="right" vertical="center" readingOrder="1"/>
    </xf>
    <xf numFmtId="0" fontId="122" fillId="0" borderId="0" xfId="0" applyFont="1" applyAlignment="1">
      <alignment horizontal="left" vertical="top" readingOrder="1"/>
    </xf>
    <xf numFmtId="180" fontId="113" fillId="4" borderId="3" xfId="0" applyNumberFormat="1" applyFont="1" applyFill="1" applyBorder="1" applyAlignment="1">
      <alignment horizontal="right" vertical="center" readingOrder="1"/>
    </xf>
    <xf numFmtId="180" fontId="161" fillId="51" borderId="43" xfId="0" applyNumberFormat="1" applyFont="1" applyFill="1" applyBorder="1" applyAlignment="1">
      <alignment horizontal="right" vertical="center" readingOrder="1"/>
    </xf>
    <xf numFmtId="180" fontId="161" fillId="51" borderId="3" xfId="0" applyNumberFormat="1" applyFont="1" applyFill="1" applyBorder="1" applyAlignment="1">
      <alignment horizontal="right" vertical="center" readingOrder="1"/>
    </xf>
    <xf numFmtId="180" fontId="113" fillId="0" borderId="29" xfId="0" applyNumberFormat="1" applyFont="1" applyBorder="1" applyAlignment="1">
      <alignment horizontal="right" vertical="center" readingOrder="1"/>
    </xf>
    <xf numFmtId="178" fontId="113" fillId="4" borderId="29" xfId="0" applyNumberFormat="1" applyFont="1" applyFill="1" applyBorder="1" applyAlignment="1">
      <alignment horizontal="right" vertical="center" readingOrder="1"/>
    </xf>
    <xf numFmtId="180" fontId="113" fillId="4" borderId="29" xfId="0" applyNumberFormat="1" applyFont="1" applyFill="1" applyBorder="1" applyAlignment="1">
      <alignment horizontal="right" vertical="center" readingOrder="1"/>
    </xf>
    <xf numFmtId="178" fontId="108" fillId="0" borderId="7" xfId="0" applyNumberFormat="1" applyFont="1" applyBorder="1" applyAlignment="1">
      <alignment horizontal="right" vertical="center" readingOrder="1"/>
    </xf>
    <xf numFmtId="178" fontId="108" fillId="0" borderId="5" xfId="0" applyNumberFormat="1" applyFont="1" applyBorder="1" applyAlignment="1">
      <alignment horizontal="right" vertical="center" readingOrder="1"/>
    </xf>
    <xf numFmtId="0" fontId="102" fillId="0" borderId="3" xfId="0" applyFont="1" applyBorder="1" applyAlignment="1">
      <alignment vertical="center" wrapText="1" readingOrder="1"/>
    </xf>
    <xf numFmtId="0" fontId="102" fillId="4" borderId="3" xfId="0" applyFont="1" applyFill="1" applyBorder="1" applyAlignment="1">
      <alignment vertical="center" wrapText="1" readingOrder="1"/>
    </xf>
    <xf numFmtId="0" fontId="160" fillId="51" borderId="28" xfId="0" applyFont="1" applyFill="1" applyBorder="1" applyAlignment="1">
      <alignment vertical="center" wrapText="1" readingOrder="1"/>
    </xf>
    <xf numFmtId="0" fontId="102" fillId="0" borderId="7" xfId="0" applyFont="1" applyBorder="1" applyAlignment="1">
      <alignment vertical="center" wrapText="1" readingOrder="1"/>
    </xf>
    <xf numFmtId="0" fontId="102" fillId="4" borderId="7" xfId="0" applyFont="1" applyFill="1" applyBorder="1" applyAlignment="1">
      <alignment vertical="center" wrapText="1" readingOrder="1"/>
    </xf>
    <xf numFmtId="0" fontId="102" fillId="0" borderId="51" xfId="0" applyFont="1" applyBorder="1" applyAlignment="1">
      <alignment vertical="center" wrapText="1" readingOrder="1"/>
    </xf>
    <xf numFmtId="0" fontId="102" fillId="0" borderId="10" xfId="0" applyFont="1" applyBorder="1" applyAlignment="1">
      <alignment vertical="center" wrapText="1" readingOrder="1"/>
    </xf>
    <xf numFmtId="0" fontId="102" fillId="4" borderId="63" xfId="0" applyFont="1" applyFill="1" applyBorder="1" applyAlignment="1">
      <alignment vertical="center" wrapText="1" readingOrder="1"/>
    </xf>
    <xf numFmtId="0" fontId="177" fillId="0" borderId="0" xfId="0" applyFont="1" applyAlignment="1">
      <alignment vertical="center" wrapText="1" readingOrder="1"/>
    </xf>
    <xf numFmtId="0" fontId="102" fillId="4" borderId="29" xfId="0" applyFont="1" applyFill="1" applyBorder="1" applyAlignment="1">
      <alignment vertical="center" wrapText="1" readingOrder="1"/>
    </xf>
    <xf numFmtId="0" fontId="143" fillId="0" borderId="0" xfId="0" applyFont="1" applyAlignment="1">
      <alignment vertical="center" wrapText="1"/>
    </xf>
    <xf numFmtId="0" fontId="102" fillId="4" borderId="0" xfId="0" applyFont="1" applyFill="1" applyAlignment="1">
      <alignment vertical="center" wrapText="1"/>
    </xf>
    <xf numFmtId="0" fontId="0" fillId="0" borderId="0" xfId="0" applyAlignment="1">
      <alignment horizontal="center" vertical="center" wrapText="1"/>
    </xf>
    <xf numFmtId="15" fontId="120" fillId="0" borderId="0" xfId="0" applyNumberFormat="1" applyFont="1" applyAlignment="1">
      <alignment horizontal="left" vertical="center" wrapText="1" readingOrder="1"/>
    </xf>
    <xf numFmtId="0" fontId="0" fillId="0" borderId="0" xfId="0" applyAlignment="1">
      <alignment horizontal="left" vertical="center" wrapText="1"/>
    </xf>
    <xf numFmtId="15" fontId="180" fillId="0" borderId="0" xfId="0" applyNumberFormat="1" applyFont="1" applyAlignment="1">
      <alignment vertical="center" readingOrder="1"/>
    </xf>
    <xf numFmtId="0" fontId="1" fillId="0" borderId="0" xfId="0" applyFont="1"/>
    <xf numFmtId="0" fontId="164" fillId="51" borderId="24" xfId="0" applyFont="1" applyFill="1" applyBorder="1" applyAlignment="1">
      <alignment horizontal="center" vertical="center" wrapText="1" readingOrder="1"/>
    </xf>
    <xf numFmtId="0" fontId="165" fillId="51" borderId="25" xfId="0" applyFont="1" applyFill="1" applyBorder="1" applyAlignment="1">
      <alignment horizontal="left" vertical="center" wrapText="1" readingOrder="1"/>
    </xf>
    <xf numFmtId="178" fontId="166" fillId="51" borderId="25" xfId="52" applyNumberFormat="1" applyFont="1" applyFill="1" applyBorder="1" applyAlignment="1">
      <alignment horizontal="right" vertical="center" wrapText="1" readingOrder="1"/>
    </xf>
    <xf numFmtId="9" fontId="166" fillId="51" borderId="25" xfId="2" applyFont="1" applyFill="1" applyBorder="1" applyAlignment="1">
      <alignment horizontal="right" vertical="center" wrapText="1" readingOrder="1"/>
    </xf>
    <xf numFmtId="178" fontId="166" fillId="51" borderId="25" xfId="52" applyNumberFormat="1" applyFont="1" applyFill="1" applyBorder="1" applyAlignment="1">
      <alignment horizontal="center" vertical="center" wrapText="1" readingOrder="1"/>
    </xf>
    <xf numFmtId="9" fontId="166" fillId="51" borderId="25" xfId="0" applyNumberFormat="1" applyFont="1" applyFill="1" applyBorder="1" applyAlignment="1">
      <alignment horizontal="center" vertical="center" wrapText="1" readingOrder="1"/>
    </xf>
    <xf numFmtId="9" fontId="166" fillId="51" borderId="26" xfId="0" applyNumberFormat="1" applyFont="1" applyFill="1" applyBorder="1" applyAlignment="1">
      <alignment horizontal="center" vertical="center" wrapText="1" readingOrder="1"/>
    </xf>
    <xf numFmtId="0" fontId="163" fillId="51" borderId="24" xfId="0" applyFont="1" applyFill="1" applyBorder="1" applyAlignment="1">
      <alignment horizontal="center" vertical="center" wrapText="1" readingOrder="1"/>
    </xf>
    <xf numFmtId="0" fontId="163" fillId="51" borderId="25" xfId="0" applyFont="1" applyFill="1" applyBorder="1" applyAlignment="1">
      <alignment horizontal="center" vertical="center" wrapText="1" readingOrder="1"/>
    </xf>
    <xf numFmtId="0" fontId="163" fillId="51" borderId="26" xfId="0" applyFont="1" applyFill="1" applyBorder="1" applyAlignment="1">
      <alignment horizontal="center" vertical="center" wrapText="1" readingOrder="1"/>
    </xf>
    <xf numFmtId="0" fontId="164" fillId="47" borderId="0" xfId="0" applyFont="1" applyFill="1" applyAlignment="1">
      <alignment horizontal="left" vertical="center" wrapText="1" readingOrder="1"/>
    </xf>
    <xf numFmtId="172" fontId="101" fillId="0" borderId="3" xfId="2" applyNumberFormat="1" applyFont="1" applyFill="1" applyBorder="1" applyAlignment="1">
      <alignment horizontal="center" vertical="center" wrapText="1" readingOrder="1"/>
    </xf>
    <xf numFmtId="172" fontId="101" fillId="0" borderId="3" xfId="2" applyNumberFormat="1" applyFont="1" applyBorder="1" applyAlignment="1">
      <alignment horizontal="center" vertical="center" wrapText="1" readingOrder="1"/>
    </xf>
    <xf numFmtId="172" fontId="101" fillId="4" borderId="3" xfId="7" applyNumberFormat="1" applyFont="1" applyFill="1" applyBorder="1" applyAlignment="1">
      <alignment horizontal="center" vertical="center" wrapText="1"/>
    </xf>
    <xf numFmtId="0" fontId="160" fillId="51" borderId="3" xfId="0" applyFont="1" applyFill="1" applyBorder="1" applyAlignment="1">
      <alignment horizontal="center" vertical="center" wrapText="1" readingOrder="1"/>
    </xf>
    <xf numFmtId="178" fontId="160" fillId="51" borderId="3" xfId="0" applyNumberFormat="1" applyFont="1" applyFill="1" applyBorder="1" applyAlignment="1">
      <alignment horizontal="center" vertical="center" wrapText="1" readingOrder="1"/>
    </xf>
    <xf numFmtId="9" fontId="160" fillId="51" borderId="3" xfId="2" applyFont="1" applyFill="1" applyBorder="1" applyAlignment="1">
      <alignment horizontal="center" vertical="center" wrapText="1" readingOrder="1"/>
    </xf>
    <xf numFmtId="0" fontId="160" fillId="51" borderId="24" xfId="0" applyFont="1" applyFill="1" applyBorder="1" applyAlignment="1">
      <alignment horizontal="center" vertical="center" readingOrder="1"/>
    </xf>
    <xf numFmtId="0" fontId="160" fillId="51" borderId="25" xfId="0" applyFont="1" applyFill="1" applyBorder="1" applyAlignment="1">
      <alignment horizontal="center" vertical="center" readingOrder="1"/>
    </xf>
    <xf numFmtId="9" fontId="160" fillId="51" borderId="25" xfId="2" applyFont="1" applyFill="1" applyBorder="1" applyAlignment="1">
      <alignment horizontal="center" vertical="center" readingOrder="1"/>
    </xf>
    <xf numFmtId="180" fontId="108" fillId="50" borderId="33" xfId="0" applyNumberFormat="1" applyFont="1" applyFill="1" applyBorder="1" applyAlignment="1">
      <alignment horizontal="right" vertical="center" readingOrder="1"/>
    </xf>
    <xf numFmtId="180" fontId="117" fillId="0" borderId="3" xfId="0" applyNumberFormat="1" applyFont="1" applyBorder="1" applyAlignment="1">
      <alignment horizontal="right" vertical="center" readingOrder="1"/>
    </xf>
    <xf numFmtId="180" fontId="108" fillId="50" borderId="3" xfId="0" applyNumberFormat="1" applyFont="1" applyFill="1" applyBorder="1" applyAlignment="1">
      <alignment horizontal="right" vertical="center" readingOrder="1"/>
    </xf>
    <xf numFmtId="180" fontId="108" fillId="52" borderId="3" xfId="0" applyNumberFormat="1" applyFont="1" applyFill="1" applyBorder="1" applyAlignment="1">
      <alignment horizontal="right" vertical="center" readingOrder="1"/>
    </xf>
    <xf numFmtId="180" fontId="108" fillId="52" borderId="5" xfId="0" applyNumberFormat="1" applyFont="1" applyFill="1" applyBorder="1" applyAlignment="1">
      <alignment horizontal="right" vertical="center" readingOrder="1"/>
    </xf>
    <xf numFmtId="180" fontId="161" fillId="51" borderId="26" xfId="0" applyNumberFormat="1" applyFont="1" applyFill="1" applyBorder="1" applyAlignment="1">
      <alignment horizontal="right" vertical="center" readingOrder="1"/>
    </xf>
    <xf numFmtId="0" fontId="183" fillId="0" borderId="0" xfId="0" applyFont="1"/>
    <xf numFmtId="180" fontId="113" fillId="0" borderId="33" xfId="0" applyNumberFormat="1" applyFont="1" applyBorder="1" applyAlignment="1">
      <alignment horizontal="right" vertical="center" readingOrder="1"/>
    </xf>
    <xf numFmtId="180" fontId="105" fillId="52" borderId="33" xfId="0" applyNumberFormat="1" applyFont="1" applyFill="1" applyBorder="1" applyAlignment="1">
      <alignment horizontal="right" vertical="center" readingOrder="1"/>
    </xf>
    <xf numFmtId="180" fontId="105" fillId="52" borderId="59" xfId="0" applyNumberFormat="1" applyFont="1" applyFill="1" applyBorder="1" applyAlignment="1">
      <alignment horizontal="right" vertical="center" readingOrder="1"/>
    </xf>
    <xf numFmtId="178" fontId="161" fillId="51" borderId="26" xfId="0" applyNumberFormat="1" applyFont="1" applyFill="1" applyBorder="1" applyAlignment="1">
      <alignment horizontal="right" vertical="center" readingOrder="1"/>
    </xf>
    <xf numFmtId="0" fontId="160" fillId="51" borderId="38" xfId="0" applyFont="1" applyFill="1" applyBorder="1" applyAlignment="1">
      <alignment horizontal="center" vertical="center" wrapText="1" readingOrder="1"/>
    </xf>
    <xf numFmtId="0" fontId="160" fillId="51" borderId="21" xfId="0" applyFont="1" applyFill="1" applyBorder="1" applyAlignment="1">
      <alignment horizontal="center" vertical="center" wrapText="1" readingOrder="1"/>
    </xf>
    <xf numFmtId="0" fontId="160" fillId="51" borderId="28" xfId="0" applyFont="1" applyFill="1" applyBorder="1" applyAlignment="1">
      <alignment horizontal="center" vertical="center" wrapText="1" readingOrder="1"/>
    </xf>
    <xf numFmtId="178" fontId="160" fillId="51" borderId="25" xfId="0" applyNumberFormat="1" applyFont="1" applyFill="1" applyBorder="1" applyAlignment="1">
      <alignment horizontal="center" vertical="center" wrapText="1" readingOrder="1"/>
    </xf>
    <xf numFmtId="0" fontId="160" fillId="51" borderId="26" xfId="0" applyFont="1" applyFill="1" applyBorder="1" applyAlignment="1">
      <alignment horizontal="center" vertical="center" wrapText="1" readingOrder="1"/>
    </xf>
    <xf numFmtId="180" fontId="113" fillId="0" borderId="51" xfId="0" applyNumberFormat="1" applyFont="1" applyBorder="1" applyAlignment="1">
      <alignment horizontal="right" vertical="center" readingOrder="1"/>
    </xf>
    <xf numFmtId="180" fontId="105" fillId="52" borderId="10" xfId="0" applyNumberFormat="1" applyFont="1" applyFill="1" applyBorder="1" applyAlignment="1">
      <alignment horizontal="right" vertical="center" readingOrder="1"/>
    </xf>
    <xf numFmtId="180" fontId="105" fillId="52" borderId="12" xfId="0" applyNumberFormat="1" applyFont="1" applyFill="1" applyBorder="1" applyAlignment="1">
      <alignment horizontal="right" vertical="center" readingOrder="1"/>
    </xf>
    <xf numFmtId="180" fontId="161" fillId="51" borderId="23" xfId="0" applyNumberFormat="1" applyFont="1" applyFill="1" applyBorder="1" applyAlignment="1">
      <alignment horizontal="right" vertical="center" readingOrder="1"/>
    </xf>
    <xf numFmtId="0" fontId="160" fillId="51" borderId="27" xfId="0" applyFont="1" applyFill="1" applyBorder="1" applyAlignment="1">
      <alignment horizontal="center" vertical="center" readingOrder="1"/>
    </xf>
    <xf numFmtId="9" fontId="133" fillId="55" borderId="31" xfId="7" applyFont="1" applyFill="1" applyBorder="1" applyAlignment="1">
      <alignment horizontal="center" vertical="center" wrapText="1" readingOrder="1"/>
    </xf>
    <xf numFmtId="9" fontId="133" fillId="0" borderId="3" xfId="7" applyFont="1" applyFill="1" applyBorder="1" applyAlignment="1">
      <alignment horizontal="center" vertical="center" wrapText="1" readingOrder="1"/>
    </xf>
    <xf numFmtId="9" fontId="133" fillId="55" borderId="3" xfId="7" applyFont="1" applyFill="1" applyBorder="1" applyAlignment="1">
      <alignment horizontal="center" vertical="center" wrapText="1" readingOrder="1"/>
    </xf>
    <xf numFmtId="9" fontId="133" fillId="0" borderId="3" xfId="2" applyFont="1" applyFill="1" applyBorder="1" applyAlignment="1">
      <alignment horizontal="center" vertical="center" wrapText="1" readingOrder="1"/>
    </xf>
    <xf numFmtId="178" fontId="0" fillId="0" borderId="0" xfId="0" applyNumberFormat="1" applyAlignment="1">
      <alignment horizontal="left"/>
    </xf>
    <xf numFmtId="178" fontId="113" fillId="56" borderId="3" xfId="0" applyNumberFormat="1" applyFont="1" applyFill="1" applyBorder="1" applyAlignment="1">
      <alignment horizontal="right" vertical="center" readingOrder="1"/>
    </xf>
    <xf numFmtId="188" fontId="127" fillId="56" borderId="1" xfId="0" applyNumberFormat="1" applyFont="1" applyFill="1" applyBorder="1" applyAlignment="1">
      <alignment horizontal="right" vertical="center" wrapText="1" readingOrder="1"/>
    </xf>
    <xf numFmtId="180" fontId="117" fillId="56" borderId="3" xfId="0" applyNumberFormat="1" applyFont="1" applyFill="1" applyBorder="1" applyAlignment="1">
      <alignment horizontal="right" vertical="center" readingOrder="1"/>
    </xf>
    <xf numFmtId="180" fontId="117" fillId="57" borderId="3" xfId="0" applyNumberFormat="1" applyFont="1" applyFill="1" applyBorder="1" applyAlignment="1">
      <alignment horizontal="right" vertical="center" readingOrder="1"/>
    </xf>
    <xf numFmtId="180" fontId="117" fillId="57" borderId="7" xfId="0" applyNumberFormat="1" applyFont="1" applyFill="1" applyBorder="1" applyAlignment="1">
      <alignment horizontal="right" vertical="center" readingOrder="1"/>
    </xf>
    <xf numFmtId="180" fontId="113" fillId="57" borderId="37" xfId="0" applyNumberFormat="1" applyFont="1" applyFill="1" applyBorder="1" applyAlignment="1">
      <alignment horizontal="right" vertical="center" readingOrder="1"/>
    </xf>
    <xf numFmtId="180" fontId="113" fillId="57" borderId="33" xfId="0" applyNumberFormat="1" applyFont="1" applyFill="1" applyBorder="1" applyAlignment="1">
      <alignment horizontal="right" vertical="center" readingOrder="1"/>
    </xf>
    <xf numFmtId="180" fontId="113" fillId="58" borderId="31" xfId="0" applyNumberFormat="1" applyFont="1" applyFill="1" applyBorder="1" applyAlignment="1">
      <alignment horizontal="right" vertical="center" readingOrder="1"/>
    </xf>
    <xf numFmtId="180" fontId="113" fillId="59" borderId="33" xfId="0" applyNumberFormat="1" applyFont="1" applyFill="1" applyBorder="1" applyAlignment="1">
      <alignment horizontal="right" vertical="center" readingOrder="1"/>
    </xf>
    <xf numFmtId="180" fontId="113" fillId="59" borderId="7" xfId="0" applyNumberFormat="1" applyFont="1" applyFill="1" applyBorder="1" applyAlignment="1">
      <alignment horizontal="right" vertical="center" readingOrder="1"/>
    </xf>
    <xf numFmtId="180" fontId="113" fillId="59" borderId="37" xfId="0" applyNumberFormat="1" applyFont="1" applyFill="1" applyBorder="1" applyAlignment="1">
      <alignment horizontal="right" vertical="center" readingOrder="1"/>
    </xf>
    <xf numFmtId="180" fontId="113" fillId="59" borderId="3" xfId="0" applyNumberFormat="1" applyFont="1" applyFill="1" applyBorder="1" applyAlignment="1">
      <alignment horizontal="right" vertical="center" readingOrder="1"/>
    </xf>
    <xf numFmtId="9" fontId="133" fillId="3" borderId="34" xfId="7" applyFont="1" applyFill="1" applyBorder="1" applyAlignment="1">
      <alignment horizontal="center" vertical="center" wrapText="1" readingOrder="1"/>
    </xf>
    <xf numFmtId="9" fontId="133" fillId="55" borderId="26" xfId="7" applyFont="1" applyFill="1" applyBorder="1" applyAlignment="1">
      <alignment horizontal="center" vertical="center" wrapText="1" readingOrder="1"/>
    </xf>
    <xf numFmtId="9" fontId="99" fillId="54" borderId="3" xfId="2" applyFont="1" applyFill="1" applyBorder="1" applyAlignment="1">
      <alignment horizontal="center" vertical="center" wrapText="1" readingOrder="1"/>
    </xf>
    <xf numFmtId="43" fontId="49" fillId="0" borderId="3" xfId="1" applyFont="1" applyBorder="1" applyAlignment="1">
      <alignment horizontal="right" vertical="center" wrapText="1"/>
    </xf>
    <xf numFmtId="43" fontId="54" fillId="0" borderId="3" xfId="1" applyFont="1" applyBorder="1" applyAlignment="1">
      <alignment horizontal="right" vertical="center" wrapText="1"/>
    </xf>
    <xf numFmtId="9" fontId="124" fillId="44" borderId="3" xfId="7" applyFont="1" applyFill="1" applyBorder="1" applyAlignment="1">
      <alignment horizontal="center" vertical="center" wrapText="1" readingOrder="1"/>
    </xf>
    <xf numFmtId="9" fontId="133" fillId="44" borderId="7" xfId="7" applyFont="1" applyFill="1" applyBorder="1" applyAlignment="1">
      <alignment horizontal="center" vertical="center" wrapText="1" readingOrder="1"/>
    </xf>
    <xf numFmtId="9" fontId="162" fillId="54" borderId="3" xfId="2" applyFont="1" applyFill="1" applyBorder="1" applyAlignment="1">
      <alignment horizontal="center" vertical="center" wrapText="1" readingOrder="1"/>
    </xf>
    <xf numFmtId="9" fontId="124" fillId="50" borderId="3" xfId="7" applyFont="1" applyFill="1" applyBorder="1" applyAlignment="1">
      <alignment horizontal="center" vertical="center" wrapText="1" readingOrder="1"/>
    </xf>
    <xf numFmtId="9" fontId="133" fillId="3" borderId="3" xfId="7" applyFont="1" applyFill="1" applyBorder="1" applyAlignment="1">
      <alignment horizontal="center" vertical="center" wrapText="1" readingOrder="1"/>
    </xf>
    <xf numFmtId="9" fontId="124" fillId="60" borderId="3" xfId="7" applyFont="1" applyFill="1" applyBorder="1" applyAlignment="1">
      <alignment horizontal="center" vertical="center" wrapText="1" readingOrder="1"/>
    </xf>
    <xf numFmtId="178" fontId="101" fillId="4" borderId="3" xfId="4" applyNumberFormat="1" applyFont="1" applyFill="1" applyBorder="1" applyAlignment="1">
      <alignment vertical="center" wrapText="1" readingOrder="1"/>
    </xf>
    <xf numFmtId="180" fontId="105" fillId="0" borderId="3" xfId="0" applyNumberFormat="1" applyFont="1" applyBorder="1" applyAlignment="1">
      <alignment horizontal="right" vertical="center" readingOrder="1"/>
    </xf>
    <xf numFmtId="0" fontId="162" fillId="51" borderId="3" xfId="0" applyFont="1" applyFill="1" applyBorder="1" applyAlignment="1">
      <alignment vertical="center" wrapText="1"/>
    </xf>
    <xf numFmtId="178" fontId="90" fillId="0" borderId="0" xfId="11" applyNumberFormat="1" applyFont="1" applyBorder="1"/>
    <xf numFmtId="41" fontId="90" fillId="0" borderId="0" xfId="11" applyFont="1" applyBorder="1"/>
    <xf numFmtId="178" fontId="90" fillId="0" borderId="0" xfId="0" applyNumberFormat="1" applyFont="1"/>
    <xf numFmtId="186" fontId="90" fillId="0" borderId="0" xfId="26" applyNumberFormat="1" applyFont="1" applyBorder="1"/>
    <xf numFmtId="186" fontId="90" fillId="0" borderId="0" xfId="26" applyNumberFormat="1" applyFont="1" applyBorder="1" applyAlignment="1">
      <alignment horizontal="right"/>
    </xf>
    <xf numFmtId="187" fontId="90" fillId="0" borderId="0" xfId="26" applyNumberFormat="1" applyFont="1" applyBorder="1"/>
    <xf numFmtId="43" fontId="90" fillId="0" borderId="0" xfId="1" applyFont="1"/>
    <xf numFmtId="171" fontId="90" fillId="0" borderId="0" xfId="1" applyNumberFormat="1" applyFont="1"/>
    <xf numFmtId="182" fontId="90" fillId="0" borderId="0" xfId="52" applyNumberFormat="1" applyFont="1"/>
    <xf numFmtId="0" fontId="90" fillId="0" borderId="0" xfId="0" applyFont="1" applyAlignment="1">
      <alignment wrapText="1"/>
    </xf>
    <xf numFmtId="182" fontId="90" fillId="0" borderId="0" xfId="0" applyNumberFormat="1" applyFont="1"/>
    <xf numFmtId="188" fontId="127" fillId="3" borderId="1" xfId="0" applyNumberFormat="1" applyFont="1" applyFill="1" applyBorder="1" applyAlignment="1">
      <alignment horizontal="right" vertical="center" wrapText="1" readingOrder="1"/>
    </xf>
    <xf numFmtId="180" fontId="117" fillId="4" borderId="3" xfId="0" applyNumberFormat="1" applyFont="1" applyFill="1" applyBorder="1" applyAlignment="1">
      <alignment horizontal="right" vertical="center" readingOrder="1"/>
    </xf>
    <xf numFmtId="180" fontId="113" fillId="4" borderId="7" xfId="0" applyNumberFormat="1" applyFont="1" applyFill="1" applyBorder="1" applyAlignment="1">
      <alignment horizontal="right" vertical="center" readingOrder="1"/>
    </xf>
    <xf numFmtId="0" fontId="102" fillId="4" borderId="3" xfId="3" applyFont="1" applyFill="1" applyBorder="1" applyAlignment="1">
      <alignment vertical="center" wrapText="1" readingOrder="1"/>
    </xf>
    <xf numFmtId="185" fontId="184" fillId="0" borderId="1" xfId="0" applyNumberFormat="1" applyFont="1" applyBorder="1" applyAlignment="1">
      <alignment horizontal="right" vertical="center" wrapText="1" readingOrder="1"/>
    </xf>
    <xf numFmtId="0" fontId="185" fillId="0" borderId="1" xfId="0" applyFont="1" applyBorder="1" applyAlignment="1">
      <alignment horizontal="center" vertical="center" wrapText="1" readingOrder="1"/>
    </xf>
    <xf numFmtId="0" fontId="185" fillId="0" borderId="0" xfId="0" applyFont="1" applyAlignment="1">
      <alignment horizontal="center" vertical="center" wrapText="1" readingOrder="1"/>
    </xf>
    <xf numFmtId="0" fontId="185" fillId="54" borderId="0" xfId="0" applyFont="1" applyFill="1" applyAlignment="1">
      <alignment horizontal="center" vertical="center" wrapText="1" readingOrder="1"/>
    </xf>
    <xf numFmtId="0" fontId="186" fillId="0" borderId="0" xfId="0" applyFont="1"/>
    <xf numFmtId="0" fontId="185" fillId="54" borderId="1" xfId="0" applyFont="1" applyFill="1" applyBorder="1" applyAlignment="1">
      <alignment horizontal="center" vertical="center" wrapText="1" readingOrder="1"/>
    </xf>
    <xf numFmtId="0" fontId="184" fillId="0" borderId="1" xfId="0" applyFont="1" applyBorder="1" applyAlignment="1">
      <alignment horizontal="center" vertical="center" wrapText="1" readingOrder="1"/>
    </xf>
    <xf numFmtId="0" fontId="184" fillId="0" borderId="1" xfId="0" applyFont="1" applyBorder="1" applyAlignment="1">
      <alignment horizontal="left" vertical="center" wrapText="1" readingOrder="1"/>
    </xf>
    <xf numFmtId="0" fontId="184" fillId="0" borderId="1" xfId="0" applyFont="1" applyBorder="1" applyAlignment="1">
      <alignment vertical="center" wrapText="1" readingOrder="1"/>
    </xf>
    <xf numFmtId="185" fontId="184" fillId="54" borderId="1" xfId="0" applyNumberFormat="1" applyFont="1" applyFill="1" applyBorder="1" applyAlignment="1">
      <alignment horizontal="right" vertical="center" wrapText="1" readingOrder="1"/>
    </xf>
    <xf numFmtId="0" fontId="184" fillId="54" borderId="1" xfId="0" applyFont="1" applyFill="1" applyBorder="1" applyAlignment="1">
      <alignment horizontal="center" vertical="center" wrapText="1" readingOrder="1"/>
    </xf>
    <xf numFmtId="0" fontId="184" fillId="54" borderId="1" xfId="0" applyFont="1" applyFill="1" applyBorder="1" applyAlignment="1">
      <alignment horizontal="left" vertical="center" wrapText="1" readingOrder="1"/>
    </xf>
    <xf numFmtId="0" fontId="184" fillId="54" borderId="1" xfId="0" applyFont="1" applyFill="1" applyBorder="1" applyAlignment="1">
      <alignment vertical="center" wrapText="1" readingOrder="1"/>
    </xf>
    <xf numFmtId="0" fontId="186" fillId="54" borderId="0" xfId="0" applyFont="1" applyFill="1"/>
    <xf numFmtId="0" fontId="185" fillId="0" borderId="1" xfId="0" applyFont="1" applyBorder="1" applyAlignment="1">
      <alignment horizontal="left" vertical="center" wrapText="1" readingOrder="1"/>
    </xf>
    <xf numFmtId="0" fontId="187" fillId="0" borderId="1" xfId="0" applyFont="1" applyBorder="1" applyAlignment="1">
      <alignment horizontal="right" vertical="center" wrapText="1" readingOrder="1"/>
    </xf>
    <xf numFmtId="0" fontId="187" fillId="54" borderId="1" xfId="0" applyFont="1" applyFill="1" applyBorder="1" applyAlignment="1">
      <alignment horizontal="right" vertical="center" wrapText="1" readingOrder="1"/>
    </xf>
    <xf numFmtId="180" fontId="113" fillId="0" borderId="4" xfId="0" applyNumberFormat="1" applyFont="1" applyBorder="1" applyAlignment="1">
      <alignment horizontal="right" vertical="center" readingOrder="1"/>
    </xf>
    <xf numFmtId="180" fontId="161" fillId="51" borderId="0" xfId="0" applyNumberFormat="1" applyFont="1" applyFill="1" applyAlignment="1">
      <alignment horizontal="right" vertical="center" readingOrder="1"/>
    </xf>
    <xf numFmtId="180" fontId="161" fillId="4" borderId="0" xfId="0" applyNumberFormat="1" applyFont="1" applyFill="1" applyAlignment="1">
      <alignment horizontal="right" vertical="center" readingOrder="1"/>
    </xf>
    <xf numFmtId="0" fontId="188" fillId="4" borderId="3" xfId="0" applyFont="1" applyFill="1" applyBorder="1" applyAlignment="1">
      <alignment vertical="center" wrapText="1" readingOrder="1"/>
    </xf>
    <xf numFmtId="0" fontId="188" fillId="4" borderId="3" xfId="0" applyFont="1" applyFill="1" applyBorder="1" applyAlignment="1">
      <alignment horizontal="left" vertical="center" wrapText="1" readingOrder="1"/>
    </xf>
    <xf numFmtId="0" fontId="160" fillId="51" borderId="5" xfId="0" applyFont="1" applyFill="1" applyBorder="1" applyAlignment="1">
      <alignment horizontal="center" vertical="center" wrapText="1" readingOrder="1"/>
    </xf>
    <xf numFmtId="0" fontId="0" fillId="0" borderId="0" xfId="0" applyAlignment="1">
      <alignment horizontal="center"/>
    </xf>
    <xf numFmtId="0" fontId="160" fillId="51" borderId="3" xfId="4" applyFont="1" applyFill="1" applyBorder="1" applyAlignment="1">
      <alignment horizontal="center" vertical="center" wrapText="1" readingOrder="1"/>
    </xf>
    <xf numFmtId="15" fontId="120" fillId="0" borderId="0" xfId="0" applyNumberFormat="1" applyFont="1" applyAlignment="1">
      <alignment horizontal="center" vertical="center" readingOrder="1"/>
    </xf>
    <xf numFmtId="0" fontId="177" fillId="0" borderId="0" xfId="0" applyFont="1" applyAlignment="1">
      <alignment horizontal="left" vertical="top" readingOrder="1"/>
    </xf>
    <xf numFmtId="178" fontId="102" fillId="0" borderId="3" xfId="0" applyNumberFormat="1" applyFont="1" applyBorder="1" applyAlignment="1">
      <alignment horizontal="right" vertical="center" readingOrder="1"/>
    </xf>
    <xf numFmtId="180" fontId="102" fillId="0" borderId="3" xfId="0" applyNumberFormat="1" applyFont="1" applyBorder="1" applyAlignment="1">
      <alignment horizontal="right" vertical="center" readingOrder="1"/>
    </xf>
    <xf numFmtId="180" fontId="102" fillId="4" borderId="3" xfId="0" applyNumberFormat="1" applyFont="1" applyFill="1" applyBorder="1" applyAlignment="1">
      <alignment horizontal="right" vertical="center" readingOrder="1"/>
    </xf>
    <xf numFmtId="9" fontId="102" fillId="0" borderId="3" xfId="2" applyFont="1" applyFill="1" applyBorder="1" applyAlignment="1">
      <alignment horizontal="center" vertical="center" readingOrder="1"/>
    </xf>
    <xf numFmtId="178" fontId="102" fillId="4" borderId="3" xfId="0" applyNumberFormat="1" applyFont="1" applyFill="1" applyBorder="1" applyAlignment="1">
      <alignment horizontal="right" vertical="center" readingOrder="1"/>
    </xf>
    <xf numFmtId="9" fontId="102" fillId="4" borderId="3" xfId="2" applyFont="1" applyFill="1" applyBorder="1" applyAlignment="1">
      <alignment horizontal="center" vertical="center" readingOrder="1"/>
    </xf>
    <xf numFmtId="178" fontId="119" fillId="50" borderId="3" xfId="0" applyNumberFormat="1" applyFont="1" applyFill="1" applyBorder="1" applyAlignment="1">
      <alignment horizontal="right" vertical="center" readingOrder="1"/>
    </xf>
    <xf numFmtId="180" fontId="119" fillId="50" borderId="3" xfId="0" applyNumberFormat="1" applyFont="1" applyFill="1" applyBorder="1" applyAlignment="1">
      <alignment horizontal="right" vertical="center" readingOrder="1"/>
    </xf>
    <xf numFmtId="9" fontId="119" fillId="50" borderId="3" xfId="2" applyFont="1" applyFill="1" applyBorder="1" applyAlignment="1">
      <alignment horizontal="center" vertical="center" readingOrder="1"/>
    </xf>
    <xf numFmtId="9" fontId="102" fillId="0" borderId="3" xfId="2" applyFont="1" applyBorder="1" applyAlignment="1">
      <alignment horizontal="center" vertical="center" readingOrder="1"/>
    </xf>
    <xf numFmtId="178" fontId="114" fillId="50" borderId="3" xfId="0" applyNumberFormat="1" applyFont="1" applyFill="1" applyBorder="1" applyAlignment="1">
      <alignment horizontal="right" vertical="center" readingOrder="1"/>
    </xf>
    <xf numFmtId="180" fontId="114" fillId="50" borderId="3" xfId="0" applyNumberFormat="1" applyFont="1" applyFill="1" applyBorder="1" applyAlignment="1">
      <alignment horizontal="right" vertical="center" readingOrder="1"/>
    </xf>
    <xf numFmtId="9" fontId="114" fillId="50" borderId="3" xfId="2" applyFont="1" applyFill="1" applyBorder="1" applyAlignment="1">
      <alignment horizontal="center" vertical="center" readingOrder="1"/>
    </xf>
    <xf numFmtId="178" fontId="160" fillId="51" borderId="40" xfId="0" applyNumberFormat="1" applyFont="1" applyFill="1" applyBorder="1" applyAlignment="1">
      <alignment horizontal="right" vertical="center" readingOrder="1"/>
    </xf>
    <xf numFmtId="180" fontId="160" fillId="51" borderId="40" xfId="0" applyNumberFormat="1" applyFont="1" applyFill="1" applyBorder="1" applyAlignment="1">
      <alignment horizontal="right" vertical="center" readingOrder="1"/>
    </xf>
    <xf numFmtId="9" fontId="160" fillId="51" borderId="40" xfId="2" applyFont="1" applyFill="1" applyBorder="1" applyAlignment="1">
      <alignment horizontal="center" vertical="center" readingOrder="1"/>
    </xf>
    <xf numFmtId="178" fontId="102" fillId="4" borderId="7" xfId="0" applyNumberFormat="1" applyFont="1" applyFill="1" applyBorder="1" applyAlignment="1">
      <alignment horizontal="right" vertical="center" readingOrder="1"/>
    </xf>
    <xf numFmtId="180" fontId="102" fillId="4" borderId="7" xfId="0" applyNumberFormat="1" applyFont="1" applyFill="1" applyBorder="1" applyAlignment="1">
      <alignment horizontal="right" vertical="center" readingOrder="1"/>
    </xf>
    <xf numFmtId="9" fontId="102" fillId="4" borderId="7" xfId="2" applyFont="1" applyFill="1" applyBorder="1" applyAlignment="1">
      <alignment horizontal="center" vertical="center" readingOrder="1"/>
    </xf>
    <xf numFmtId="178" fontId="119" fillId="52" borderId="3" xfId="0" applyNumberFormat="1" applyFont="1" applyFill="1" applyBorder="1" applyAlignment="1">
      <alignment horizontal="right" vertical="center" readingOrder="1"/>
    </xf>
    <xf numFmtId="180" fontId="119" fillId="52" borderId="3" xfId="0" applyNumberFormat="1" applyFont="1" applyFill="1" applyBorder="1" applyAlignment="1">
      <alignment horizontal="right" vertical="center" readingOrder="1"/>
    </xf>
    <xf numFmtId="9" fontId="119" fillId="52" borderId="3" xfId="2" applyFont="1" applyFill="1" applyBorder="1" applyAlignment="1">
      <alignment horizontal="center" vertical="center" readingOrder="1"/>
    </xf>
    <xf numFmtId="178" fontId="114" fillId="52" borderId="5" xfId="0" applyNumberFormat="1" applyFont="1" applyFill="1" applyBorder="1" applyAlignment="1">
      <alignment horizontal="right" vertical="center" readingOrder="1"/>
    </xf>
    <xf numFmtId="180" fontId="114" fillId="52" borderId="5" xfId="0" applyNumberFormat="1" applyFont="1" applyFill="1" applyBorder="1" applyAlignment="1">
      <alignment horizontal="right" vertical="center" readingOrder="1"/>
    </xf>
    <xf numFmtId="9" fontId="114" fillId="52" borderId="5" xfId="2" applyFont="1" applyFill="1" applyBorder="1" applyAlignment="1">
      <alignment horizontal="center" vertical="center" readingOrder="1"/>
    </xf>
    <xf numFmtId="9" fontId="119" fillId="52" borderId="5" xfId="2" applyFont="1" applyFill="1" applyBorder="1" applyAlignment="1">
      <alignment horizontal="center" vertical="center" readingOrder="1"/>
    </xf>
    <xf numFmtId="178" fontId="119" fillId="52" borderId="5" xfId="0" applyNumberFormat="1" applyFont="1" applyFill="1" applyBorder="1" applyAlignment="1">
      <alignment horizontal="right" vertical="center" readingOrder="1"/>
    </xf>
    <xf numFmtId="178" fontId="160" fillId="51" borderId="25" xfId="0" applyNumberFormat="1" applyFont="1" applyFill="1" applyBorder="1" applyAlignment="1">
      <alignment horizontal="right" vertical="center" readingOrder="1"/>
    </xf>
    <xf numFmtId="180" fontId="160" fillId="51" borderId="25" xfId="0" applyNumberFormat="1" applyFont="1" applyFill="1" applyBorder="1" applyAlignment="1">
      <alignment horizontal="right" vertical="center" readingOrder="1"/>
    </xf>
    <xf numFmtId="180" fontId="119" fillId="52" borderId="5" xfId="0" applyNumberFormat="1" applyFont="1" applyFill="1" applyBorder="1" applyAlignment="1">
      <alignment horizontal="right" vertical="center" readingOrder="1"/>
    </xf>
    <xf numFmtId="178" fontId="160" fillId="51" borderId="29" xfId="0" applyNumberFormat="1" applyFont="1" applyFill="1" applyBorder="1" applyAlignment="1">
      <alignment horizontal="right" vertical="center" readingOrder="1"/>
    </xf>
    <xf numFmtId="180" fontId="160" fillId="51" borderId="29" xfId="0" applyNumberFormat="1" applyFont="1" applyFill="1" applyBorder="1" applyAlignment="1">
      <alignment horizontal="right" vertical="center" readingOrder="1"/>
    </xf>
    <xf numFmtId="9" fontId="160" fillId="51" borderId="29" xfId="2" applyFont="1" applyFill="1" applyBorder="1" applyAlignment="1">
      <alignment horizontal="center" vertical="center" readingOrder="1"/>
    </xf>
    <xf numFmtId="0" fontId="160" fillId="50" borderId="3" xfId="0" applyFont="1" applyFill="1" applyBorder="1" applyAlignment="1">
      <alignment horizontal="center" vertical="center" readingOrder="1"/>
    </xf>
    <xf numFmtId="0" fontId="160" fillId="51" borderId="0" xfId="0" applyFont="1" applyFill="1" applyAlignment="1">
      <alignment horizontal="center" vertical="center" readingOrder="1"/>
    </xf>
    <xf numFmtId="178" fontId="160" fillId="51" borderId="0" xfId="0" applyNumberFormat="1" applyFont="1" applyFill="1" applyAlignment="1">
      <alignment horizontal="right" vertical="center" readingOrder="1"/>
    </xf>
    <xf numFmtId="9" fontId="160" fillId="51" borderId="0" xfId="2" applyFont="1" applyFill="1" applyBorder="1" applyAlignment="1">
      <alignment horizontal="center" vertical="center" readingOrder="1"/>
    </xf>
    <xf numFmtId="178" fontId="188" fillId="4" borderId="3" xfId="0" applyNumberFormat="1" applyFont="1" applyFill="1" applyBorder="1" applyAlignment="1">
      <alignment horizontal="right" vertical="center" readingOrder="1"/>
    </xf>
    <xf numFmtId="180" fontId="188" fillId="4" borderId="3" xfId="0" applyNumberFormat="1" applyFont="1" applyFill="1" applyBorder="1" applyAlignment="1">
      <alignment horizontal="right" vertical="center" readingOrder="1"/>
    </xf>
    <xf numFmtId="9" fontId="188" fillId="4" borderId="3" xfId="2" applyFont="1" applyFill="1" applyBorder="1" applyAlignment="1">
      <alignment horizontal="center" vertical="center" readingOrder="1"/>
    </xf>
    <xf numFmtId="0" fontId="119" fillId="52" borderId="3" xfId="0" applyFont="1" applyFill="1" applyBorder="1" applyAlignment="1">
      <alignment horizontal="left" vertical="center" wrapText="1" readingOrder="1"/>
    </xf>
    <xf numFmtId="180" fontId="119" fillId="52" borderId="3" xfId="0" applyNumberFormat="1" applyFont="1" applyFill="1" applyBorder="1" applyAlignment="1">
      <alignment horizontal="center" vertical="center" readingOrder="1"/>
    </xf>
    <xf numFmtId="0" fontId="119" fillId="52" borderId="5" xfId="0" applyFont="1" applyFill="1" applyBorder="1" applyAlignment="1">
      <alignment horizontal="left" vertical="center" wrapText="1" readingOrder="1"/>
    </xf>
    <xf numFmtId="178" fontId="160" fillId="51" borderId="43" xfId="0" applyNumberFormat="1" applyFont="1" applyFill="1" applyBorder="1" applyAlignment="1">
      <alignment horizontal="right" vertical="center" readingOrder="1"/>
    </xf>
    <xf numFmtId="180" fontId="160" fillId="51" borderId="43" xfId="0" applyNumberFormat="1" applyFont="1" applyFill="1" applyBorder="1" applyAlignment="1">
      <alignment horizontal="right" vertical="center" readingOrder="1"/>
    </xf>
    <xf numFmtId="9" fontId="160" fillId="51" borderId="43" xfId="2" applyFont="1" applyFill="1" applyBorder="1" applyAlignment="1">
      <alignment horizontal="center" vertical="center" readingOrder="1"/>
    </xf>
    <xf numFmtId="178" fontId="102" fillId="0" borderId="7" xfId="0" applyNumberFormat="1" applyFont="1" applyBorder="1" applyAlignment="1">
      <alignment horizontal="right" vertical="center" readingOrder="1"/>
    </xf>
    <xf numFmtId="180" fontId="102" fillId="0" borderId="7" xfId="0" applyNumberFormat="1" applyFont="1" applyBorder="1" applyAlignment="1">
      <alignment horizontal="right" vertical="center" readingOrder="1"/>
    </xf>
    <xf numFmtId="178" fontId="102" fillId="0" borderId="37" xfId="0" applyNumberFormat="1" applyFont="1" applyBorder="1" applyAlignment="1">
      <alignment horizontal="right" vertical="center" readingOrder="1"/>
    </xf>
    <xf numFmtId="180" fontId="102" fillId="0" borderId="37" xfId="0" applyNumberFormat="1" applyFont="1" applyBorder="1" applyAlignment="1">
      <alignment horizontal="right" vertical="center" readingOrder="1"/>
    </xf>
    <xf numFmtId="180" fontId="102" fillId="4" borderId="37" xfId="0" applyNumberFormat="1" applyFont="1" applyFill="1" applyBorder="1" applyAlignment="1">
      <alignment horizontal="right" vertical="center" readingOrder="1"/>
    </xf>
    <xf numFmtId="9" fontId="102" fillId="0" borderId="37" xfId="2" applyFont="1" applyFill="1" applyBorder="1" applyAlignment="1">
      <alignment horizontal="center" vertical="center" readingOrder="1"/>
    </xf>
    <xf numFmtId="9" fontId="102" fillId="0" borderId="37" xfId="2" applyFont="1" applyBorder="1" applyAlignment="1">
      <alignment horizontal="center" vertical="center" readingOrder="1"/>
    </xf>
    <xf numFmtId="178" fontId="160" fillId="51" borderId="24" xfId="0" applyNumberFormat="1" applyFont="1" applyFill="1" applyBorder="1" applyAlignment="1">
      <alignment horizontal="right" vertical="center" readingOrder="1"/>
    </xf>
    <xf numFmtId="0" fontId="102" fillId="4" borderId="3" xfId="2" applyNumberFormat="1" applyFont="1" applyFill="1" applyBorder="1" applyAlignment="1">
      <alignment horizontal="center" vertical="center" readingOrder="1"/>
    </xf>
    <xf numFmtId="0" fontId="177" fillId="0" borderId="0" xfId="0" applyFont="1" applyAlignment="1">
      <alignment horizontal="center" vertical="center" wrapText="1" readingOrder="1"/>
    </xf>
    <xf numFmtId="0" fontId="177" fillId="0" borderId="0" xfId="0" applyFont="1" applyAlignment="1">
      <alignment horizontal="left" vertical="center" wrapText="1" readingOrder="1"/>
    </xf>
    <xf numFmtId="178" fontId="177" fillId="0" borderId="0" xfId="0" applyNumberFormat="1" applyFont="1" applyAlignment="1">
      <alignment horizontal="left" vertical="top" readingOrder="1"/>
    </xf>
    <xf numFmtId="0" fontId="188" fillId="0" borderId="0" xfId="0" applyFont="1" applyAlignment="1">
      <alignment horizontal="left" vertical="top" readingOrder="1"/>
    </xf>
    <xf numFmtId="0" fontId="115" fillId="0" borderId="0" xfId="0" applyFont="1" applyAlignment="1">
      <alignment horizontal="left" vertical="top" readingOrder="1"/>
    </xf>
    <xf numFmtId="9" fontId="102" fillId="0" borderId="7" xfId="2" applyFont="1" applyFill="1" applyBorder="1" applyAlignment="1">
      <alignment horizontal="center" vertical="center" readingOrder="1"/>
    </xf>
    <xf numFmtId="180" fontId="102" fillId="0" borderId="5" xfId="0" applyNumberFormat="1" applyFont="1" applyBorder="1" applyAlignment="1">
      <alignment horizontal="right" vertical="center" readingOrder="1"/>
    </xf>
    <xf numFmtId="9" fontId="102" fillId="0" borderId="5" xfId="2" applyFont="1" applyFill="1" applyBorder="1" applyAlignment="1">
      <alignment horizontal="center" vertical="center" readingOrder="1"/>
    </xf>
    <xf numFmtId="9" fontId="102" fillId="0" borderId="7" xfId="2" applyFont="1" applyBorder="1" applyAlignment="1">
      <alignment horizontal="center" vertical="center" readingOrder="1"/>
    </xf>
    <xf numFmtId="0" fontId="119" fillId="52" borderId="6" xfId="0" applyFont="1" applyFill="1" applyBorder="1" applyAlignment="1">
      <alignment horizontal="left" vertical="center" wrapText="1" readingOrder="1"/>
    </xf>
    <xf numFmtId="178" fontId="119" fillId="52" borderId="6" xfId="0" applyNumberFormat="1" applyFont="1" applyFill="1" applyBorder="1" applyAlignment="1">
      <alignment horizontal="right" vertical="center" readingOrder="1"/>
    </xf>
    <xf numFmtId="180" fontId="119" fillId="52" borderId="6" xfId="0" applyNumberFormat="1" applyFont="1" applyFill="1" applyBorder="1" applyAlignment="1">
      <alignment horizontal="right" vertical="center" readingOrder="1"/>
    </xf>
    <xf numFmtId="9" fontId="119" fillId="52" borderId="6" xfId="2" applyFont="1" applyFill="1" applyBorder="1" applyAlignment="1">
      <alignment horizontal="center" vertical="center" readingOrder="1"/>
    </xf>
    <xf numFmtId="178" fontId="102" fillId="4" borderId="37" xfId="0" applyNumberFormat="1" applyFont="1" applyFill="1" applyBorder="1" applyAlignment="1">
      <alignment horizontal="right" vertical="center" readingOrder="1"/>
    </xf>
    <xf numFmtId="9" fontId="102" fillId="4" borderId="37" xfId="2" applyFont="1" applyFill="1" applyBorder="1" applyAlignment="1">
      <alignment horizontal="center" vertical="center" readingOrder="1"/>
    </xf>
    <xf numFmtId="9" fontId="102" fillId="4" borderId="77" xfId="2" applyFont="1" applyFill="1" applyBorder="1" applyAlignment="1">
      <alignment horizontal="center" vertical="center" readingOrder="1"/>
    </xf>
    <xf numFmtId="0" fontId="119" fillId="0" borderId="3" xfId="0" applyFont="1" applyBorder="1" applyAlignment="1">
      <alignment horizontal="left" vertical="center" wrapText="1" readingOrder="1"/>
    </xf>
    <xf numFmtId="178" fontId="119" fillId="0" borderId="3" xfId="0" applyNumberFormat="1" applyFont="1" applyBorder="1" applyAlignment="1">
      <alignment horizontal="right" vertical="center" readingOrder="1"/>
    </xf>
    <xf numFmtId="180" fontId="119" fillId="0" borderId="3" xfId="0" applyNumberFormat="1" applyFont="1" applyBorder="1" applyAlignment="1">
      <alignment horizontal="right" vertical="center" readingOrder="1"/>
    </xf>
    <xf numFmtId="180" fontId="119" fillId="4" borderId="3" xfId="0" applyNumberFormat="1" applyFont="1" applyFill="1" applyBorder="1" applyAlignment="1">
      <alignment horizontal="right" vertical="center" readingOrder="1"/>
    </xf>
    <xf numFmtId="9" fontId="119" fillId="4" borderId="3" xfId="2" applyFont="1" applyFill="1" applyBorder="1" applyAlignment="1">
      <alignment horizontal="center" vertical="center" readingOrder="1"/>
    </xf>
    <xf numFmtId="178" fontId="119" fillId="4" borderId="3" xfId="0" applyNumberFormat="1" applyFont="1" applyFill="1" applyBorder="1" applyAlignment="1">
      <alignment horizontal="right" vertical="center" readingOrder="1"/>
    </xf>
    <xf numFmtId="9" fontId="119" fillId="0" borderId="3" xfId="2" applyFont="1" applyFill="1" applyBorder="1" applyAlignment="1">
      <alignment horizontal="center" vertical="center" readingOrder="1"/>
    </xf>
    <xf numFmtId="9" fontId="119" fillId="0" borderId="4" xfId="2" applyFont="1" applyFill="1" applyBorder="1" applyAlignment="1">
      <alignment horizontal="center" vertical="center" readingOrder="1"/>
    </xf>
    <xf numFmtId="9" fontId="102" fillId="0" borderId="4" xfId="2" applyFont="1" applyFill="1" applyBorder="1" applyAlignment="1">
      <alignment horizontal="center" vertical="center" readingOrder="1"/>
    </xf>
    <xf numFmtId="9" fontId="119" fillId="52" borderId="4" xfId="2" applyFont="1" applyFill="1" applyBorder="1" applyAlignment="1">
      <alignment horizontal="center" vertical="center" readingOrder="1"/>
    </xf>
    <xf numFmtId="9" fontId="160" fillId="51" borderId="27" xfId="2" applyFont="1" applyFill="1" applyBorder="1" applyAlignment="1">
      <alignment horizontal="center" vertical="center" readingOrder="1"/>
    </xf>
    <xf numFmtId="9" fontId="102" fillId="0" borderId="11" xfId="2" applyFont="1" applyFill="1" applyBorder="1" applyAlignment="1">
      <alignment horizontal="center" vertical="center" readingOrder="1"/>
    </xf>
    <xf numFmtId="0" fontId="160" fillId="51" borderId="25" xfId="0" applyFont="1" applyFill="1" applyBorder="1" applyAlignment="1">
      <alignment horizontal="left" vertical="center" wrapText="1" readingOrder="1"/>
    </xf>
    <xf numFmtId="0" fontId="119" fillId="50" borderId="3" xfId="0" applyFont="1" applyFill="1" applyBorder="1" applyAlignment="1">
      <alignment horizontal="left" vertical="center" wrapText="1" readingOrder="1"/>
    </xf>
    <xf numFmtId="9" fontId="119" fillId="50" borderId="3" xfId="2" applyFont="1" applyFill="1" applyBorder="1" applyAlignment="1">
      <alignment vertical="center" readingOrder="1"/>
    </xf>
    <xf numFmtId="9" fontId="102" fillId="0" borderId="3" xfId="2" applyFont="1" applyBorder="1" applyAlignment="1">
      <alignment vertical="center" readingOrder="1"/>
    </xf>
    <xf numFmtId="9" fontId="119" fillId="52" borderId="3" xfId="2" applyFont="1" applyFill="1" applyBorder="1" applyAlignment="1">
      <alignment vertical="center" readingOrder="1"/>
    </xf>
    <xf numFmtId="9" fontId="102" fillId="4" borderId="3" xfId="2" applyFont="1" applyFill="1" applyBorder="1" applyAlignment="1">
      <alignment vertical="center" readingOrder="1"/>
    </xf>
    <xf numFmtId="9" fontId="119" fillId="52" borderId="5" xfId="2" applyFont="1" applyFill="1" applyBorder="1" applyAlignment="1">
      <alignment vertical="center" readingOrder="1"/>
    </xf>
    <xf numFmtId="9" fontId="160" fillId="51" borderId="25" xfId="2" applyFont="1" applyFill="1" applyBorder="1" applyAlignment="1">
      <alignment vertical="center" readingOrder="1"/>
    </xf>
    <xf numFmtId="9" fontId="102" fillId="0" borderId="11" xfId="2" applyFont="1" applyBorder="1" applyAlignment="1">
      <alignment horizontal="center" vertical="center" readingOrder="1"/>
    </xf>
    <xf numFmtId="9" fontId="102" fillId="0" borderId="4" xfId="2" applyFont="1" applyBorder="1" applyAlignment="1">
      <alignment horizontal="center" vertical="center" readingOrder="1"/>
    </xf>
    <xf numFmtId="180" fontId="119" fillId="52" borderId="3" xfId="0" applyNumberFormat="1" applyFont="1" applyFill="1" applyBorder="1" applyAlignment="1">
      <alignment horizontal="left" vertical="center" wrapText="1" readingOrder="1"/>
    </xf>
    <xf numFmtId="180" fontId="119" fillId="52" borderId="3" xfId="2" applyNumberFormat="1" applyFont="1" applyFill="1" applyBorder="1" applyAlignment="1">
      <alignment horizontal="right" vertical="center" readingOrder="1"/>
    </xf>
    <xf numFmtId="180" fontId="119" fillId="52" borderId="5" xfId="0" applyNumberFormat="1" applyFont="1" applyFill="1" applyBorder="1" applyAlignment="1">
      <alignment horizontal="left" vertical="center" wrapText="1" readingOrder="1"/>
    </xf>
    <xf numFmtId="180" fontId="119" fillId="52" borderId="5" xfId="2" applyNumberFormat="1" applyFont="1" applyFill="1" applyBorder="1" applyAlignment="1">
      <alignment horizontal="right" vertical="center" readingOrder="1"/>
    </xf>
    <xf numFmtId="9" fontId="119" fillId="52" borderId="8" xfId="2" applyFont="1" applyFill="1" applyBorder="1" applyAlignment="1">
      <alignment horizontal="center" vertical="center" readingOrder="1"/>
    </xf>
    <xf numFmtId="43" fontId="160" fillId="51" borderId="3" xfId="1" applyFont="1" applyFill="1" applyBorder="1" applyAlignment="1">
      <alignment horizontal="center" vertical="center" readingOrder="1"/>
    </xf>
    <xf numFmtId="9" fontId="160" fillId="51" borderId="3" xfId="2" applyFont="1" applyFill="1" applyBorder="1" applyAlignment="1">
      <alignment horizontal="center" vertical="center" readingOrder="1"/>
    </xf>
    <xf numFmtId="178" fontId="160" fillId="51" borderId="3" xfId="0" applyNumberFormat="1" applyFont="1" applyFill="1" applyBorder="1" applyAlignment="1">
      <alignment horizontal="right" vertical="center" readingOrder="1"/>
    </xf>
    <xf numFmtId="178" fontId="102" fillId="4" borderId="29" xfId="0" applyNumberFormat="1" applyFont="1" applyFill="1" applyBorder="1" applyAlignment="1">
      <alignment horizontal="right" vertical="center" readingOrder="1"/>
    </xf>
    <xf numFmtId="180" fontId="102" fillId="4" borderId="29" xfId="0" applyNumberFormat="1" applyFont="1" applyFill="1" applyBorder="1" applyAlignment="1">
      <alignment horizontal="right" vertical="center" readingOrder="1"/>
    </xf>
    <xf numFmtId="9" fontId="102" fillId="4" borderId="29" xfId="2" applyFont="1" applyFill="1" applyBorder="1" applyAlignment="1">
      <alignment horizontal="center" vertical="center" readingOrder="1"/>
    </xf>
    <xf numFmtId="9" fontId="102" fillId="4" borderId="14" xfId="2" applyFont="1" applyFill="1" applyBorder="1" applyAlignment="1">
      <alignment horizontal="center" vertical="center" readingOrder="1"/>
    </xf>
    <xf numFmtId="9" fontId="160" fillId="51" borderId="61" xfId="2" applyFont="1" applyFill="1" applyBorder="1" applyAlignment="1">
      <alignment horizontal="center" vertical="center" readingOrder="1"/>
    </xf>
    <xf numFmtId="178" fontId="102" fillId="0" borderId="29" xfId="0" applyNumberFormat="1" applyFont="1" applyBorder="1" applyAlignment="1">
      <alignment horizontal="right" vertical="center" readingOrder="1"/>
    </xf>
    <xf numFmtId="180" fontId="102" fillId="0" borderId="29" xfId="0" applyNumberFormat="1" applyFont="1" applyBorder="1" applyAlignment="1">
      <alignment horizontal="right" vertical="center" readingOrder="1"/>
    </xf>
    <xf numFmtId="9" fontId="102" fillId="0" borderId="29" xfId="2" applyFont="1" applyBorder="1" applyAlignment="1">
      <alignment horizontal="center" vertical="center" readingOrder="1"/>
    </xf>
    <xf numFmtId="9" fontId="102" fillId="0" borderId="14" xfId="2" applyFont="1" applyBorder="1" applyAlignment="1">
      <alignment horizontal="center" vertical="center" readingOrder="1"/>
    </xf>
    <xf numFmtId="9" fontId="102" fillId="0" borderId="29" xfId="2" applyFont="1" applyFill="1" applyBorder="1" applyAlignment="1">
      <alignment horizontal="center" vertical="center" readingOrder="1"/>
    </xf>
    <xf numFmtId="9" fontId="102" fillId="0" borderId="89" xfId="2" applyFont="1" applyFill="1" applyBorder="1" applyAlignment="1">
      <alignment horizontal="center" vertical="center" readingOrder="1"/>
    </xf>
    <xf numFmtId="180" fontId="102" fillId="4" borderId="86" xfId="0" applyNumberFormat="1" applyFont="1" applyFill="1" applyBorder="1" applyAlignment="1">
      <alignment horizontal="right" vertical="center" readingOrder="1"/>
    </xf>
    <xf numFmtId="178" fontId="160" fillId="51" borderId="28" xfId="0" applyNumberFormat="1" applyFont="1" applyFill="1" applyBorder="1" applyAlignment="1">
      <alignment horizontal="right" vertical="center" readingOrder="1"/>
    </xf>
    <xf numFmtId="180" fontId="177" fillId="0" borderId="0" xfId="0" applyNumberFormat="1" applyFont="1" applyAlignment="1">
      <alignment horizontal="left" vertical="top" readingOrder="1"/>
    </xf>
    <xf numFmtId="9" fontId="177" fillId="0" borderId="0" xfId="2" applyFont="1" applyBorder="1" applyAlignment="1">
      <alignment horizontal="center" vertical="top" readingOrder="1"/>
    </xf>
    <xf numFmtId="0" fontId="177" fillId="0" borderId="0" xfId="0" applyFont="1" applyAlignment="1">
      <alignment horizontal="center" vertical="top" readingOrder="1"/>
    </xf>
    <xf numFmtId="0" fontId="160" fillId="51" borderId="24" xfId="0" applyFont="1" applyFill="1" applyBorder="1" applyAlignment="1">
      <alignment horizontal="left" vertical="center" wrapText="1" readingOrder="1"/>
    </xf>
    <xf numFmtId="0" fontId="114" fillId="0" borderId="30" xfId="0" applyFont="1" applyBorder="1" applyAlignment="1">
      <alignment horizontal="left" vertical="center" wrapText="1" readingOrder="1"/>
    </xf>
    <xf numFmtId="178" fontId="114" fillId="0" borderId="7" xfId="0" applyNumberFormat="1" applyFont="1" applyBorder="1" applyAlignment="1">
      <alignment horizontal="right" vertical="center" readingOrder="1"/>
    </xf>
    <xf numFmtId="180" fontId="114" fillId="0" borderId="5" xfId="0" applyNumberFormat="1" applyFont="1" applyBorder="1" applyAlignment="1">
      <alignment horizontal="right" vertical="center" readingOrder="1"/>
    </xf>
    <xf numFmtId="9" fontId="114" fillId="0" borderId="7" xfId="2" applyFont="1" applyFill="1" applyBorder="1" applyAlignment="1">
      <alignment horizontal="center" vertical="center" readingOrder="1"/>
    </xf>
    <xf numFmtId="180" fontId="114" fillId="0" borderId="7" xfId="0" applyNumberFormat="1" applyFont="1" applyBorder="1" applyAlignment="1">
      <alignment horizontal="right" vertical="center" readingOrder="1"/>
    </xf>
    <xf numFmtId="9" fontId="114" fillId="0" borderId="11" xfId="2" applyFont="1" applyFill="1" applyBorder="1" applyAlignment="1">
      <alignment horizontal="center" vertical="center" readingOrder="1"/>
    </xf>
    <xf numFmtId="0" fontId="114" fillId="0" borderId="60" xfId="0" applyFont="1" applyBorder="1" applyAlignment="1">
      <alignment horizontal="left" vertical="center" wrapText="1" readingOrder="1"/>
    </xf>
    <xf numFmtId="178" fontId="114" fillId="0" borderId="5" xfId="0" applyNumberFormat="1" applyFont="1" applyBorder="1" applyAlignment="1">
      <alignment horizontal="right" vertical="center" readingOrder="1"/>
    </xf>
    <xf numFmtId="9" fontId="114" fillId="0" borderId="5" xfId="2" applyFont="1" applyFill="1" applyBorder="1" applyAlignment="1">
      <alignment horizontal="center" vertical="center" readingOrder="1"/>
    </xf>
    <xf numFmtId="9" fontId="114" fillId="0" borderId="8" xfId="2" applyFont="1" applyFill="1" applyBorder="1" applyAlignment="1">
      <alignment horizontal="center" vertical="center" readingOrder="1"/>
    </xf>
    <xf numFmtId="1" fontId="177" fillId="0" borderId="7" xfId="0" applyNumberFormat="1" applyFont="1" applyBorder="1" applyAlignment="1">
      <alignment horizontal="center" vertical="center" wrapText="1"/>
    </xf>
    <xf numFmtId="1" fontId="177" fillId="0" borderId="11" xfId="0" applyNumberFormat="1" applyFont="1" applyBorder="1" applyAlignment="1">
      <alignment horizontal="center" vertical="center" wrapText="1"/>
    </xf>
    <xf numFmtId="0" fontId="188" fillId="4" borderId="51" xfId="0" applyFont="1" applyFill="1" applyBorder="1" applyAlignment="1">
      <alignment vertical="center" wrapText="1" readingOrder="1"/>
    </xf>
    <xf numFmtId="1" fontId="177" fillId="0" borderId="4" xfId="0" applyNumberFormat="1" applyFont="1" applyBorder="1" applyAlignment="1">
      <alignment horizontal="center" vertical="center" wrapText="1"/>
    </xf>
    <xf numFmtId="0" fontId="188" fillId="4" borderId="10" xfId="0" applyFont="1" applyFill="1" applyBorder="1" applyAlignment="1">
      <alignment vertical="center" wrapText="1" readingOrder="1"/>
    </xf>
    <xf numFmtId="1" fontId="177" fillId="4" borderId="7" xfId="0" applyNumberFormat="1" applyFont="1" applyFill="1" applyBorder="1" applyAlignment="1">
      <alignment horizontal="center" vertical="center" wrapText="1"/>
    </xf>
    <xf numFmtId="1" fontId="177" fillId="4" borderId="4" xfId="0" applyNumberFormat="1" applyFont="1" applyFill="1" applyBorder="1" applyAlignment="1">
      <alignment horizontal="center" vertical="center" wrapText="1"/>
    </xf>
    <xf numFmtId="0" fontId="188" fillId="4" borderId="10" xfId="0" applyFont="1" applyFill="1" applyBorder="1" applyAlignment="1">
      <alignment horizontal="left" vertical="center" wrapText="1" readingOrder="1"/>
    </xf>
    <xf numFmtId="0" fontId="102" fillId="4" borderId="4" xfId="0" applyFont="1" applyFill="1" applyBorder="1" applyAlignment="1">
      <alignment horizontal="left" vertical="center" wrapText="1" readingOrder="1"/>
    </xf>
    <xf numFmtId="1" fontId="119" fillId="0" borderId="36" xfId="0" applyNumberFormat="1" applyFont="1" applyBorder="1" applyAlignment="1">
      <alignment horizontal="center" vertical="center" wrapText="1" readingOrder="1"/>
    </xf>
    <xf numFmtId="0" fontId="188" fillId="4" borderId="77" xfId="0" applyFont="1" applyFill="1" applyBorder="1" applyAlignment="1">
      <alignment horizontal="left" vertical="center" wrapText="1" readingOrder="1"/>
    </xf>
    <xf numFmtId="1" fontId="119" fillId="0" borderId="32" xfId="0" applyNumberFormat="1" applyFont="1" applyBorder="1" applyAlignment="1">
      <alignment horizontal="center" vertical="center" wrapText="1" readingOrder="1"/>
    </xf>
    <xf numFmtId="0" fontId="188" fillId="4" borderId="4" xfId="0" applyFont="1" applyFill="1" applyBorder="1" applyAlignment="1">
      <alignment horizontal="left" vertical="center" wrapText="1" readingOrder="1"/>
    </xf>
    <xf numFmtId="1" fontId="177" fillId="0" borderId="3" xfId="0" applyNumberFormat="1" applyFont="1" applyBorder="1" applyAlignment="1">
      <alignment horizontal="center" vertical="center" wrapText="1"/>
    </xf>
    <xf numFmtId="0" fontId="102" fillId="4" borderId="10" xfId="0" applyFont="1" applyFill="1" applyBorder="1" applyAlignment="1">
      <alignment vertical="center" wrapText="1" readingOrder="1"/>
    </xf>
    <xf numFmtId="0" fontId="119" fillId="4" borderId="32" xfId="0" applyFont="1" applyFill="1" applyBorder="1" applyAlignment="1">
      <alignment vertical="center" wrapText="1" readingOrder="1"/>
    </xf>
    <xf numFmtId="1" fontId="177" fillId="4" borderId="3" xfId="0" applyNumberFormat="1" applyFont="1" applyFill="1" applyBorder="1" applyAlignment="1">
      <alignment horizontal="center" vertical="center" wrapText="1"/>
    </xf>
    <xf numFmtId="0" fontId="188" fillId="4" borderId="4" xfId="0" applyFont="1" applyFill="1" applyBorder="1" applyAlignment="1">
      <alignment vertical="center" wrapText="1" readingOrder="1"/>
    </xf>
    <xf numFmtId="0" fontId="102" fillId="4" borderId="77" xfId="0" applyFont="1" applyFill="1" applyBorder="1" applyAlignment="1">
      <alignment vertical="center" wrapText="1" readingOrder="1"/>
    </xf>
    <xf numFmtId="0" fontId="188" fillId="4" borderId="11" xfId="0" applyFont="1" applyFill="1" applyBorder="1" applyAlignment="1">
      <alignment horizontal="left" vertical="center" wrapText="1" readingOrder="1"/>
    </xf>
    <xf numFmtId="0" fontId="102" fillId="0" borderId="3" xfId="3" applyFont="1" applyBorder="1" applyAlignment="1">
      <alignment vertical="center" wrapText="1" readingOrder="1"/>
    </xf>
    <xf numFmtId="0" fontId="102" fillId="4" borderId="9" xfId="0" applyFont="1" applyFill="1" applyBorder="1" applyAlignment="1">
      <alignment vertical="center" wrapText="1" readingOrder="1"/>
    </xf>
    <xf numFmtId="0" fontId="102" fillId="4" borderId="37" xfId="0" applyFont="1" applyFill="1" applyBorder="1" applyAlignment="1">
      <alignment vertical="center" wrapText="1" readingOrder="1"/>
    </xf>
    <xf numFmtId="0" fontId="102" fillId="0" borderId="77" xfId="0" applyFont="1" applyBorder="1" applyAlignment="1">
      <alignment vertical="center" wrapText="1" readingOrder="1"/>
    </xf>
    <xf numFmtId="0" fontId="102" fillId="0" borderId="4" xfId="0" applyFont="1" applyBorder="1" applyAlignment="1">
      <alignment vertical="center" wrapText="1" readingOrder="1"/>
    </xf>
    <xf numFmtId="0" fontId="177" fillId="0" borderId="0" xfId="0" applyFont="1" applyAlignment="1">
      <alignment vertical="center" wrapText="1"/>
    </xf>
    <xf numFmtId="0" fontId="96" fillId="0" borderId="0" xfId="0" applyFont="1" applyAlignment="1">
      <alignment horizontal="left" vertical="center" wrapText="1"/>
    </xf>
    <xf numFmtId="178" fontId="96" fillId="0" borderId="0" xfId="0" applyNumberFormat="1" applyFont="1"/>
    <xf numFmtId="0" fontId="96" fillId="0" borderId="0" xfId="0" applyFont="1"/>
    <xf numFmtId="0" fontId="96" fillId="0" borderId="0" xfId="0" applyFont="1" applyAlignment="1">
      <alignment horizontal="center" vertical="center" wrapText="1"/>
    </xf>
    <xf numFmtId="1" fontId="96" fillId="0" borderId="0" xfId="0" applyNumberFormat="1" applyFont="1"/>
    <xf numFmtId="9" fontId="96" fillId="0" borderId="0" xfId="2" applyFont="1" applyFill="1" applyBorder="1" applyAlignment="1">
      <alignment horizontal="center"/>
    </xf>
    <xf numFmtId="180" fontId="181" fillId="0" borderId="0" xfId="0" applyNumberFormat="1" applyFont="1"/>
    <xf numFmtId="180" fontId="96" fillId="0" borderId="0" xfId="0" applyNumberFormat="1" applyFont="1"/>
    <xf numFmtId="0" fontId="96" fillId="0" borderId="0" xfId="0" applyFont="1" applyAlignment="1">
      <alignment horizontal="center"/>
    </xf>
    <xf numFmtId="43" fontId="96" fillId="0" borderId="0" xfId="1" applyFont="1" applyFill="1" applyAlignment="1"/>
    <xf numFmtId="0" fontId="181" fillId="0" borderId="0" xfId="0" applyFont="1"/>
    <xf numFmtId="0" fontId="179" fillId="0" borderId="0" xfId="0" applyFont="1"/>
    <xf numFmtId="43" fontId="96" fillId="0" borderId="0" xfId="1" applyFont="1" applyAlignment="1"/>
    <xf numFmtId="43" fontId="96" fillId="0" borderId="0" xfId="0" applyNumberFormat="1" applyFont="1"/>
    <xf numFmtId="9" fontId="96" fillId="0" borderId="0" xfId="2" applyFont="1" applyBorder="1" applyAlignment="1">
      <alignment horizontal="center"/>
    </xf>
    <xf numFmtId="0" fontId="102" fillId="0" borderId="3" xfId="0" applyFont="1" applyBorder="1" applyAlignment="1">
      <alignment horizontal="center" vertical="center" readingOrder="1"/>
    </xf>
    <xf numFmtId="0" fontId="102" fillId="4" borderId="3" xfId="0" applyFont="1" applyFill="1" applyBorder="1" applyAlignment="1">
      <alignment horizontal="center" vertical="center" readingOrder="1"/>
    </xf>
    <xf numFmtId="0" fontId="102" fillId="4" borderId="8" xfId="0" applyFont="1" applyFill="1" applyBorder="1" applyAlignment="1">
      <alignment horizontal="center" vertical="center" readingOrder="1"/>
    </xf>
    <xf numFmtId="0" fontId="102" fillId="4" borderId="7" xfId="0" applyFont="1" applyFill="1" applyBorder="1" applyAlignment="1">
      <alignment horizontal="center" vertical="center" readingOrder="1"/>
    </xf>
    <xf numFmtId="0" fontId="188" fillId="4" borderId="3" xfId="0" applyFont="1" applyFill="1" applyBorder="1" applyAlignment="1">
      <alignment horizontal="center" vertical="center" readingOrder="1"/>
    </xf>
    <xf numFmtId="0" fontId="102" fillId="0" borderId="51" xfId="0" applyFont="1" applyBorder="1" applyAlignment="1">
      <alignment horizontal="center" vertical="center" readingOrder="1"/>
    </xf>
    <xf numFmtId="0" fontId="102" fillId="0" borderId="10" xfId="0" applyFont="1" applyBorder="1" applyAlignment="1">
      <alignment horizontal="center" vertical="center" readingOrder="1"/>
    </xf>
    <xf numFmtId="0" fontId="102" fillId="4" borderId="63" xfId="0" applyFont="1" applyFill="1" applyBorder="1" applyAlignment="1">
      <alignment horizontal="center" vertical="center" readingOrder="1"/>
    </xf>
    <xf numFmtId="0" fontId="102" fillId="0" borderId="3" xfId="0" applyFont="1" applyBorder="1" applyAlignment="1">
      <alignment horizontal="center" vertical="center" wrapText="1" readingOrder="1"/>
    </xf>
    <xf numFmtId="0" fontId="188" fillId="4" borderId="3" xfId="0" applyFont="1" applyFill="1" applyBorder="1" applyAlignment="1">
      <alignment horizontal="center" vertical="center" wrapText="1" readingOrder="1"/>
    </xf>
    <xf numFmtId="0" fontId="102" fillId="4" borderId="3" xfId="3" applyFont="1" applyFill="1" applyBorder="1" applyAlignment="1">
      <alignment horizontal="center" vertical="center" readingOrder="1"/>
    </xf>
    <xf numFmtId="0" fontId="102" fillId="0" borderId="7" xfId="0" applyFont="1" applyBorder="1" applyAlignment="1">
      <alignment horizontal="center" vertical="center" readingOrder="1"/>
    </xf>
    <xf numFmtId="0" fontId="102" fillId="4" borderId="10" xfId="0" applyFont="1" applyFill="1" applyBorder="1" applyAlignment="1">
      <alignment horizontal="center" vertical="center" wrapText="1" readingOrder="1"/>
    </xf>
    <xf numFmtId="0" fontId="102" fillId="4" borderId="29" xfId="0" applyFont="1" applyFill="1" applyBorder="1" applyAlignment="1">
      <alignment horizontal="center" vertical="center" readingOrder="1"/>
    </xf>
    <xf numFmtId="180" fontId="102" fillId="4" borderId="3" xfId="0" applyNumberFormat="1" applyFont="1" applyFill="1" applyBorder="1" applyAlignment="1">
      <alignment horizontal="center" vertical="center" wrapText="1" readingOrder="1"/>
    </xf>
    <xf numFmtId="180" fontId="102" fillId="4" borderId="3" xfId="0" applyNumberFormat="1" applyFont="1" applyFill="1" applyBorder="1" applyAlignment="1">
      <alignment horizontal="right" vertical="center" wrapText="1" readingOrder="1"/>
    </xf>
    <xf numFmtId="1" fontId="102" fillId="0" borderId="30" xfId="0" applyNumberFormat="1" applyFont="1" applyBorder="1" applyAlignment="1">
      <alignment horizontal="center" vertical="center" wrapText="1" readingOrder="1"/>
    </xf>
    <xf numFmtId="1" fontId="102" fillId="0" borderId="32" xfId="0" applyNumberFormat="1" applyFont="1" applyBorder="1" applyAlignment="1">
      <alignment horizontal="center" vertical="center" wrapText="1" readingOrder="1"/>
    </xf>
    <xf numFmtId="180" fontId="160" fillId="51" borderId="43" xfId="0" applyNumberFormat="1" applyFont="1" applyFill="1" applyBorder="1" applyAlignment="1">
      <alignment horizontal="center" vertical="center" readingOrder="1"/>
    </xf>
    <xf numFmtId="9" fontId="160" fillId="51" borderId="78" xfId="2" applyFont="1" applyFill="1" applyBorder="1" applyAlignment="1">
      <alignment horizontal="center" vertical="center" readingOrder="1"/>
    </xf>
    <xf numFmtId="178" fontId="99" fillId="0" borderId="92" xfId="0" applyNumberFormat="1" applyFont="1" applyBorder="1" applyAlignment="1">
      <alignment vertical="center" wrapText="1" readingOrder="1"/>
    </xf>
    <xf numFmtId="178" fontId="99" fillId="0" borderId="53" xfId="0" applyNumberFormat="1" applyFont="1" applyBorder="1" applyAlignment="1">
      <alignment vertical="center" wrapText="1" readingOrder="1"/>
    </xf>
    <xf numFmtId="178" fontId="112" fillId="2" borderId="53" xfId="0" applyNumberFormat="1" applyFont="1" applyFill="1" applyBorder="1" applyAlignment="1">
      <alignment vertical="center" wrapText="1" readingOrder="1"/>
    </xf>
    <xf numFmtId="178" fontId="162" fillId="52" borderId="53" xfId="0" applyNumberFormat="1" applyFont="1" applyFill="1" applyBorder="1" applyAlignment="1">
      <alignment vertical="center" wrapText="1" readingOrder="1"/>
    </xf>
    <xf numFmtId="178" fontId="162" fillId="53" borderId="91" xfId="0" applyNumberFormat="1" applyFont="1" applyFill="1" applyBorder="1" applyAlignment="1">
      <alignment vertical="center" wrapText="1" readingOrder="1"/>
    </xf>
    <xf numFmtId="0" fontId="160" fillId="51" borderId="29" xfId="4" applyFont="1" applyFill="1" applyBorder="1" applyAlignment="1">
      <alignment horizontal="center" vertical="center" wrapText="1" readingOrder="1"/>
    </xf>
    <xf numFmtId="0" fontId="160" fillId="51" borderId="93" xfId="0" applyFont="1" applyFill="1" applyBorder="1" applyAlignment="1">
      <alignment horizontal="center" vertical="center" wrapText="1" readingOrder="1"/>
    </xf>
    <xf numFmtId="172" fontId="99" fillId="0" borderId="33" xfId="2" applyNumberFormat="1" applyFont="1" applyBorder="1" applyAlignment="1">
      <alignment horizontal="center" vertical="center" wrapText="1" readingOrder="1"/>
    </xf>
    <xf numFmtId="172" fontId="112" fillId="2" borderId="33" xfId="2" applyNumberFormat="1" applyFont="1" applyFill="1" applyBorder="1" applyAlignment="1">
      <alignment horizontal="center" vertical="center" wrapText="1" readingOrder="1"/>
    </xf>
    <xf numFmtId="172" fontId="162" fillId="52" borderId="33" xfId="2" applyNumberFormat="1" applyFont="1" applyFill="1" applyBorder="1" applyAlignment="1">
      <alignment horizontal="center" vertical="center" wrapText="1" readingOrder="1"/>
    </xf>
    <xf numFmtId="172" fontId="162" fillId="53" borderId="41" xfId="2" applyNumberFormat="1" applyFont="1" applyFill="1" applyBorder="1" applyAlignment="1">
      <alignment horizontal="center" vertical="center" wrapText="1" readingOrder="1"/>
    </xf>
    <xf numFmtId="178" fontId="160" fillId="51" borderId="3" xfId="1" applyNumberFormat="1" applyFont="1" applyFill="1" applyBorder="1" applyAlignment="1">
      <alignment horizontal="center" vertical="center" readingOrder="1"/>
    </xf>
    <xf numFmtId="180" fontId="102" fillId="0" borderId="3" xfId="0" applyNumberFormat="1" applyFont="1" applyFill="1" applyBorder="1" applyAlignment="1">
      <alignment horizontal="center" vertical="center" wrapText="1" readingOrder="1"/>
    </xf>
    <xf numFmtId="180" fontId="102" fillId="0" borderId="3" xfId="0" applyNumberFormat="1" applyFont="1" applyFill="1" applyBorder="1" applyAlignment="1">
      <alignment horizontal="left" vertical="center" wrapText="1" readingOrder="1"/>
    </xf>
    <xf numFmtId="0" fontId="102" fillId="0" borderId="3" xfId="0" applyFont="1" applyFill="1" applyBorder="1" applyAlignment="1">
      <alignment vertical="center" wrapText="1" readingOrder="1"/>
    </xf>
    <xf numFmtId="178" fontId="102" fillId="0" borderId="3" xfId="0" applyNumberFormat="1" applyFont="1" applyFill="1" applyBorder="1" applyAlignment="1">
      <alignment horizontal="right" vertical="center" readingOrder="1"/>
    </xf>
    <xf numFmtId="180" fontId="102" fillId="0" borderId="3" xfId="0" applyNumberFormat="1" applyFont="1" applyFill="1" applyBorder="1" applyAlignment="1">
      <alignment horizontal="right" vertical="center" readingOrder="1"/>
    </xf>
    <xf numFmtId="180" fontId="113" fillId="0" borderId="3" xfId="0" applyNumberFormat="1" applyFont="1" applyFill="1" applyBorder="1" applyAlignment="1">
      <alignment horizontal="right" vertical="center" readingOrder="1"/>
    </xf>
    <xf numFmtId="0" fontId="0" fillId="0" borderId="0" xfId="0" applyFill="1"/>
    <xf numFmtId="0" fontId="102" fillId="0" borderId="3" xfId="2" applyNumberFormat="1" applyFont="1" applyFill="1" applyBorder="1" applyAlignment="1">
      <alignment horizontal="center" vertical="center" readingOrder="1"/>
    </xf>
    <xf numFmtId="180" fontId="188" fillId="0" borderId="3" xfId="0" applyNumberFormat="1" applyFont="1" applyFill="1" applyBorder="1" applyAlignment="1">
      <alignment horizontal="right" vertical="center" readingOrder="1"/>
    </xf>
    <xf numFmtId="180" fontId="102" fillId="0" borderId="7" xfId="0" applyNumberFormat="1" applyFont="1" applyFill="1" applyBorder="1" applyAlignment="1">
      <alignment horizontal="right" vertical="center" readingOrder="1"/>
    </xf>
    <xf numFmtId="180" fontId="113" fillId="4" borderId="33" xfId="0" applyNumberFormat="1" applyFont="1" applyFill="1" applyBorder="1" applyAlignment="1">
      <alignment horizontal="right" vertical="center" readingOrder="1"/>
    </xf>
    <xf numFmtId="9" fontId="112" fillId="61" borderId="3" xfId="7" applyFont="1" applyFill="1" applyBorder="1" applyAlignment="1">
      <alignment horizontal="center" vertical="center" wrapText="1"/>
    </xf>
    <xf numFmtId="9" fontId="112" fillId="61" borderId="3" xfId="7" applyFont="1" applyFill="1" applyBorder="1" applyAlignment="1">
      <alignment horizontal="center" vertical="center" wrapText="1" readingOrder="1"/>
    </xf>
    <xf numFmtId="9" fontId="133" fillId="60" borderId="3" xfId="7" applyFont="1" applyFill="1" applyBorder="1" applyAlignment="1">
      <alignment horizontal="center" vertical="center" wrapText="1" readingOrder="1"/>
    </xf>
    <xf numFmtId="9" fontId="125" fillId="60" borderId="3" xfId="7" applyFont="1" applyFill="1" applyBorder="1" applyAlignment="1">
      <alignment horizontal="center" vertical="center" wrapText="1" readingOrder="1"/>
    </xf>
    <xf numFmtId="9" fontId="125" fillId="55" borderId="3" xfId="7" applyFont="1" applyFill="1" applyBorder="1" applyAlignment="1">
      <alignment horizontal="center" vertical="center" wrapText="1" readingOrder="1"/>
    </xf>
    <xf numFmtId="9" fontId="125" fillId="53" borderId="3" xfId="7" applyFont="1" applyFill="1" applyBorder="1" applyAlignment="1">
      <alignment horizontal="center" vertical="center" wrapText="1" readingOrder="1"/>
    </xf>
    <xf numFmtId="9" fontId="125" fillId="0" borderId="3" xfId="2" applyFont="1" applyFill="1" applyBorder="1" applyAlignment="1">
      <alignment horizontal="center" vertical="center" wrapText="1" readingOrder="1"/>
    </xf>
    <xf numFmtId="9" fontId="125" fillId="44" borderId="7" xfId="7" applyFont="1" applyFill="1" applyBorder="1" applyAlignment="1">
      <alignment horizontal="center" vertical="center" wrapText="1" readingOrder="1"/>
    </xf>
    <xf numFmtId="9" fontId="125" fillId="40" borderId="3" xfId="7" applyFont="1" applyFill="1" applyBorder="1" applyAlignment="1">
      <alignment horizontal="center" vertical="center" wrapText="1" readingOrder="1"/>
    </xf>
    <xf numFmtId="178" fontId="114" fillId="4" borderId="5" xfId="0" applyNumberFormat="1" applyFont="1" applyFill="1" applyBorder="1" applyAlignment="1">
      <alignment horizontal="right" vertical="center" readingOrder="1"/>
    </xf>
    <xf numFmtId="0" fontId="102" fillId="6" borderId="37" xfId="0" applyFont="1" applyFill="1" applyBorder="1" applyAlignment="1">
      <alignment horizontal="center" vertical="center" readingOrder="1"/>
    </xf>
    <xf numFmtId="0" fontId="102" fillId="6" borderId="37" xfId="0" applyFont="1" applyFill="1" applyBorder="1" applyAlignment="1">
      <alignment vertical="center" wrapText="1" readingOrder="1"/>
    </xf>
    <xf numFmtId="0" fontId="102" fillId="6" borderId="37" xfId="0" applyFont="1" applyFill="1" applyBorder="1" applyAlignment="1">
      <alignment horizontal="left" vertical="center" wrapText="1" readingOrder="1"/>
    </xf>
    <xf numFmtId="178" fontId="102" fillId="6" borderId="37" xfId="0" applyNumberFormat="1" applyFont="1" applyFill="1" applyBorder="1" applyAlignment="1">
      <alignment horizontal="right" vertical="center" readingOrder="1"/>
    </xf>
    <xf numFmtId="180" fontId="102" fillId="6" borderId="37" xfId="0" applyNumberFormat="1" applyFont="1" applyFill="1" applyBorder="1" applyAlignment="1">
      <alignment horizontal="right" vertical="center" readingOrder="1"/>
    </xf>
    <xf numFmtId="180" fontId="188" fillId="6" borderId="37" xfId="0" applyNumberFormat="1" applyFont="1" applyFill="1" applyBorder="1" applyAlignment="1">
      <alignment horizontal="right" vertical="center" readingOrder="1"/>
    </xf>
    <xf numFmtId="9" fontId="102" fillId="6" borderId="37" xfId="2" applyFont="1" applyFill="1" applyBorder="1" applyAlignment="1">
      <alignment horizontal="center" vertical="center" readingOrder="1"/>
    </xf>
    <xf numFmtId="9" fontId="102" fillId="6" borderId="3" xfId="2" applyFont="1" applyFill="1" applyBorder="1" applyAlignment="1">
      <alignment horizontal="center" vertical="center" readingOrder="1"/>
    </xf>
    <xf numFmtId="180" fontId="113" fillId="6" borderId="3" xfId="0" applyNumberFormat="1" applyFont="1" applyFill="1" applyBorder="1" applyAlignment="1">
      <alignment horizontal="right" vertical="center" readingOrder="1"/>
    </xf>
    <xf numFmtId="0" fontId="93" fillId="6" borderId="0" xfId="0" applyFont="1" applyFill="1"/>
    <xf numFmtId="0" fontId="0" fillId="6" borderId="0" xfId="0" applyFill="1"/>
    <xf numFmtId="9" fontId="125" fillId="52" borderId="3" xfId="7" applyFont="1" applyFill="1" applyBorder="1" applyAlignment="1">
      <alignment horizontal="center" vertical="center" wrapText="1" readingOrder="1"/>
    </xf>
    <xf numFmtId="9" fontId="124" fillId="0" borderId="3" xfId="7" applyFont="1" applyFill="1" applyBorder="1" applyAlignment="1">
      <alignment horizontal="center" vertical="center" wrapText="1" readingOrder="1"/>
    </xf>
    <xf numFmtId="9" fontId="124" fillId="51" borderId="3" xfId="7" applyFont="1" applyFill="1" applyBorder="1" applyAlignment="1">
      <alignment horizontal="center" vertical="center" wrapText="1" readingOrder="1"/>
    </xf>
    <xf numFmtId="9" fontId="124" fillId="3" borderId="3" xfId="7" applyFont="1" applyFill="1" applyBorder="1" applyAlignment="1">
      <alignment horizontal="center" vertical="center" wrapText="1" readingOrder="1"/>
    </xf>
    <xf numFmtId="9" fontId="124" fillId="55" borderId="3" xfId="7" applyFont="1" applyFill="1" applyBorder="1" applyAlignment="1">
      <alignment horizontal="center" vertical="center" wrapText="1" readingOrder="1"/>
    </xf>
    <xf numFmtId="177" fontId="170" fillId="0" borderId="0" xfId="0" applyNumberFormat="1" applyFont="1" applyAlignment="1">
      <alignment horizontal="center"/>
    </xf>
    <xf numFmtId="177" fontId="97" fillId="0" borderId="0" xfId="0" applyNumberFormat="1" applyFont="1" applyAlignment="1">
      <alignment horizontal="center" wrapText="1"/>
    </xf>
    <xf numFmtId="0" fontId="123" fillId="51" borderId="62" xfId="0" applyFont="1" applyFill="1" applyBorder="1" applyAlignment="1">
      <alignment horizontal="center" vertical="center" wrapText="1" readingOrder="1"/>
    </xf>
    <xf numFmtId="0" fontId="123" fillId="51" borderId="0" xfId="0" applyFont="1" applyFill="1" applyAlignment="1">
      <alignment horizontal="center" vertical="center" wrapText="1" readingOrder="1"/>
    </xf>
    <xf numFmtId="0" fontId="169" fillId="0" borderId="18" xfId="0" applyFont="1" applyBorder="1" applyAlignment="1">
      <alignment horizontal="left" vertical="center" wrapText="1" readingOrder="1"/>
    </xf>
    <xf numFmtId="0" fontId="169" fillId="0" borderId="19" xfId="0" applyFont="1" applyBorder="1" applyAlignment="1">
      <alignment horizontal="left" vertical="center" wrapText="1" readingOrder="1"/>
    </xf>
    <xf numFmtId="177" fontId="97" fillId="0" borderId="16" xfId="0" applyNumberFormat="1" applyFont="1" applyBorder="1" applyAlignment="1">
      <alignment horizontal="center" wrapText="1"/>
    </xf>
    <xf numFmtId="178" fontId="96" fillId="0" borderId="14" xfId="0" applyNumberFormat="1" applyFont="1" applyBorder="1" applyAlignment="1">
      <alignment horizontal="left" vertical="top" readingOrder="1"/>
    </xf>
    <xf numFmtId="0" fontId="96" fillId="0" borderId="14" xfId="0" applyFont="1" applyBorder="1" applyAlignment="1">
      <alignment horizontal="left" vertical="top" readingOrder="1"/>
    </xf>
    <xf numFmtId="0" fontId="119" fillId="4" borderId="35" xfId="0" applyFont="1" applyFill="1" applyBorder="1" applyAlignment="1">
      <alignment horizontal="center" vertical="center" wrapText="1" readingOrder="1"/>
    </xf>
    <xf numFmtId="0" fontId="119" fillId="4" borderId="54" xfId="0" applyFont="1" applyFill="1" applyBorder="1" applyAlignment="1">
      <alignment horizontal="center" vertical="center" wrapText="1" readingOrder="1"/>
    </xf>
    <xf numFmtId="0" fontId="160" fillId="4" borderId="55" xfId="0" applyFont="1" applyFill="1" applyBorder="1" applyAlignment="1">
      <alignment horizontal="center" vertical="center" wrapText="1" readingOrder="1"/>
    </xf>
    <xf numFmtId="0" fontId="119" fillId="4" borderId="55" xfId="0" applyFont="1" applyFill="1" applyBorder="1" applyAlignment="1">
      <alignment horizontal="center" vertical="center" wrapText="1" readingOrder="1"/>
    </xf>
    <xf numFmtId="0" fontId="119" fillId="4" borderId="36" xfId="0" applyFont="1" applyFill="1" applyBorder="1" applyAlignment="1">
      <alignment horizontal="center" vertical="center" wrapText="1" readingOrder="1"/>
    </xf>
    <xf numFmtId="0" fontId="119" fillId="4" borderId="45" xfId="0" applyFont="1" applyFill="1" applyBorder="1" applyAlignment="1">
      <alignment horizontal="center" vertical="center" wrapText="1" readingOrder="1"/>
    </xf>
    <xf numFmtId="0" fontId="177" fillId="0" borderId="22" xfId="0" applyFont="1" applyBorder="1" applyAlignment="1">
      <alignment horizontal="left" vertical="top" readingOrder="1"/>
    </xf>
    <xf numFmtId="0" fontId="189" fillId="0" borderId="22" xfId="0" applyFont="1" applyBorder="1" applyAlignment="1">
      <alignment horizontal="left" vertical="top" readingOrder="1"/>
    </xf>
    <xf numFmtId="0" fontId="119" fillId="4" borderId="30" xfId="0" applyFont="1" applyFill="1" applyBorder="1" applyAlignment="1">
      <alignment horizontal="center" vertical="center" wrapText="1" readingOrder="1"/>
    </xf>
    <xf numFmtId="0" fontId="119" fillId="4" borderId="32" xfId="0" applyFont="1" applyFill="1" applyBorder="1" applyAlignment="1">
      <alignment horizontal="center" vertical="center" wrapText="1" readingOrder="1"/>
    </xf>
    <xf numFmtId="0" fontId="177" fillId="0" borderId="0" xfId="0" applyFont="1" applyAlignment="1">
      <alignment horizontal="left" vertical="top" readingOrder="1"/>
    </xf>
    <xf numFmtId="0" fontId="189" fillId="0" borderId="0" xfId="0" applyFont="1" applyAlignment="1">
      <alignment horizontal="left" vertical="top" readingOrder="1"/>
    </xf>
    <xf numFmtId="0" fontId="177" fillId="0" borderId="14" xfId="0" applyFont="1" applyBorder="1" applyAlignment="1">
      <alignment horizontal="left" vertical="top" readingOrder="1"/>
    </xf>
    <xf numFmtId="0" fontId="189" fillId="0" borderId="14" xfId="0" applyFont="1" applyBorder="1" applyAlignment="1">
      <alignment horizontal="left" vertical="top" readingOrder="1"/>
    </xf>
    <xf numFmtId="0" fontId="160" fillId="51" borderId="21" xfId="0" applyFont="1" applyFill="1" applyBorder="1" applyAlignment="1">
      <alignment horizontal="center" vertical="center" readingOrder="1"/>
    </xf>
    <xf numFmtId="0" fontId="160" fillId="51" borderId="28" xfId="0" applyFont="1" applyFill="1" applyBorder="1" applyAlignment="1">
      <alignment horizontal="center" vertical="center" readingOrder="1"/>
    </xf>
    <xf numFmtId="0" fontId="119" fillId="0" borderId="13" xfId="0" applyFont="1" applyBorder="1" applyAlignment="1">
      <alignment horizontal="center" vertical="center" readingOrder="1"/>
    </xf>
    <xf numFmtId="0" fontId="119" fillId="0" borderId="14" xfId="0" applyFont="1" applyBorder="1" applyAlignment="1">
      <alignment horizontal="center" vertical="center" readingOrder="1"/>
    </xf>
    <xf numFmtId="0" fontId="119" fillId="0" borderId="15" xfId="0" applyFont="1" applyBorder="1" applyAlignment="1">
      <alignment horizontal="center" vertical="center" readingOrder="1"/>
    </xf>
    <xf numFmtId="0" fontId="119" fillId="0" borderId="16" xfId="0" applyFont="1" applyBorder="1" applyAlignment="1">
      <alignment horizontal="center" vertical="center" readingOrder="1"/>
    </xf>
    <xf numFmtId="0" fontId="119" fillId="0" borderId="0" xfId="0" applyFont="1" applyAlignment="1">
      <alignment horizontal="center" vertical="center" readingOrder="1"/>
    </xf>
    <xf numFmtId="0" fontId="119" fillId="0" borderId="17" xfId="0" applyFont="1" applyBorder="1" applyAlignment="1">
      <alignment horizontal="center" vertical="center" readingOrder="1"/>
    </xf>
    <xf numFmtId="0" fontId="119" fillId="0" borderId="18" xfId="0" applyFont="1" applyBorder="1" applyAlignment="1">
      <alignment horizontal="center" vertical="center" readingOrder="1"/>
    </xf>
    <xf numFmtId="0" fontId="119" fillId="0" borderId="19" xfId="0" applyFont="1" applyBorder="1" applyAlignment="1">
      <alignment horizontal="center" vertical="center" readingOrder="1"/>
    </xf>
    <xf numFmtId="0" fontId="119" fillId="0" borderId="20" xfId="0" applyFont="1" applyBorder="1" applyAlignment="1">
      <alignment horizontal="center" vertical="center" readingOrder="1"/>
    </xf>
    <xf numFmtId="180" fontId="119" fillId="52" borderId="8" xfId="0" applyNumberFormat="1" applyFont="1" applyFill="1" applyBorder="1" applyAlignment="1">
      <alignment horizontal="center" vertical="center" readingOrder="1"/>
    </xf>
    <xf numFmtId="180" fontId="119" fillId="52" borderId="50" xfId="0" applyNumberFormat="1" applyFont="1" applyFill="1" applyBorder="1" applyAlignment="1">
      <alignment horizontal="center" vertical="center" readingOrder="1"/>
    </xf>
    <xf numFmtId="180" fontId="119" fillId="52" borderId="4" xfId="0" applyNumberFormat="1" applyFont="1" applyFill="1" applyBorder="1" applyAlignment="1">
      <alignment horizontal="center" vertical="center" readingOrder="1"/>
    </xf>
    <xf numFmtId="180" fontId="119" fillId="52" borderId="10" xfId="0" applyNumberFormat="1" applyFont="1" applyFill="1" applyBorder="1" applyAlignment="1">
      <alignment horizontal="center" vertical="center" readingOrder="1"/>
    </xf>
    <xf numFmtId="0" fontId="160" fillId="51" borderId="22" xfId="0" applyFont="1" applyFill="1" applyBorder="1" applyAlignment="1">
      <alignment horizontal="center" vertical="center" readingOrder="1"/>
    </xf>
    <xf numFmtId="15" fontId="120" fillId="0" borderId="16" xfId="0" applyNumberFormat="1" applyFont="1" applyBorder="1" applyAlignment="1">
      <alignment horizontal="center" vertical="center" readingOrder="1"/>
    </xf>
    <xf numFmtId="15" fontId="120" fillId="0" borderId="0" xfId="0" applyNumberFormat="1" applyFont="1" applyAlignment="1">
      <alignment horizontal="center" vertical="center" readingOrder="1"/>
    </xf>
    <xf numFmtId="15" fontId="182"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82" fillId="0" borderId="0" xfId="0" applyNumberFormat="1" applyFont="1" applyAlignment="1">
      <alignment horizontal="center" vertical="center" readingOrder="1"/>
    </xf>
    <xf numFmtId="177" fontId="119" fillId="0" borderId="16" xfId="0" applyNumberFormat="1" applyFont="1" applyBorder="1" applyAlignment="1">
      <alignment horizontal="center" vertical="center" readingOrder="1"/>
    </xf>
    <xf numFmtId="177" fontId="119" fillId="0" borderId="0" xfId="0" applyNumberFormat="1" applyFont="1" applyAlignment="1">
      <alignment horizontal="center" vertical="center" readingOrder="1"/>
    </xf>
    <xf numFmtId="177" fontId="160" fillId="0" borderId="0" xfId="0" applyNumberFormat="1" applyFont="1" applyAlignment="1">
      <alignment horizontal="center" vertical="center" readingOrder="1"/>
    </xf>
    <xf numFmtId="0" fontId="177" fillId="0" borderId="19" xfId="0" applyFont="1" applyBorder="1" applyAlignment="1">
      <alignment horizontal="left" vertical="top" readingOrder="1"/>
    </xf>
    <xf numFmtId="0" fontId="189" fillId="0" borderId="19" xfId="0" applyFont="1" applyBorder="1" applyAlignment="1">
      <alignment horizontal="left" vertical="top" readingOrder="1"/>
    </xf>
    <xf numFmtId="0" fontId="119" fillId="4" borderId="87" xfId="0" applyFont="1" applyFill="1" applyBorder="1" applyAlignment="1">
      <alignment horizontal="center" vertical="center" wrapText="1" readingOrder="1"/>
    </xf>
    <xf numFmtId="0" fontId="119" fillId="4" borderId="44" xfId="0" applyFont="1" applyFill="1" applyBorder="1" applyAlignment="1">
      <alignment horizontal="center" vertical="center" wrapText="1" readingOrder="1"/>
    </xf>
    <xf numFmtId="0" fontId="160" fillId="4" borderId="45" xfId="0" applyFont="1" applyFill="1" applyBorder="1" applyAlignment="1">
      <alignment horizontal="center" vertical="center" wrapText="1" readingOrder="1"/>
    </xf>
    <xf numFmtId="0" fontId="119" fillId="4" borderId="0" xfId="0" applyFont="1" applyFill="1" applyAlignment="1">
      <alignment horizontal="center" vertical="center" wrapText="1" readingOrder="1"/>
    </xf>
    <xf numFmtId="0" fontId="119" fillId="4" borderId="16" xfId="0" applyFont="1" applyFill="1" applyBorder="1" applyAlignment="1">
      <alignment horizontal="center" vertical="center" wrapText="1" readingOrder="1"/>
    </xf>
    <xf numFmtId="0" fontId="119" fillId="3" borderId="0" xfId="0" applyFont="1" applyFill="1" applyAlignment="1">
      <alignment horizontal="center" vertical="center" wrapText="1" readingOrder="1"/>
    </xf>
    <xf numFmtId="0" fontId="119" fillId="4" borderId="48" xfId="0" applyFont="1" applyFill="1" applyBorder="1" applyAlignment="1">
      <alignment horizontal="center" vertical="center" wrapText="1" readingOrder="1"/>
    </xf>
    <xf numFmtId="0" fontId="160" fillId="4" borderId="74" xfId="0" applyFont="1" applyFill="1" applyBorder="1" applyAlignment="1">
      <alignment horizontal="center" vertical="center" wrapText="1" readingOrder="1"/>
    </xf>
    <xf numFmtId="180" fontId="119" fillId="52" borderId="74" xfId="0" applyNumberFormat="1" applyFont="1" applyFill="1" applyBorder="1" applyAlignment="1">
      <alignment horizontal="center" vertical="center" readingOrder="1"/>
    </xf>
    <xf numFmtId="180" fontId="119" fillId="52" borderId="44" xfId="0" applyNumberFormat="1" applyFont="1" applyFill="1" applyBorder="1" applyAlignment="1">
      <alignment horizontal="center" vertical="center" readingOrder="1"/>
    </xf>
    <xf numFmtId="178" fontId="119" fillId="52" borderId="45" xfId="0" applyNumberFormat="1" applyFont="1" applyFill="1" applyBorder="1" applyAlignment="1">
      <alignment horizontal="center" vertical="center" readingOrder="1"/>
    </xf>
    <xf numFmtId="178" fontId="119" fillId="52" borderId="57" xfId="0" applyNumberFormat="1" applyFont="1" applyFill="1" applyBorder="1" applyAlignment="1">
      <alignment horizontal="center" vertical="center" readingOrder="1"/>
    </xf>
    <xf numFmtId="0" fontId="119" fillId="4" borderId="13" xfId="0" applyFont="1" applyFill="1" applyBorder="1" applyAlignment="1">
      <alignment horizontal="center" vertical="center" wrapText="1" readingOrder="1"/>
    </xf>
    <xf numFmtId="0" fontId="160" fillId="4" borderId="18" xfId="0" applyFont="1" applyFill="1" applyBorder="1" applyAlignment="1">
      <alignment horizontal="center" vertical="center" wrapText="1" readingOrder="1"/>
    </xf>
    <xf numFmtId="0" fontId="160" fillId="51" borderId="88" xfId="0" applyFont="1" applyFill="1" applyBorder="1" applyAlignment="1">
      <alignment horizontal="center" vertical="center" readingOrder="1"/>
    </xf>
    <xf numFmtId="0" fontId="160" fillId="51" borderId="90" xfId="0" applyFont="1" applyFill="1" applyBorder="1" applyAlignment="1">
      <alignment horizontal="center" vertical="center" readingOrder="1"/>
    </xf>
    <xf numFmtId="0" fontId="160" fillId="51" borderId="57" xfId="0" applyFont="1" applyFill="1" applyBorder="1" applyAlignment="1">
      <alignment horizontal="center" vertical="center" readingOrder="1"/>
    </xf>
    <xf numFmtId="180" fontId="119" fillId="52" borderId="5" xfId="0" applyNumberFormat="1" applyFont="1" applyFill="1" applyBorder="1" applyAlignment="1">
      <alignment horizontal="center" vertical="center" readingOrder="1"/>
    </xf>
    <xf numFmtId="0" fontId="119" fillId="52" borderId="4" xfId="0" applyFont="1" applyFill="1" applyBorder="1" applyAlignment="1">
      <alignment horizontal="center" vertical="center" wrapText="1" readingOrder="1"/>
    </xf>
    <xf numFmtId="0" fontId="119" fillId="52" borderId="9" xfId="0" applyFont="1" applyFill="1" applyBorder="1" applyAlignment="1">
      <alignment horizontal="center" vertical="center" wrapText="1" readingOrder="1"/>
    </xf>
    <xf numFmtId="0" fontId="119" fillId="52" borderId="10" xfId="0" applyFont="1" applyFill="1" applyBorder="1" applyAlignment="1">
      <alignment horizontal="center" vertical="center" wrapText="1" readingOrder="1"/>
    </xf>
    <xf numFmtId="0" fontId="119" fillId="52" borderId="8" xfId="0" applyFont="1" applyFill="1" applyBorder="1" applyAlignment="1">
      <alignment horizontal="center" vertical="center" wrapText="1" readingOrder="1"/>
    </xf>
    <xf numFmtId="0" fontId="119" fillId="52" borderId="56" xfId="0" applyFont="1" applyFill="1" applyBorder="1" applyAlignment="1">
      <alignment horizontal="center" vertical="center" wrapText="1" readingOrder="1"/>
    </xf>
    <xf numFmtId="0" fontId="119" fillId="52" borderId="50" xfId="0" applyFont="1" applyFill="1" applyBorder="1" applyAlignment="1">
      <alignment horizontal="center" vertical="center" wrapText="1" readingOrder="1"/>
    </xf>
    <xf numFmtId="180" fontId="119" fillId="52" borderId="3" xfId="0" applyNumberFormat="1" applyFont="1" applyFill="1" applyBorder="1" applyAlignment="1">
      <alignment horizontal="center" vertical="center" readingOrder="1"/>
    </xf>
    <xf numFmtId="0" fontId="119" fillId="50" borderId="4" xfId="0" applyFont="1" applyFill="1" applyBorder="1" applyAlignment="1">
      <alignment horizontal="center" vertical="center" wrapText="1" readingOrder="1"/>
    </xf>
    <xf numFmtId="0" fontId="119" fillId="50" borderId="9" xfId="0" applyFont="1" applyFill="1" applyBorder="1" applyAlignment="1">
      <alignment horizontal="center" vertical="center" wrapText="1" readingOrder="1"/>
    </xf>
    <xf numFmtId="0" fontId="119" fillId="50" borderId="10" xfId="0" applyFont="1" applyFill="1" applyBorder="1" applyAlignment="1">
      <alignment horizontal="center" vertical="center" wrapText="1" readingOrder="1"/>
    </xf>
    <xf numFmtId="0" fontId="119" fillId="50" borderId="3" xfId="0" applyFont="1" applyFill="1" applyBorder="1" applyAlignment="1">
      <alignment horizontal="center" vertical="center" wrapText="1" readingOrder="1"/>
    </xf>
    <xf numFmtId="0" fontId="160" fillId="51" borderId="19" xfId="0" applyFont="1" applyFill="1" applyBorder="1" applyAlignment="1">
      <alignment horizontal="center" vertical="center" wrapText="1" readingOrder="1"/>
    </xf>
    <xf numFmtId="0" fontId="119" fillId="50" borderId="62" xfId="0" applyFont="1" applyFill="1" applyBorder="1" applyAlignment="1">
      <alignment horizontal="center" vertical="center" wrapText="1" readingOrder="1"/>
    </xf>
    <xf numFmtId="0" fontId="119" fillId="50" borderId="0" xfId="0" applyFont="1" applyFill="1" applyAlignment="1">
      <alignment horizontal="center" vertical="center" wrapText="1" readingOrder="1"/>
    </xf>
    <xf numFmtId="0" fontId="119" fillId="50" borderId="12" xfId="0" applyFont="1" applyFill="1" applyBorder="1" applyAlignment="1">
      <alignment horizontal="center" vertical="center" wrapText="1" readingOrder="1"/>
    </xf>
    <xf numFmtId="0" fontId="119" fillId="50" borderId="8" xfId="0" applyFont="1" applyFill="1" applyBorder="1" applyAlignment="1">
      <alignment horizontal="center" vertical="center" wrapText="1" readingOrder="1"/>
    </xf>
    <xf numFmtId="0" fontId="119" fillId="50" borderId="56" xfId="0" applyFont="1" applyFill="1" applyBorder="1" applyAlignment="1">
      <alignment horizontal="center" vertical="center" wrapText="1" readingOrder="1"/>
    </xf>
    <xf numFmtId="0" fontId="119" fillId="50" borderId="50" xfId="0" applyFont="1" applyFill="1" applyBorder="1" applyAlignment="1">
      <alignment horizontal="center" vertical="center" wrapText="1" readingOrder="1"/>
    </xf>
    <xf numFmtId="0" fontId="119" fillId="50" borderId="11" xfId="0" applyFont="1" applyFill="1" applyBorder="1" applyAlignment="1">
      <alignment horizontal="center" vertical="center" wrapText="1" readingOrder="1"/>
    </xf>
    <xf numFmtId="0" fontId="119" fillId="50" borderId="2" xfId="0" applyFont="1" applyFill="1" applyBorder="1" applyAlignment="1">
      <alignment horizontal="center" vertical="center" wrapText="1" readingOrder="1"/>
    </xf>
    <xf numFmtId="0" fontId="119" fillId="50" borderId="51" xfId="0" applyFont="1" applyFill="1" applyBorder="1" applyAlignment="1">
      <alignment horizontal="center" vertical="center" wrapText="1" readingOrder="1"/>
    </xf>
    <xf numFmtId="0" fontId="119" fillId="4" borderId="18" xfId="0" applyFont="1" applyFill="1" applyBorder="1" applyAlignment="1">
      <alignment horizontal="center" vertical="center" wrapText="1" readingOrder="1"/>
    </xf>
    <xf numFmtId="0" fontId="177" fillId="0" borderId="21" xfId="0" applyFont="1" applyBorder="1" applyAlignment="1">
      <alignment horizontal="left" vertical="top" readingOrder="1"/>
    </xf>
    <xf numFmtId="0" fontId="177" fillId="0" borderId="20" xfId="0" applyFont="1" applyBorder="1" applyAlignment="1">
      <alignment horizontal="left" vertical="top" readingOrder="1"/>
    </xf>
    <xf numFmtId="180" fontId="119" fillId="0" borderId="4" xfId="0" applyNumberFormat="1" applyFont="1" applyBorder="1" applyAlignment="1">
      <alignment horizontal="center" vertical="center" readingOrder="1"/>
    </xf>
    <xf numFmtId="180" fontId="119" fillId="0" borderId="10" xfId="0" applyNumberFormat="1" applyFont="1" applyBorder="1" applyAlignment="1">
      <alignment horizontal="center" vertical="center" readingOrder="1"/>
    </xf>
    <xf numFmtId="180" fontId="119" fillId="52" borderId="88" xfId="0" applyNumberFormat="1" applyFont="1" applyFill="1" applyBorder="1" applyAlignment="1">
      <alignment horizontal="center" vertical="center" readingOrder="1"/>
    </xf>
    <xf numFmtId="180" fontId="119" fillId="52" borderId="57" xfId="0" applyNumberFormat="1" applyFont="1" applyFill="1" applyBorder="1" applyAlignment="1">
      <alignment horizontal="center" vertical="center" readingOrder="1"/>
    </xf>
    <xf numFmtId="180" fontId="119" fillId="50" borderId="4" xfId="0" applyNumberFormat="1" applyFont="1" applyFill="1" applyBorder="1" applyAlignment="1">
      <alignment horizontal="center" vertical="center" readingOrder="1"/>
    </xf>
    <xf numFmtId="180" fontId="119" fillId="50" borderId="10" xfId="0" applyNumberFormat="1" applyFont="1" applyFill="1" applyBorder="1" applyAlignment="1">
      <alignment horizontal="center" vertical="center" readingOrder="1"/>
    </xf>
    <xf numFmtId="0" fontId="160" fillId="51" borderId="18" xfId="0" applyFont="1" applyFill="1" applyBorder="1" applyAlignment="1">
      <alignment horizontal="center" vertical="center" readingOrder="1"/>
    </xf>
    <xf numFmtId="0" fontId="160" fillId="51" borderId="19" xfId="0" applyFont="1" applyFill="1" applyBorder="1" applyAlignment="1">
      <alignment horizontal="center" vertical="center" readingOrder="1"/>
    </xf>
    <xf numFmtId="0" fontId="160" fillId="51" borderId="76" xfId="0" applyFont="1" applyFill="1" applyBorder="1" applyAlignment="1">
      <alignment horizontal="center" vertical="center" readingOrder="1"/>
    </xf>
    <xf numFmtId="0" fontId="160" fillId="4" borderId="4" xfId="0" applyFont="1" applyFill="1" applyBorder="1" applyAlignment="1">
      <alignment horizontal="center" vertical="center" readingOrder="1"/>
    </xf>
    <xf numFmtId="0" fontId="160" fillId="4" borderId="9" xfId="0" applyFont="1" applyFill="1" applyBorder="1" applyAlignment="1">
      <alignment horizontal="center" vertical="center" readingOrder="1"/>
    </xf>
    <xf numFmtId="0" fontId="160" fillId="4" borderId="10" xfId="0" applyFont="1" applyFill="1" applyBorder="1" applyAlignment="1">
      <alignment horizontal="center" vertical="center" readingOrder="1"/>
    </xf>
    <xf numFmtId="0" fontId="160" fillId="51" borderId="13" xfId="0" applyFont="1" applyFill="1" applyBorder="1" applyAlignment="1">
      <alignment horizontal="center" vertical="center" readingOrder="1"/>
    </xf>
    <xf numFmtId="0" fontId="160" fillId="51" borderId="14" xfId="0" applyFont="1" applyFill="1" applyBorder="1" applyAlignment="1">
      <alignment horizontal="center" vertical="center" readingOrder="1"/>
    </xf>
    <xf numFmtId="0" fontId="160" fillId="51" borderId="86" xfId="0" applyFont="1" applyFill="1" applyBorder="1" applyAlignment="1">
      <alignment horizontal="center" vertical="center" readingOrder="1"/>
    </xf>
    <xf numFmtId="0" fontId="160" fillId="51" borderId="23" xfId="0" applyFont="1" applyFill="1" applyBorder="1" applyAlignment="1">
      <alignment horizontal="center" vertical="center" readingOrder="1"/>
    </xf>
    <xf numFmtId="0" fontId="102" fillId="0" borderId="74" xfId="0" applyFont="1" applyBorder="1" applyAlignment="1">
      <alignment horizontal="center" vertical="center" wrapText="1"/>
    </xf>
    <xf numFmtId="0" fontId="102" fillId="0" borderId="50" xfId="0" applyFont="1" applyBorder="1" applyAlignment="1">
      <alignment horizontal="center" vertical="center" wrapText="1"/>
    </xf>
    <xf numFmtId="178" fontId="119" fillId="52" borderId="8" xfId="0" applyNumberFormat="1" applyFont="1" applyFill="1" applyBorder="1" applyAlignment="1">
      <alignment horizontal="center" vertical="center" readingOrder="1"/>
    </xf>
    <xf numFmtId="178" fontId="119" fillId="52" borderId="50" xfId="0" applyNumberFormat="1" applyFont="1" applyFill="1" applyBorder="1" applyAlignment="1">
      <alignment horizontal="center" vertical="center" readingOrder="1"/>
    </xf>
    <xf numFmtId="0" fontId="103" fillId="0" borderId="16" xfId="4" applyFont="1" applyBorder="1" applyAlignment="1">
      <alignment horizontal="center" vertical="center"/>
    </xf>
    <xf numFmtId="0" fontId="103" fillId="0" borderId="0" xfId="4" applyFont="1" applyAlignment="1">
      <alignment horizontal="center" vertical="center"/>
    </xf>
    <xf numFmtId="0" fontId="0" fillId="0" borderId="0" xfId="0" applyAlignment="1">
      <alignment horizontal="center"/>
    </xf>
    <xf numFmtId="0" fontId="102" fillId="0" borderId="48" xfId="5" applyFont="1" applyBorder="1" applyAlignment="1">
      <alignment horizontal="left"/>
    </xf>
    <xf numFmtId="0" fontId="102" fillId="0" borderId="2" xfId="5" applyFont="1" applyBorder="1" applyAlignment="1">
      <alignment horizontal="left"/>
    </xf>
    <xf numFmtId="0" fontId="160" fillId="51" borderId="3" xfId="4" applyFont="1" applyFill="1" applyBorder="1" applyAlignment="1">
      <alignment horizontal="center" vertical="center" wrapText="1" readingOrder="1"/>
    </xf>
    <xf numFmtId="9" fontId="112" fillId="0" borderId="3" xfId="2" applyFont="1" applyBorder="1" applyAlignment="1">
      <alignment horizontal="center" vertical="center" wrapText="1" readingOrder="1"/>
    </xf>
    <xf numFmtId="9" fontId="123" fillId="52" borderId="3" xfId="6" applyFont="1" applyFill="1" applyBorder="1" applyAlignment="1">
      <alignment horizontal="center" vertical="center" wrapText="1" readingOrder="1"/>
    </xf>
    <xf numFmtId="9" fontId="104" fillId="0" borderId="3" xfId="7" applyFont="1" applyBorder="1" applyAlignment="1">
      <alignment horizontal="center" vertical="center" wrapText="1"/>
    </xf>
    <xf numFmtId="9" fontId="104" fillId="0" borderId="4" xfId="7" applyFont="1" applyBorder="1" applyAlignment="1">
      <alignment horizontal="center" vertical="center" wrapText="1"/>
    </xf>
    <xf numFmtId="9" fontId="104" fillId="0" borderId="9" xfId="7" applyFont="1" applyBorder="1" applyAlignment="1">
      <alignment horizontal="center" vertical="center" wrapText="1"/>
    </xf>
    <xf numFmtId="9" fontId="104" fillId="0" borderId="10" xfId="7" applyFont="1" applyBorder="1" applyAlignment="1">
      <alignment horizontal="center" vertical="center" wrapText="1"/>
    </xf>
    <xf numFmtId="3" fontId="110" fillId="50" borderId="4" xfId="4" applyNumberFormat="1" applyFont="1" applyFill="1" applyBorder="1" applyAlignment="1">
      <alignment horizontal="center" vertical="center" wrapText="1" readingOrder="1"/>
    </xf>
    <xf numFmtId="3" fontId="110" fillId="50" borderId="9" xfId="4" applyNumberFormat="1" applyFont="1" applyFill="1" applyBorder="1" applyAlignment="1">
      <alignment horizontal="center" vertical="center" wrapText="1" readingOrder="1"/>
    </xf>
    <xf numFmtId="3" fontId="110" fillId="50" borderId="10" xfId="4" applyNumberFormat="1" applyFont="1" applyFill="1" applyBorder="1" applyAlignment="1">
      <alignment horizontal="center" vertical="center" wrapText="1" readingOrder="1"/>
    </xf>
    <xf numFmtId="0" fontId="96" fillId="0" borderId="0" xfId="0" applyFont="1" applyAlignment="1">
      <alignment horizontal="left" vertical="top" wrapText="1" readingOrder="1"/>
    </xf>
    <xf numFmtId="3" fontId="160" fillId="51" borderId="4" xfId="4" applyNumberFormat="1" applyFont="1" applyFill="1" applyBorder="1" applyAlignment="1">
      <alignment horizontal="center" vertical="center" wrapText="1" readingOrder="1"/>
    </xf>
    <xf numFmtId="3" fontId="160" fillId="51" borderId="10" xfId="4" applyNumberFormat="1" applyFont="1" applyFill="1" applyBorder="1" applyAlignment="1">
      <alignment horizontal="center" vertical="center" wrapText="1" readingOrder="1"/>
    </xf>
    <xf numFmtId="3" fontId="110" fillId="50" borderId="3" xfId="4" applyNumberFormat="1" applyFont="1" applyFill="1" applyBorder="1" applyAlignment="1">
      <alignment horizontal="center" vertical="center" wrapText="1" readingOrder="1"/>
    </xf>
    <xf numFmtId="3" fontId="110" fillId="50" borderId="11" xfId="4" applyNumberFormat="1" applyFont="1" applyFill="1" applyBorder="1" applyAlignment="1">
      <alignment horizontal="center" vertical="center" wrapText="1" readingOrder="1"/>
    </xf>
    <xf numFmtId="3" fontId="110" fillId="50" borderId="2" xfId="4" applyNumberFormat="1" applyFont="1" applyFill="1" applyBorder="1" applyAlignment="1">
      <alignment horizontal="center" vertical="center" wrapText="1" readingOrder="1"/>
    </xf>
    <xf numFmtId="0" fontId="160" fillId="51" borderId="4" xfId="4" applyFont="1" applyFill="1" applyBorder="1" applyAlignment="1">
      <alignment horizontal="center" vertical="center" wrapText="1" readingOrder="1"/>
    </xf>
    <xf numFmtId="0" fontId="160" fillId="51" borderId="10" xfId="4" applyFont="1" applyFill="1" applyBorder="1" applyAlignment="1">
      <alignment horizontal="center" vertical="center" wrapText="1" readingOrder="1"/>
    </xf>
    <xf numFmtId="9" fontId="112" fillId="4" borderId="50" xfId="7" applyFont="1" applyFill="1" applyBorder="1" applyAlignment="1">
      <alignment horizontal="center" vertical="center" wrapText="1"/>
    </xf>
    <xf numFmtId="9" fontId="112" fillId="4" borderId="5" xfId="7" applyFont="1" applyFill="1" applyBorder="1" applyAlignment="1">
      <alignment horizontal="center" vertical="center" wrapText="1"/>
    </xf>
    <xf numFmtId="9" fontId="112" fillId="0" borderId="3" xfId="7" applyFont="1" applyFill="1" applyBorder="1" applyAlignment="1">
      <alignment horizontal="center" vertical="center" wrapText="1" readingOrder="1"/>
    </xf>
    <xf numFmtId="0" fontId="68" fillId="3" borderId="0" xfId="0" applyFont="1" applyFill="1" applyAlignment="1">
      <alignment horizontal="center" vertical="center" wrapText="1" readingOrder="1"/>
    </xf>
    <xf numFmtId="0" fontId="77" fillId="0" borderId="56" xfId="4" applyFont="1" applyBorder="1" applyAlignment="1">
      <alignment horizontal="left" vertical="center"/>
    </xf>
    <xf numFmtId="0" fontId="77" fillId="0" borderId="50" xfId="4" applyFont="1" applyBorder="1" applyAlignment="1">
      <alignment horizontal="left" vertical="center"/>
    </xf>
    <xf numFmtId="0" fontId="77" fillId="0" borderId="0" xfId="4" applyFont="1" applyAlignment="1">
      <alignment horizontal="left" vertical="center"/>
    </xf>
    <xf numFmtId="0" fontId="77" fillId="0" borderId="12" xfId="4" applyFont="1" applyBorder="1" applyAlignment="1">
      <alignment horizontal="left" vertical="center"/>
    </xf>
    <xf numFmtId="0" fontId="77" fillId="0" borderId="2" xfId="4" applyFont="1" applyBorder="1" applyAlignment="1">
      <alignment horizontal="left" vertical="center"/>
    </xf>
    <xf numFmtId="0" fontId="77" fillId="0" borderId="51" xfId="4" applyFont="1" applyBorder="1" applyAlignment="1">
      <alignment horizontal="left" vertical="center"/>
    </xf>
    <xf numFmtId="0" fontId="46" fillId="0" borderId="32" xfId="4" applyFont="1" applyBorder="1" applyAlignment="1">
      <alignment horizontal="left" wrapText="1"/>
    </xf>
    <xf numFmtId="0" fontId="46" fillId="0" borderId="10" xfId="4" applyFont="1" applyBorder="1" applyAlignment="1">
      <alignment horizontal="left" wrapText="1"/>
    </xf>
    <xf numFmtId="0" fontId="46" fillId="0" borderId="3" xfId="4" applyFont="1" applyBorder="1" applyAlignment="1">
      <alignment horizontal="left" wrapText="1"/>
    </xf>
    <xf numFmtId="0" fontId="46" fillId="0" borderId="33" xfId="4" applyFont="1" applyBorder="1" applyAlignment="1">
      <alignment horizontal="left" wrapText="1"/>
    </xf>
    <xf numFmtId="0" fontId="46" fillId="0" borderId="39" xfId="4" applyFont="1" applyBorder="1" applyAlignment="1">
      <alignment horizontal="left" wrapText="1"/>
    </xf>
    <xf numFmtId="0" fontId="46" fillId="0" borderId="57" xfId="4" applyFont="1" applyBorder="1" applyAlignment="1">
      <alignment horizontal="left" wrapText="1"/>
    </xf>
    <xf numFmtId="0" fontId="46" fillId="0" borderId="40" xfId="4" applyFont="1" applyBorder="1" applyAlignment="1">
      <alignment horizontal="left" wrapText="1"/>
    </xf>
    <xf numFmtId="0" fontId="46" fillId="0" borderId="41" xfId="4" applyFont="1" applyBorder="1" applyAlignment="1">
      <alignment horizontal="left" wrapText="1"/>
    </xf>
    <xf numFmtId="0" fontId="77" fillId="0" borderId="3" xfId="4" applyFont="1" applyBorder="1" applyAlignment="1">
      <alignment horizontal="left" vertical="center"/>
    </xf>
    <xf numFmtId="0" fontId="77" fillId="0" borderId="39" xfId="4" applyFont="1" applyBorder="1" applyAlignment="1">
      <alignment horizontal="center"/>
    </xf>
    <xf numFmtId="0" fontId="77" fillId="0" borderId="57" xfId="4" applyFont="1" applyBorder="1" applyAlignment="1">
      <alignment horizontal="center"/>
    </xf>
    <xf numFmtId="0" fontId="77" fillId="0" borderId="40" xfId="4" applyFont="1" applyBorder="1" applyAlignment="1">
      <alignment horizontal="center"/>
    </xf>
    <xf numFmtId="0" fontId="77" fillId="0" borderId="43" xfId="4" applyFont="1" applyBorder="1" applyAlignment="1">
      <alignment horizontal="center"/>
    </xf>
    <xf numFmtId="0" fontId="77" fillId="0" borderId="30" xfId="4" applyFont="1" applyBorder="1" applyAlignment="1">
      <alignment horizontal="left" vertical="center" wrapText="1"/>
    </xf>
    <xf numFmtId="0" fontId="77" fillId="0" borderId="51" xfId="4" applyFont="1" applyBorder="1" applyAlignment="1">
      <alignment horizontal="left" vertical="center" wrapText="1"/>
    </xf>
    <xf numFmtId="0" fontId="77" fillId="0" borderId="7" xfId="4" applyFont="1" applyBorder="1" applyAlignment="1">
      <alignment horizontal="left" vertical="center" wrapText="1"/>
    </xf>
    <xf numFmtId="0" fontId="77" fillId="0" borderId="32" xfId="4" applyFont="1" applyBorder="1" applyAlignment="1">
      <alignment horizontal="left" vertical="center" wrapText="1"/>
    </xf>
    <xf numFmtId="0" fontId="77" fillId="0" borderId="10" xfId="4" applyFont="1" applyBorder="1" applyAlignment="1">
      <alignment horizontal="left" vertical="center" wrapText="1"/>
    </xf>
    <xf numFmtId="0" fontId="77" fillId="0" borderId="3" xfId="4" applyFont="1" applyBorder="1" applyAlignment="1">
      <alignment horizontal="left" vertical="center" wrapText="1"/>
    </xf>
    <xf numFmtId="0" fontId="77" fillId="0" borderId="32" xfId="4" applyFont="1" applyBorder="1" applyAlignment="1">
      <alignment horizontal="left" vertical="center"/>
    </xf>
    <xf numFmtId="0" fontId="77" fillId="0" borderId="10" xfId="4" applyFont="1" applyBorder="1" applyAlignment="1">
      <alignment horizontal="left" vertical="center"/>
    </xf>
    <xf numFmtId="0" fontId="58" fillId="0" borderId="0" xfId="4" applyFont="1" applyAlignment="1" applyProtection="1">
      <alignment horizontal="left" vertical="center" wrapText="1" readingOrder="1"/>
      <protection locked="0"/>
    </xf>
    <xf numFmtId="0" fontId="44" fillId="0" borderId="24" xfId="4" applyFont="1" applyBorder="1" applyAlignment="1">
      <alignment horizontal="center" vertical="center" wrapText="1"/>
    </xf>
    <xf numFmtId="0" fontId="44" fillId="0" borderId="28" xfId="4" applyFont="1" applyBorder="1" applyAlignment="1">
      <alignment horizontal="center" vertical="center" wrapText="1"/>
    </xf>
    <xf numFmtId="0" fontId="44" fillId="0" borderId="25" xfId="4" applyFont="1" applyBorder="1" applyAlignment="1">
      <alignment horizontal="center" vertical="center" wrapText="1"/>
    </xf>
    <xf numFmtId="0" fontId="44" fillId="0" borderId="24" xfId="4" applyFont="1" applyBorder="1" applyAlignment="1">
      <alignment horizontal="center" vertical="center"/>
    </xf>
    <xf numFmtId="0" fontId="44" fillId="0" borderId="28" xfId="4" applyFont="1" applyBorder="1" applyAlignment="1">
      <alignment horizontal="center" vertical="center"/>
    </xf>
    <xf numFmtId="0" fontId="44" fillId="0" borderId="25" xfId="4" applyFont="1" applyBorder="1" applyAlignment="1">
      <alignment horizontal="center" vertical="center"/>
    </xf>
    <xf numFmtId="0" fontId="44" fillId="0" borderId="26" xfId="4" applyFont="1" applyBorder="1" applyAlignment="1">
      <alignment horizontal="center" vertical="center"/>
    </xf>
    <xf numFmtId="0" fontId="46" fillId="0" borderId="30" xfId="4" applyFont="1" applyBorder="1" applyAlignment="1">
      <alignment horizontal="left" wrapText="1"/>
    </xf>
    <xf numFmtId="0" fontId="46" fillId="0" borderId="51" xfId="4" applyFont="1" applyBorder="1" applyAlignment="1">
      <alignment horizontal="left" wrapText="1"/>
    </xf>
    <xf numFmtId="0" fontId="46" fillId="0" borderId="7" xfId="4" applyFont="1" applyBorder="1" applyAlignment="1">
      <alignment horizontal="left" wrapText="1"/>
    </xf>
    <xf numFmtId="0" fontId="46" fillId="0" borderId="31" xfId="4" applyFont="1" applyBorder="1" applyAlignment="1">
      <alignment horizontal="left" wrapText="1"/>
    </xf>
    <xf numFmtId="43" fontId="46" fillId="0" borderId="32" xfId="4" applyNumberFormat="1" applyFont="1" applyBorder="1" applyAlignment="1">
      <alignment horizontal="left" wrapText="1"/>
    </xf>
    <xf numFmtId="43" fontId="46" fillId="0" borderId="10" xfId="4" applyNumberFormat="1" applyFont="1" applyBorder="1" applyAlignment="1">
      <alignment horizontal="left" wrapText="1"/>
    </xf>
    <xf numFmtId="43" fontId="46" fillId="0" borderId="3" xfId="4" applyNumberFormat="1" applyFont="1" applyBorder="1" applyAlignment="1">
      <alignment horizontal="left" wrapText="1"/>
    </xf>
    <xf numFmtId="43" fontId="46" fillId="0" borderId="33" xfId="4" applyNumberFormat="1" applyFont="1" applyBorder="1" applyAlignment="1">
      <alignment horizontal="left" wrapText="1"/>
    </xf>
    <xf numFmtId="4" fontId="58" fillId="0" borderId="0" xfId="4" applyNumberFormat="1" applyFont="1" applyAlignment="1" applyProtection="1">
      <alignment horizontal="left" vertical="center" wrapText="1" readingOrder="1"/>
      <protection locked="0"/>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16" xfId="4" applyBorder="1" applyAlignment="1">
      <alignment horizontal="center"/>
    </xf>
    <xf numFmtId="0" fontId="48" fillId="0" borderId="0" xfId="4" applyAlignment="1">
      <alignment horizontal="center"/>
    </xf>
    <xf numFmtId="0" fontId="48"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7" applyFont="1" applyBorder="1" applyAlignment="1">
      <alignment horizontal="center" vertical="center" wrapText="1"/>
    </xf>
    <xf numFmtId="0" fontId="54" fillId="0" borderId="0" xfId="27" applyFont="1" applyAlignment="1">
      <alignment horizontal="center" vertical="center" wrapText="1"/>
    </xf>
    <xf numFmtId="0" fontId="54" fillId="0" borderId="17" xfId="27"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7" applyFont="1" applyBorder="1" applyAlignment="1">
      <alignment horizontal="left" vertical="center" wrapText="1"/>
    </xf>
    <xf numFmtId="0" fontId="54" fillId="0" borderId="22" xfId="547" applyFont="1" applyBorder="1" applyAlignment="1">
      <alignment horizontal="left" vertical="center" wrapText="1"/>
    </xf>
    <xf numFmtId="0" fontId="54" fillId="0" borderId="23" xfId="547" applyFont="1" applyBorder="1" applyAlignment="1">
      <alignment horizontal="left" vertical="center" wrapText="1"/>
    </xf>
    <xf numFmtId="0" fontId="72" fillId="0" borderId="21" xfId="4" applyFont="1" applyBorder="1" applyAlignment="1">
      <alignment horizontal="center" vertical="center"/>
    </xf>
    <xf numFmtId="0" fontId="72" fillId="0" borderId="22" xfId="4" applyFont="1" applyBorder="1" applyAlignment="1">
      <alignment horizontal="center" vertical="center"/>
    </xf>
    <xf numFmtId="0" fontId="72" fillId="0" borderId="23" xfId="4" applyFont="1" applyBorder="1" applyAlignment="1">
      <alignment horizontal="center" vertical="center"/>
    </xf>
    <xf numFmtId="0" fontId="61" fillId="6" borderId="21" xfId="4" applyFont="1" applyFill="1" applyBorder="1" applyAlignment="1" applyProtection="1">
      <alignment horizontal="center" vertical="center" wrapText="1" readingOrder="1"/>
      <protection locked="0"/>
    </xf>
    <xf numFmtId="0" fontId="61" fillId="6" borderId="28" xfId="4" applyFont="1" applyFill="1" applyBorder="1" applyAlignment="1" applyProtection="1">
      <alignment horizontal="center" vertical="center" wrapText="1" readingOrder="1"/>
      <protection locked="0"/>
    </xf>
    <xf numFmtId="0" fontId="60" fillId="0" borderId="74"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8" xfId="4" applyFont="1" applyBorder="1" applyAlignment="1" applyProtection="1">
      <alignment horizontal="center" vertical="center" wrapText="1" readingOrder="1"/>
      <protection locked="0"/>
    </xf>
    <xf numFmtId="0" fontId="167" fillId="47" borderId="21" xfId="0" applyFont="1" applyFill="1" applyBorder="1" applyAlignment="1">
      <alignment horizontal="center" vertical="center" wrapText="1" readingOrder="1"/>
    </xf>
    <xf numFmtId="0" fontId="167" fillId="47" borderId="22" xfId="0" applyFont="1" applyFill="1" applyBorder="1" applyAlignment="1">
      <alignment horizontal="center" vertical="center" wrapText="1" readingOrder="1"/>
    </xf>
    <xf numFmtId="0" fontId="131" fillId="0" borderId="0" xfId="0" applyFont="1" applyAlignment="1">
      <alignment horizontal="center" vertical="center"/>
    </xf>
    <xf numFmtId="0" fontId="97" fillId="0" borderId="62" xfId="0" applyFont="1" applyBorder="1" applyAlignment="1">
      <alignment horizontal="justify" vertical="justify" wrapText="1"/>
    </xf>
    <xf numFmtId="0" fontId="97" fillId="0" borderId="0" xfId="0" applyFont="1" applyAlignment="1">
      <alignment horizontal="justify" vertical="justify" wrapText="1"/>
    </xf>
    <xf numFmtId="0" fontId="97" fillId="0" borderId="12" xfId="0" applyFont="1" applyBorder="1" applyAlignment="1">
      <alignment horizontal="justify" vertical="justify" wrapText="1"/>
    </xf>
    <xf numFmtId="0" fontId="97" fillId="0" borderId="11" xfId="0" applyFont="1" applyBorder="1" applyAlignment="1">
      <alignment horizontal="justify" vertical="justify" wrapText="1"/>
    </xf>
    <xf numFmtId="0" fontId="97" fillId="0" borderId="2" xfId="0" applyFont="1" applyBorder="1" applyAlignment="1">
      <alignment horizontal="justify" vertical="justify" wrapText="1"/>
    </xf>
    <xf numFmtId="0" fontId="97" fillId="0" borderId="51" xfId="0" applyFont="1" applyBorder="1" applyAlignment="1">
      <alignment horizontal="justify" vertical="justify" wrapText="1"/>
    </xf>
    <xf numFmtId="0" fontId="174" fillId="51" borderId="8" xfId="0" applyFont="1" applyFill="1" applyBorder="1" applyAlignment="1">
      <alignment horizontal="center" vertical="center"/>
    </xf>
    <xf numFmtId="0" fontId="174" fillId="51" borderId="56" xfId="0" applyFont="1" applyFill="1" applyBorder="1" applyAlignment="1">
      <alignment horizontal="center" vertical="center"/>
    </xf>
    <xf numFmtId="0" fontId="174" fillId="51" borderId="50" xfId="0" applyFont="1" applyFill="1" applyBorder="1" applyAlignment="1">
      <alignment horizontal="center" vertical="center"/>
    </xf>
    <xf numFmtId="0" fontId="158" fillId="0" borderId="8" xfId="0" applyFont="1" applyBorder="1" applyAlignment="1">
      <alignment horizontal="center"/>
    </xf>
    <xf numFmtId="0" fontId="158" fillId="0" borderId="56" xfId="0" applyFont="1" applyBorder="1" applyAlignment="1">
      <alignment horizontal="center"/>
    </xf>
    <xf numFmtId="0" fontId="158" fillId="0" borderId="50" xfId="0" applyFont="1" applyBorder="1" applyAlignment="1">
      <alignment horizontal="center"/>
    </xf>
    <xf numFmtId="0" fontId="158" fillId="0" borderId="62" xfId="0" applyFont="1" applyBorder="1" applyAlignment="1">
      <alignment horizontal="center"/>
    </xf>
    <xf numFmtId="0" fontId="158" fillId="0" borderId="0" xfId="0" applyFont="1" applyAlignment="1">
      <alignment horizontal="center"/>
    </xf>
    <xf numFmtId="0" fontId="158" fillId="0" borderId="12" xfId="0" applyFont="1" applyBorder="1" applyAlignment="1">
      <alignment horizontal="center"/>
    </xf>
    <xf numFmtId="0" fontId="165" fillId="47" borderId="3" xfId="0" applyFont="1" applyFill="1" applyBorder="1" applyAlignment="1">
      <alignment horizontal="center" vertical="center" wrapText="1" readingOrder="1"/>
    </xf>
    <xf numFmtId="0" fontId="140" fillId="3" borderId="62" xfId="0" applyFont="1" applyFill="1" applyBorder="1" applyAlignment="1">
      <alignment horizontal="center"/>
    </xf>
    <xf numFmtId="0" fontId="140" fillId="3" borderId="0" xfId="0" applyFont="1" applyFill="1" applyAlignment="1">
      <alignment horizontal="center"/>
    </xf>
    <xf numFmtId="0" fontId="167" fillId="51" borderId="21" xfId="0" applyFont="1" applyFill="1" applyBorder="1" applyAlignment="1">
      <alignment horizontal="center" vertical="center" wrapText="1" readingOrder="1"/>
    </xf>
    <xf numFmtId="0" fontId="167" fillId="51"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xf numFmtId="14" fontId="147" fillId="42" borderId="21" xfId="0" applyNumberFormat="1" applyFont="1" applyFill="1" applyBorder="1" applyAlignment="1">
      <alignment horizontal="center" vertical="center" wrapText="1" readingOrder="1"/>
    </xf>
    <xf numFmtId="14" fontId="147" fillId="42" borderId="22" xfId="0" applyNumberFormat="1" applyFont="1" applyFill="1" applyBorder="1" applyAlignment="1">
      <alignment horizontal="center" vertical="center" wrapText="1" readingOrder="1"/>
    </xf>
    <xf numFmtId="14" fontId="147" fillId="42" borderId="23" xfId="0" applyNumberFormat="1" applyFont="1" applyFill="1" applyBorder="1" applyAlignment="1">
      <alignment horizontal="center" vertical="center" wrapText="1" readingOrder="1"/>
    </xf>
    <xf numFmtId="0" fontId="47" fillId="43" borderId="80" xfId="0" applyFont="1" applyFill="1" applyBorder="1" applyAlignment="1">
      <alignment horizontal="left" wrapText="1" readingOrder="1"/>
    </xf>
    <xf numFmtId="0" fontId="152" fillId="43" borderId="80" xfId="0" applyFont="1" applyFill="1" applyBorder="1" applyAlignment="1">
      <alignment horizontal="left" wrapText="1" readingOrder="1"/>
    </xf>
    <xf numFmtId="0" fontId="147" fillId="47" borderId="83" xfId="0" applyFont="1" applyFill="1" applyBorder="1" applyAlignment="1">
      <alignment horizontal="center" vertical="center" wrapText="1" readingOrder="1"/>
    </xf>
    <xf numFmtId="0" fontId="147" fillId="47" borderId="84" xfId="0" applyFont="1" applyFill="1" applyBorder="1" applyAlignment="1">
      <alignment horizontal="center" vertical="center" wrapText="1" readingOrder="1"/>
    </xf>
    <xf numFmtId="0" fontId="147" fillId="47" borderId="85" xfId="0" applyFont="1" applyFill="1" applyBorder="1" applyAlignment="1">
      <alignment horizontal="center" vertical="center" wrapText="1" readingOrder="1"/>
    </xf>
    <xf numFmtId="0" fontId="156" fillId="46" borderId="81" xfId="0" applyFont="1" applyFill="1" applyBorder="1" applyAlignment="1">
      <alignment horizontal="center" wrapText="1" readingOrder="1"/>
    </xf>
    <xf numFmtId="0" fontId="156" fillId="46" borderId="82" xfId="0" applyFont="1" applyFill="1" applyBorder="1" applyAlignment="1">
      <alignment horizontal="center" wrapText="1" readingOrder="1"/>
    </xf>
    <xf numFmtId="0" fontId="166" fillId="51" borderId="21" xfId="4" applyFont="1" applyFill="1" applyBorder="1" applyAlignment="1">
      <alignment horizontal="center" vertical="center"/>
    </xf>
    <xf numFmtId="0" fontId="166" fillId="51" borderId="22" xfId="4" applyFont="1" applyFill="1" applyBorder="1" applyAlignment="1">
      <alignment horizontal="center" vertical="center"/>
    </xf>
    <xf numFmtId="0" fontId="166" fillId="51" borderId="23" xfId="4" applyFont="1" applyFill="1" applyBorder="1" applyAlignment="1">
      <alignment horizontal="center" vertical="center"/>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180" fontId="188" fillId="0" borderId="3" xfId="0" applyNumberFormat="1" applyFont="1" applyBorder="1" applyAlignment="1">
      <alignment horizontal="right" vertical="center" readingOrder="1"/>
    </xf>
    <xf numFmtId="180" fontId="102" fillId="4" borderId="3" xfId="0" applyNumberFormat="1" applyFont="1" applyFill="1" applyBorder="1" applyAlignment="1">
      <alignment horizontal="center" vertical="center" readingOrder="1"/>
    </xf>
    <xf numFmtId="178" fontId="113" fillId="4" borderId="51" xfId="0" applyNumberFormat="1" applyFont="1" applyFill="1" applyBorder="1" applyAlignment="1">
      <alignment horizontal="right" vertical="center" readingOrder="1"/>
    </xf>
    <xf numFmtId="178" fontId="0" fillId="4" borderId="0" xfId="0" applyNumberFormat="1" applyFill="1"/>
    <xf numFmtId="9" fontId="102" fillId="4" borderId="3" xfId="2" applyFont="1" applyFill="1" applyBorder="1" applyAlignment="1">
      <alignment horizontal="right" vertical="center" readingOrder="1"/>
    </xf>
    <xf numFmtId="9" fontId="102" fillId="4" borderId="4" xfId="2" applyFont="1" applyFill="1" applyBorder="1" applyAlignment="1">
      <alignment horizontal="center" vertical="center" readingOrder="1"/>
    </xf>
    <xf numFmtId="178" fontId="114" fillId="4" borderId="7" xfId="0" applyNumberFormat="1" applyFont="1" applyFill="1" applyBorder="1" applyAlignment="1">
      <alignment horizontal="right" vertical="center" readingOrder="1"/>
    </xf>
    <xf numFmtId="9" fontId="114" fillId="4" borderId="7" xfId="2" applyFont="1" applyFill="1" applyBorder="1" applyAlignment="1">
      <alignment horizontal="center" vertical="center" readingOrder="1"/>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workbookViewId="0"/>
  </sheetViews>
  <sheetFormatPr baseColWidth="10" defaultRowHeight="15" x14ac:dyDescent="0.25"/>
  <cols>
    <col min="1" max="1" width="13.42578125" style="674" customWidth="1"/>
    <col min="2" max="2" width="27" style="674" customWidth="1"/>
    <col min="3" max="3" width="21.5703125" style="674" customWidth="1"/>
    <col min="4" max="11" width="5.42578125" style="674" customWidth="1"/>
    <col min="12" max="12" width="7" style="674" customWidth="1"/>
    <col min="13" max="13" width="9.5703125" style="674" customWidth="1"/>
    <col min="14" max="14" width="8" style="674" customWidth="1"/>
    <col min="15" max="15" width="9.5703125" style="674" customWidth="1"/>
    <col min="16" max="16" width="27.5703125" style="674" customWidth="1"/>
    <col min="17" max="19" width="18.85546875" style="674" customWidth="1"/>
    <col min="20" max="20" width="18.85546875" style="683" customWidth="1"/>
    <col min="21" max="23" width="18.85546875" style="674" customWidth="1"/>
    <col min="24" max="25" width="18.85546875" style="683" customWidth="1"/>
    <col min="26" max="27" width="18.85546875" style="674" customWidth="1"/>
    <col min="28" max="28" width="0" style="674" hidden="1" customWidth="1"/>
    <col min="29" max="29" width="6.42578125" style="674" customWidth="1"/>
    <col min="30" max="16384" width="11.42578125" style="674"/>
  </cols>
  <sheetData>
    <row r="1" spans="1:27" x14ac:dyDescent="0.25">
      <c r="A1" s="671" t="s">
        <v>0</v>
      </c>
      <c r="B1" s="671">
        <v>2025</v>
      </c>
      <c r="C1" s="672" t="s">
        <v>1</v>
      </c>
      <c r="D1" s="672" t="s">
        <v>1</v>
      </c>
      <c r="E1" s="672" t="s">
        <v>1</v>
      </c>
      <c r="F1" s="672" t="s">
        <v>1</v>
      </c>
      <c r="G1" s="672" t="s">
        <v>1</v>
      </c>
      <c r="H1" s="672" t="s">
        <v>1</v>
      </c>
      <c r="I1" s="672" t="s">
        <v>1</v>
      </c>
      <c r="J1" s="672" t="s">
        <v>1</v>
      </c>
      <c r="K1" s="672" t="s">
        <v>1</v>
      </c>
      <c r="L1" s="672" t="s">
        <v>1</v>
      </c>
      <c r="M1" s="672" t="s">
        <v>1</v>
      </c>
      <c r="N1" s="672" t="s">
        <v>1</v>
      </c>
      <c r="O1" s="672" t="s">
        <v>1</v>
      </c>
      <c r="P1" s="672" t="s">
        <v>1</v>
      </c>
      <c r="Q1" s="672" t="s">
        <v>1</v>
      </c>
      <c r="R1" s="672" t="s">
        <v>1</v>
      </c>
      <c r="S1" s="672" t="s">
        <v>1</v>
      </c>
      <c r="T1" s="673" t="s">
        <v>1</v>
      </c>
      <c r="U1" s="672" t="s">
        <v>1</v>
      </c>
      <c r="V1" s="672" t="s">
        <v>1</v>
      </c>
      <c r="W1" s="672" t="s">
        <v>1</v>
      </c>
      <c r="X1" s="673" t="s">
        <v>1</v>
      </c>
      <c r="Y1" s="673" t="s">
        <v>1</v>
      </c>
      <c r="Z1" s="672" t="s">
        <v>1</v>
      </c>
      <c r="AA1" s="672" t="s">
        <v>1</v>
      </c>
    </row>
    <row r="2" spans="1:27" x14ac:dyDescent="0.25">
      <c r="A2" s="671" t="s">
        <v>2</v>
      </c>
      <c r="B2" s="671" t="s">
        <v>3</v>
      </c>
      <c r="C2" s="672" t="s">
        <v>1</v>
      </c>
      <c r="D2" s="672" t="s">
        <v>1</v>
      </c>
      <c r="E2" s="672" t="s">
        <v>1</v>
      </c>
      <c r="F2" s="672" t="s">
        <v>1</v>
      </c>
      <c r="G2" s="672" t="s">
        <v>1</v>
      </c>
      <c r="H2" s="672" t="s">
        <v>1</v>
      </c>
      <c r="I2" s="672" t="s">
        <v>1</v>
      </c>
      <c r="J2" s="672" t="s">
        <v>1</v>
      </c>
      <c r="K2" s="672" t="s">
        <v>1</v>
      </c>
      <c r="L2" s="672" t="s">
        <v>1</v>
      </c>
      <c r="M2" s="672" t="s">
        <v>1</v>
      </c>
      <c r="N2" s="672" t="s">
        <v>1</v>
      </c>
      <c r="O2" s="672" t="s">
        <v>1</v>
      </c>
      <c r="P2" s="672" t="s">
        <v>1</v>
      </c>
      <c r="Q2" s="672" t="s">
        <v>1</v>
      </c>
      <c r="R2" s="672" t="s">
        <v>1</v>
      </c>
      <c r="S2" s="672" t="s">
        <v>1</v>
      </c>
      <c r="T2" s="673" t="s">
        <v>1</v>
      </c>
      <c r="U2" s="672" t="s">
        <v>1</v>
      </c>
      <c r="V2" s="672" t="s">
        <v>1</v>
      </c>
      <c r="W2" s="672" t="s">
        <v>1</v>
      </c>
      <c r="X2" s="673" t="s">
        <v>1</v>
      </c>
      <c r="Y2" s="673" t="s">
        <v>1</v>
      </c>
      <c r="Z2" s="672" t="s">
        <v>1</v>
      </c>
      <c r="AA2" s="672" t="s">
        <v>1</v>
      </c>
    </row>
    <row r="3" spans="1:27" x14ac:dyDescent="0.25">
      <c r="A3" s="671" t="s">
        <v>4</v>
      </c>
      <c r="B3" s="671" t="s">
        <v>224</v>
      </c>
      <c r="C3" s="672" t="s">
        <v>1</v>
      </c>
      <c r="D3" s="672" t="s">
        <v>1</v>
      </c>
      <c r="E3" s="672" t="s">
        <v>1</v>
      </c>
      <c r="F3" s="672" t="s">
        <v>1</v>
      </c>
      <c r="G3" s="672" t="s">
        <v>1</v>
      </c>
      <c r="H3" s="672" t="s">
        <v>1</v>
      </c>
      <c r="I3" s="672" t="s">
        <v>1</v>
      </c>
      <c r="J3" s="672" t="s">
        <v>1</v>
      </c>
      <c r="K3" s="672" t="s">
        <v>1</v>
      </c>
      <c r="L3" s="672" t="s">
        <v>1</v>
      </c>
      <c r="M3" s="672" t="s">
        <v>1</v>
      </c>
      <c r="N3" s="672" t="s">
        <v>1</v>
      </c>
      <c r="O3" s="672" t="s">
        <v>1</v>
      </c>
      <c r="P3" s="672" t="s">
        <v>1</v>
      </c>
      <c r="Q3" s="672" t="s">
        <v>1</v>
      </c>
      <c r="R3" s="672" t="s">
        <v>1</v>
      </c>
      <c r="S3" s="672" t="s">
        <v>1</v>
      </c>
      <c r="T3" s="673" t="s">
        <v>1</v>
      </c>
      <c r="U3" s="672" t="s">
        <v>1</v>
      </c>
      <c r="V3" s="672" t="s">
        <v>1</v>
      </c>
      <c r="W3" s="672" t="s">
        <v>1</v>
      </c>
      <c r="X3" s="673" t="s">
        <v>1</v>
      </c>
      <c r="Y3" s="673" t="s">
        <v>1</v>
      </c>
      <c r="Z3" s="672" t="s">
        <v>1</v>
      </c>
      <c r="AA3" s="672" t="s">
        <v>1</v>
      </c>
    </row>
    <row r="4" spans="1:27" ht="24" x14ac:dyDescent="0.25">
      <c r="A4" s="671" t="s">
        <v>5</v>
      </c>
      <c r="B4" s="671" t="s">
        <v>6</v>
      </c>
      <c r="C4" s="671" t="s">
        <v>7</v>
      </c>
      <c r="D4" s="671" t="s">
        <v>8</v>
      </c>
      <c r="E4" s="671" t="s">
        <v>9</v>
      </c>
      <c r="F4" s="671" t="s">
        <v>10</v>
      </c>
      <c r="G4" s="671" t="s">
        <v>11</v>
      </c>
      <c r="H4" s="671" t="s">
        <v>12</v>
      </c>
      <c r="I4" s="671" t="s">
        <v>13</v>
      </c>
      <c r="J4" s="671" t="s">
        <v>14</v>
      </c>
      <c r="K4" s="671" t="s">
        <v>15</v>
      </c>
      <c r="L4" s="671" t="s">
        <v>183</v>
      </c>
      <c r="M4" s="671" t="s">
        <v>16</v>
      </c>
      <c r="N4" s="671" t="s">
        <v>17</v>
      </c>
      <c r="O4" s="671" t="s">
        <v>18</v>
      </c>
      <c r="P4" s="671" t="s">
        <v>19</v>
      </c>
      <c r="Q4" s="671" t="s">
        <v>20</v>
      </c>
      <c r="R4" s="671" t="s">
        <v>21</v>
      </c>
      <c r="S4" s="671" t="s">
        <v>22</v>
      </c>
      <c r="T4" s="675" t="s">
        <v>95</v>
      </c>
      <c r="U4" s="671" t="s">
        <v>23</v>
      </c>
      <c r="V4" s="671" t="s">
        <v>24</v>
      </c>
      <c r="W4" s="671" t="s">
        <v>184</v>
      </c>
      <c r="X4" s="675" t="s">
        <v>25</v>
      </c>
      <c r="Y4" s="675" t="s">
        <v>26</v>
      </c>
      <c r="Z4" s="671" t="s">
        <v>27</v>
      </c>
      <c r="AA4" s="671" t="s">
        <v>28</v>
      </c>
    </row>
    <row r="5" spans="1:27" x14ac:dyDescent="0.25">
      <c r="A5" s="676" t="s">
        <v>57</v>
      </c>
      <c r="B5" s="677" t="s">
        <v>58</v>
      </c>
      <c r="C5" s="678" t="s">
        <v>99</v>
      </c>
      <c r="D5" s="676" t="s">
        <v>29</v>
      </c>
      <c r="E5" s="676" t="s">
        <v>185</v>
      </c>
      <c r="F5" s="676" t="s">
        <v>185</v>
      </c>
      <c r="G5" s="676" t="s">
        <v>185</v>
      </c>
      <c r="H5" s="676"/>
      <c r="I5" s="676"/>
      <c r="J5" s="676"/>
      <c r="K5" s="676"/>
      <c r="L5" s="676"/>
      <c r="M5" s="676" t="s">
        <v>30</v>
      </c>
      <c r="N5" s="676" t="s">
        <v>31</v>
      </c>
      <c r="O5" s="676" t="s">
        <v>32</v>
      </c>
      <c r="P5" s="677" t="s">
        <v>100</v>
      </c>
      <c r="Q5" s="670">
        <v>33196500000</v>
      </c>
      <c r="R5" s="670">
        <v>0</v>
      </c>
      <c r="S5" s="670">
        <v>0</v>
      </c>
      <c r="T5" s="679">
        <v>33196500000</v>
      </c>
      <c r="U5" s="670">
        <v>0</v>
      </c>
      <c r="V5" s="670">
        <v>32137043020</v>
      </c>
      <c r="W5" s="670">
        <v>1059456980</v>
      </c>
      <c r="X5" s="679">
        <v>0</v>
      </c>
      <c r="Y5" s="679">
        <v>0</v>
      </c>
      <c r="Z5" s="670">
        <v>0</v>
      </c>
      <c r="AA5" s="670">
        <v>0</v>
      </c>
    </row>
    <row r="6" spans="1:27" ht="22.5" x14ac:dyDescent="0.25">
      <c r="A6" s="676" t="s">
        <v>57</v>
      </c>
      <c r="B6" s="677" t="s">
        <v>58</v>
      </c>
      <c r="C6" s="678" t="s">
        <v>101</v>
      </c>
      <c r="D6" s="676" t="s">
        <v>29</v>
      </c>
      <c r="E6" s="676" t="s">
        <v>185</v>
      </c>
      <c r="F6" s="676" t="s">
        <v>185</v>
      </c>
      <c r="G6" s="676" t="s">
        <v>186</v>
      </c>
      <c r="H6" s="676"/>
      <c r="I6" s="676"/>
      <c r="J6" s="676"/>
      <c r="K6" s="676"/>
      <c r="L6" s="676"/>
      <c r="M6" s="676" t="s">
        <v>30</v>
      </c>
      <c r="N6" s="676" t="s">
        <v>31</v>
      </c>
      <c r="O6" s="676" t="s">
        <v>32</v>
      </c>
      <c r="P6" s="677" t="s">
        <v>102</v>
      </c>
      <c r="Q6" s="670">
        <v>11810400000</v>
      </c>
      <c r="R6" s="670">
        <v>0</v>
      </c>
      <c r="S6" s="670">
        <v>0</v>
      </c>
      <c r="T6" s="679">
        <v>11810400000</v>
      </c>
      <c r="U6" s="670">
        <v>0</v>
      </c>
      <c r="V6" s="670">
        <v>11810399998</v>
      </c>
      <c r="W6" s="670">
        <v>2</v>
      </c>
      <c r="X6" s="679">
        <v>0</v>
      </c>
      <c r="Y6" s="679">
        <v>0</v>
      </c>
      <c r="Z6" s="670">
        <v>0</v>
      </c>
      <c r="AA6" s="670">
        <v>0</v>
      </c>
    </row>
    <row r="7" spans="1:27" ht="33.75" x14ac:dyDescent="0.25">
      <c r="A7" s="676" t="s">
        <v>57</v>
      </c>
      <c r="B7" s="677" t="s">
        <v>58</v>
      </c>
      <c r="C7" s="678" t="s">
        <v>103</v>
      </c>
      <c r="D7" s="676" t="s">
        <v>29</v>
      </c>
      <c r="E7" s="676" t="s">
        <v>185</v>
      </c>
      <c r="F7" s="676" t="s">
        <v>185</v>
      </c>
      <c r="G7" s="676" t="s">
        <v>187</v>
      </c>
      <c r="H7" s="676"/>
      <c r="I7" s="676"/>
      <c r="J7" s="676"/>
      <c r="K7" s="676"/>
      <c r="L7" s="676"/>
      <c r="M7" s="676" t="s">
        <v>30</v>
      </c>
      <c r="N7" s="676" t="s">
        <v>31</v>
      </c>
      <c r="O7" s="676" t="s">
        <v>32</v>
      </c>
      <c r="P7" s="677" t="s">
        <v>104</v>
      </c>
      <c r="Q7" s="670">
        <v>5515500000</v>
      </c>
      <c r="R7" s="670">
        <v>0</v>
      </c>
      <c r="S7" s="670">
        <v>0</v>
      </c>
      <c r="T7" s="679">
        <v>5515500000</v>
      </c>
      <c r="U7" s="670">
        <v>0</v>
      </c>
      <c r="V7" s="670">
        <v>4959705104</v>
      </c>
      <c r="W7" s="670">
        <v>555794896</v>
      </c>
      <c r="X7" s="679">
        <v>0</v>
      </c>
      <c r="Y7" s="679">
        <v>0</v>
      </c>
      <c r="Z7" s="670">
        <v>0</v>
      </c>
      <c r="AA7" s="670">
        <v>0</v>
      </c>
    </row>
    <row r="8" spans="1:27" ht="22.5" x14ac:dyDescent="0.25">
      <c r="A8" s="676" t="s">
        <v>57</v>
      </c>
      <c r="B8" s="677" t="s">
        <v>58</v>
      </c>
      <c r="C8" s="678" t="s">
        <v>346</v>
      </c>
      <c r="D8" s="676" t="s">
        <v>29</v>
      </c>
      <c r="E8" s="676" t="s">
        <v>186</v>
      </c>
      <c r="F8" s="676"/>
      <c r="G8" s="676"/>
      <c r="H8" s="676"/>
      <c r="I8" s="676"/>
      <c r="J8" s="676"/>
      <c r="K8" s="676"/>
      <c r="L8" s="676"/>
      <c r="M8" s="676" t="s">
        <v>30</v>
      </c>
      <c r="N8" s="676" t="s">
        <v>31</v>
      </c>
      <c r="O8" s="676" t="s">
        <v>32</v>
      </c>
      <c r="P8" s="677" t="s">
        <v>347</v>
      </c>
      <c r="Q8" s="670">
        <v>2503020438</v>
      </c>
      <c r="R8" s="670">
        <v>6275079562</v>
      </c>
      <c r="S8" s="670">
        <v>0</v>
      </c>
      <c r="T8" s="679">
        <v>8778100000</v>
      </c>
      <c r="U8" s="670">
        <v>0</v>
      </c>
      <c r="V8" s="670">
        <v>7315063159.5100002</v>
      </c>
      <c r="W8" s="670">
        <v>1463036840.49</v>
      </c>
      <c r="X8" s="679">
        <v>3040893780.5100002</v>
      </c>
      <c r="Y8" s="679">
        <v>0</v>
      </c>
      <c r="Z8" s="670">
        <v>0</v>
      </c>
      <c r="AA8" s="670">
        <v>0</v>
      </c>
    </row>
    <row r="9" spans="1:27" ht="33.75" x14ac:dyDescent="0.25">
      <c r="A9" s="676" t="s">
        <v>57</v>
      </c>
      <c r="B9" s="677" t="s">
        <v>58</v>
      </c>
      <c r="C9" s="678" t="s">
        <v>114</v>
      </c>
      <c r="D9" s="676" t="s">
        <v>29</v>
      </c>
      <c r="E9" s="676" t="s">
        <v>187</v>
      </c>
      <c r="F9" s="676" t="s">
        <v>187</v>
      </c>
      <c r="G9" s="676" t="s">
        <v>185</v>
      </c>
      <c r="H9" s="676" t="s">
        <v>190</v>
      </c>
      <c r="I9" s="676"/>
      <c r="J9" s="676"/>
      <c r="K9" s="676"/>
      <c r="L9" s="676"/>
      <c r="M9" s="676" t="s">
        <v>30</v>
      </c>
      <c r="N9" s="676" t="s">
        <v>31</v>
      </c>
      <c r="O9" s="676" t="s">
        <v>32</v>
      </c>
      <c r="P9" s="677" t="s">
        <v>352</v>
      </c>
      <c r="Q9" s="670">
        <v>15000000000</v>
      </c>
      <c r="R9" s="670">
        <v>0</v>
      </c>
      <c r="S9" s="670">
        <v>0</v>
      </c>
      <c r="T9" s="679">
        <v>15000000000</v>
      </c>
      <c r="U9" s="670">
        <v>0</v>
      </c>
      <c r="V9" s="670">
        <v>13525192300</v>
      </c>
      <c r="W9" s="670">
        <v>1474807700</v>
      </c>
      <c r="X9" s="679">
        <v>756841867</v>
      </c>
      <c r="Y9" s="679">
        <v>0</v>
      </c>
      <c r="Z9" s="670">
        <v>0</v>
      </c>
      <c r="AA9" s="670">
        <v>0</v>
      </c>
    </row>
    <row r="10" spans="1:27" ht="56.25" x14ac:dyDescent="0.25">
      <c r="A10" s="676" t="s">
        <v>57</v>
      </c>
      <c r="B10" s="677" t="s">
        <v>58</v>
      </c>
      <c r="C10" s="678" t="s">
        <v>301</v>
      </c>
      <c r="D10" s="676" t="s">
        <v>29</v>
      </c>
      <c r="E10" s="676" t="s">
        <v>187</v>
      </c>
      <c r="F10" s="676" t="s">
        <v>187</v>
      </c>
      <c r="G10" s="676" t="s">
        <v>185</v>
      </c>
      <c r="H10" s="676" t="s">
        <v>302</v>
      </c>
      <c r="I10" s="676"/>
      <c r="J10" s="676"/>
      <c r="K10" s="676"/>
      <c r="L10" s="676"/>
      <c r="M10" s="676" t="s">
        <v>30</v>
      </c>
      <c r="N10" s="676" t="s">
        <v>31</v>
      </c>
      <c r="O10" s="676" t="s">
        <v>32</v>
      </c>
      <c r="P10" s="677" t="s">
        <v>303</v>
      </c>
      <c r="Q10" s="670">
        <v>2619300000</v>
      </c>
      <c r="R10" s="670">
        <v>0</v>
      </c>
      <c r="S10" s="670">
        <v>0</v>
      </c>
      <c r="T10" s="679">
        <v>2619300000</v>
      </c>
      <c r="U10" s="670">
        <v>0</v>
      </c>
      <c r="V10" s="670">
        <v>2619300000</v>
      </c>
      <c r="W10" s="670">
        <v>0</v>
      </c>
      <c r="X10" s="679">
        <v>0</v>
      </c>
      <c r="Y10" s="679">
        <v>0</v>
      </c>
      <c r="Z10" s="670">
        <v>0</v>
      </c>
      <c r="AA10" s="670">
        <v>0</v>
      </c>
    </row>
    <row r="11" spans="1:27" ht="33.75" x14ac:dyDescent="0.25">
      <c r="A11" s="676" t="s">
        <v>57</v>
      </c>
      <c r="B11" s="677" t="s">
        <v>58</v>
      </c>
      <c r="C11" s="678" t="s">
        <v>118</v>
      </c>
      <c r="D11" s="676" t="s">
        <v>29</v>
      </c>
      <c r="E11" s="676" t="s">
        <v>187</v>
      </c>
      <c r="F11" s="676" t="s">
        <v>187</v>
      </c>
      <c r="G11" s="676" t="s">
        <v>186</v>
      </c>
      <c r="H11" s="676" t="s">
        <v>192</v>
      </c>
      <c r="I11" s="676"/>
      <c r="J11" s="676"/>
      <c r="K11" s="676"/>
      <c r="L11" s="676"/>
      <c r="M11" s="676" t="s">
        <v>30</v>
      </c>
      <c r="N11" s="676" t="s">
        <v>31</v>
      </c>
      <c r="O11" s="676" t="s">
        <v>32</v>
      </c>
      <c r="P11" s="677" t="s">
        <v>119</v>
      </c>
      <c r="Q11" s="670">
        <v>7221500000</v>
      </c>
      <c r="R11" s="670">
        <v>0</v>
      </c>
      <c r="S11" s="670">
        <v>0</v>
      </c>
      <c r="T11" s="679">
        <v>7221500000</v>
      </c>
      <c r="U11" s="670">
        <v>0</v>
      </c>
      <c r="V11" s="670">
        <v>0</v>
      </c>
      <c r="W11" s="670">
        <v>7221500000</v>
      </c>
      <c r="X11" s="679">
        <v>0</v>
      </c>
      <c r="Y11" s="679">
        <v>0</v>
      </c>
      <c r="Z11" s="670">
        <v>0</v>
      </c>
      <c r="AA11" s="670">
        <v>0</v>
      </c>
    </row>
    <row r="12" spans="1:27" ht="45" x14ac:dyDescent="0.25">
      <c r="A12" s="676" t="s">
        <v>57</v>
      </c>
      <c r="B12" s="677" t="s">
        <v>58</v>
      </c>
      <c r="C12" s="678" t="s">
        <v>120</v>
      </c>
      <c r="D12" s="676" t="s">
        <v>29</v>
      </c>
      <c r="E12" s="676" t="s">
        <v>187</v>
      </c>
      <c r="F12" s="676" t="s">
        <v>187</v>
      </c>
      <c r="G12" s="676" t="s">
        <v>186</v>
      </c>
      <c r="H12" s="676" t="s">
        <v>193</v>
      </c>
      <c r="I12" s="676"/>
      <c r="J12" s="676"/>
      <c r="K12" s="676"/>
      <c r="L12" s="676"/>
      <c r="M12" s="676" t="s">
        <v>30</v>
      </c>
      <c r="N12" s="676" t="s">
        <v>31</v>
      </c>
      <c r="O12" s="676" t="s">
        <v>32</v>
      </c>
      <c r="P12" s="677" t="s">
        <v>121</v>
      </c>
      <c r="Q12" s="670">
        <v>4946200000</v>
      </c>
      <c r="R12" s="670">
        <v>0</v>
      </c>
      <c r="S12" s="670">
        <v>0</v>
      </c>
      <c r="T12" s="679">
        <v>4946200000</v>
      </c>
      <c r="U12" s="670">
        <v>0</v>
      </c>
      <c r="V12" s="670">
        <v>0</v>
      </c>
      <c r="W12" s="670">
        <v>4946200000</v>
      </c>
      <c r="X12" s="679">
        <v>0</v>
      </c>
      <c r="Y12" s="679">
        <v>0</v>
      </c>
      <c r="Z12" s="670">
        <v>0</v>
      </c>
      <c r="AA12" s="670">
        <v>0</v>
      </c>
    </row>
    <row r="13" spans="1:27" ht="33.75" x14ac:dyDescent="0.25">
      <c r="A13" s="676" t="s">
        <v>57</v>
      </c>
      <c r="B13" s="677" t="s">
        <v>58</v>
      </c>
      <c r="C13" s="678" t="s">
        <v>122</v>
      </c>
      <c r="D13" s="676" t="s">
        <v>29</v>
      </c>
      <c r="E13" s="676" t="s">
        <v>187</v>
      </c>
      <c r="F13" s="676" t="s">
        <v>187</v>
      </c>
      <c r="G13" s="676" t="s">
        <v>186</v>
      </c>
      <c r="H13" s="676" t="s">
        <v>194</v>
      </c>
      <c r="I13" s="676"/>
      <c r="J13" s="676"/>
      <c r="K13" s="676"/>
      <c r="L13" s="676"/>
      <c r="M13" s="676" t="s">
        <v>30</v>
      </c>
      <c r="N13" s="676" t="s">
        <v>31</v>
      </c>
      <c r="O13" s="676" t="s">
        <v>32</v>
      </c>
      <c r="P13" s="677" t="s">
        <v>123</v>
      </c>
      <c r="Q13" s="670">
        <v>3514700000</v>
      </c>
      <c r="R13" s="670">
        <v>0</v>
      </c>
      <c r="S13" s="670">
        <v>0</v>
      </c>
      <c r="T13" s="679">
        <v>3514700000</v>
      </c>
      <c r="U13" s="670">
        <v>0</v>
      </c>
      <c r="V13" s="670">
        <v>0</v>
      </c>
      <c r="W13" s="670">
        <v>3514700000</v>
      </c>
      <c r="X13" s="679">
        <v>0</v>
      </c>
      <c r="Y13" s="679">
        <v>0</v>
      </c>
      <c r="Z13" s="670">
        <v>0</v>
      </c>
      <c r="AA13" s="670">
        <v>0</v>
      </c>
    </row>
    <row r="14" spans="1:27" ht="33.75" x14ac:dyDescent="0.25">
      <c r="A14" s="676" t="s">
        <v>57</v>
      </c>
      <c r="B14" s="677" t="s">
        <v>58</v>
      </c>
      <c r="C14" s="678" t="s">
        <v>124</v>
      </c>
      <c r="D14" s="676" t="s">
        <v>29</v>
      </c>
      <c r="E14" s="676" t="s">
        <v>187</v>
      </c>
      <c r="F14" s="676" t="s">
        <v>187</v>
      </c>
      <c r="G14" s="676" t="s">
        <v>186</v>
      </c>
      <c r="H14" s="676" t="s">
        <v>195</v>
      </c>
      <c r="I14" s="676"/>
      <c r="J14" s="676"/>
      <c r="K14" s="676"/>
      <c r="L14" s="676"/>
      <c r="M14" s="676" t="s">
        <v>30</v>
      </c>
      <c r="N14" s="676" t="s">
        <v>31</v>
      </c>
      <c r="O14" s="676" t="s">
        <v>32</v>
      </c>
      <c r="P14" s="677" t="s">
        <v>125</v>
      </c>
      <c r="Q14" s="670">
        <v>2735900000</v>
      </c>
      <c r="R14" s="670">
        <v>0</v>
      </c>
      <c r="S14" s="670">
        <v>0</v>
      </c>
      <c r="T14" s="679">
        <v>2735900000</v>
      </c>
      <c r="U14" s="670">
        <v>0</v>
      </c>
      <c r="V14" s="670">
        <v>0</v>
      </c>
      <c r="W14" s="670">
        <v>2735900000</v>
      </c>
      <c r="X14" s="679">
        <v>0</v>
      </c>
      <c r="Y14" s="679">
        <v>0</v>
      </c>
      <c r="Z14" s="670">
        <v>0</v>
      </c>
      <c r="AA14" s="670">
        <v>0</v>
      </c>
    </row>
    <row r="15" spans="1:27" ht="33.75" x14ac:dyDescent="0.25">
      <c r="A15" s="676" t="s">
        <v>57</v>
      </c>
      <c r="B15" s="677" t="s">
        <v>58</v>
      </c>
      <c r="C15" s="678" t="s">
        <v>126</v>
      </c>
      <c r="D15" s="676" t="s">
        <v>29</v>
      </c>
      <c r="E15" s="676" t="s">
        <v>187</v>
      </c>
      <c r="F15" s="676" t="s">
        <v>187</v>
      </c>
      <c r="G15" s="676" t="s">
        <v>186</v>
      </c>
      <c r="H15" s="676" t="s">
        <v>196</v>
      </c>
      <c r="I15" s="676"/>
      <c r="J15" s="676"/>
      <c r="K15" s="676"/>
      <c r="L15" s="676"/>
      <c r="M15" s="676" t="s">
        <v>30</v>
      </c>
      <c r="N15" s="676" t="s">
        <v>31</v>
      </c>
      <c r="O15" s="676" t="s">
        <v>32</v>
      </c>
      <c r="P15" s="677" t="s">
        <v>127</v>
      </c>
      <c r="Q15" s="670">
        <v>3511200000</v>
      </c>
      <c r="R15" s="670">
        <v>0</v>
      </c>
      <c r="S15" s="670">
        <v>0</v>
      </c>
      <c r="T15" s="679">
        <v>3511200000</v>
      </c>
      <c r="U15" s="670">
        <v>0</v>
      </c>
      <c r="V15" s="670">
        <v>0</v>
      </c>
      <c r="W15" s="670">
        <v>3511200000</v>
      </c>
      <c r="X15" s="679">
        <v>0</v>
      </c>
      <c r="Y15" s="679">
        <v>0</v>
      </c>
      <c r="Z15" s="670">
        <v>0</v>
      </c>
      <c r="AA15" s="670">
        <v>0</v>
      </c>
    </row>
    <row r="16" spans="1:27" ht="33.75" x14ac:dyDescent="0.25">
      <c r="A16" s="676" t="s">
        <v>57</v>
      </c>
      <c r="B16" s="677" t="s">
        <v>58</v>
      </c>
      <c r="C16" s="678" t="s">
        <v>128</v>
      </c>
      <c r="D16" s="676" t="s">
        <v>29</v>
      </c>
      <c r="E16" s="676" t="s">
        <v>187</v>
      </c>
      <c r="F16" s="676" t="s">
        <v>187</v>
      </c>
      <c r="G16" s="676" t="s">
        <v>186</v>
      </c>
      <c r="H16" s="676" t="s">
        <v>197</v>
      </c>
      <c r="I16" s="676"/>
      <c r="J16" s="676"/>
      <c r="K16" s="676"/>
      <c r="L16" s="676"/>
      <c r="M16" s="676" t="s">
        <v>30</v>
      </c>
      <c r="N16" s="676" t="s">
        <v>31</v>
      </c>
      <c r="O16" s="676" t="s">
        <v>32</v>
      </c>
      <c r="P16" s="677" t="s">
        <v>129</v>
      </c>
      <c r="Q16" s="670">
        <v>5556100000</v>
      </c>
      <c r="R16" s="670">
        <v>0</v>
      </c>
      <c r="S16" s="670">
        <v>0</v>
      </c>
      <c r="T16" s="679">
        <v>5556100000</v>
      </c>
      <c r="U16" s="670">
        <v>0</v>
      </c>
      <c r="V16" s="670">
        <v>0</v>
      </c>
      <c r="W16" s="670">
        <v>5556100000</v>
      </c>
      <c r="X16" s="679">
        <v>0</v>
      </c>
      <c r="Y16" s="679">
        <v>0</v>
      </c>
      <c r="Z16" s="670">
        <v>0</v>
      </c>
      <c r="AA16" s="670">
        <v>0</v>
      </c>
    </row>
    <row r="17" spans="1:27" ht="67.5" x14ac:dyDescent="0.25">
      <c r="A17" s="676" t="s">
        <v>57</v>
      </c>
      <c r="B17" s="677" t="s">
        <v>58</v>
      </c>
      <c r="C17" s="678" t="s">
        <v>369</v>
      </c>
      <c r="D17" s="676" t="s">
        <v>29</v>
      </c>
      <c r="E17" s="676" t="s">
        <v>187</v>
      </c>
      <c r="F17" s="676" t="s">
        <v>187</v>
      </c>
      <c r="G17" s="676" t="s">
        <v>198</v>
      </c>
      <c r="H17" s="676" t="s">
        <v>370</v>
      </c>
      <c r="I17" s="676"/>
      <c r="J17" s="676"/>
      <c r="K17" s="676"/>
      <c r="L17" s="676"/>
      <c r="M17" s="676" t="s">
        <v>30</v>
      </c>
      <c r="N17" s="676" t="s">
        <v>31</v>
      </c>
      <c r="O17" s="676" t="s">
        <v>32</v>
      </c>
      <c r="P17" s="677" t="s">
        <v>371</v>
      </c>
      <c r="Q17" s="670">
        <v>8905600000</v>
      </c>
      <c r="R17" s="670">
        <v>0</v>
      </c>
      <c r="S17" s="670">
        <v>0</v>
      </c>
      <c r="T17" s="679">
        <v>8905600000</v>
      </c>
      <c r="U17" s="670">
        <v>0</v>
      </c>
      <c r="V17" s="670">
        <v>0</v>
      </c>
      <c r="W17" s="670">
        <v>8905600000</v>
      </c>
      <c r="X17" s="679">
        <v>0</v>
      </c>
      <c r="Y17" s="679">
        <v>0</v>
      </c>
      <c r="Z17" s="670">
        <v>0</v>
      </c>
      <c r="AA17" s="670">
        <v>0</v>
      </c>
    </row>
    <row r="18" spans="1:27" ht="45" x14ac:dyDescent="0.25">
      <c r="A18" s="676" t="s">
        <v>57</v>
      </c>
      <c r="B18" s="677" t="s">
        <v>58</v>
      </c>
      <c r="C18" s="678" t="s">
        <v>378</v>
      </c>
      <c r="D18" s="676" t="s">
        <v>29</v>
      </c>
      <c r="E18" s="676" t="s">
        <v>187</v>
      </c>
      <c r="F18" s="676" t="s">
        <v>187</v>
      </c>
      <c r="G18" s="676" t="s">
        <v>198</v>
      </c>
      <c r="H18" s="676" t="s">
        <v>379</v>
      </c>
      <c r="I18" s="676"/>
      <c r="J18" s="676"/>
      <c r="K18" s="676"/>
      <c r="L18" s="676"/>
      <c r="M18" s="676" t="s">
        <v>30</v>
      </c>
      <c r="N18" s="676" t="s">
        <v>31</v>
      </c>
      <c r="O18" s="676" t="s">
        <v>32</v>
      </c>
      <c r="P18" s="677" t="s">
        <v>33</v>
      </c>
      <c r="Q18" s="670">
        <v>3346400000</v>
      </c>
      <c r="R18" s="670">
        <v>0</v>
      </c>
      <c r="S18" s="670">
        <v>0</v>
      </c>
      <c r="T18" s="679">
        <v>3346400000</v>
      </c>
      <c r="U18" s="670">
        <v>0</v>
      </c>
      <c r="V18" s="670">
        <v>3338101353</v>
      </c>
      <c r="W18" s="670">
        <v>8298647</v>
      </c>
      <c r="X18" s="679">
        <v>1830336667</v>
      </c>
      <c r="Y18" s="679">
        <v>0</v>
      </c>
      <c r="Z18" s="670">
        <v>0</v>
      </c>
      <c r="AA18" s="670">
        <v>0</v>
      </c>
    </row>
    <row r="19" spans="1:27" s="683" customFormat="1" ht="56.25" x14ac:dyDescent="0.25">
      <c r="A19" s="680" t="s">
        <v>57</v>
      </c>
      <c r="B19" s="681" t="s">
        <v>58</v>
      </c>
      <c r="C19" s="682" t="s">
        <v>131</v>
      </c>
      <c r="D19" s="680" t="s">
        <v>29</v>
      </c>
      <c r="E19" s="680" t="s">
        <v>187</v>
      </c>
      <c r="F19" s="680" t="s">
        <v>198</v>
      </c>
      <c r="G19" s="680" t="s">
        <v>185</v>
      </c>
      <c r="H19" s="680" t="s">
        <v>199</v>
      </c>
      <c r="I19" s="680"/>
      <c r="J19" s="680"/>
      <c r="K19" s="680"/>
      <c r="L19" s="680"/>
      <c r="M19" s="680" t="s">
        <v>30</v>
      </c>
      <c r="N19" s="680" t="s">
        <v>31</v>
      </c>
      <c r="O19" s="680" t="s">
        <v>32</v>
      </c>
      <c r="P19" s="681" t="s">
        <v>319</v>
      </c>
      <c r="Q19" s="679">
        <v>8920268284</v>
      </c>
      <c r="R19" s="679">
        <v>0</v>
      </c>
      <c r="S19" s="679">
        <v>0</v>
      </c>
      <c r="T19" s="679">
        <v>8920268284</v>
      </c>
      <c r="U19" s="679">
        <v>0</v>
      </c>
      <c r="V19" s="679">
        <v>0</v>
      </c>
      <c r="W19" s="679">
        <v>8920268284</v>
      </c>
      <c r="X19" s="679">
        <v>0</v>
      </c>
      <c r="Y19" s="679">
        <v>0</v>
      </c>
      <c r="Z19" s="679">
        <v>0</v>
      </c>
      <c r="AA19" s="679">
        <v>0</v>
      </c>
    </row>
    <row r="20" spans="1:27" ht="45" x14ac:dyDescent="0.25">
      <c r="A20" s="676" t="s">
        <v>57</v>
      </c>
      <c r="B20" s="677" t="s">
        <v>58</v>
      </c>
      <c r="C20" s="678" t="s">
        <v>132</v>
      </c>
      <c r="D20" s="676" t="s">
        <v>29</v>
      </c>
      <c r="E20" s="676" t="s">
        <v>187</v>
      </c>
      <c r="F20" s="676" t="s">
        <v>200</v>
      </c>
      <c r="G20" s="676" t="s">
        <v>185</v>
      </c>
      <c r="H20" s="676" t="s">
        <v>201</v>
      </c>
      <c r="I20" s="676"/>
      <c r="J20" s="676"/>
      <c r="K20" s="676"/>
      <c r="L20" s="676"/>
      <c r="M20" s="676" t="s">
        <v>30</v>
      </c>
      <c r="N20" s="676" t="s">
        <v>31</v>
      </c>
      <c r="O20" s="676" t="s">
        <v>32</v>
      </c>
      <c r="P20" s="677" t="s">
        <v>133</v>
      </c>
      <c r="Q20" s="670">
        <v>1114100000</v>
      </c>
      <c r="R20" s="670">
        <v>0</v>
      </c>
      <c r="S20" s="670">
        <v>0</v>
      </c>
      <c r="T20" s="679">
        <v>1114100000</v>
      </c>
      <c r="U20" s="670">
        <v>0</v>
      </c>
      <c r="V20" s="670">
        <v>1114100000</v>
      </c>
      <c r="W20" s="670">
        <v>0</v>
      </c>
      <c r="X20" s="679">
        <v>0</v>
      </c>
      <c r="Y20" s="679">
        <v>0</v>
      </c>
      <c r="Z20" s="670">
        <v>0</v>
      </c>
      <c r="AA20" s="670">
        <v>0</v>
      </c>
    </row>
    <row r="21" spans="1:27" ht="67.5" x14ac:dyDescent="0.25">
      <c r="A21" s="676" t="s">
        <v>57</v>
      </c>
      <c r="B21" s="677" t="s">
        <v>58</v>
      </c>
      <c r="C21" s="678" t="s">
        <v>134</v>
      </c>
      <c r="D21" s="676" t="s">
        <v>29</v>
      </c>
      <c r="E21" s="676" t="s">
        <v>187</v>
      </c>
      <c r="F21" s="676" t="s">
        <v>200</v>
      </c>
      <c r="G21" s="676" t="s">
        <v>185</v>
      </c>
      <c r="H21" s="676" t="s">
        <v>199</v>
      </c>
      <c r="I21" s="676"/>
      <c r="J21" s="676"/>
      <c r="K21" s="676"/>
      <c r="L21" s="676"/>
      <c r="M21" s="676" t="s">
        <v>30</v>
      </c>
      <c r="N21" s="676" t="s">
        <v>31</v>
      </c>
      <c r="O21" s="676" t="s">
        <v>32</v>
      </c>
      <c r="P21" s="677" t="s">
        <v>320</v>
      </c>
      <c r="Q21" s="670">
        <v>29017500000</v>
      </c>
      <c r="R21" s="670">
        <v>0</v>
      </c>
      <c r="S21" s="670">
        <v>0</v>
      </c>
      <c r="T21" s="679">
        <v>29017500000</v>
      </c>
      <c r="U21" s="670">
        <v>0</v>
      </c>
      <c r="V21" s="670">
        <v>26075300000</v>
      </c>
      <c r="W21" s="670">
        <v>2942200000</v>
      </c>
      <c r="X21" s="679">
        <v>0</v>
      </c>
      <c r="Y21" s="679">
        <v>0</v>
      </c>
      <c r="Z21" s="670">
        <v>0</v>
      </c>
      <c r="AA21" s="670">
        <v>0</v>
      </c>
    </row>
    <row r="22" spans="1:27" ht="56.25" x14ac:dyDescent="0.25">
      <c r="A22" s="676" t="s">
        <v>57</v>
      </c>
      <c r="B22" s="677" t="s">
        <v>58</v>
      </c>
      <c r="C22" s="678" t="s">
        <v>136</v>
      </c>
      <c r="D22" s="676" t="s">
        <v>29</v>
      </c>
      <c r="E22" s="676" t="s">
        <v>187</v>
      </c>
      <c r="F22" s="676" t="s">
        <v>200</v>
      </c>
      <c r="G22" s="676" t="s">
        <v>185</v>
      </c>
      <c r="H22" s="676" t="s">
        <v>202</v>
      </c>
      <c r="I22" s="676"/>
      <c r="J22" s="676"/>
      <c r="K22" s="676"/>
      <c r="L22" s="676"/>
      <c r="M22" s="676" t="s">
        <v>30</v>
      </c>
      <c r="N22" s="676" t="s">
        <v>31</v>
      </c>
      <c r="O22" s="676" t="s">
        <v>32</v>
      </c>
      <c r="P22" s="677" t="s">
        <v>321</v>
      </c>
      <c r="Q22" s="670">
        <v>87055300000</v>
      </c>
      <c r="R22" s="670">
        <v>0</v>
      </c>
      <c r="S22" s="670">
        <v>0</v>
      </c>
      <c r="T22" s="679">
        <v>87055300000</v>
      </c>
      <c r="U22" s="670">
        <v>0</v>
      </c>
      <c r="V22" s="670">
        <v>54062761709</v>
      </c>
      <c r="W22" s="670">
        <v>32992538291</v>
      </c>
      <c r="X22" s="679">
        <v>1136490384</v>
      </c>
      <c r="Y22" s="679">
        <v>0</v>
      </c>
      <c r="Z22" s="670">
        <v>0</v>
      </c>
      <c r="AA22" s="670">
        <v>0</v>
      </c>
    </row>
    <row r="23" spans="1:27" ht="78.75" x14ac:dyDescent="0.25">
      <c r="A23" s="676" t="s">
        <v>57</v>
      </c>
      <c r="B23" s="677" t="s">
        <v>58</v>
      </c>
      <c r="C23" s="678" t="s">
        <v>137</v>
      </c>
      <c r="D23" s="676" t="s">
        <v>29</v>
      </c>
      <c r="E23" s="676" t="s">
        <v>187</v>
      </c>
      <c r="F23" s="676" t="s">
        <v>200</v>
      </c>
      <c r="G23" s="676" t="s">
        <v>185</v>
      </c>
      <c r="H23" s="676" t="s">
        <v>192</v>
      </c>
      <c r="I23" s="676"/>
      <c r="J23" s="676"/>
      <c r="K23" s="676"/>
      <c r="L23" s="676"/>
      <c r="M23" s="676" t="s">
        <v>30</v>
      </c>
      <c r="N23" s="676" t="s">
        <v>31</v>
      </c>
      <c r="O23" s="676" t="s">
        <v>32</v>
      </c>
      <c r="P23" s="677" t="s">
        <v>322</v>
      </c>
      <c r="Q23" s="670">
        <v>9418600000</v>
      </c>
      <c r="R23" s="670">
        <v>0</v>
      </c>
      <c r="S23" s="670">
        <v>0</v>
      </c>
      <c r="T23" s="679">
        <v>9418600000</v>
      </c>
      <c r="U23" s="670">
        <v>0</v>
      </c>
      <c r="V23" s="670">
        <v>0</v>
      </c>
      <c r="W23" s="670">
        <v>9418600000</v>
      </c>
      <c r="X23" s="679">
        <v>0</v>
      </c>
      <c r="Y23" s="679">
        <v>0</v>
      </c>
      <c r="Z23" s="670">
        <v>0</v>
      </c>
      <c r="AA23" s="670">
        <v>0</v>
      </c>
    </row>
    <row r="24" spans="1:27" ht="78.75" x14ac:dyDescent="0.25">
      <c r="A24" s="676" t="s">
        <v>57</v>
      </c>
      <c r="B24" s="677" t="s">
        <v>58</v>
      </c>
      <c r="C24" s="678" t="s">
        <v>142</v>
      </c>
      <c r="D24" s="676" t="s">
        <v>29</v>
      </c>
      <c r="E24" s="676" t="s">
        <v>187</v>
      </c>
      <c r="F24" s="676" t="s">
        <v>203</v>
      </c>
      <c r="G24" s="676" t="s">
        <v>205</v>
      </c>
      <c r="H24" s="676" t="s">
        <v>201</v>
      </c>
      <c r="I24" s="676"/>
      <c r="J24" s="676"/>
      <c r="K24" s="676"/>
      <c r="L24" s="676"/>
      <c r="M24" s="676" t="s">
        <v>30</v>
      </c>
      <c r="N24" s="676" t="s">
        <v>31</v>
      </c>
      <c r="O24" s="676" t="s">
        <v>32</v>
      </c>
      <c r="P24" s="677" t="s">
        <v>83</v>
      </c>
      <c r="Q24" s="670">
        <v>1826000000</v>
      </c>
      <c r="R24" s="670">
        <v>0</v>
      </c>
      <c r="S24" s="670">
        <v>0</v>
      </c>
      <c r="T24" s="679">
        <v>1826000000</v>
      </c>
      <c r="U24" s="670">
        <v>0</v>
      </c>
      <c r="V24" s="670">
        <v>403525000</v>
      </c>
      <c r="W24" s="670">
        <v>1422475000</v>
      </c>
      <c r="X24" s="679">
        <v>50750000</v>
      </c>
      <c r="Y24" s="679">
        <v>0</v>
      </c>
      <c r="Z24" s="670">
        <v>0</v>
      </c>
      <c r="AA24" s="670">
        <v>0</v>
      </c>
    </row>
    <row r="25" spans="1:27" ht="22.5" x14ac:dyDescent="0.25">
      <c r="A25" s="676" t="s">
        <v>57</v>
      </c>
      <c r="B25" s="677" t="s">
        <v>58</v>
      </c>
      <c r="C25" s="678" t="s">
        <v>145</v>
      </c>
      <c r="D25" s="676" t="s">
        <v>29</v>
      </c>
      <c r="E25" s="676" t="s">
        <v>205</v>
      </c>
      <c r="F25" s="676" t="s">
        <v>198</v>
      </c>
      <c r="G25" s="676" t="s">
        <v>185</v>
      </c>
      <c r="H25" s="676"/>
      <c r="I25" s="676"/>
      <c r="J25" s="676"/>
      <c r="K25" s="676"/>
      <c r="L25" s="676"/>
      <c r="M25" s="676" t="s">
        <v>30</v>
      </c>
      <c r="N25" s="676" t="s">
        <v>203</v>
      </c>
      <c r="O25" s="676" t="s">
        <v>206</v>
      </c>
      <c r="P25" s="677" t="s">
        <v>146</v>
      </c>
      <c r="Q25" s="670">
        <v>2869800000</v>
      </c>
      <c r="R25" s="670">
        <v>0</v>
      </c>
      <c r="S25" s="670">
        <v>0</v>
      </c>
      <c r="T25" s="679">
        <v>2869800000</v>
      </c>
      <c r="U25" s="670">
        <v>0</v>
      </c>
      <c r="V25" s="670">
        <v>0</v>
      </c>
      <c r="W25" s="670">
        <v>2869800000</v>
      </c>
      <c r="X25" s="679">
        <v>0</v>
      </c>
      <c r="Y25" s="679">
        <v>0</v>
      </c>
      <c r="Z25" s="670">
        <v>0</v>
      </c>
      <c r="AA25" s="670">
        <v>0</v>
      </c>
    </row>
    <row r="26" spans="1:27" ht="56.25" x14ac:dyDescent="0.25">
      <c r="A26" s="676" t="s">
        <v>57</v>
      </c>
      <c r="B26" s="677" t="s">
        <v>58</v>
      </c>
      <c r="C26" s="678" t="s">
        <v>454</v>
      </c>
      <c r="D26" s="676" t="s">
        <v>207</v>
      </c>
      <c r="E26" s="676" t="s">
        <v>213</v>
      </c>
      <c r="F26" s="676" t="s">
        <v>209</v>
      </c>
      <c r="G26" s="676" t="s">
        <v>189</v>
      </c>
      <c r="H26" s="676" t="s">
        <v>441</v>
      </c>
      <c r="I26" s="676"/>
      <c r="J26" s="676"/>
      <c r="K26" s="676"/>
      <c r="L26" s="676"/>
      <c r="M26" s="676" t="s">
        <v>30</v>
      </c>
      <c r="N26" s="676" t="s">
        <v>189</v>
      </c>
      <c r="O26" s="676" t="s">
        <v>32</v>
      </c>
      <c r="P26" s="677" t="s">
        <v>442</v>
      </c>
      <c r="Q26" s="670">
        <v>20000000000</v>
      </c>
      <c r="R26" s="670">
        <v>0</v>
      </c>
      <c r="S26" s="670">
        <v>0</v>
      </c>
      <c r="T26" s="679">
        <v>20000000000</v>
      </c>
      <c r="U26" s="670">
        <v>0</v>
      </c>
      <c r="V26" s="670">
        <v>262500000</v>
      </c>
      <c r="W26" s="670">
        <v>19737500000</v>
      </c>
      <c r="X26" s="679">
        <v>0</v>
      </c>
      <c r="Y26" s="679">
        <v>0</v>
      </c>
      <c r="Z26" s="670">
        <v>0</v>
      </c>
      <c r="AA26" s="670">
        <v>0</v>
      </c>
    </row>
    <row r="27" spans="1:27" ht="45" x14ac:dyDescent="0.25">
      <c r="A27" s="676" t="s">
        <v>57</v>
      </c>
      <c r="B27" s="677" t="s">
        <v>58</v>
      </c>
      <c r="C27" s="678" t="s">
        <v>455</v>
      </c>
      <c r="D27" s="676" t="s">
        <v>207</v>
      </c>
      <c r="E27" s="676" t="s">
        <v>213</v>
      </c>
      <c r="F27" s="676" t="s">
        <v>209</v>
      </c>
      <c r="G27" s="676" t="s">
        <v>189</v>
      </c>
      <c r="H27" s="676" t="s">
        <v>456</v>
      </c>
      <c r="I27" s="676"/>
      <c r="J27" s="676"/>
      <c r="K27" s="676"/>
      <c r="L27" s="676"/>
      <c r="M27" s="676" t="s">
        <v>30</v>
      </c>
      <c r="N27" s="676" t="s">
        <v>189</v>
      </c>
      <c r="O27" s="676" t="s">
        <v>32</v>
      </c>
      <c r="P27" s="677" t="s">
        <v>457</v>
      </c>
      <c r="Q27" s="670">
        <v>20000000000</v>
      </c>
      <c r="R27" s="670">
        <v>0</v>
      </c>
      <c r="S27" s="670">
        <v>0</v>
      </c>
      <c r="T27" s="679">
        <v>20000000000</v>
      </c>
      <c r="U27" s="670">
        <v>0</v>
      </c>
      <c r="V27" s="670">
        <v>4354172010</v>
      </c>
      <c r="W27" s="670">
        <v>15645827990</v>
      </c>
      <c r="X27" s="679">
        <v>1070110343.33</v>
      </c>
      <c r="Y27" s="679">
        <v>0</v>
      </c>
      <c r="Z27" s="670">
        <v>0</v>
      </c>
      <c r="AA27" s="670">
        <v>0</v>
      </c>
    </row>
    <row r="28" spans="1:27" ht="45" x14ac:dyDescent="0.25">
      <c r="A28" s="676" t="s">
        <v>57</v>
      </c>
      <c r="B28" s="677" t="s">
        <v>58</v>
      </c>
      <c r="C28" s="678" t="s">
        <v>473</v>
      </c>
      <c r="D28" s="676" t="s">
        <v>207</v>
      </c>
      <c r="E28" s="676" t="s">
        <v>221</v>
      </c>
      <c r="F28" s="676" t="s">
        <v>209</v>
      </c>
      <c r="G28" s="676" t="s">
        <v>210</v>
      </c>
      <c r="H28" s="676" t="s">
        <v>464</v>
      </c>
      <c r="I28" s="676"/>
      <c r="J28" s="676"/>
      <c r="K28" s="676"/>
      <c r="L28" s="676"/>
      <c r="M28" s="676" t="s">
        <v>30</v>
      </c>
      <c r="N28" s="676" t="s">
        <v>31</v>
      </c>
      <c r="O28" s="676" t="s">
        <v>32</v>
      </c>
      <c r="P28" s="677" t="s">
        <v>465</v>
      </c>
      <c r="Q28" s="670">
        <v>500000000</v>
      </c>
      <c r="R28" s="670">
        <v>0</v>
      </c>
      <c r="S28" s="670">
        <v>0</v>
      </c>
      <c r="T28" s="679">
        <v>500000000</v>
      </c>
      <c r="U28" s="670">
        <v>0</v>
      </c>
      <c r="V28" s="670">
        <v>112070000</v>
      </c>
      <c r="W28" s="670">
        <v>387930000</v>
      </c>
      <c r="X28" s="679">
        <v>0</v>
      </c>
      <c r="Y28" s="679">
        <v>0</v>
      </c>
      <c r="Z28" s="670">
        <v>0</v>
      </c>
      <c r="AA28" s="670">
        <v>0</v>
      </c>
    </row>
    <row r="29" spans="1:27" ht="33.75" x14ac:dyDescent="0.25">
      <c r="A29" s="676" t="s">
        <v>57</v>
      </c>
      <c r="B29" s="677" t="s">
        <v>58</v>
      </c>
      <c r="C29" s="678" t="s">
        <v>474</v>
      </c>
      <c r="D29" s="676" t="s">
        <v>207</v>
      </c>
      <c r="E29" s="676" t="s">
        <v>221</v>
      </c>
      <c r="F29" s="676" t="s">
        <v>209</v>
      </c>
      <c r="G29" s="676" t="s">
        <v>210</v>
      </c>
      <c r="H29" s="676" t="s">
        <v>475</v>
      </c>
      <c r="I29" s="676"/>
      <c r="J29" s="676"/>
      <c r="K29" s="676"/>
      <c r="L29" s="676"/>
      <c r="M29" s="676" t="s">
        <v>30</v>
      </c>
      <c r="N29" s="676" t="s">
        <v>31</v>
      </c>
      <c r="O29" s="676" t="s">
        <v>32</v>
      </c>
      <c r="P29" s="677" t="s">
        <v>476</v>
      </c>
      <c r="Q29" s="670">
        <v>500000000</v>
      </c>
      <c r="R29" s="670">
        <v>0</v>
      </c>
      <c r="S29" s="670">
        <v>0</v>
      </c>
      <c r="T29" s="679">
        <v>500000000</v>
      </c>
      <c r="U29" s="670">
        <v>0</v>
      </c>
      <c r="V29" s="670">
        <v>1330000</v>
      </c>
      <c r="W29" s="670">
        <v>498670000</v>
      </c>
      <c r="X29" s="679">
        <v>0</v>
      </c>
      <c r="Y29" s="679">
        <v>0</v>
      </c>
      <c r="Z29" s="670">
        <v>0</v>
      </c>
      <c r="AA29" s="670">
        <v>0</v>
      </c>
    </row>
    <row r="30" spans="1:27" ht="45" x14ac:dyDescent="0.25">
      <c r="A30" s="676" t="s">
        <v>57</v>
      </c>
      <c r="B30" s="677" t="s">
        <v>58</v>
      </c>
      <c r="C30" s="678" t="s">
        <v>477</v>
      </c>
      <c r="D30" s="676" t="s">
        <v>207</v>
      </c>
      <c r="E30" s="676" t="s">
        <v>221</v>
      </c>
      <c r="F30" s="676" t="s">
        <v>209</v>
      </c>
      <c r="G30" s="676" t="s">
        <v>189</v>
      </c>
      <c r="H30" s="676" t="s">
        <v>464</v>
      </c>
      <c r="I30" s="676"/>
      <c r="J30" s="676"/>
      <c r="K30" s="676"/>
      <c r="L30" s="676"/>
      <c r="M30" s="676" t="s">
        <v>30</v>
      </c>
      <c r="N30" s="676" t="s">
        <v>31</v>
      </c>
      <c r="O30" s="676" t="s">
        <v>32</v>
      </c>
      <c r="P30" s="677" t="s">
        <v>465</v>
      </c>
      <c r="Q30" s="670">
        <v>2000826322</v>
      </c>
      <c r="R30" s="670">
        <v>0</v>
      </c>
      <c r="S30" s="670">
        <v>0</v>
      </c>
      <c r="T30" s="679">
        <v>2000826322</v>
      </c>
      <c r="U30" s="670">
        <v>0</v>
      </c>
      <c r="V30" s="670">
        <v>1023733333</v>
      </c>
      <c r="W30" s="670">
        <v>977092989</v>
      </c>
      <c r="X30" s="679">
        <v>137600000</v>
      </c>
      <c r="Y30" s="679">
        <v>0</v>
      </c>
      <c r="Z30" s="670">
        <v>0</v>
      </c>
      <c r="AA30" s="670">
        <v>0</v>
      </c>
    </row>
    <row r="31" spans="1:27" ht="45" x14ac:dyDescent="0.25">
      <c r="A31" s="676" t="s">
        <v>57</v>
      </c>
      <c r="B31" s="677" t="s">
        <v>58</v>
      </c>
      <c r="C31" s="678" t="s">
        <v>478</v>
      </c>
      <c r="D31" s="676" t="s">
        <v>207</v>
      </c>
      <c r="E31" s="676" t="s">
        <v>221</v>
      </c>
      <c r="F31" s="676" t="s">
        <v>209</v>
      </c>
      <c r="G31" s="676" t="s">
        <v>459</v>
      </c>
      <c r="H31" s="676" t="s">
        <v>479</v>
      </c>
      <c r="I31" s="676"/>
      <c r="J31" s="676"/>
      <c r="K31" s="676"/>
      <c r="L31" s="676"/>
      <c r="M31" s="676" t="s">
        <v>30</v>
      </c>
      <c r="N31" s="676" t="s">
        <v>31</v>
      </c>
      <c r="O31" s="676" t="s">
        <v>32</v>
      </c>
      <c r="P31" s="677" t="s">
        <v>480</v>
      </c>
      <c r="Q31" s="670">
        <v>1000000000</v>
      </c>
      <c r="R31" s="670">
        <v>0</v>
      </c>
      <c r="S31" s="670">
        <v>0</v>
      </c>
      <c r="T31" s="679">
        <v>1000000000</v>
      </c>
      <c r="U31" s="670">
        <v>0</v>
      </c>
      <c r="V31" s="670">
        <v>0</v>
      </c>
      <c r="W31" s="670">
        <v>1000000000</v>
      </c>
      <c r="X31" s="679">
        <v>0</v>
      </c>
      <c r="Y31" s="679">
        <v>0</v>
      </c>
      <c r="Z31" s="670">
        <v>0</v>
      </c>
      <c r="AA31" s="670">
        <v>0</v>
      </c>
    </row>
    <row r="32" spans="1:27" ht="45" x14ac:dyDescent="0.25">
      <c r="A32" s="676" t="s">
        <v>57</v>
      </c>
      <c r="B32" s="677" t="s">
        <v>58</v>
      </c>
      <c r="C32" s="678" t="s">
        <v>481</v>
      </c>
      <c r="D32" s="676" t="s">
        <v>207</v>
      </c>
      <c r="E32" s="676" t="s">
        <v>221</v>
      </c>
      <c r="F32" s="676" t="s">
        <v>209</v>
      </c>
      <c r="G32" s="676" t="s">
        <v>459</v>
      </c>
      <c r="H32" s="676" t="s">
        <v>482</v>
      </c>
      <c r="I32" s="676"/>
      <c r="J32" s="676"/>
      <c r="K32" s="676"/>
      <c r="L32" s="676"/>
      <c r="M32" s="676" t="s">
        <v>30</v>
      </c>
      <c r="N32" s="676" t="s">
        <v>31</v>
      </c>
      <c r="O32" s="676" t="s">
        <v>32</v>
      </c>
      <c r="P32" s="677" t="s">
        <v>483</v>
      </c>
      <c r="Q32" s="670">
        <v>1000000000</v>
      </c>
      <c r="R32" s="670">
        <v>0</v>
      </c>
      <c r="S32" s="670">
        <v>0</v>
      </c>
      <c r="T32" s="679">
        <v>1000000000</v>
      </c>
      <c r="U32" s="670">
        <v>0</v>
      </c>
      <c r="V32" s="670">
        <v>0</v>
      </c>
      <c r="W32" s="670">
        <v>1000000000</v>
      </c>
      <c r="X32" s="679">
        <v>0</v>
      </c>
      <c r="Y32" s="679">
        <v>0</v>
      </c>
      <c r="Z32" s="670">
        <v>0</v>
      </c>
      <c r="AA32" s="670">
        <v>0</v>
      </c>
    </row>
    <row r="33" spans="1:27" ht="101.25" x14ac:dyDescent="0.25">
      <c r="A33" s="676" t="s">
        <v>57</v>
      </c>
      <c r="B33" s="677" t="s">
        <v>58</v>
      </c>
      <c r="C33" s="678" t="s">
        <v>484</v>
      </c>
      <c r="D33" s="676" t="s">
        <v>207</v>
      </c>
      <c r="E33" s="676" t="s">
        <v>221</v>
      </c>
      <c r="F33" s="676" t="s">
        <v>209</v>
      </c>
      <c r="G33" s="676" t="s">
        <v>459</v>
      </c>
      <c r="H33" s="676" t="s">
        <v>485</v>
      </c>
      <c r="I33" s="676"/>
      <c r="J33" s="676"/>
      <c r="K33" s="676"/>
      <c r="L33" s="676"/>
      <c r="M33" s="676" t="s">
        <v>30</v>
      </c>
      <c r="N33" s="676" t="s">
        <v>31</v>
      </c>
      <c r="O33" s="676" t="s">
        <v>32</v>
      </c>
      <c r="P33" s="677" t="s">
        <v>486</v>
      </c>
      <c r="Q33" s="670">
        <v>500000000</v>
      </c>
      <c r="R33" s="670">
        <v>0</v>
      </c>
      <c r="S33" s="670">
        <v>0</v>
      </c>
      <c r="T33" s="679">
        <v>500000000</v>
      </c>
      <c r="U33" s="670">
        <v>0</v>
      </c>
      <c r="V33" s="670">
        <v>0</v>
      </c>
      <c r="W33" s="670">
        <v>500000000</v>
      </c>
      <c r="X33" s="679">
        <v>0</v>
      </c>
      <c r="Y33" s="679">
        <v>0</v>
      </c>
      <c r="Z33" s="670">
        <v>0</v>
      </c>
      <c r="AA33" s="670">
        <v>0</v>
      </c>
    </row>
    <row r="34" spans="1:27" ht="33.75" x14ac:dyDescent="0.25">
      <c r="A34" s="676" t="s">
        <v>57</v>
      </c>
      <c r="B34" s="677" t="s">
        <v>58</v>
      </c>
      <c r="C34" s="678" t="s">
        <v>487</v>
      </c>
      <c r="D34" s="676" t="s">
        <v>207</v>
      </c>
      <c r="E34" s="676" t="s">
        <v>221</v>
      </c>
      <c r="F34" s="676" t="s">
        <v>209</v>
      </c>
      <c r="G34" s="676" t="s">
        <v>459</v>
      </c>
      <c r="H34" s="676" t="s">
        <v>475</v>
      </c>
      <c r="I34" s="676"/>
      <c r="J34" s="676"/>
      <c r="K34" s="676"/>
      <c r="L34" s="676"/>
      <c r="M34" s="676" t="s">
        <v>30</v>
      </c>
      <c r="N34" s="676" t="s">
        <v>31</v>
      </c>
      <c r="O34" s="676" t="s">
        <v>32</v>
      </c>
      <c r="P34" s="677" t="s">
        <v>476</v>
      </c>
      <c r="Q34" s="670">
        <v>500000000</v>
      </c>
      <c r="R34" s="670">
        <v>0</v>
      </c>
      <c r="S34" s="670">
        <v>0</v>
      </c>
      <c r="T34" s="679">
        <v>500000000</v>
      </c>
      <c r="U34" s="670">
        <v>0</v>
      </c>
      <c r="V34" s="670">
        <v>0</v>
      </c>
      <c r="W34" s="670">
        <v>500000000</v>
      </c>
      <c r="X34" s="679">
        <v>0</v>
      </c>
      <c r="Y34" s="679">
        <v>0</v>
      </c>
      <c r="Z34" s="670">
        <v>0</v>
      </c>
      <c r="AA34" s="670">
        <v>0</v>
      </c>
    </row>
    <row r="35" spans="1:27" ht="45" x14ac:dyDescent="0.25">
      <c r="A35" s="676" t="s">
        <v>57</v>
      </c>
      <c r="B35" s="677" t="s">
        <v>58</v>
      </c>
      <c r="C35" s="678" t="s">
        <v>490</v>
      </c>
      <c r="D35" s="676" t="s">
        <v>207</v>
      </c>
      <c r="E35" s="676" t="s">
        <v>221</v>
      </c>
      <c r="F35" s="676" t="s">
        <v>209</v>
      </c>
      <c r="G35" s="676" t="s">
        <v>212</v>
      </c>
      <c r="H35" s="676" t="s">
        <v>464</v>
      </c>
      <c r="I35" s="676"/>
      <c r="J35" s="676"/>
      <c r="K35" s="676"/>
      <c r="L35" s="676"/>
      <c r="M35" s="676" t="s">
        <v>30</v>
      </c>
      <c r="N35" s="676" t="s">
        <v>31</v>
      </c>
      <c r="O35" s="676" t="s">
        <v>32</v>
      </c>
      <c r="P35" s="677" t="s">
        <v>465</v>
      </c>
      <c r="Q35" s="670">
        <v>1000000000</v>
      </c>
      <c r="R35" s="670">
        <v>0</v>
      </c>
      <c r="S35" s="670">
        <v>0</v>
      </c>
      <c r="T35" s="679">
        <v>1000000000</v>
      </c>
      <c r="U35" s="670">
        <v>0</v>
      </c>
      <c r="V35" s="670">
        <v>822876082</v>
      </c>
      <c r="W35" s="670">
        <v>177123918</v>
      </c>
      <c r="X35" s="679">
        <v>70266667</v>
      </c>
      <c r="Y35" s="679">
        <v>0</v>
      </c>
      <c r="Z35" s="670">
        <v>0</v>
      </c>
      <c r="AA35" s="670">
        <v>0</v>
      </c>
    </row>
    <row r="36" spans="1:27" s="683" customFormat="1" ht="56.25" x14ac:dyDescent="0.25">
      <c r="A36" s="680" t="s">
        <v>55</v>
      </c>
      <c r="B36" s="681" t="s">
        <v>56</v>
      </c>
      <c r="C36" s="682" t="s">
        <v>131</v>
      </c>
      <c r="D36" s="680" t="s">
        <v>29</v>
      </c>
      <c r="E36" s="680" t="s">
        <v>187</v>
      </c>
      <c r="F36" s="680" t="s">
        <v>198</v>
      </c>
      <c r="G36" s="680" t="s">
        <v>185</v>
      </c>
      <c r="H36" s="680" t="s">
        <v>199</v>
      </c>
      <c r="I36" s="680"/>
      <c r="J36" s="680"/>
      <c r="K36" s="680"/>
      <c r="L36" s="680"/>
      <c r="M36" s="680" t="s">
        <v>30</v>
      </c>
      <c r="N36" s="680" t="s">
        <v>31</v>
      </c>
      <c r="O36" s="680" t="s">
        <v>32</v>
      </c>
      <c r="P36" s="681" t="s">
        <v>319</v>
      </c>
      <c r="Q36" s="679">
        <v>13158276991</v>
      </c>
      <c r="R36" s="679">
        <v>0</v>
      </c>
      <c r="S36" s="679">
        <v>0</v>
      </c>
      <c r="T36" s="679">
        <v>13158276991</v>
      </c>
      <c r="U36" s="679">
        <v>0</v>
      </c>
      <c r="V36" s="679">
        <v>10666809179</v>
      </c>
      <c r="W36" s="679">
        <v>2491467812</v>
      </c>
      <c r="X36" s="679">
        <v>883623024</v>
      </c>
      <c r="Y36" s="679">
        <v>0</v>
      </c>
      <c r="Z36" s="679">
        <v>0</v>
      </c>
      <c r="AA36" s="679">
        <v>0</v>
      </c>
    </row>
    <row r="37" spans="1:27" s="683" customFormat="1" ht="56.25" x14ac:dyDescent="0.25">
      <c r="A37" s="680" t="s">
        <v>53</v>
      </c>
      <c r="B37" s="681" t="s">
        <v>54</v>
      </c>
      <c r="C37" s="682" t="s">
        <v>131</v>
      </c>
      <c r="D37" s="680" t="s">
        <v>29</v>
      </c>
      <c r="E37" s="680" t="s">
        <v>187</v>
      </c>
      <c r="F37" s="680" t="s">
        <v>198</v>
      </c>
      <c r="G37" s="680" t="s">
        <v>185</v>
      </c>
      <c r="H37" s="680" t="s">
        <v>199</v>
      </c>
      <c r="I37" s="680"/>
      <c r="J37" s="680"/>
      <c r="K37" s="680"/>
      <c r="L37" s="680"/>
      <c r="M37" s="680" t="s">
        <v>30</v>
      </c>
      <c r="N37" s="680" t="s">
        <v>31</v>
      </c>
      <c r="O37" s="680" t="s">
        <v>32</v>
      </c>
      <c r="P37" s="681" t="s">
        <v>319</v>
      </c>
      <c r="Q37" s="679">
        <v>10400034000</v>
      </c>
      <c r="R37" s="679">
        <v>0</v>
      </c>
      <c r="S37" s="679">
        <v>0</v>
      </c>
      <c r="T37" s="679">
        <v>10400034000</v>
      </c>
      <c r="U37" s="679">
        <v>0</v>
      </c>
      <c r="V37" s="679">
        <v>10200034001</v>
      </c>
      <c r="W37" s="679">
        <v>199999999</v>
      </c>
      <c r="X37" s="679">
        <v>0</v>
      </c>
      <c r="Y37" s="679">
        <v>0</v>
      </c>
      <c r="Z37" s="679">
        <v>0</v>
      </c>
      <c r="AA37" s="679">
        <v>0</v>
      </c>
    </row>
    <row r="38" spans="1:27" s="683" customFormat="1" ht="56.25" x14ac:dyDescent="0.25">
      <c r="A38" s="680" t="s">
        <v>51</v>
      </c>
      <c r="B38" s="681" t="s">
        <v>52</v>
      </c>
      <c r="C38" s="682" t="s">
        <v>131</v>
      </c>
      <c r="D38" s="680" t="s">
        <v>29</v>
      </c>
      <c r="E38" s="680" t="s">
        <v>187</v>
      </c>
      <c r="F38" s="680" t="s">
        <v>198</v>
      </c>
      <c r="G38" s="680" t="s">
        <v>185</v>
      </c>
      <c r="H38" s="680" t="s">
        <v>199</v>
      </c>
      <c r="I38" s="680"/>
      <c r="J38" s="680"/>
      <c r="K38" s="680"/>
      <c r="L38" s="680"/>
      <c r="M38" s="680" t="s">
        <v>30</v>
      </c>
      <c r="N38" s="680" t="s">
        <v>31</v>
      </c>
      <c r="O38" s="680" t="s">
        <v>32</v>
      </c>
      <c r="P38" s="681" t="s">
        <v>319</v>
      </c>
      <c r="Q38" s="679">
        <v>14368420725</v>
      </c>
      <c r="R38" s="679">
        <v>0</v>
      </c>
      <c r="S38" s="679">
        <v>0</v>
      </c>
      <c r="T38" s="679">
        <v>14368420725</v>
      </c>
      <c r="U38" s="679">
        <v>0</v>
      </c>
      <c r="V38" s="679">
        <v>0</v>
      </c>
      <c r="W38" s="679">
        <v>14368420725</v>
      </c>
      <c r="X38" s="679">
        <v>0</v>
      </c>
      <c r="Y38" s="679">
        <v>0</v>
      </c>
      <c r="Z38" s="679">
        <v>0</v>
      </c>
      <c r="AA38" s="679">
        <v>0</v>
      </c>
    </row>
    <row r="39" spans="1:27" x14ac:dyDescent="0.25">
      <c r="A39" s="676" t="s">
        <v>1</v>
      </c>
      <c r="B39" s="677" t="s">
        <v>1</v>
      </c>
      <c r="C39" s="678" t="s">
        <v>1</v>
      </c>
      <c r="D39" s="676" t="s">
        <v>1</v>
      </c>
      <c r="E39" s="676" t="s">
        <v>1</v>
      </c>
      <c r="F39" s="676" t="s">
        <v>1</v>
      </c>
      <c r="G39" s="676" t="s">
        <v>1</v>
      </c>
      <c r="H39" s="676" t="s">
        <v>1</v>
      </c>
      <c r="I39" s="676" t="s">
        <v>1</v>
      </c>
      <c r="J39" s="676" t="s">
        <v>1</v>
      </c>
      <c r="K39" s="676" t="s">
        <v>1</v>
      </c>
      <c r="L39" s="676" t="s">
        <v>1</v>
      </c>
      <c r="M39" s="676" t="s">
        <v>1</v>
      </c>
      <c r="N39" s="676" t="s">
        <v>1</v>
      </c>
      <c r="O39" s="676" t="s">
        <v>1</v>
      </c>
      <c r="P39" s="677" t="s">
        <v>1</v>
      </c>
      <c r="Q39" s="670">
        <v>335531446760</v>
      </c>
      <c r="R39" s="670">
        <v>6275079562</v>
      </c>
      <c r="S39" s="670">
        <v>0</v>
      </c>
      <c r="T39" s="679">
        <v>341806526322</v>
      </c>
      <c r="U39" s="670">
        <v>0</v>
      </c>
      <c r="V39" s="670">
        <v>184804016248.51001</v>
      </c>
      <c r="W39" s="670">
        <v>157002510073.48999</v>
      </c>
      <c r="X39" s="679">
        <v>8976912732.8400002</v>
      </c>
      <c r="Y39" s="679">
        <v>0</v>
      </c>
      <c r="Z39" s="670">
        <v>0</v>
      </c>
      <c r="AA39" s="670">
        <v>0</v>
      </c>
    </row>
    <row r="40" spans="1:27" x14ac:dyDescent="0.25">
      <c r="A40" s="676" t="s">
        <v>1</v>
      </c>
      <c r="B40" s="684" t="s">
        <v>1</v>
      </c>
      <c r="C40" s="678" t="s">
        <v>1</v>
      </c>
      <c r="D40" s="676" t="s">
        <v>1</v>
      </c>
      <c r="E40" s="676" t="s">
        <v>1</v>
      </c>
      <c r="F40" s="676" t="s">
        <v>1</v>
      </c>
      <c r="G40" s="676" t="s">
        <v>1</v>
      </c>
      <c r="H40" s="676" t="s">
        <v>1</v>
      </c>
      <c r="I40" s="676" t="s">
        <v>1</v>
      </c>
      <c r="J40" s="676" t="s">
        <v>1</v>
      </c>
      <c r="K40" s="676" t="s">
        <v>1</v>
      </c>
      <c r="L40" s="676" t="s">
        <v>1</v>
      </c>
      <c r="M40" s="676" t="s">
        <v>1</v>
      </c>
      <c r="N40" s="676" t="s">
        <v>1</v>
      </c>
      <c r="O40" s="676" t="s">
        <v>1</v>
      </c>
      <c r="P40" s="677" t="s">
        <v>1</v>
      </c>
      <c r="Q40" s="685" t="s">
        <v>1</v>
      </c>
      <c r="R40" s="685" t="s">
        <v>1</v>
      </c>
      <c r="S40" s="685" t="s">
        <v>1</v>
      </c>
      <c r="T40" s="686" t="s">
        <v>1</v>
      </c>
      <c r="U40" s="685" t="s">
        <v>1</v>
      </c>
      <c r="V40" s="685" t="s">
        <v>1</v>
      </c>
      <c r="W40" s="685" t="s">
        <v>1</v>
      </c>
      <c r="X40" s="686" t="s">
        <v>1</v>
      </c>
      <c r="Y40" s="686" t="s">
        <v>1</v>
      </c>
      <c r="Z40" s="685" t="s">
        <v>1</v>
      </c>
      <c r="AA40" s="685"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E10" sqref="E10"/>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4"/>
      <c r="B3" s="94"/>
      <c r="C3" s="94"/>
      <c r="D3" s="94"/>
      <c r="E3" s="94"/>
      <c r="F3" s="94"/>
      <c r="G3" s="94"/>
      <c r="H3" s="94"/>
      <c r="I3" s="94"/>
      <c r="J3" s="94"/>
      <c r="K3" s="94"/>
      <c r="L3" s="94"/>
    </row>
    <row r="4" spans="1:12" ht="42" customHeight="1" thickBot="1" x14ac:dyDescent="0.3">
      <c r="A4" s="1171" t="s">
        <v>70</v>
      </c>
      <c r="B4" s="1172"/>
      <c r="C4" s="1172"/>
      <c r="D4" s="1172"/>
      <c r="E4" s="1172"/>
      <c r="F4" s="1172"/>
      <c r="G4" s="1172"/>
      <c r="H4" s="1172"/>
      <c r="I4" s="1172"/>
      <c r="J4" s="1172"/>
      <c r="K4" s="1172"/>
      <c r="L4" s="1172"/>
    </row>
    <row r="5" spans="1:12" ht="24.75" customHeight="1" thickBot="1" x14ac:dyDescent="0.3">
      <c r="A5" s="1176" t="s">
        <v>59</v>
      </c>
      <c r="B5" s="1176"/>
      <c r="C5" s="69"/>
      <c r="D5" s="69"/>
      <c r="E5" s="69"/>
      <c r="F5" s="69"/>
      <c r="G5" s="69"/>
      <c r="H5" s="69"/>
      <c r="I5" s="69"/>
      <c r="J5" s="69"/>
      <c r="K5" s="69"/>
      <c r="L5" s="69"/>
    </row>
    <row r="6" spans="1:12" ht="48" customHeight="1" thickBot="1" x14ac:dyDescent="0.3">
      <c r="A6" s="590" t="s">
        <v>71</v>
      </c>
      <c r="B6" s="591" t="s">
        <v>19</v>
      </c>
      <c r="C6" s="591" t="s">
        <v>93</v>
      </c>
      <c r="D6" s="591" t="s">
        <v>41</v>
      </c>
      <c r="E6" s="591" t="s">
        <v>24</v>
      </c>
      <c r="F6" s="591" t="s">
        <v>372</v>
      </c>
      <c r="G6" s="591" t="s">
        <v>174</v>
      </c>
      <c r="H6" s="591" t="s">
        <v>72</v>
      </c>
      <c r="I6" s="591" t="s">
        <v>73</v>
      </c>
      <c r="J6" s="591" t="s">
        <v>74</v>
      </c>
      <c r="K6" s="591" t="s">
        <v>26</v>
      </c>
      <c r="L6" s="592" t="s">
        <v>44</v>
      </c>
    </row>
    <row r="7" spans="1:12" ht="87" customHeight="1" x14ac:dyDescent="0.25">
      <c r="A7" s="331" t="s">
        <v>75</v>
      </c>
      <c r="B7" s="1173" t="s">
        <v>70</v>
      </c>
      <c r="C7" s="334">
        <v>8920.2682839999998</v>
      </c>
      <c r="D7" s="334">
        <v>8920.2682839999998</v>
      </c>
      <c r="E7" s="334">
        <v>8840.1402839999992</v>
      </c>
      <c r="F7" s="348">
        <v>0.99101731052823561</v>
      </c>
      <c r="G7" s="338">
        <v>80.128000000000611</v>
      </c>
      <c r="H7" s="334">
        <v>4159.6282209999999</v>
      </c>
      <c r="I7" s="332">
        <v>0.46631200862657823</v>
      </c>
      <c r="J7" s="334">
        <v>4760.6400629999998</v>
      </c>
      <c r="K7" s="334">
        <v>32.99</v>
      </c>
      <c r="L7" s="333">
        <v>3.6983192601026484E-3</v>
      </c>
    </row>
    <row r="8" spans="1:12" ht="107.25" customHeight="1" x14ac:dyDescent="0.25">
      <c r="A8" s="325" t="s">
        <v>76</v>
      </c>
      <c r="B8" s="1174"/>
      <c r="C8" s="335">
        <v>10400.034</v>
      </c>
      <c r="D8" s="335">
        <v>10400.034</v>
      </c>
      <c r="E8" s="336">
        <v>10343.034001</v>
      </c>
      <c r="F8" s="349">
        <v>0.99451924878322517</v>
      </c>
      <c r="G8" s="339">
        <v>56.999998999999661</v>
      </c>
      <c r="H8" s="335">
        <v>0</v>
      </c>
      <c r="I8" s="117">
        <v>0</v>
      </c>
      <c r="J8" s="335">
        <v>10400.034</v>
      </c>
      <c r="K8" s="335">
        <v>0</v>
      </c>
      <c r="L8" s="326">
        <v>0</v>
      </c>
    </row>
    <row r="9" spans="1:12" ht="48" customHeight="1" x14ac:dyDescent="0.25">
      <c r="A9" s="325" t="s">
        <v>85</v>
      </c>
      <c r="B9" s="1174"/>
      <c r="C9" s="335">
        <v>14368.420725</v>
      </c>
      <c r="D9" s="335">
        <v>14368.420725</v>
      </c>
      <c r="E9" s="335">
        <v>478.3</v>
      </c>
      <c r="F9" s="349">
        <v>3.3288279147324316E-2</v>
      </c>
      <c r="G9" s="339">
        <v>13890.120725000001</v>
      </c>
      <c r="H9" s="335">
        <v>0</v>
      </c>
      <c r="I9" s="117">
        <v>0</v>
      </c>
      <c r="J9" s="335">
        <v>14368.420725</v>
      </c>
      <c r="K9" s="335">
        <v>0</v>
      </c>
      <c r="L9" s="326">
        <v>0</v>
      </c>
    </row>
    <row r="10" spans="1:12" ht="45" customHeight="1" thickBot="1" x14ac:dyDescent="0.3">
      <c r="A10" s="328" t="s">
        <v>77</v>
      </c>
      <c r="B10" s="1175"/>
      <c r="C10" s="337">
        <v>13158.276991000001</v>
      </c>
      <c r="D10" s="337">
        <v>13158.276991000001</v>
      </c>
      <c r="E10" s="337">
        <v>10787.947525</v>
      </c>
      <c r="F10" s="350">
        <v>0.81986019388243159</v>
      </c>
      <c r="G10" s="340">
        <v>2370.329466000001</v>
      </c>
      <c r="H10" s="337">
        <v>1385.002794</v>
      </c>
      <c r="I10" s="329">
        <v>0.10525715448514379</v>
      </c>
      <c r="J10" s="337">
        <v>11773.274197000001</v>
      </c>
      <c r="K10" s="337">
        <v>361.79994199999999</v>
      </c>
      <c r="L10" s="330">
        <v>2.7495996797108312E-2</v>
      </c>
    </row>
    <row r="11" spans="1:12" ht="31.5" customHeight="1" thickBot="1" x14ac:dyDescent="0.3">
      <c r="A11" s="583" t="s">
        <v>60</v>
      </c>
      <c r="B11" s="584"/>
      <c r="C11" s="585">
        <v>46846.999999999993</v>
      </c>
      <c r="D11" s="585">
        <v>46846.999999999993</v>
      </c>
      <c r="E11" s="585">
        <v>30449.42181</v>
      </c>
      <c r="F11" s="586">
        <v>0.64997591756142348</v>
      </c>
      <c r="G11" s="587">
        <v>16397.578189999993</v>
      </c>
      <c r="H11" s="585">
        <v>5544.6310149999999</v>
      </c>
      <c r="I11" s="588">
        <v>0.11835615973274705</v>
      </c>
      <c r="J11" s="585">
        <v>41302.368984999994</v>
      </c>
      <c r="K11" s="585">
        <v>394.789942</v>
      </c>
      <c r="L11" s="589">
        <v>8.427219288321559E-3</v>
      </c>
    </row>
    <row r="12" spans="1:12" x14ac:dyDescent="0.25">
      <c r="A12" t="s">
        <v>563</v>
      </c>
    </row>
    <row r="13" spans="1:12" x14ac:dyDescent="0.25">
      <c r="H13" s="1"/>
    </row>
    <row r="15" spans="1:12" x14ac:dyDescent="0.25">
      <c r="H15" s="1"/>
      <c r="J15" s="136"/>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37" bestFit="1" customWidth="1"/>
  </cols>
  <sheetData>
    <row r="1" spans="2:10" x14ac:dyDescent="0.25">
      <c r="B1" s="230" t="str">
        <f>+'CONSOLIDADO '!A20</f>
        <v xml:space="preserve"> Ejecución vigencia 2025. 30 abril 2025</v>
      </c>
    </row>
    <row r="2" spans="2:10" ht="15" customHeight="1" thickBot="1" x14ac:dyDescent="0.3">
      <c r="D2" s="1"/>
    </row>
    <row r="3" spans="2:10" ht="25.5" customHeight="1" thickBot="1" x14ac:dyDescent="0.3">
      <c r="B3" s="1177" t="str">
        <f>+'CONSOLIDADO '!A20</f>
        <v xml:space="preserve"> Ejecución vigencia 2025. 30 abril 2025</v>
      </c>
      <c r="C3" s="1178"/>
      <c r="D3" s="1178"/>
      <c r="E3" s="1178"/>
      <c r="F3" s="1178"/>
      <c r="G3" s="1178"/>
      <c r="H3" s="1178"/>
      <c r="I3" s="1178"/>
      <c r="J3" s="1179"/>
    </row>
    <row r="4" spans="2:10" ht="32.25" thickBot="1" x14ac:dyDescent="0.3">
      <c r="B4" s="523" t="s">
        <v>353</v>
      </c>
      <c r="C4" s="523" t="s">
        <v>354</v>
      </c>
      <c r="D4" s="523" t="s">
        <v>391</v>
      </c>
      <c r="E4" s="523" t="s">
        <v>355</v>
      </c>
      <c r="F4" s="526" t="s">
        <v>364</v>
      </c>
      <c r="G4" s="526" t="s">
        <v>365</v>
      </c>
      <c r="H4" s="526" t="s">
        <v>366</v>
      </c>
      <c r="I4" s="526" t="s">
        <v>367</v>
      </c>
      <c r="J4" s="526" t="s">
        <v>493</v>
      </c>
    </row>
    <row r="5" spans="2:10" ht="19.5" thickBot="1" x14ac:dyDescent="0.3">
      <c r="B5" s="1182" t="s">
        <v>387</v>
      </c>
      <c r="C5" s="229" t="s">
        <v>356</v>
      </c>
      <c r="D5" s="513">
        <f>+'CONSOLIDADO '!B13</f>
        <v>1111333.5</v>
      </c>
      <c r="E5" s="514">
        <f>+'CONSOLIDADO '!F13</f>
        <v>787266.50000000023</v>
      </c>
      <c r="F5" s="514">
        <f>+'CONSOLIDADO '!J13</f>
        <v>259947.33829315999</v>
      </c>
      <c r="G5" s="228">
        <f>+F5/E5</f>
        <v>0.33018976203504141</v>
      </c>
      <c r="H5" s="514">
        <f>+'CONSOLIDADO '!M13</f>
        <v>50799.260112520002</v>
      </c>
      <c r="I5" s="228">
        <f>+H5/E5</f>
        <v>6.4526129477781649E-2</v>
      </c>
      <c r="J5" s="514" t="e">
        <f>+'CONSOLIDADO '!P13</f>
        <v>#REF!</v>
      </c>
    </row>
    <row r="6" spans="2:10" ht="19.5" thickBot="1" x14ac:dyDescent="0.3">
      <c r="B6" s="1183"/>
      <c r="C6" s="229" t="s">
        <v>359</v>
      </c>
      <c r="D6" s="513">
        <f>+'CONSOLIDADO '!B15</f>
        <v>397622.82632200001</v>
      </c>
      <c r="E6" s="514">
        <f>+'CONSOLIDADO '!F15</f>
        <v>397622.82632200001</v>
      </c>
      <c r="F6" s="514">
        <f>+'CONSOLIDADO '!J15</f>
        <v>50220.536279329994</v>
      </c>
      <c r="G6" s="228">
        <f>+F6/E6</f>
        <v>0.12630194484524077</v>
      </c>
      <c r="H6" s="514">
        <f>+'CONSOLIDADO '!M14</f>
        <v>4836.2027049999997</v>
      </c>
      <c r="I6" s="228">
        <f t="shared" ref="I6:I21" si="0">+H6/E6</f>
        <v>1.2162789419648613E-2</v>
      </c>
      <c r="J6" s="514" t="e">
        <f>+'CONSOLIDADO '!P15</f>
        <v>#REF!</v>
      </c>
    </row>
    <row r="7" spans="2:10" ht="19.5" thickBot="1" x14ac:dyDescent="0.3">
      <c r="B7" s="1183"/>
      <c r="C7" s="229" t="s">
        <v>357</v>
      </c>
      <c r="D7" s="513">
        <f>+'CONSOLIDADO '!B18</f>
        <v>0</v>
      </c>
      <c r="E7" s="514">
        <f>+'DATOS REGALIAS'!F18</f>
        <v>0</v>
      </c>
      <c r="F7" s="514">
        <f>+'DATOS REGALIAS'!L18</f>
        <v>0</v>
      </c>
      <c r="G7" s="228">
        <f>+IF(ISERROR(F7/E7),0,F7/E7)</f>
        <v>0</v>
      </c>
      <c r="H7" s="514">
        <f>+'DATOS REGALIAS'!L18</f>
        <v>0</v>
      </c>
      <c r="I7" s="228" t="e">
        <f>+H7/E7</f>
        <v>#DIV/0!</v>
      </c>
      <c r="J7" s="514">
        <f>+'CONSOLIDADO '!P18</f>
        <v>0</v>
      </c>
    </row>
    <row r="8" spans="2:10" ht="19.5" thickBot="1" x14ac:dyDescent="0.3">
      <c r="B8" s="1184"/>
      <c r="C8" s="281" t="s">
        <v>358</v>
      </c>
      <c r="D8" s="515">
        <f>+D5+D6+D7</f>
        <v>1508956.326322</v>
      </c>
      <c r="E8" s="516">
        <f>+E5+E6+E7</f>
        <v>1184889.3263220002</v>
      </c>
      <c r="F8" s="516">
        <f>+F5+F6+F7</f>
        <v>310167.87457248999</v>
      </c>
      <c r="G8" s="282">
        <f>+F8/E8</f>
        <v>0.26176948992804089</v>
      </c>
      <c r="H8" s="516">
        <f>+H5+H6+H7</f>
        <v>55635.462817520005</v>
      </c>
      <c r="I8" s="282">
        <f t="shared" si="0"/>
        <v>4.6954142957990289E-2</v>
      </c>
      <c r="J8" s="516" t="e">
        <f>+J5+J7+J6</f>
        <v>#REF!</v>
      </c>
    </row>
    <row r="9" spans="2:10" ht="39.75" customHeight="1" thickBot="1" x14ac:dyDescent="0.3">
      <c r="B9" s="1182" t="s">
        <v>360</v>
      </c>
      <c r="C9" s="229" t="s">
        <v>356</v>
      </c>
      <c r="D9" s="513" t="e">
        <f>+#REF!-#REF!</f>
        <v>#REF!</v>
      </c>
      <c r="E9" s="517" t="e">
        <f>+#REF!-#REF!</f>
        <v>#REF!</v>
      </c>
      <c r="F9" s="514" t="e">
        <f>+#REF!-#REF!</f>
        <v>#REF!</v>
      </c>
      <c r="G9" s="228" t="e">
        <f t="shared" ref="G9:G21" si="1">+F9/E9</f>
        <v>#REF!</v>
      </c>
      <c r="H9" s="514" t="e">
        <f>+#REF!-#REF!</f>
        <v>#REF!</v>
      </c>
      <c r="I9" s="228" t="e">
        <f t="shared" si="0"/>
        <v>#REF!</v>
      </c>
      <c r="J9" s="514" t="e">
        <f>+#REF!-#REF!</f>
        <v>#REF!</v>
      </c>
    </row>
    <row r="10" spans="2:10" ht="39.75" customHeight="1" thickBot="1" x14ac:dyDescent="0.3">
      <c r="B10" s="1183"/>
      <c r="C10" s="346" t="s">
        <v>400</v>
      </c>
      <c r="D10" s="513" t="e">
        <f>+#REF!</f>
        <v>#REF!</v>
      </c>
      <c r="E10" s="517" t="e">
        <f>+#REF!</f>
        <v>#REF!</v>
      </c>
      <c r="F10" s="514" t="e">
        <f>+#REF!</f>
        <v>#REF!</v>
      </c>
      <c r="G10" s="228" t="e">
        <f>+F10/E10</f>
        <v>#REF!</v>
      </c>
      <c r="H10" s="514" t="e">
        <f>+#REF!</f>
        <v>#REF!</v>
      </c>
      <c r="I10" s="228" t="e">
        <f>+H10/E10</f>
        <v>#REF!</v>
      </c>
      <c r="J10" s="514" t="e">
        <f>+#REF!</f>
        <v>#REF!</v>
      </c>
    </row>
    <row r="11" spans="2:10" ht="19.5" thickBot="1" x14ac:dyDescent="0.3">
      <c r="B11" s="1183"/>
      <c r="C11" s="229" t="s">
        <v>359</v>
      </c>
      <c r="D11" s="513" t="e">
        <f>+#REF!</f>
        <v>#REF!</v>
      </c>
      <c r="E11" s="514" t="e">
        <f>+#REF!</f>
        <v>#REF!</v>
      </c>
      <c r="F11" s="514" t="e">
        <f>+#REF!</f>
        <v>#REF!</v>
      </c>
      <c r="G11" s="228" t="e">
        <f t="shared" si="1"/>
        <v>#REF!</v>
      </c>
      <c r="H11" s="514" t="e">
        <f>+#REF!</f>
        <v>#REF!</v>
      </c>
      <c r="I11" s="228" t="e">
        <f t="shared" si="0"/>
        <v>#REF!</v>
      </c>
      <c r="J11" s="514" t="e">
        <f>+#REF!</f>
        <v>#REF!</v>
      </c>
    </row>
    <row r="12" spans="2:10" ht="19.5" thickBot="1" x14ac:dyDescent="0.3">
      <c r="B12" s="1184"/>
      <c r="C12" s="281" t="s">
        <v>358</v>
      </c>
      <c r="D12" s="515" t="e">
        <f>+D9+D10+D11</f>
        <v>#REF!</v>
      </c>
      <c r="E12" s="515" t="e">
        <f>+E9+E10+E11</f>
        <v>#REF!</v>
      </c>
      <c r="F12" s="515" t="e">
        <f>+F9+F10+F11</f>
        <v>#REF!</v>
      </c>
      <c r="G12" s="282" t="e">
        <f t="shared" si="1"/>
        <v>#REF!</v>
      </c>
      <c r="H12" s="516" t="e">
        <f>+H9+H11+H10</f>
        <v>#REF!</v>
      </c>
      <c r="I12" s="282" t="e">
        <f>+H12/E12</f>
        <v>#REF!</v>
      </c>
      <c r="J12" s="515" t="e">
        <f>+J9+J11+J10</f>
        <v>#REF!</v>
      </c>
    </row>
    <row r="13" spans="2:10" ht="19.5" thickBot="1" x14ac:dyDescent="0.3">
      <c r="B13" s="1182" t="s">
        <v>361</v>
      </c>
      <c r="C13" s="229" t="s">
        <v>356</v>
      </c>
      <c r="D13" s="513" t="e">
        <f>+#REF!</f>
        <v>#REF!</v>
      </c>
      <c r="E13" s="514" t="e">
        <f>+#REF!</f>
        <v>#REF!</v>
      </c>
      <c r="F13" s="514" t="e">
        <f>+#REF!</f>
        <v>#REF!</v>
      </c>
      <c r="G13" s="228" t="e">
        <f t="shared" si="1"/>
        <v>#REF!</v>
      </c>
      <c r="H13" s="514" t="e">
        <f>+#REF!</f>
        <v>#REF!</v>
      </c>
      <c r="I13" s="228" t="e">
        <f t="shared" si="0"/>
        <v>#REF!</v>
      </c>
      <c r="J13" s="514" t="e">
        <f>+#REF!</f>
        <v>#REF!</v>
      </c>
    </row>
    <row r="14" spans="2:10" ht="19.5" thickBot="1" x14ac:dyDescent="0.3">
      <c r="B14" s="1183"/>
      <c r="C14" s="229" t="s">
        <v>359</v>
      </c>
      <c r="D14" s="513" t="e">
        <f>+#REF!</f>
        <v>#REF!</v>
      </c>
      <c r="E14" s="514" t="e">
        <f>+#REF!</f>
        <v>#REF!</v>
      </c>
      <c r="F14" s="514" t="e">
        <f>+#REF!</f>
        <v>#REF!</v>
      </c>
      <c r="G14" s="228" t="e">
        <f t="shared" si="1"/>
        <v>#REF!</v>
      </c>
      <c r="H14" s="514" t="e">
        <f>+#REF!</f>
        <v>#REF!</v>
      </c>
      <c r="I14" s="228" t="e">
        <f t="shared" si="0"/>
        <v>#REF!</v>
      </c>
      <c r="J14" s="514" t="e">
        <f>+#REF!</f>
        <v>#REF!</v>
      </c>
    </row>
    <row r="15" spans="2:10" ht="19.5" thickBot="1" x14ac:dyDescent="0.3">
      <c r="B15" s="1184"/>
      <c r="C15" s="281" t="s">
        <v>358</v>
      </c>
      <c r="D15" s="515" t="e">
        <f>+D13+D14</f>
        <v>#REF!</v>
      </c>
      <c r="E15" s="516" t="e">
        <f>+E13+E14</f>
        <v>#REF!</v>
      </c>
      <c r="F15" s="516" t="e">
        <f>+F13+F14</f>
        <v>#REF!</v>
      </c>
      <c r="G15" s="282" t="e">
        <f t="shared" si="1"/>
        <v>#REF!</v>
      </c>
      <c r="H15" s="516" t="e">
        <f>+H13+H14</f>
        <v>#REF!</v>
      </c>
      <c r="I15" s="282" t="e">
        <f>+H15/E15</f>
        <v>#REF!</v>
      </c>
      <c r="J15" s="516" t="e">
        <f>+J13+J14</f>
        <v>#REF!</v>
      </c>
    </row>
    <row r="16" spans="2:10" ht="39.75" customHeight="1" thickBot="1" x14ac:dyDescent="0.3">
      <c r="B16" s="1182" t="s">
        <v>362</v>
      </c>
      <c r="C16" s="229" t="s">
        <v>356</v>
      </c>
      <c r="D16" s="513" t="e">
        <f>+#REF!</f>
        <v>#REF!</v>
      </c>
      <c r="E16" s="524" t="e">
        <f>+#REF!</f>
        <v>#REF!</v>
      </c>
      <c r="F16" s="514" t="e">
        <f>+#REF!</f>
        <v>#REF!</v>
      </c>
      <c r="G16" s="228" t="e">
        <f t="shared" si="1"/>
        <v>#REF!</v>
      </c>
      <c r="H16" s="514" t="e">
        <f>+#REF!</f>
        <v>#REF!</v>
      </c>
      <c r="I16" s="228" t="e">
        <f t="shared" si="0"/>
        <v>#REF!</v>
      </c>
      <c r="J16" s="514" t="e">
        <f>+#REF!</f>
        <v>#REF!</v>
      </c>
    </row>
    <row r="17" spans="2:10" ht="19.5" thickBot="1" x14ac:dyDescent="0.3">
      <c r="B17" s="1183"/>
      <c r="C17" s="229" t="s">
        <v>359</v>
      </c>
      <c r="D17" s="513" t="e">
        <f>+#REF!</f>
        <v>#REF!</v>
      </c>
      <c r="E17" s="524" t="e">
        <f>+#REF!</f>
        <v>#REF!</v>
      </c>
      <c r="F17" s="514" t="e">
        <f>+#REF!</f>
        <v>#REF!</v>
      </c>
      <c r="G17" s="228" t="e">
        <f t="shared" si="1"/>
        <v>#REF!</v>
      </c>
      <c r="H17" s="514" t="e">
        <f>+#REF!</f>
        <v>#REF!</v>
      </c>
      <c r="I17" s="228" t="e">
        <f t="shared" si="0"/>
        <v>#REF!</v>
      </c>
      <c r="J17" s="514" t="e">
        <f>+#REF!</f>
        <v>#REF!</v>
      </c>
    </row>
    <row r="18" spans="2:10" ht="19.5" thickBot="1" x14ac:dyDescent="0.3">
      <c r="B18" s="1184"/>
      <c r="C18" s="281" t="s">
        <v>358</v>
      </c>
      <c r="D18" s="515" t="e">
        <f>+D16+D17</f>
        <v>#REF!</v>
      </c>
      <c r="E18" s="516" t="e">
        <f>+E16+E17</f>
        <v>#REF!</v>
      </c>
      <c r="F18" s="516" t="e">
        <f>+F16+F17</f>
        <v>#REF!</v>
      </c>
      <c r="G18" s="282" t="e">
        <f t="shared" si="1"/>
        <v>#REF!</v>
      </c>
      <c r="H18" s="516" t="e">
        <f>+H16+H17</f>
        <v>#REF!</v>
      </c>
      <c r="I18" s="282" t="e">
        <f t="shared" si="0"/>
        <v>#REF!</v>
      </c>
      <c r="J18" s="516" t="e">
        <f>+J16+J17</f>
        <v>#REF!</v>
      </c>
    </row>
    <row r="19" spans="2:10" ht="39.75" customHeight="1" thickBot="1" x14ac:dyDescent="0.3">
      <c r="B19" s="1182" t="s">
        <v>363</v>
      </c>
      <c r="C19" s="229" t="s">
        <v>356</v>
      </c>
      <c r="D19" s="513" t="e">
        <f>+#REF!</f>
        <v>#REF!</v>
      </c>
      <c r="E19" s="514" t="e">
        <f>+#REF!</f>
        <v>#REF!</v>
      </c>
      <c r="F19" s="514" t="e">
        <f>+#REF!</f>
        <v>#REF!</v>
      </c>
      <c r="G19" s="228" t="e">
        <f t="shared" si="1"/>
        <v>#REF!</v>
      </c>
      <c r="H19" s="514" t="e">
        <f>+#REF!</f>
        <v>#REF!</v>
      </c>
      <c r="I19" s="228" t="e">
        <f t="shared" si="0"/>
        <v>#REF!</v>
      </c>
      <c r="J19" s="514" t="e">
        <f>+#REF!</f>
        <v>#REF!</v>
      </c>
    </row>
    <row r="20" spans="2:10" ht="19.5" thickBot="1" x14ac:dyDescent="0.3">
      <c r="B20" s="1183"/>
      <c r="C20" s="229" t="s">
        <v>359</v>
      </c>
      <c r="D20" s="513" t="e">
        <f>+#REF!</f>
        <v>#REF!</v>
      </c>
      <c r="E20" s="514" t="e">
        <f>+#REF!</f>
        <v>#REF!</v>
      </c>
      <c r="F20" s="514" t="e">
        <f>+#REF!</f>
        <v>#REF!</v>
      </c>
      <c r="G20" s="228" t="e">
        <f t="shared" si="1"/>
        <v>#REF!</v>
      </c>
      <c r="H20" s="518" t="e">
        <f>+#REF!</f>
        <v>#REF!</v>
      </c>
      <c r="I20" s="228" t="e">
        <f t="shared" si="0"/>
        <v>#REF!</v>
      </c>
      <c r="J20" s="518" t="e">
        <f>+#REF!</f>
        <v>#REF!</v>
      </c>
    </row>
    <row r="21" spans="2:10" ht="19.5" thickBot="1" x14ac:dyDescent="0.3">
      <c r="B21" s="1184"/>
      <c r="C21" s="281" t="s">
        <v>358</v>
      </c>
      <c r="D21" s="515" t="e">
        <f>+D19+D20</f>
        <v>#REF!</v>
      </c>
      <c r="E21" s="516" t="e">
        <f>+E19+E20</f>
        <v>#REF!</v>
      </c>
      <c r="F21" s="516" t="e">
        <f>+F19+F20</f>
        <v>#REF!</v>
      </c>
      <c r="G21" s="282" t="e">
        <f t="shared" si="1"/>
        <v>#REF!</v>
      </c>
      <c r="H21" s="516" t="e">
        <f>+H19+H20</f>
        <v>#REF!</v>
      </c>
      <c r="I21" s="282" t="e">
        <f t="shared" si="0"/>
        <v>#REF!</v>
      </c>
      <c r="J21" s="516" t="e">
        <f>+J19+J20</f>
        <v>#REF!</v>
      </c>
    </row>
    <row r="22" spans="2:10" ht="19.5" thickBot="1" x14ac:dyDescent="0.3">
      <c r="B22" s="1185" t="s">
        <v>69</v>
      </c>
      <c r="C22" s="1186"/>
      <c r="D22" s="525" t="e">
        <f>+D8+D12+D15+D18+D21</f>
        <v>#REF!</v>
      </c>
      <c r="E22" s="519" t="e">
        <f>+E8+E12+E15+E18+E21</f>
        <v>#REF!</v>
      </c>
      <c r="F22" s="519" t="e">
        <f>+F8+F12+F15+F18+F21</f>
        <v>#REF!</v>
      </c>
      <c r="G22" s="298" t="e">
        <f>+F22/E22</f>
        <v>#REF!</v>
      </c>
      <c r="H22" s="519" t="e">
        <f>+H8+H12+H15+H18+H21</f>
        <v>#REF!</v>
      </c>
      <c r="I22" s="298" t="e">
        <f>+H22/E22</f>
        <v>#REF!</v>
      </c>
      <c r="J22" s="519" t="e">
        <f>+J8+J12+J15+J18+J21</f>
        <v>#REF!</v>
      </c>
    </row>
    <row r="23" spans="2:10" x14ac:dyDescent="0.25">
      <c r="B23" s="1180"/>
      <c r="C23" s="1181"/>
      <c r="D23" s="1181"/>
      <c r="E23" s="1181"/>
      <c r="F23" s="1181"/>
      <c r="G23" s="1181"/>
      <c r="H23" s="1181"/>
      <c r="I23" s="1181"/>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B17" sqref="B17"/>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0" t="s">
        <v>87</v>
      </c>
    </row>
    <row r="3" spans="1:13" ht="24" thickBot="1" x14ac:dyDescent="0.3">
      <c r="A3" s="1187" t="s">
        <v>82</v>
      </c>
      <c r="B3" s="1188"/>
      <c r="C3" s="1188"/>
      <c r="D3" s="1188"/>
      <c r="E3" s="1188"/>
      <c r="F3" s="1188"/>
      <c r="G3" s="1188"/>
      <c r="H3" s="1188"/>
      <c r="I3" s="1188"/>
      <c r="J3" s="1188"/>
      <c r="K3" s="1188"/>
      <c r="L3" s="1189"/>
    </row>
    <row r="4" spans="1:13" ht="43.5" customHeight="1" thickBot="1" x14ac:dyDescent="0.3">
      <c r="A4" s="433" t="s">
        <v>63</v>
      </c>
      <c r="B4" s="434" t="s">
        <v>93</v>
      </c>
      <c r="C4" s="434" t="s">
        <v>41</v>
      </c>
      <c r="D4" s="434" t="s">
        <v>96</v>
      </c>
      <c r="E4" s="434" t="s">
        <v>97</v>
      </c>
      <c r="F4" s="434" t="s">
        <v>24</v>
      </c>
      <c r="G4" s="434" t="s">
        <v>372</v>
      </c>
      <c r="H4" s="435" t="s">
        <v>42</v>
      </c>
      <c r="I4" s="436" t="s">
        <v>25</v>
      </c>
      <c r="J4" s="437" t="s">
        <v>78</v>
      </c>
      <c r="K4" s="435" t="s">
        <v>79</v>
      </c>
      <c r="L4" s="438" t="s">
        <v>44</v>
      </c>
    </row>
    <row r="5" spans="1:13" ht="23.25" customHeight="1" x14ac:dyDescent="0.25">
      <c r="A5" s="159" t="s">
        <v>46</v>
      </c>
      <c r="B5" s="160" t="e">
        <f>+#REF!</f>
        <v>#REF!</v>
      </c>
      <c r="C5" s="160" t="e">
        <f>+#REF!</f>
        <v>#REF!</v>
      </c>
      <c r="D5" s="160" t="e">
        <f>+#REF!</f>
        <v>#REF!</v>
      </c>
      <c r="E5" s="160" t="e">
        <f>+#REF!</f>
        <v>#REF!</v>
      </c>
      <c r="F5" s="161" t="e">
        <f>+#REF!</f>
        <v>#REF!</v>
      </c>
      <c r="G5" s="160" t="e">
        <f>+F5/E5</f>
        <v>#REF!</v>
      </c>
      <c r="H5" s="160" t="e">
        <f t="shared" ref="H5:H14" si="0">+E5-F5</f>
        <v>#REF!</v>
      </c>
      <c r="I5" s="160" t="e">
        <f>+#REF!</f>
        <v>#REF!</v>
      </c>
      <c r="J5" s="171" t="e">
        <f t="shared" ref="J5:J11" si="1">+I5/E5</f>
        <v>#REF!</v>
      </c>
      <c r="K5" s="160" t="e">
        <f>+#REF!</f>
        <v>#REF!</v>
      </c>
      <c r="L5" s="173" t="e">
        <f t="shared" ref="L5:L14" si="2">+K5/E5</f>
        <v>#REF!</v>
      </c>
      <c r="M5" s="1"/>
    </row>
    <row r="6" spans="1:13" ht="28.5" customHeight="1" x14ac:dyDescent="0.25">
      <c r="A6" s="158" t="s">
        <v>169</v>
      </c>
      <c r="B6" s="150" t="e">
        <f>+#REF!</f>
        <v>#REF!</v>
      </c>
      <c r="C6" s="150" t="e">
        <f>+#REF!</f>
        <v>#REF!</v>
      </c>
      <c r="D6" s="150" t="e">
        <f>+#REF!</f>
        <v>#REF!</v>
      </c>
      <c r="E6" s="150" t="e">
        <f>+#REF!</f>
        <v>#REF!</v>
      </c>
      <c r="F6" s="151" t="e">
        <f>+#REF!</f>
        <v>#REF!</v>
      </c>
      <c r="G6" s="279" t="e">
        <f t="shared" ref="G6:G14" si="3">+F6/E6</f>
        <v>#REF!</v>
      </c>
      <c r="H6" s="150" t="e">
        <f t="shared" si="0"/>
        <v>#REF!</v>
      </c>
      <c r="I6" s="150" t="e">
        <f>+#REF!</f>
        <v>#REF!</v>
      </c>
      <c r="J6" s="172" t="e">
        <f t="shared" si="1"/>
        <v>#REF!</v>
      </c>
      <c r="K6" s="150" t="e">
        <f>+#REF!</f>
        <v>#REF!</v>
      </c>
      <c r="L6" s="174" t="e">
        <f t="shared" si="2"/>
        <v>#REF!</v>
      </c>
    </row>
    <row r="7" spans="1:13" ht="22.5" customHeight="1" x14ac:dyDescent="0.25">
      <c r="A7" s="158" t="s">
        <v>67</v>
      </c>
      <c r="B7" s="150" t="e">
        <f>+#REF!</f>
        <v>#REF!</v>
      </c>
      <c r="C7" s="150" t="e">
        <f>+#REF!</f>
        <v>#REF!</v>
      </c>
      <c r="D7" s="150" t="e">
        <f>+#REF!</f>
        <v>#REF!</v>
      </c>
      <c r="E7" s="150" t="e">
        <f>+#REF!</f>
        <v>#REF!</v>
      </c>
      <c r="F7" s="151" t="e">
        <f>+#REF!</f>
        <v>#REF!</v>
      </c>
      <c r="G7" s="279" t="e">
        <f t="shared" si="3"/>
        <v>#REF!</v>
      </c>
      <c r="H7" s="150" t="e">
        <f t="shared" si="0"/>
        <v>#REF!</v>
      </c>
      <c r="I7" s="150" t="e">
        <f>+#REF!</f>
        <v>#REF!</v>
      </c>
      <c r="J7" s="172" t="e">
        <f t="shared" si="1"/>
        <v>#REF!</v>
      </c>
      <c r="K7" s="150" t="e">
        <f>+#REF!</f>
        <v>#REF!</v>
      </c>
      <c r="L7" s="174" t="e">
        <f t="shared" si="2"/>
        <v>#REF!</v>
      </c>
    </row>
    <row r="8" spans="1:13" ht="30.75" customHeight="1" x14ac:dyDescent="0.25">
      <c r="A8" s="158" t="s">
        <v>171</v>
      </c>
      <c r="B8" s="150" t="e">
        <f>+#REF!</f>
        <v>#REF!</v>
      </c>
      <c r="C8" s="150" t="e">
        <f>+#REF!</f>
        <v>#REF!</v>
      </c>
      <c r="D8" s="150" t="e">
        <f>+#REF!</f>
        <v>#REF!</v>
      </c>
      <c r="E8" s="150" t="e">
        <f>+#REF!</f>
        <v>#REF!</v>
      </c>
      <c r="F8" s="151" t="e">
        <f>+#REF!</f>
        <v>#REF!</v>
      </c>
      <c r="G8" s="279" t="e">
        <f t="shared" si="3"/>
        <v>#REF!</v>
      </c>
      <c r="H8" s="150" t="e">
        <f t="shared" si="0"/>
        <v>#REF!</v>
      </c>
      <c r="I8" s="150" t="e">
        <f>+#REF!</f>
        <v>#REF!</v>
      </c>
      <c r="J8" s="172" t="e">
        <f t="shared" si="1"/>
        <v>#REF!</v>
      </c>
      <c r="K8" s="150" t="e">
        <f>+#REF!</f>
        <v>#REF!</v>
      </c>
      <c r="L8" s="174" t="e">
        <f t="shared" si="2"/>
        <v>#REF!</v>
      </c>
    </row>
    <row r="9" spans="1:13" ht="43.5" customHeight="1" x14ac:dyDescent="0.25">
      <c r="A9" s="158" t="s">
        <v>170</v>
      </c>
      <c r="B9" s="150" t="e">
        <f>+#REF!</f>
        <v>#REF!</v>
      </c>
      <c r="C9" s="150" t="e">
        <f>+#REF!</f>
        <v>#REF!</v>
      </c>
      <c r="D9" s="150" t="e">
        <f>+#REF!</f>
        <v>#REF!</v>
      </c>
      <c r="E9" s="150" t="e">
        <f>+#REF!</f>
        <v>#REF!</v>
      </c>
      <c r="F9" s="151" t="e">
        <f>+#REF!</f>
        <v>#REF!</v>
      </c>
      <c r="G9" s="279" t="e">
        <f t="shared" si="3"/>
        <v>#REF!</v>
      </c>
      <c r="H9" s="150" t="e">
        <f t="shared" si="0"/>
        <v>#REF!</v>
      </c>
      <c r="I9" s="150" t="e">
        <f>+#REF!</f>
        <v>#REF!</v>
      </c>
      <c r="J9" s="172" t="e">
        <f t="shared" si="1"/>
        <v>#REF!</v>
      </c>
      <c r="K9" s="150" t="e">
        <f>+#REF!</f>
        <v>#REF!</v>
      </c>
      <c r="L9" s="174" t="e">
        <f t="shared" si="2"/>
        <v>#REF!</v>
      </c>
    </row>
    <row r="10" spans="1:13" ht="31.5" customHeight="1" x14ac:dyDescent="0.25">
      <c r="A10" s="158" t="s">
        <v>390</v>
      </c>
      <c r="B10" s="150" t="e">
        <f>+#REF!</f>
        <v>#REF!</v>
      </c>
      <c r="C10" s="150" t="e">
        <f>+#REF!</f>
        <v>#REF!</v>
      </c>
      <c r="D10" s="150" t="e">
        <f>+#REF!</f>
        <v>#REF!</v>
      </c>
      <c r="E10" s="150" t="e">
        <f>+#REF!</f>
        <v>#REF!</v>
      </c>
      <c r="F10" s="151" t="e">
        <f>+#REF!</f>
        <v>#REF!</v>
      </c>
      <c r="G10" s="279" t="e">
        <f t="shared" si="3"/>
        <v>#REF!</v>
      </c>
      <c r="H10" s="150" t="e">
        <f t="shared" si="0"/>
        <v>#REF!</v>
      </c>
      <c r="I10" s="150" t="e">
        <f>+#REF!</f>
        <v>#REF!</v>
      </c>
      <c r="J10" s="172" t="e">
        <f t="shared" si="1"/>
        <v>#REF!</v>
      </c>
      <c r="K10" s="150" t="e">
        <f>+#REF!</f>
        <v>#REF!</v>
      </c>
      <c r="L10" s="174" t="e">
        <f t="shared" si="2"/>
        <v>#REF!</v>
      </c>
    </row>
    <row r="11" spans="1:13" ht="23.25" customHeight="1" x14ac:dyDescent="0.25">
      <c r="A11" s="439" t="s">
        <v>49</v>
      </c>
      <c r="B11" s="440" t="e">
        <f>+#REF!</f>
        <v>#REF!</v>
      </c>
      <c r="C11" s="440" t="e">
        <f>+#REF!</f>
        <v>#REF!</v>
      </c>
      <c r="D11" s="440" t="e">
        <f>+#REF!</f>
        <v>#REF!</v>
      </c>
      <c r="E11" s="440" t="e">
        <f>+#REF!</f>
        <v>#REF!</v>
      </c>
      <c r="F11" s="441" t="e">
        <f>SUM(F5:F9)</f>
        <v>#REF!</v>
      </c>
      <c r="G11" s="442" t="e">
        <f t="shared" si="3"/>
        <v>#REF!</v>
      </c>
      <c r="H11" s="441" t="e">
        <f t="shared" si="0"/>
        <v>#REF!</v>
      </c>
      <c r="I11" s="440" t="e">
        <f>+#REF!</f>
        <v>#REF!</v>
      </c>
      <c r="J11" s="443" t="e">
        <f t="shared" si="1"/>
        <v>#REF!</v>
      </c>
      <c r="K11" s="440" t="e">
        <f>+#REF!</f>
        <v>#REF!</v>
      </c>
      <c r="L11" s="444" t="e">
        <f t="shared" si="2"/>
        <v>#REF!</v>
      </c>
    </row>
    <row r="12" spans="1:13" ht="19.5" customHeight="1" x14ac:dyDescent="0.25">
      <c r="A12" s="158" t="s">
        <v>81</v>
      </c>
      <c r="B12" s="150" t="e">
        <f>+#REF!</f>
        <v>#REF!</v>
      </c>
      <c r="C12" s="150" t="e">
        <f>+#REF!</f>
        <v>#REF!</v>
      </c>
      <c r="D12" s="150" t="e">
        <f>+#REF!</f>
        <v>#REF!</v>
      </c>
      <c r="E12" s="152" t="e">
        <f>+#REF!</f>
        <v>#REF!</v>
      </c>
      <c r="F12" s="151" t="e">
        <f>+#REF!</f>
        <v>#REF!</v>
      </c>
      <c r="G12" s="280">
        <v>0</v>
      </c>
      <c r="H12" s="151" t="e">
        <f t="shared" si="0"/>
        <v>#REF!</v>
      </c>
      <c r="I12" s="150" t="e">
        <f>+#REF!</f>
        <v>#REF!</v>
      </c>
      <c r="J12" s="172">
        <v>0</v>
      </c>
      <c r="K12" s="150" t="e">
        <f>+#REF!</f>
        <v>#REF!</v>
      </c>
      <c r="L12" s="174">
        <v>0</v>
      </c>
    </row>
    <row r="13" spans="1:13" ht="21" customHeight="1" thickBot="1" x14ac:dyDescent="0.3">
      <c r="A13" s="445" t="s">
        <v>68</v>
      </c>
      <c r="B13" s="446" t="e">
        <f t="shared" ref="B13:K13" si="4">+B12</f>
        <v>#REF!</v>
      </c>
      <c r="C13" s="446" t="e">
        <f t="shared" si="4"/>
        <v>#REF!</v>
      </c>
      <c r="D13" s="446" t="e">
        <f t="shared" si="4"/>
        <v>#REF!</v>
      </c>
      <c r="E13" s="446" t="e">
        <f t="shared" si="4"/>
        <v>#REF!</v>
      </c>
      <c r="F13" s="447" t="e">
        <f>+F12</f>
        <v>#REF!</v>
      </c>
      <c r="G13" s="448">
        <v>0</v>
      </c>
      <c r="H13" s="447" t="e">
        <f t="shared" si="0"/>
        <v>#REF!</v>
      </c>
      <c r="I13" s="446" t="e">
        <f t="shared" si="4"/>
        <v>#REF!</v>
      </c>
      <c r="J13" s="172">
        <v>0</v>
      </c>
      <c r="K13" s="446" t="e">
        <f t="shared" si="4"/>
        <v>#REF!</v>
      </c>
      <c r="L13" s="174">
        <v>0</v>
      </c>
    </row>
    <row r="14" spans="1:13" ht="21.75" customHeight="1" thickBot="1" x14ac:dyDescent="0.3">
      <c r="A14" s="433" t="s">
        <v>69</v>
      </c>
      <c r="B14" s="449" t="e">
        <f>+B11+B13</f>
        <v>#REF!</v>
      </c>
      <c r="C14" s="449" t="e">
        <f>+C11+C13</f>
        <v>#REF!</v>
      </c>
      <c r="D14" s="449" t="e">
        <f>+D11+D13</f>
        <v>#REF!</v>
      </c>
      <c r="E14" s="449" t="e">
        <f>+E11+E13</f>
        <v>#REF!</v>
      </c>
      <c r="F14" s="449" t="e">
        <f>+F11+F13</f>
        <v>#REF!</v>
      </c>
      <c r="G14" s="450" t="e">
        <f t="shared" si="3"/>
        <v>#REF!</v>
      </c>
      <c r="H14" s="449" t="e">
        <f t="shared" si="0"/>
        <v>#REF!</v>
      </c>
      <c r="I14" s="449" t="e">
        <f>+I11+I13</f>
        <v>#REF!</v>
      </c>
      <c r="J14" s="451" t="e">
        <f>+I14/E14</f>
        <v>#REF!</v>
      </c>
      <c r="K14" s="449" t="e">
        <f>+K11+K13</f>
        <v>#REF!</v>
      </c>
      <c r="L14" s="452" t="e">
        <f t="shared" si="2"/>
        <v>#REF!</v>
      </c>
    </row>
    <row r="15" spans="1:13" ht="15.75" x14ac:dyDescent="0.25">
      <c r="A15" s="2"/>
      <c r="B15" s="3"/>
      <c r="C15" s="3"/>
      <c r="D15" s="3"/>
      <c r="E15" s="3"/>
      <c r="F15" s="3"/>
      <c r="G15" s="3"/>
      <c r="H15" s="3"/>
      <c r="I15" s="3"/>
      <c r="J15" s="4"/>
      <c r="K15" s="5"/>
      <c r="L15" s="6"/>
    </row>
    <row r="16" spans="1:13" x14ac:dyDescent="0.25">
      <c r="B16" s="248"/>
      <c r="C16" s="248"/>
      <c r="D16" s="248"/>
      <c r="E16" s="248"/>
      <c r="F16" s="248"/>
      <c r="G16" s="248"/>
      <c r="H16" s="248"/>
      <c r="I16" s="248"/>
      <c r="J16" s="8"/>
      <c r="K16" s="248"/>
      <c r="L16" s="8"/>
    </row>
    <row r="17" spans="2:12" x14ac:dyDescent="0.25">
      <c r="B17" s="248"/>
      <c r="C17" s="248"/>
      <c r="D17" s="248"/>
      <c r="E17" s="248"/>
      <c r="F17" s="248"/>
      <c r="G17" s="248"/>
      <c r="H17" s="248"/>
      <c r="I17" s="248"/>
      <c r="J17" s="8"/>
      <c r="K17" s="248"/>
      <c r="L17" s="8"/>
    </row>
    <row r="18" spans="2:12" x14ac:dyDescent="0.25">
      <c r="B18" s="248"/>
      <c r="C18" s="248"/>
      <c r="D18" s="248"/>
      <c r="E18" s="248"/>
      <c r="F18" s="248"/>
      <c r="G18" s="248"/>
      <c r="H18" s="248"/>
      <c r="I18" s="248"/>
      <c r="J18" s="8"/>
      <c r="K18" s="248"/>
      <c r="L18" s="8"/>
    </row>
    <row r="19" spans="2:12" x14ac:dyDescent="0.25">
      <c r="J19" s="8"/>
      <c r="L19"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5" t="s">
        <v>59</v>
      </c>
    </row>
    <row r="3" spans="1:13" ht="24" thickBot="1" x14ac:dyDescent="0.3">
      <c r="A3" s="1187" t="s">
        <v>80</v>
      </c>
      <c r="B3" s="1188"/>
      <c r="C3" s="1188"/>
      <c r="D3" s="1188"/>
      <c r="E3" s="1188"/>
      <c r="F3" s="1188"/>
      <c r="G3" s="1188"/>
      <c r="H3" s="1188"/>
      <c r="I3" s="1188"/>
      <c r="J3" s="1188"/>
      <c r="K3" s="1188"/>
      <c r="L3" s="1189"/>
    </row>
    <row r="4" spans="1:13" ht="48.75" customHeight="1" thickBot="1" x14ac:dyDescent="0.3">
      <c r="A4" s="415" t="s">
        <v>63</v>
      </c>
      <c r="B4" s="416" t="s">
        <v>93</v>
      </c>
      <c r="C4" s="417" t="s">
        <v>41</v>
      </c>
      <c r="D4" s="416" t="s">
        <v>96</v>
      </c>
      <c r="E4" s="416" t="s">
        <v>97</v>
      </c>
      <c r="F4" s="418" t="s">
        <v>24</v>
      </c>
      <c r="G4" s="416" t="s">
        <v>372</v>
      </c>
      <c r="H4" s="416" t="s">
        <v>42</v>
      </c>
      <c r="I4" s="415" t="s">
        <v>25</v>
      </c>
      <c r="J4" s="419" t="s">
        <v>43</v>
      </c>
      <c r="K4" s="418" t="s">
        <v>79</v>
      </c>
      <c r="L4" s="420" t="s">
        <v>44</v>
      </c>
      <c r="M4" s="140"/>
    </row>
    <row r="5" spans="1:13" ht="22.5" customHeight="1" x14ac:dyDescent="0.25">
      <c r="A5" s="141" t="s">
        <v>46</v>
      </c>
      <c r="B5" s="143" t="e">
        <f>+#REF!</f>
        <v>#REF!</v>
      </c>
      <c r="C5" s="143" t="e">
        <f>+#REF!</f>
        <v>#REF!</v>
      </c>
      <c r="D5" s="143" t="e">
        <f>+#REF!</f>
        <v>#REF!</v>
      </c>
      <c r="E5" s="143" t="e">
        <f>+C5-D5</f>
        <v>#REF!</v>
      </c>
      <c r="F5" s="143" t="e">
        <f>+#REF!</f>
        <v>#REF!</v>
      </c>
      <c r="G5" s="261" t="e">
        <f>+F5/E5</f>
        <v>#REF!</v>
      </c>
      <c r="H5" s="143" t="e">
        <f>+E5-F5</f>
        <v>#REF!</v>
      </c>
      <c r="I5" s="143" t="e">
        <f>+#REF!</f>
        <v>#REF!</v>
      </c>
      <c r="J5" s="175" t="e">
        <f t="shared" ref="J5:J12" si="0">+I5/E5</f>
        <v>#REF!</v>
      </c>
      <c r="K5" s="143" t="e">
        <f>+#REF!</f>
        <v>#REF!</v>
      </c>
      <c r="L5" s="176" t="e">
        <f t="shared" ref="L5:L12" si="1">+K5/E5</f>
        <v>#REF!</v>
      </c>
      <c r="M5" s="1"/>
    </row>
    <row r="6" spans="1:13" ht="28.5" customHeight="1" x14ac:dyDescent="0.25">
      <c r="A6" s="142" t="s">
        <v>169</v>
      </c>
      <c r="B6" s="144" t="e">
        <f>+#REF!</f>
        <v>#REF!</v>
      </c>
      <c r="C6" s="144" t="e">
        <f>+#REF!</f>
        <v>#REF!</v>
      </c>
      <c r="D6" s="144" t="e">
        <f>+#REF!</f>
        <v>#REF!</v>
      </c>
      <c r="E6" s="144" t="e">
        <f t="shared" ref="E6:E12" si="2">+C6-D6</f>
        <v>#REF!</v>
      </c>
      <c r="F6" s="144" t="e">
        <f>+#REF!</f>
        <v>#REF!</v>
      </c>
      <c r="G6" s="262" t="e">
        <f t="shared" ref="G6:G12" si="3">+F6/E6</f>
        <v>#REF!</v>
      </c>
      <c r="H6" s="144" t="e">
        <f t="shared" ref="H6:H12" si="4">+E6-F6</f>
        <v>#REF!</v>
      </c>
      <c r="I6" s="144" t="e">
        <f>+#REF!</f>
        <v>#REF!</v>
      </c>
      <c r="J6" s="177" t="e">
        <f t="shared" si="0"/>
        <v>#REF!</v>
      </c>
      <c r="K6" s="144" t="e">
        <f>+#REF!</f>
        <v>#REF!</v>
      </c>
      <c r="L6" s="178" t="e">
        <f t="shared" si="1"/>
        <v>#REF!</v>
      </c>
    </row>
    <row r="7" spans="1:13" ht="29.25" customHeight="1" x14ac:dyDescent="0.25">
      <c r="A7" s="142" t="s">
        <v>67</v>
      </c>
      <c r="B7" s="144" t="e">
        <f>+#REF!</f>
        <v>#REF!</v>
      </c>
      <c r="C7" s="144" t="e">
        <f>+#REF!</f>
        <v>#REF!</v>
      </c>
      <c r="D7" s="144" t="e">
        <f>+#REF!</f>
        <v>#REF!</v>
      </c>
      <c r="E7" s="144" t="e">
        <f t="shared" si="2"/>
        <v>#REF!</v>
      </c>
      <c r="F7" s="144" t="e">
        <f>+#REF!</f>
        <v>#REF!</v>
      </c>
      <c r="G7" s="262" t="e">
        <f t="shared" si="3"/>
        <v>#REF!</v>
      </c>
      <c r="H7" s="144" t="e">
        <f t="shared" si="4"/>
        <v>#REF!</v>
      </c>
      <c r="I7" s="144" t="e">
        <f>+#REF!</f>
        <v>#REF!</v>
      </c>
      <c r="J7" s="177" t="e">
        <f t="shared" si="0"/>
        <v>#REF!</v>
      </c>
      <c r="K7" s="144" t="e">
        <f>+#REF!</f>
        <v>#REF!</v>
      </c>
      <c r="L7" s="178" t="e">
        <f t="shared" si="1"/>
        <v>#REF!</v>
      </c>
    </row>
    <row r="8" spans="1:13" ht="59.25" customHeight="1" x14ac:dyDescent="0.25">
      <c r="A8" s="142" t="s">
        <v>170</v>
      </c>
      <c r="B8" s="144" t="e">
        <f>+#REF!</f>
        <v>#REF!</v>
      </c>
      <c r="C8" s="144" t="e">
        <f>+#REF!</f>
        <v>#REF!</v>
      </c>
      <c r="D8" s="144" t="e">
        <f>+#REF!</f>
        <v>#REF!</v>
      </c>
      <c r="E8" s="144" t="e">
        <f>+#REF!</f>
        <v>#REF!</v>
      </c>
      <c r="F8" s="144" t="e">
        <f>+#REF!</f>
        <v>#REF!</v>
      </c>
      <c r="G8" s="262" t="e">
        <f t="shared" si="3"/>
        <v>#REF!</v>
      </c>
      <c r="H8" s="144" t="e">
        <f t="shared" si="4"/>
        <v>#REF!</v>
      </c>
      <c r="I8" s="144" t="e">
        <f>+#REF!</f>
        <v>#REF!</v>
      </c>
      <c r="J8" s="177" t="e">
        <f t="shared" si="0"/>
        <v>#REF!</v>
      </c>
      <c r="K8" s="144" t="e">
        <f>+#REF!</f>
        <v>#REF!</v>
      </c>
      <c r="L8" s="178" t="e">
        <f t="shared" si="1"/>
        <v>#REF!</v>
      </c>
    </row>
    <row r="9" spans="1:13" ht="24" customHeight="1" x14ac:dyDescent="0.25">
      <c r="A9" s="421" t="s">
        <v>49</v>
      </c>
      <c r="B9" s="422" t="e">
        <f>+#REF!</f>
        <v>#REF!</v>
      </c>
      <c r="C9" s="422" t="e">
        <f>+#REF!</f>
        <v>#REF!</v>
      </c>
      <c r="D9" s="422" t="e">
        <f>+#REF!</f>
        <v>#REF!</v>
      </c>
      <c r="E9" s="422" t="e">
        <f t="shared" si="2"/>
        <v>#REF!</v>
      </c>
      <c r="F9" s="422" t="e">
        <f>SUM(F5:F8)</f>
        <v>#REF!</v>
      </c>
      <c r="G9" s="423" t="e">
        <f t="shared" si="3"/>
        <v>#REF!</v>
      </c>
      <c r="H9" s="422" t="e">
        <f t="shared" si="4"/>
        <v>#REF!</v>
      </c>
      <c r="I9" s="422" t="e">
        <f>+#REF!</f>
        <v>#REF!</v>
      </c>
      <c r="J9" s="424" t="e">
        <f t="shared" si="0"/>
        <v>#REF!</v>
      </c>
      <c r="K9" s="422" t="e">
        <f>+#REF!</f>
        <v>#REF!</v>
      </c>
      <c r="L9" s="424" t="e">
        <f t="shared" si="1"/>
        <v>#REF!</v>
      </c>
    </row>
    <row r="10" spans="1:13" ht="20.25" customHeight="1" x14ac:dyDescent="0.25">
      <c r="A10" s="142" t="s">
        <v>48</v>
      </c>
      <c r="B10" s="144" t="e">
        <f>+#REF!</f>
        <v>#REF!</v>
      </c>
      <c r="C10" s="144" t="e">
        <f>+#REF!</f>
        <v>#REF!</v>
      </c>
      <c r="D10" s="144" t="e">
        <f>+#REF!</f>
        <v>#REF!</v>
      </c>
      <c r="E10" s="144" t="e">
        <f t="shared" si="2"/>
        <v>#REF!</v>
      </c>
      <c r="F10" s="144" t="e">
        <f>+#REF!</f>
        <v>#REF!</v>
      </c>
      <c r="G10" s="262" t="e">
        <f t="shared" si="3"/>
        <v>#REF!</v>
      </c>
      <c r="H10" s="144" t="e">
        <f t="shared" si="4"/>
        <v>#REF!</v>
      </c>
      <c r="I10" s="144" t="e">
        <f>+#REF!</f>
        <v>#REF!</v>
      </c>
      <c r="J10" s="179" t="e">
        <f t="shared" si="0"/>
        <v>#REF!</v>
      </c>
      <c r="K10" s="144" t="e">
        <f>+#REF!</f>
        <v>#REF!</v>
      </c>
      <c r="L10" s="179" t="e">
        <f t="shared" si="1"/>
        <v>#REF!</v>
      </c>
    </row>
    <row r="11" spans="1:13" ht="28.5" customHeight="1" thickBot="1" x14ac:dyDescent="0.3">
      <c r="A11" s="425" t="s">
        <v>81</v>
      </c>
      <c r="B11" s="426" t="e">
        <f>+B10</f>
        <v>#REF!</v>
      </c>
      <c r="C11" s="426" t="e">
        <f>+C10</f>
        <v>#REF!</v>
      </c>
      <c r="D11" s="426" t="e">
        <f>+D10</f>
        <v>#REF!</v>
      </c>
      <c r="E11" s="426" t="e">
        <f t="shared" si="2"/>
        <v>#REF!</v>
      </c>
      <c r="F11" s="426" t="e">
        <f>+F10</f>
        <v>#REF!</v>
      </c>
      <c r="G11" s="427" t="e">
        <f t="shared" si="3"/>
        <v>#REF!</v>
      </c>
      <c r="H11" s="426" t="e">
        <f t="shared" si="4"/>
        <v>#REF!</v>
      </c>
      <c r="I11" s="426" t="e">
        <f>+I10</f>
        <v>#REF!</v>
      </c>
      <c r="J11" s="428" t="e">
        <f t="shared" si="0"/>
        <v>#REF!</v>
      </c>
      <c r="K11" s="426" t="e">
        <f>+K10</f>
        <v>#REF!</v>
      </c>
      <c r="L11" s="428" t="e">
        <f t="shared" si="1"/>
        <v>#REF!</v>
      </c>
    </row>
    <row r="12" spans="1:13" ht="22.5" customHeight="1" thickBot="1" x14ac:dyDescent="0.3">
      <c r="A12" s="429" t="s">
        <v>69</v>
      </c>
      <c r="B12" s="430" t="e">
        <f>+B9+B11</f>
        <v>#REF!</v>
      </c>
      <c r="C12" s="430" t="e">
        <f>+C9+C11</f>
        <v>#REF!</v>
      </c>
      <c r="D12" s="430" t="e">
        <f>+D9+D11</f>
        <v>#REF!</v>
      </c>
      <c r="E12" s="430" t="e">
        <f t="shared" si="2"/>
        <v>#REF!</v>
      </c>
      <c r="F12" s="430" t="e">
        <f>+F9+F11</f>
        <v>#REF!</v>
      </c>
      <c r="G12" s="431" t="e">
        <f t="shared" si="3"/>
        <v>#REF!</v>
      </c>
      <c r="H12" s="430" t="e">
        <f t="shared" si="4"/>
        <v>#REF!</v>
      </c>
      <c r="I12" s="430" t="e">
        <f>+I9+I11</f>
        <v>#REF!</v>
      </c>
      <c r="J12" s="432" t="e">
        <f t="shared" si="0"/>
        <v>#REF!</v>
      </c>
      <c r="K12" s="430" t="e">
        <f>+K9+K11</f>
        <v>#REF!</v>
      </c>
      <c r="L12" s="432"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4" t="s">
        <v>87</v>
      </c>
    </row>
    <row r="3" spans="1:13" ht="29.25" customHeight="1" thickBot="1" x14ac:dyDescent="0.3">
      <c r="A3" s="1190" t="s">
        <v>92</v>
      </c>
      <c r="B3" s="1191"/>
      <c r="C3" s="1191"/>
      <c r="D3" s="1191"/>
      <c r="E3" s="1191"/>
      <c r="F3" s="1191"/>
      <c r="G3" s="1191"/>
      <c r="H3" s="1191"/>
      <c r="I3" s="1191"/>
      <c r="J3" s="1191"/>
      <c r="K3" s="1191"/>
      <c r="L3" s="1192"/>
    </row>
    <row r="4" spans="1:13" ht="52.5" customHeight="1" thickBot="1" x14ac:dyDescent="0.3">
      <c r="A4" s="453" t="s">
        <v>63</v>
      </c>
      <c r="B4" s="434" t="s">
        <v>93</v>
      </c>
      <c r="C4" s="434" t="s">
        <v>41</v>
      </c>
      <c r="D4" s="434" t="s">
        <v>96</v>
      </c>
      <c r="E4" s="434" t="s">
        <v>97</v>
      </c>
      <c r="F4" s="435" t="s">
        <v>24</v>
      </c>
      <c r="G4" s="434" t="s">
        <v>372</v>
      </c>
      <c r="H4" s="435" t="s">
        <v>42</v>
      </c>
      <c r="I4" s="436" t="s">
        <v>25</v>
      </c>
      <c r="J4" s="435" t="s">
        <v>65</v>
      </c>
      <c r="K4" s="435" t="s">
        <v>79</v>
      </c>
      <c r="L4" s="438" t="s">
        <v>44</v>
      </c>
    </row>
    <row r="5" spans="1:13" ht="28.5" customHeight="1" x14ac:dyDescent="0.25">
      <c r="A5" s="162" t="s">
        <v>46</v>
      </c>
      <c r="B5" s="163" t="e">
        <f>+#REF!</f>
        <v>#REF!</v>
      </c>
      <c r="C5" s="164" t="e">
        <f>+#REF!</f>
        <v>#REF!</v>
      </c>
      <c r="D5" s="164" t="e">
        <f>+#REF!</f>
        <v>#REF!</v>
      </c>
      <c r="E5" s="164" t="e">
        <f>+#REF!</f>
        <v>#REF!</v>
      </c>
      <c r="F5" s="164" t="e">
        <f>+#REF!</f>
        <v>#REF!</v>
      </c>
      <c r="G5" s="263" t="e">
        <f>+F5/E5</f>
        <v>#REF!</v>
      </c>
      <c r="H5" s="164" t="e">
        <f t="shared" ref="H5:H11" si="0">+E5-F5</f>
        <v>#REF!</v>
      </c>
      <c r="I5" s="164" t="e">
        <f>+#REF!</f>
        <v>#REF!</v>
      </c>
      <c r="J5" s="165" t="e">
        <f t="shared" ref="J5:J11" si="1">+I5/E5</f>
        <v>#REF!</v>
      </c>
      <c r="K5" s="164" t="e">
        <f>+#REF!</f>
        <v>#REF!</v>
      </c>
      <c r="L5" s="168" t="e">
        <f t="shared" ref="L5:L11" si="2">+K5/E5</f>
        <v>#REF!</v>
      </c>
    </row>
    <row r="6" spans="1:13" ht="34.5" customHeight="1" x14ac:dyDescent="0.25">
      <c r="A6" s="157" t="s">
        <v>169</v>
      </c>
      <c r="B6" s="153" t="e">
        <f>+#REF!</f>
        <v>#REF!</v>
      </c>
      <c r="C6" s="145" t="e">
        <f>+#REF!</f>
        <v>#REF!</v>
      </c>
      <c r="D6" s="145" t="e">
        <f>+#REF!</f>
        <v>#REF!</v>
      </c>
      <c r="E6" s="145" t="e">
        <f>+#REF!</f>
        <v>#REF!</v>
      </c>
      <c r="F6" s="145" t="e">
        <f>+#REF!</f>
        <v>#REF!</v>
      </c>
      <c r="G6" s="264" t="e">
        <f t="shared" ref="G6:G11" si="3">+F6/E6</f>
        <v>#REF!</v>
      </c>
      <c r="H6" s="145" t="e">
        <f t="shared" si="0"/>
        <v>#REF!</v>
      </c>
      <c r="I6" s="145" t="e">
        <f>+#REF!</f>
        <v>#REF!</v>
      </c>
      <c r="J6" s="166" t="e">
        <f t="shared" si="1"/>
        <v>#REF!</v>
      </c>
      <c r="K6" s="145" t="e">
        <f>+#REF!</f>
        <v>#REF!</v>
      </c>
      <c r="L6" s="169" t="e">
        <f t="shared" si="2"/>
        <v>#REF!</v>
      </c>
    </row>
    <row r="7" spans="1:13" ht="48" customHeight="1" x14ac:dyDescent="0.25">
      <c r="A7" s="157" t="s">
        <v>170</v>
      </c>
      <c r="B7" s="153" t="e">
        <f>+#REF!</f>
        <v>#REF!</v>
      </c>
      <c r="C7" s="145" t="e">
        <f>+#REF!</f>
        <v>#REF!</v>
      </c>
      <c r="D7" s="145" t="e">
        <f>+#REF!</f>
        <v>#REF!</v>
      </c>
      <c r="E7" s="145" t="e">
        <f>+#REF!</f>
        <v>#REF!</v>
      </c>
      <c r="F7" s="145" t="e">
        <f>+#REF!+#REF!</f>
        <v>#REF!</v>
      </c>
      <c r="G7" s="264" t="e">
        <f t="shared" si="3"/>
        <v>#REF!</v>
      </c>
      <c r="H7" s="145" t="e">
        <f t="shared" si="0"/>
        <v>#REF!</v>
      </c>
      <c r="I7" s="145" t="e">
        <f>+#REF!+#REF!</f>
        <v>#REF!</v>
      </c>
      <c r="J7" s="166" t="e">
        <f t="shared" si="1"/>
        <v>#REF!</v>
      </c>
      <c r="K7" s="145" t="e">
        <f>+#REF!</f>
        <v>#REF!</v>
      </c>
      <c r="L7" s="169" t="e">
        <f t="shared" si="2"/>
        <v>#REF!</v>
      </c>
    </row>
    <row r="8" spans="1:13" ht="27" customHeight="1" x14ac:dyDescent="0.25">
      <c r="A8" s="460" t="s">
        <v>49</v>
      </c>
      <c r="B8" s="461" t="e">
        <f>+#REF!</f>
        <v>#REF!</v>
      </c>
      <c r="C8" s="462" t="e">
        <f>+#REF!</f>
        <v>#REF!</v>
      </c>
      <c r="D8" s="462" t="e">
        <f>+#REF!</f>
        <v>#REF!</v>
      </c>
      <c r="E8" s="462" t="e">
        <f>+#REF!</f>
        <v>#REF!</v>
      </c>
      <c r="F8" s="462" t="e">
        <f>SUM(F5:F7)</f>
        <v>#REF!</v>
      </c>
      <c r="G8" s="463" t="e">
        <f t="shared" si="3"/>
        <v>#REF!</v>
      </c>
      <c r="H8" s="462" t="e">
        <f t="shared" si="0"/>
        <v>#REF!</v>
      </c>
      <c r="I8" s="462" t="e">
        <f>SUM(I5:I7)</f>
        <v>#REF!</v>
      </c>
      <c r="J8" s="464" t="e">
        <f>+I8/E8</f>
        <v>#REF!</v>
      </c>
      <c r="K8" s="462" t="e">
        <f>+#REF!</f>
        <v>#REF!</v>
      </c>
      <c r="L8" s="465" t="e">
        <f t="shared" si="2"/>
        <v>#REF!</v>
      </c>
    </row>
    <row r="9" spans="1:13" ht="25.5" customHeight="1" x14ac:dyDescent="0.25">
      <c r="A9" s="154" t="s">
        <v>48</v>
      </c>
      <c r="B9" s="153" t="e">
        <f>+#REF!</f>
        <v>#REF!</v>
      </c>
      <c r="C9" s="145" t="e">
        <f>+#REF!</f>
        <v>#REF!</v>
      </c>
      <c r="D9" s="148" t="e">
        <f>+#REF!</f>
        <v>#REF!</v>
      </c>
      <c r="E9" s="148" t="e">
        <f>+#REF!</f>
        <v>#REF!</v>
      </c>
      <c r="F9" s="145" t="e">
        <f>+#REF!</f>
        <v>#REF!</v>
      </c>
      <c r="G9" s="265" t="e">
        <f t="shared" si="3"/>
        <v>#REF!</v>
      </c>
      <c r="H9" s="145" t="e">
        <f t="shared" si="0"/>
        <v>#REF!</v>
      </c>
      <c r="I9" s="145" t="e">
        <f>+#REF!</f>
        <v>#REF!</v>
      </c>
      <c r="J9" s="167" t="e">
        <f t="shared" si="1"/>
        <v>#REF!</v>
      </c>
      <c r="K9" s="145" t="e">
        <f>+#REF!</f>
        <v>#REF!</v>
      </c>
      <c r="L9" s="170" t="e">
        <f t="shared" si="2"/>
        <v>#REF!</v>
      </c>
      <c r="M9" s="41"/>
    </row>
    <row r="10" spans="1:13" ht="28.5" customHeight="1" thickBot="1" x14ac:dyDescent="0.3">
      <c r="A10" s="466" t="s">
        <v>81</v>
      </c>
      <c r="B10" s="467" t="e">
        <f>+#REF!</f>
        <v>#REF!</v>
      </c>
      <c r="C10" s="468" t="e">
        <f>+#REF!</f>
        <v>#REF!</v>
      </c>
      <c r="D10" s="468" t="e">
        <f>+#REF!</f>
        <v>#REF!</v>
      </c>
      <c r="E10" s="468" t="e">
        <f>+#REF!</f>
        <v>#REF!</v>
      </c>
      <c r="F10" s="468" t="e">
        <f>+F9</f>
        <v>#REF!</v>
      </c>
      <c r="G10" s="469" t="e">
        <f t="shared" si="3"/>
        <v>#REF!</v>
      </c>
      <c r="H10" s="468" t="e">
        <f t="shared" si="0"/>
        <v>#REF!</v>
      </c>
      <c r="I10" s="468" t="e">
        <f>+#REF!</f>
        <v>#REF!</v>
      </c>
      <c r="J10" s="470" t="e">
        <f t="shared" si="1"/>
        <v>#REF!</v>
      </c>
      <c r="K10" s="468" t="e">
        <f>+#REF!</f>
        <v>#REF!</v>
      </c>
      <c r="L10" s="471" t="e">
        <f t="shared" si="2"/>
        <v>#REF!</v>
      </c>
    </row>
    <row r="11" spans="1:13" ht="24.75" customHeight="1" thickBot="1" x14ac:dyDescent="0.3">
      <c r="A11" s="454" t="s">
        <v>69</v>
      </c>
      <c r="B11" s="455" t="e">
        <f>+B10+B8</f>
        <v>#REF!</v>
      </c>
      <c r="C11" s="456" t="e">
        <f>+C10+C8</f>
        <v>#REF!</v>
      </c>
      <c r="D11" s="456" t="e">
        <f>+D10+D8</f>
        <v>#REF!</v>
      </c>
      <c r="E11" s="456" t="e">
        <f>+E10+E8</f>
        <v>#REF!</v>
      </c>
      <c r="F11" s="456" t="e">
        <f>+F10+F8</f>
        <v>#REF!</v>
      </c>
      <c r="G11" s="457" t="e">
        <f t="shared" si="3"/>
        <v>#REF!</v>
      </c>
      <c r="H11" s="456" t="e">
        <f t="shared" si="0"/>
        <v>#REF!</v>
      </c>
      <c r="I11" s="456" t="e">
        <f>+I10+I8</f>
        <v>#REF!</v>
      </c>
      <c r="J11" s="458" t="e">
        <f t="shared" si="1"/>
        <v>#REF!</v>
      </c>
      <c r="K11" s="456" t="e">
        <f>+K10+K8</f>
        <v>#REF!</v>
      </c>
      <c r="L11" s="459"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4" t="s">
        <v>87</v>
      </c>
    </row>
    <row r="4" spans="1:12" ht="24" thickBot="1" x14ac:dyDescent="0.3">
      <c r="A4" s="1187" t="s">
        <v>91</v>
      </c>
      <c r="B4" s="1188"/>
      <c r="C4" s="1188"/>
      <c r="D4" s="1188"/>
      <c r="E4" s="1188"/>
      <c r="F4" s="1188"/>
      <c r="G4" s="1188"/>
      <c r="H4" s="1188"/>
      <c r="I4" s="1188"/>
      <c r="J4" s="1188"/>
      <c r="K4" s="1188"/>
      <c r="L4" s="1189"/>
    </row>
    <row r="5" spans="1:12" ht="45.75" customHeight="1" thickBot="1" x14ac:dyDescent="0.3">
      <c r="A5" s="472" t="s">
        <v>63</v>
      </c>
      <c r="B5" s="473" t="s">
        <v>93</v>
      </c>
      <c r="C5" s="473" t="s">
        <v>41</v>
      </c>
      <c r="D5" s="473" t="s">
        <v>96</v>
      </c>
      <c r="E5" s="473" t="s">
        <v>97</v>
      </c>
      <c r="F5" s="474" t="s">
        <v>24</v>
      </c>
      <c r="G5" s="473" t="s">
        <v>372</v>
      </c>
      <c r="H5" s="473" t="s">
        <v>174</v>
      </c>
      <c r="I5" s="475" t="s">
        <v>25</v>
      </c>
      <c r="J5" s="476" t="s">
        <v>43</v>
      </c>
      <c r="K5" s="474" t="s">
        <v>79</v>
      </c>
      <c r="L5" s="477" t="s">
        <v>44</v>
      </c>
    </row>
    <row r="6" spans="1:12" ht="39.75" customHeight="1" x14ac:dyDescent="0.25">
      <c r="A6" s="180" t="s">
        <v>46</v>
      </c>
      <c r="B6" s="181" t="e">
        <f>+#REF!</f>
        <v>#REF!</v>
      </c>
      <c r="C6" s="182" t="e">
        <f>+#REF!</f>
        <v>#REF!</v>
      </c>
      <c r="D6" s="182" t="e">
        <f>+#REF!</f>
        <v>#REF!</v>
      </c>
      <c r="E6" s="182" t="e">
        <f>+#REF!</f>
        <v>#REF!</v>
      </c>
      <c r="F6" s="184" t="e">
        <f>+#REF!</f>
        <v>#REF!</v>
      </c>
      <c r="G6" s="266" t="e">
        <f>+F6/E6</f>
        <v>#REF!</v>
      </c>
      <c r="H6" s="185" t="e">
        <f t="shared" ref="H6:H13" si="0">+E6-F6</f>
        <v>#REF!</v>
      </c>
      <c r="I6" s="182" t="e">
        <f>+#REF!</f>
        <v>#REF!</v>
      </c>
      <c r="J6" s="183" t="e">
        <f t="shared" ref="J6:J13" si="1">+I6/E6</f>
        <v>#REF!</v>
      </c>
      <c r="K6" s="182" t="e">
        <f>+#REF!</f>
        <v>#REF!</v>
      </c>
      <c r="L6" s="186" t="e">
        <f t="shared" ref="L6:L13" si="2">+K6/E6</f>
        <v>#REF!</v>
      </c>
    </row>
    <row r="7" spans="1:12" ht="25.5" x14ac:dyDescent="0.25">
      <c r="A7" s="158" t="s">
        <v>169</v>
      </c>
      <c r="B7" s="187" t="e">
        <f>+#REF!</f>
        <v>#REF!</v>
      </c>
      <c r="C7" s="188" t="e">
        <f>+#REF!</f>
        <v>#REF!</v>
      </c>
      <c r="D7" s="188" t="e">
        <f>+#REF!</f>
        <v>#REF!</v>
      </c>
      <c r="E7" s="188" t="e">
        <f>+#REF!</f>
        <v>#REF!</v>
      </c>
      <c r="F7" s="147" t="e">
        <f>+#REF!</f>
        <v>#REF!</v>
      </c>
      <c r="G7" s="264" t="e">
        <f t="shared" ref="G7:G13" si="3">+F7/E7</f>
        <v>#REF!</v>
      </c>
      <c r="H7" s="189" t="e">
        <f t="shared" si="0"/>
        <v>#REF!</v>
      </c>
      <c r="I7" s="188" t="e">
        <f>+#REF!</f>
        <v>#REF!</v>
      </c>
      <c r="J7" s="146" t="e">
        <f t="shared" si="1"/>
        <v>#REF!</v>
      </c>
      <c r="K7" s="188" t="e">
        <f>+#REF!</f>
        <v>#REF!</v>
      </c>
      <c r="L7" s="155" t="e">
        <f t="shared" si="2"/>
        <v>#REF!</v>
      </c>
    </row>
    <row r="8" spans="1:12" ht="34.5" customHeight="1" x14ac:dyDescent="0.25">
      <c r="A8" s="158" t="s">
        <v>67</v>
      </c>
      <c r="B8" s="187" t="e">
        <f>+#REF!</f>
        <v>#REF!</v>
      </c>
      <c r="C8" s="188" t="e">
        <f>+#REF!</f>
        <v>#REF!</v>
      </c>
      <c r="D8" s="188" t="e">
        <f>+#REF!</f>
        <v>#REF!</v>
      </c>
      <c r="E8" s="188" t="e">
        <f>+#REF!</f>
        <v>#REF!</v>
      </c>
      <c r="F8" s="147" t="e">
        <f>+#REF!</f>
        <v>#REF!</v>
      </c>
      <c r="G8" s="264" t="e">
        <f t="shared" si="3"/>
        <v>#REF!</v>
      </c>
      <c r="H8" s="189" t="e">
        <f t="shared" si="0"/>
        <v>#REF!</v>
      </c>
      <c r="I8" s="188" t="e">
        <f>+#REF!</f>
        <v>#REF!</v>
      </c>
      <c r="J8" s="146" t="e">
        <f t="shared" si="1"/>
        <v>#REF!</v>
      </c>
      <c r="K8" s="188" t="e">
        <f>+#REF!</f>
        <v>#REF!</v>
      </c>
      <c r="L8" s="155" t="e">
        <f t="shared" si="2"/>
        <v>#REF!</v>
      </c>
    </row>
    <row r="9" spans="1:12" ht="38.25" x14ac:dyDescent="0.25">
      <c r="A9" s="158" t="s">
        <v>170</v>
      </c>
      <c r="B9" s="187" t="e">
        <f>+#REF!</f>
        <v>#REF!</v>
      </c>
      <c r="C9" s="188" t="e">
        <f>+#REF!</f>
        <v>#REF!</v>
      </c>
      <c r="D9" s="188" t="e">
        <f>+#REF!</f>
        <v>#REF!</v>
      </c>
      <c r="E9" s="188" t="e">
        <f>+#REF!</f>
        <v>#REF!</v>
      </c>
      <c r="F9" s="147" t="e">
        <f>+#REF!</f>
        <v>#REF!</v>
      </c>
      <c r="G9" s="264" t="e">
        <f t="shared" si="3"/>
        <v>#REF!</v>
      </c>
      <c r="H9" s="189" t="e">
        <f t="shared" si="0"/>
        <v>#REF!</v>
      </c>
      <c r="I9" s="188" t="e">
        <f>+#REF!</f>
        <v>#REF!</v>
      </c>
      <c r="J9" s="146" t="e">
        <f t="shared" si="1"/>
        <v>#REF!</v>
      </c>
      <c r="K9" s="188" t="e">
        <f>+#REF!</f>
        <v>#REF!</v>
      </c>
      <c r="L9" s="155" t="e">
        <f t="shared" si="2"/>
        <v>#REF!</v>
      </c>
    </row>
    <row r="10" spans="1:12" ht="23.25" customHeight="1" x14ac:dyDescent="0.25">
      <c r="A10" s="439" t="s">
        <v>49</v>
      </c>
      <c r="B10" s="484" t="e">
        <f>+#REF!</f>
        <v>#REF!</v>
      </c>
      <c r="C10" s="485" t="e">
        <f>+#REF!</f>
        <v>#REF!</v>
      </c>
      <c r="D10" s="485" t="e">
        <f>+#REF!</f>
        <v>#REF!</v>
      </c>
      <c r="E10" s="485" t="e">
        <f>+#REF!</f>
        <v>#REF!</v>
      </c>
      <c r="F10" s="486" t="e">
        <f>SUM(F6:F9)</f>
        <v>#REF!</v>
      </c>
      <c r="G10" s="463" t="e">
        <f t="shared" si="3"/>
        <v>#REF!</v>
      </c>
      <c r="H10" s="487" t="e">
        <f t="shared" si="0"/>
        <v>#REF!</v>
      </c>
      <c r="I10" s="485" t="e">
        <f>+#REF!</f>
        <v>#REF!</v>
      </c>
      <c r="J10" s="488" t="e">
        <f t="shared" si="1"/>
        <v>#REF!</v>
      </c>
      <c r="K10" s="485" t="e">
        <f>+#REF!</f>
        <v>#REF!</v>
      </c>
      <c r="L10" s="489" t="e">
        <f t="shared" si="2"/>
        <v>#REF!</v>
      </c>
    </row>
    <row r="11" spans="1:12" ht="26.25" customHeight="1" x14ac:dyDescent="0.25">
      <c r="A11" s="158" t="s">
        <v>48</v>
      </c>
      <c r="B11" s="187" t="e">
        <f>+#REF!</f>
        <v>#REF!</v>
      </c>
      <c r="C11" s="188" t="e">
        <f>+#REF!</f>
        <v>#REF!</v>
      </c>
      <c r="D11" s="190" t="e">
        <f>+#REF!</f>
        <v>#REF!</v>
      </c>
      <c r="E11" s="190" t="e">
        <f>+#REF!</f>
        <v>#REF!</v>
      </c>
      <c r="F11" s="147" t="e">
        <f>+#REF!</f>
        <v>#REF!</v>
      </c>
      <c r="G11" s="267" t="e">
        <f t="shared" si="3"/>
        <v>#REF!</v>
      </c>
      <c r="H11" s="189" t="e">
        <f t="shared" si="0"/>
        <v>#REF!</v>
      </c>
      <c r="I11" s="188" t="e">
        <f>+#REF!</f>
        <v>#REF!</v>
      </c>
      <c r="J11" s="149" t="e">
        <f t="shared" si="1"/>
        <v>#REF!</v>
      </c>
      <c r="K11" s="188" t="e">
        <f>+#REF!</f>
        <v>#REF!</v>
      </c>
      <c r="L11" s="156" t="e">
        <f t="shared" si="2"/>
        <v>#REF!</v>
      </c>
    </row>
    <row r="12" spans="1:12" ht="28.5" customHeight="1" thickBot="1" x14ac:dyDescent="0.3">
      <c r="A12" s="445" t="s">
        <v>81</v>
      </c>
      <c r="B12" s="490" t="e">
        <f>+B11</f>
        <v>#REF!</v>
      </c>
      <c r="C12" s="491" t="e">
        <f>+C11</f>
        <v>#REF!</v>
      </c>
      <c r="D12" s="491" t="e">
        <f>+D11</f>
        <v>#REF!</v>
      </c>
      <c r="E12" s="491" t="e">
        <f>+E11</f>
        <v>#REF!</v>
      </c>
      <c r="F12" s="492" t="e">
        <f>+F11</f>
        <v>#REF!</v>
      </c>
      <c r="G12" s="469" t="e">
        <f t="shared" si="3"/>
        <v>#REF!</v>
      </c>
      <c r="H12" s="493" t="e">
        <f t="shared" si="0"/>
        <v>#REF!</v>
      </c>
      <c r="I12" s="491" t="e">
        <f>+I11</f>
        <v>#REF!</v>
      </c>
      <c r="J12" s="469" t="e">
        <f t="shared" si="1"/>
        <v>#REF!</v>
      </c>
      <c r="K12" s="491" t="e">
        <f>+K11</f>
        <v>#REF!</v>
      </c>
      <c r="L12" s="494" t="e">
        <f t="shared" si="2"/>
        <v>#REF!</v>
      </c>
    </row>
    <row r="13" spans="1:12" ht="37.5" customHeight="1" thickBot="1" x14ac:dyDescent="0.3">
      <c r="A13" s="433" t="s">
        <v>69</v>
      </c>
      <c r="B13" s="478" t="e">
        <f>+B12+B10</f>
        <v>#REF!</v>
      </c>
      <c r="C13" s="479" t="e">
        <f>+C12+C10</f>
        <v>#REF!</v>
      </c>
      <c r="D13" s="479" t="e">
        <f>+D12+D10</f>
        <v>#REF!</v>
      </c>
      <c r="E13" s="479" t="e">
        <f>+E12+E10</f>
        <v>#REF!</v>
      </c>
      <c r="F13" s="480" t="e">
        <f>+F12+F10</f>
        <v>#REF!</v>
      </c>
      <c r="G13" s="457" t="e">
        <f t="shared" si="3"/>
        <v>#REF!</v>
      </c>
      <c r="H13" s="481" t="e">
        <f t="shared" si="0"/>
        <v>#REF!</v>
      </c>
      <c r="I13" s="479" t="e">
        <f>+I12+I10</f>
        <v>#REF!</v>
      </c>
      <c r="J13" s="482" t="e">
        <f t="shared" si="1"/>
        <v>#REF!</v>
      </c>
      <c r="K13" s="479" t="e">
        <f>+K12+K10</f>
        <v>#REF!</v>
      </c>
      <c r="L13" s="483"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52"/>
  <sheetViews>
    <sheetView topLeftCell="C10" workbookViewId="0">
      <selection activeCell="N1" sqref="N1:N1048576"/>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3.57031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35" t="s">
        <v>247</v>
      </c>
      <c r="B3" s="935"/>
      <c r="C3" s="935"/>
      <c r="D3" s="935"/>
      <c r="E3" s="935"/>
      <c r="F3" s="935"/>
      <c r="G3" s="935"/>
      <c r="H3" s="935"/>
      <c r="I3" s="935"/>
      <c r="J3" s="935"/>
      <c r="K3" s="935"/>
      <c r="L3" s="935"/>
      <c r="M3" s="935"/>
      <c r="N3" s="935"/>
      <c r="O3" s="935"/>
      <c r="P3" s="512"/>
    </row>
    <row r="4" spans="1:20" ht="30.75" customHeight="1" x14ac:dyDescent="0.5">
      <c r="A4" s="936" t="s">
        <v>562</v>
      </c>
      <c r="B4" s="936"/>
      <c r="C4" s="936"/>
      <c r="D4" s="936"/>
      <c r="E4" s="936"/>
      <c r="F4" s="936"/>
      <c r="G4" s="936"/>
      <c r="H4" s="936"/>
      <c r="I4" s="936"/>
      <c r="J4" s="936"/>
      <c r="K4" s="936"/>
      <c r="L4" s="936"/>
      <c r="M4" s="936"/>
      <c r="N4" s="936"/>
      <c r="O4" s="936"/>
    </row>
    <row r="5" spans="1:20" ht="30.75" customHeight="1" x14ac:dyDescent="0.5">
      <c r="A5" s="941"/>
      <c r="B5" s="936"/>
      <c r="C5" s="936"/>
      <c r="D5" s="936"/>
      <c r="E5" s="936"/>
      <c r="F5" s="936"/>
      <c r="G5" s="936"/>
      <c r="H5" s="936"/>
      <c r="I5" s="936"/>
      <c r="J5" s="936"/>
      <c r="K5" s="936"/>
      <c r="L5" s="936"/>
      <c r="M5" s="936"/>
      <c r="N5" s="936"/>
      <c r="O5" s="936"/>
      <c r="P5" s="936"/>
    </row>
    <row r="6" spans="1:20" ht="24.75" customHeight="1" x14ac:dyDescent="0.25">
      <c r="A6" s="937" t="s">
        <v>64</v>
      </c>
      <c r="B6" s="938"/>
      <c r="C6" s="938"/>
      <c r="D6" s="938"/>
      <c r="E6" s="938"/>
      <c r="F6" s="938"/>
      <c r="G6" s="938"/>
      <c r="H6" s="938"/>
      <c r="I6" s="938"/>
      <c r="J6" s="938"/>
      <c r="K6" s="938"/>
      <c r="L6" s="938"/>
      <c r="M6" s="938"/>
      <c r="N6" s="938"/>
      <c r="O6" s="938"/>
      <c r="P6" s="938"/>
    </row>
    <row r="7" spans="1:20" ht="22.5" customHeight="1" thickBot="1" x14ac:dyDescent="0.3">
      <c r="A7" s="939" t="s">
        <v>59</v>
      </c>
      <c r="B7" s="940"/>
      <c r="C7" s="940"/>
      <c r="D7" s="940"/>
      <c r="E7" s="940"/>
      <c r="F7" s="940"/>
      <c r="G7" s="940"/>
      <c r="H7" s="940"/>
      <c r="I7" s="940"/>
      <c r="J7" s="940"/>
      <c r="K7" s="940"/>
      <c r="L7" s="940"/>
      <c r="M7" s="940"/>
      <c r="N7" s="940"/>
      <c r="O7" s="940"/>
      <c r="P7" s="940"/>
    </row>
    <row r="8" spans="1:20" s="140" customFormat="1" ht="80.25" customHeight="1" thickBot="1" x14ac:dyDescent="0.25">
      <c r="A8" s="498" t="s">
        <v>173</v>
      </c>
      <c r="B8" s="499" t="s">
        <v>94</v>
      </c>
      <c r="C8" s="504" t="s">
        <v>172</v>
      </c>
      <c r="D8" s="891" t="s">
        <v>534</v>
      </c>
      <c r="E8" s="504" t="s">
        <v>96</v>
      </c>
      <c r="F8" s="891" t="s">
        <v>528</v>
      </c>
      <c r="G8" s="504" t="s">
        <v>24</v>
      </c>
      <c r="H8" s="504" t="s">
        <v>372</v>
      </c>
      <c r="I8" s="504" t="s">
        <v>174</v>
      </c>
      <c r="J8" s="504" t="s">
        <v>25</v>
      </c>
      <c r="K8" s="505" t="s">
        <v>237</v>
      </c>
      <c r="L8" s="505" t="s">
        <v>395</v>
      </c>
      <c r="M8" s="504" t="s">
        <v>79</v>
      </c>
      <c r="N8" s="504" t="s">
        <v>396</v>
      </c>
      <c r="O8" s="892" t="s">
        <v>402</v>
      </c>
      <c r="P8" s="616" t="s">
        <v>28</v>
      </c>
    </row>
    <row r="9" spans="1:20" ht="30" customHeight="1" x14ac:dyDescent="0.25">
      <c r="A9" s="402" t="s">
        <v>46</v>
      </c>
      <c r="B9" s="320">
        <v>60602.600000000006</v>
      </c>
      <c r="C9" s="251">
        <v>60602.600000000006</v>
      </c>
      <c r="D9" s="251" t="e">
        <v>#REF!</v>
      </c>
      <c r="E9" s="251">
        <v>0</v>
      </c>
      <c r="F9" s="251">
        <v>60602.600000000006</v>
      </c>
      <c r="G9" s="251">
        <v>59229.537573099995</v>
      </c>
      <c r="H9" s="51">
        <v>0.97734317625151379</v>
      </c>
      <c r="I9" s="253">
        <v>1373.0624269000109</v>
      </c>
      <c r="J9" s="251">
        <v>13798.051813999999</v>
      </c>
      <c r="K9" s="51">
        <v>0.22768085550784944</v>
      </c>
      <c r="L9" s="51" t="s">
        <v>66</v>
      </c>
      <c r="M9" s="251">
        <v>13749.518515</v>
      </c>
      <c r="N9" s="51" t="s">
        <v>66</v>
      </c>
      <c r="O9" s="893">
        <v>0.22688001034609073</v>
      </c>
      <c r="P9" s="886" t="e">
        <v>#REF!</v>
      </c>
      <c r="R9" s="53"/>
    </row>
    <row r="10" spans="1:20" ht="42" customHeight="1" x14ac:dyDescent="0.25">
      <c r="A10" s="403" t="s">
        <v>169</v>
      </c>
      <c r="B10" s="251">
        <v>13507.3</v>
      </c>
      <c r="C10" s="251">
        <v>13471.29</v>
      </c>
      <c r="D10" s="251" t="e">
        <v>#REF!</v>
      </c>
      <c r="E10" s="251">
        <v>0</v>
      </c>
      <c r="F10" s="251">
        <v>13471.29</v>
      </c>
      <c r="G10" s="252">
        <v>12779.386012859999</v>
      </c>
      <c r="H10" s="51">
        <v>0.94863862427874379</v>
      </c>
      <c r="I10" s="253">
        <v>691.90398714000185</v>
      </c>
      <c r="J10" s="251">
        <v>7387.7277218599993</v>
      </c>
      <c r="K10" s="51">
        <v>0.5484053659196706</v>
      </c>
      <c r="L10" s="51" t="s">
        <v>66</v>
      </c>
      <c r="M10" s="251">
        <v>2780.5682138000002</v>
      </c>
      <c r="N10" s="51" t="s">
        <v>66</v>
      </c>
      <c r="O10" s="893">
        <v>0.20640697466983488</v>
      </c>
      <c r="P10" s="887" t="e">
        <v>#REF!</v>
      </c>
      <c r="R10" s="53"/>
    </row>
    <row r="11" spans="1:20" ht="42" customHeight="1" x14ac:dyDescent="0.25">
      <c r="A11" s="403" t="s">
        <v>67</v>
      </c>
      <c r="B11" s="251">
        <v>1034083.5</v>
      </c>
      <c r="C11" s="251">
        <v>1034083.5</v>
      </c>
      <c r="D11" s="251" t="e">
        <v>#REF!</v>
      </c>
      <c r="E11" s="251">
        <v>324067</v>
      </c>
      <c r="F11" s="251">
        <v>710016.5</v>
      </c>
      <c r="G11" s="252">
        <v>567144.16981341015</v>
      </c>
      <c r="H11" s="51">
        <v>0.79877604226579257</v>
      </c>
      <c r="I11" s="253">
        <v>142872.33018658985</v>
      </c>
      <c r="J11" s="251">
        <v>238550.8572573</v>
      </c>
      <c r="K11" s="51">
        <v>0.33597931492761085</v>
      </c>
      <c r="L11" s="643">
        <v>0.33</v>
      </c>
      <c r="M11" s="251">
        <v>34058.471883719998</v>
      </c>
      <c r="N11" s="643">
        <v>0.08</v>
      </c>
      <c r="O11" s="893">
        <v>4.7968563947063197E-2</v>
      </c>
      <c r="P11" s="887" t="e">
        <v>#REF!</v>
      </c>
      <c r="R11" s="53"/>
      <c r="S11" s="53"/>
      <c r="T11" s="53"/>
    </row>
    <row r="12" spans="1:20" ht="71.25" customHeight="1" x14ac:dyDescent="0.25">
      <c r="A12" s="403" t="s">
        <v>170</v>
      </c>
      <c r="B12" s="251">
        <v>3140.1</v>
      </c>
      <c r="C12" s="251">
        <v>3176.11</v>
      </c>
      <c r="D12" s="251" t="e">
        <v>#REF!</v>
      </c>
      <c r="E12" s="251">
        <v>0</v>
      </c>
      <c r="F12" s="251">
        <v>3176.11</v>
      </c>
      <c r="G12" s="251">
        <v>212.21</v>
      </c>
      <c r="H12" s="51">
        <v>6.6814436527702123E-2</v>
      </c>
      <c r="I12" s="253">
        <v>2963.9</v>
      </c>
      <c r="J12" s="251">
        <v>210.70150000000001</v>
      </c>
      <c r="K12" s="51">
        <v>6.6339484463699305E-2</v>
      </c>
      <c r="L12" s="51" t="s">
        <v>66</v>
      </c>
      <c r="M12" s="251">
        <v>210.70150000000001</v>
      </c>
      <c r="N12" s="51" t="s">
        <v>66</v>
      </c>
      <c r="O12" s="893">
        <v>6.6339484463699305E-2</v>
      </c>
      <c r="P12" s="887" t="e">
        <v>#REF!</v>
      </c>
      <c r="Q12" s="53"/>
      <c r="R12" s="53"/>
    </row>
    <row r="13" spans="1:20" ht="30" customHeight="1" x14ac:dyDescent="0.25">
      <c r="A13" s="404" t="s">
        <v>49</v>
      </c>
      <c r="B13" s="359">
        <v>1111333.5</v>
      </c>
      <c r="C13" s="359">
        <v>1111333.5000000002</v>
      </c>
      <c r="D13" s="359" t="e">
        <v>#REF!</v>
      </c>
      <c r="E13" s="359">
        <v>324067</v>
      </c>
      <c r="F13" s="359">
        <v>787266.50000000023</v>
      </c>
      <c r="G13" s="359">
        <v>639365.30339937005</v>
      </c>
      <c r="H13" s="360">
        <v>0.81213325271603687</v>
      </c>
      <c r="I13" s="361">
        <v>147901.19660063018</v>
      </c>
      <c r="J13" s="359">
        <v>259947.33829315999</v>
      </c>
      <c r="K13" s="360">
        <v>0.33018976203504141</v>
      </c>
      <c r="L13" s="360">
        <v>0.33</v>
      </c>
      <c r="M13" s="359">
        <v>50799.260112520002</v>
      </c>
      <c r="N13" s="360">
        <v>0.08</v>
      </c>
      <c r="O13" s="894">
        <v>6.4526129477781649E-2</v>
      </c>
      <c r="P13" s="888" t="e">
        <v>#REF!</v>
      </c>
      <c r="Q13" s="53"/>
      <c r="R13" s="53"/>
    </row>
    <row r="14" spans="1:20" ht="48" customHeight="1" x14ac:dyDescent="0.25">
      <c r="A14" s="403" t="s">
        <v>81</v>
      </c>
      <c r="B14" s="251">
        <v>397622.82632200001</v>
      </c>
      <c r="C14" s="251">
        <v>397622.82632200001</v>
      </c>
      <c r="D14" s="251" t="e">
        <v>#REF!</v>
      </c>
      <c r="E14" s="251">
        <v>0</v>
      </c>
      <c r="F14" s="318">
        <v>397622.82632200001</v>
      </c>
      <c r="G14" s="251">
        <v>123570.62075433003</v>
      </c>
      <c r="H14" s="51">
        <v>0.3107734580968472</v>
      </c>
      <c r="I14" s="253">
        <v>274052.20556767</v>
      </c>
      <c r="J14" s="251">
        <v>50220.536279329994</v>
      </c>
      <c r="K14" s="51">
        <v>0.12630194484524077</v>
      </c>
      <c r="L14" s="643">
        <v>0.33</v>
      </c>
      <c r="M14" s="251">
        <v>4836.2027049999997</v>
      </c>
      <c r="N14" s="643">
        <v>0.08</v>
      </c>
      <c r="O14" s="893">
        <v>1.2162789419648613E-2</v>
      </c>
      <c r="P14" s="887" t="e">
        <v>#REF!</v>
      </c>
      <c r="Q14" s="53"/>
      <c r="R14" s="53"/>
    </row>
    <row r="15" spans="1:20" ht="29.25" customHeight="1" x14ac:dyDescent="0.25">
      <c r="A15" s="404" t="s">
        <v>68</v>
      </c>
      <c r="B15" s="359">
        <v>397622.82632200001</v>
      </c>
      <c r="C15" s="359">
        <v>397622.82632200001</v>
      </c>
      <c r="D15" s="359" t="e">
        <v>#REF!</v>
      </c>
      <c r="E15" s="359">
        <v>0</v>
      </c>
      <c r="F15" s="359">
        <v>397622.82632200001</v>
      </c>
      <c r="G15" s="359">
        <v>123570.62075433003</v>
      </c>
      <c r="H15" s="360">
        <v>0.3107734580968472</v>
      </c>
      <c r="I15" s="361">
        <v>274052.20556767</v>
      </c>
      <c r="J15" s="359">
        <v>50220.536279329994</v>
      </c>
      <c r="K15" s="360">
        <v>0.12630194484524077</v>
      </c>
      <c r="L15" s="360">
        <v>0.33</v>
      </c>
      <c r="M15" s="359">
        <v>4836.2027049999997</v>
      </c>
      <c r="N15" s="360">
        <v>0.08</v>
      </c>
      <c r="O15" s="894">
        <v>1.2162789419648613E-2</v>
      </c>
      <c r="P15" s="888" t="e">
        <v>#REF!</v>
      </c>
      <c r="Q15" s="53"/>
      <c r="R15" s="53"/>
    </row>
    <row r="16" spans="1:20" ht="29.25" customHeight="1" x14ac:dyDescent="0.25">
      <c r="A16" s="405" t="s">
        <v>280</v>
      </c>
      <c r="B16" s="362">
        <v>1508956.326322</v>
      </c>
      <c r="C16" s="362">
        <v>1508956.3263220002</v>
      </c>
      <c r="D16" s="362" t="e">
        <v>#REF!</v>
      </c>
      <c r="E16" s="362">
        <v>324067</v>
      </c>
      <c r="F16" s="362">
        <v>1184889.3263220002</v>
      </c>
      <c r="G16" s="362">
        <v>762935.92415370012</v>
      </c>
      <c r="H16" s="363">
        <v>0.64388792033591846</v>
      </c>
      <c r="I16" s="364">
        <v>421953.40216830018</v>
      </c>
      <c r="J16" s="362">
        <v>310167.87457248999</v>
      </c>
      <c r="K16" s="363">
        <v>0.26176948992804089</v>
      </c>
      <c r="L16" s="648">
        <v>0.33</v>
      </c>
      <c r="M16" s="362">
        <v>55635.462817520005</v>
      </c>
      <c r="N16" s="648">
        <v>0.08</v>
      </c>
      <c r="O16" s="895">
        <v>4.6954142957990289E-2</v>
      </c>
      <c r="P16" s="889" t="e">
        <v>#REF!</v>
      </c>
      <c r="R16" s="53"/>
    </row>
    <row r="17" spans="1:19" ht="38.25" hidden="1" customHeight="1" x14ac:dyDescent="0.25">
      <c r="A17" s="403" t="s">
        <v>282</v>
      </c>
      <c r="B17" s="318">
        <v>0</v>
      </c>
      <c r="C17" s="318">
        <v>0</v>
      </c>
      <c r="D17" s="319">
        <v>0</v>
      </c>
      <c r="E17" s="319">
        <v>0</v>
      </c>
      <c r="F17" s="318">
        <v>0</v>
      </c>
      <c r="G17" s="252">
        <v>0</v>
      </c>
      <c r="H17" s="51">
        <v>0</v>
      </c>
      <c r="I17" s="253">
        <v>0</v>
      </c>
      <c r="J17" s="251">
        <v>0</v>
      </c>
      <c r="K17" s="51">
        <v>0</v>
      </c>
      <c r="L17" s="51" t="s">
        <v>66</v>
      </c>
      <c r="M17" s="251">
        <v>0</v>
      </c>
      <c r="N17" s="78" t="s">
        <v>66</v>
      </c>
      <c r="O17" s="893">
        <v>0</v>
      </c>
      <c r="P17" s="887">
        <v>0</v>
      </c>
      <c r="R17" s="53"/>
    </row>
    <row r="18" spans="1:19" ht="44.25" hidden="1" customHeight="1" x14ac:dyDescent="0.25">
      <c r="A18" s="501" t="s">
        <v>314</v>
      </c>
      <c r="B18" s="362">
        <v>0</v>
      </c>
      <c r="C18" s="362">
        <v>0</v>
      </c>
      <c r="D18" s="362">
        <v>0</v>
      </c>
      <c r="E18" s="362">
        <v>0</v>
      </c>
      <c r="F18" s="362">
        <v>0</v>
      </c>
      <c r="G18" s="362">
        <v>0</v>
      </c>
      <c r="H18" s="363">
        <v>0</v>
      </c>
      <c r="I18" s="364">
        <v>0</v>
      </c>
      <c r="J18" s="362">
        <v>0</v>
      </c>
      <c r="K18" s="363">
        <v>0</v>
      </c>
      <c r="L18" s="363" t="s">
        <v>66</v>
      </c>
      <c r="M18" s="362">
        <v>0</v>
      </c>
      <c r="N18" s="363" t="s">
        <v>66</v>
      </c>
      <c r="O18" s="895">
        <v>0</v>
      </c>
      <c r="P18" s="889">
        <v>0</v>
      </c>
      <c r="R18" s="53"/>
    </row>
    <row r="19" spans="1:19" ht="29.25" customHeight="1" thickBot="1" x14ac:dyDescent="0.3">
      <c r="A19" s="406" t="s">
        <v>306</v>
      </c>
      <c r="B19" s="407">
        <v>1508956.326322</v>
      </c>
      <c r="C19" s="407">
        <v>1508956.3263220002</v>
      </c>
      <c r="D19" s="407" t="e">
        <v>#REF!</v>
      </c>
      <c r="E19" s="407">
        <v>324067</v>
      </c>
      <c r="F19" s="407">
        <v>1184889.3263220002</v>
      </c>
      <c r="G19" s="407">
        <v>762935.92415370012</v>
      </c>
      <c r="H19" s="408">
        <v>0.64388792033591846</v>
      </c>
      <c r="I19" s="409">
        <v>421953.40216830012</v>
      </c>
      <c r="J19" s="407">
        <v>310167.87457248999</v>
      </c>
      <c r="K19" s="408">
        <v>0.26176948992804089</v>
      </c>
      <c r="L19" s="408">
        <v>0.33</v>
      </c>
      <c r="M19" s="407">
        <v>55635.462817520005</v>
      </c>
      <c r="N19" s="408">
        <v>0.08</v>
      </c>
      <c r="O19" s="896">
        <v>4.6954142957990289E-2</v>
      </c>
      <c r="P19" s="890" t="e">
        <v>#REF!</v>
      </c>
      <c r="S19" s="53"/>
    </row>
    <row r="20" spans="1:19" x14ac:dyDescent="0.25">
      <c r="A20" s="227" t="s">
        <v>563</v>
      </c>
      <c r="B20" s="227"/>
      <c r="C20" s="227"/>
      <c r="D20" s="628"/>
      <c r="E20" s="628"/>
      <c r="F20" s="227"/>
      <c r="G20" s="227"/>
      <c r="H20" s="227"/>
      <c r="I20" s="227"/>
      <c r="J20" s="628"/>
      <c r="K20" s="227"/>
      <c r="L20" s="227"/>
      <c r="M20" s="227"/>
      <c r="N20" s="227"/>
      <c r="O20" s="227"/>
      <c r="P20" s="511"/>
    </row>
    <row r="21" spans="1:19" s="123" customFormat="1" x14ac:dyDescent="0.25">
      <c r="B21" s="655">
        <v>1111333.5</v>
      </c>
      <c r="C21" s="655"/>
      <c r="D21" s="655"/>
      <c r="E21" s="655"/>
      <c r="F21" s="655"/>
      <c r="G21" s="655"/>
      <c r="H21" s="656"/>
      <c r="I21" s="656"/>
      <c r="J21" s="656"/>
      <c r="K21" s="656"/>
      <c r="L21" s="656"/>
      <c r="M21" s="656"/>
      <c r="N21" s="656"/>
      <c r="O21" s="655"/>
    </row>
    <row r="22" spans="1:19" s="123" customFormat="1" ht="27" hidden="1" customHeight="1" x14ac:dyDescent="0.25">
      <c r="B22" s="655"/>
      <c r="C22" s="655"/>
      <c r="D22" s="655"/>
      <c r="E22" s="655"/>
      <c r="F22" s="655"/>
      <c r="G22" s="656"/>
      <c r="H22" s="656"/>
      <c r="I22" s="656"/>
      <c r="J22" s="656"/>
      <c r="K22" s="656"/>
      <c r="L22" s="656"/>
      <c r="M22" s="656"/>
      <c r="N22" s="656"/>
      <c r="O22" s="656"/>
    </row>
    <row r="23" spans="1:19" s="123" customFormat="1" hidden="1" x14ac:dyDescent="0.25">
      <c r="A23" s="123" t="s">
        <v>374</v>
      </c>
      <c r="B23" s="657">
        <v>1508956.326322</v>
      </c>
      <c r="C23" s="657">
        <v>1508956.3263220002</v>
      </c>
      <c r="D23" s="657" t="e">
        <v>#REF!</v>
      </c>
      <c r="E23" s="657">
        <v>324067</v>
      </c>
      <c r="F23" s="657">
        <v>1184889.3263220002</v>
      </c>
      <c r="G23" s="657">
        <v>762935.92415370012</v>
      </c>
      <c r="H23" s="657"/>
      <c r="I23" s="657">
        <v>421953.40216830018</v>
      </c>
      <c r="J23" s="657">
        <v>310167.87457248999</v>
      </c>
      <c r="K23" s="657"/>
      <c r="L23" s="657"/>
      <c r="M23" s="657">
        <v>55635.462817520005</v>
      </c>
      <c r="N23" s="657"/>
      <c r="O23" s="657"/>
      <c r="P23" s="657" t="e">
        <v>#REF!</v>
      </c>
    </row>
    <row r="24" spans="1:19" s="123" customFormat="1" hidden="1" x14ac:dyDescent="0.25">
      <c r="A24" s="123" t="s">
        <v>310</v>
      </c>
      <c r="B24" s="657">
        <v>1508956.326322</v>
      </c>
      <c r="C24" s="657">
        <v>1508956.326322</v>
      </c>
      <c r="D24" s="657" t="e">
        <v>#REF!</v>
      </c>
      <c r="E24" s="657">
        <v>324067</v>
      </c>
      <c r="F24" s="658">
        <v>1184889.326322</v>
      </c>
      <c r="G24" s="659">
        <v>762935.92415370012</v>
      </c>
      <c r="H24" s="658"/>
      <c r="I24" s="658">
        <v>421953.40216829977</v>
      </c>
      <c r="J24" s="658">
        <v>310167.87457248999</v>
      </c>
      <c r="K24" s="658"/>
      <c r="L24" s="658"/>
      <c r="M24" s="658">
        <v>55635.462817519998</v>
      </c>
      <c r="N24" s="658"/>
      <c r="O24" s="658"/>
      <c r="P24" s="657" t="e">
        <v>#REF!</v>
      </c>
    </row>
    <row r="25" spans="1:19" s="123" customFormat="1" hidden="1" x14ac:dyDescent="0.25">
      <c r="A25" s="123" t="s">
        <v>330</v>
      </c>
      <c r="B25" s="658">
        <v>0</v>
      </c>
      <c r="C25" s="660">
        <v>0</v>
      </c>
      <c r="D25" s="660" t="e">
        <v>#REF!</v>
      </c>
      <c r="E25" s="660">
        <v>0</v>
      </c>
      <c r="F25" s="660">
        <v>0</v>
      </c>
      <c r="G25" s="658">
        <v>0</v>
      </c>
      <c r="H25" s="658"/>
      <c r="I25" s="658">
        <v>0</v>
      </c>
      <c r="J25" s="660">
        <v>0</v>
      </c>
      <c r="K25" s="660"/>
      <c r="L25" s="660"/>
      <c r="M25" s="660">
        <v>0</v>
      </c>
      <c r="N25" s="660"/>
      <c r="O25" s="660">
        <v>0</v>
      </c>
      <c r="P25" s="123" t="e">
        <v>#REF!</v>
      </c>
    </row>
    <row r="26" spans="1:19" s="123" customFormat="1" hidden="1" x14ac:dyDescent="0.25">
      <c r="F26" s="657"/>
      <c r="G26" s="657"/>
    </row>
    <row r="27" spans="1:19" s="123" customFormat="1" ht="38.25" hidden="1" customHeight="1" x14ac:dyDescent="0.25">
      <c r="F27" s="657"/>
    </row>
    <row r="28" spans="1:19" s="123" customFormat="1" hidden="1" x14ac:dyDescent="0.25"/>
    <row r="29" spans="1:19" s="123" customFormat="1" hidden="1" x14ac:dyDescent="0.25">
      <c r="C29" s="661"/>
    </row>
    <row r="30" spans="1:19" s="123" customFormat="1" hidden="1" x14ac:dyDescent="0.25">
      <c r="C30" s="661"/>
    </row>
    <row r="31" spans="1:19" s="123" customFormat="1" hidden="1" x14ac:dyDescent="0.25">
      <c r="C31" s="661"/>
      <c r="J31" s="662">
        <v>310167874572.48999</v>
      </c>
      <c r="M31" s="662">
        <v>55635462817.520004</v>
      </c>
    </row>
    <row r="32" spans="1:19" s="123" customFormat="1" hidden="1" x14ac:dyDescent="0.25">
      <c r="A32" s="123" t="s">
        <v>173</v>
      </c>
      <c r="B32" s="123" t="s">
        <v>94</v>
      </c>
      <c r="C32" s="123" t="s">
        <v>172</v>
      </c>
      <c r="G32" s="123" t="s">
        <v>24</v>
      </c>
      <c r="H32" s="123" t="s">
        <v>372</v>
      </c>
      <c r="I32" s="123" t="s">
        <v>174</v>
      </c>
    </row>
    <row r="33" spans="1:10" s="123" customFormat="1" hidden="1" x14ac:dyDescent="0.25">
      <c r="A33" s="123" t="s">
        <v>49</v>
      </c>
      <c r="B33" s="123">
        <v>858542.70000000019</v>
      </c>
      <c r="C33" s="663">
        <v>1111333.5000000002</v>
      </c>
      <c r="D33" s="663"/>
      <c r="E33" s="663"/>
      <c r="F33" s="663"/>
      <c r="G33" s="123">
        <v>712393.97910011024</v>
      </c>
      <c r="H33" s="123">
        <v>0.84385143299512078</v>
      </c>
      <c r="I33" s="123">
        <v>131823.32177188981</v>
      </c>
    </row>
    <row r="34" spans="1:10" s="123" customFormat="1" hidden="1" x14ac:dyDescent="0.25">
      <c r="A34" s="123" t="s">
        <v>68</v>
      </c>
      <c r="B34" s="123">
        <v>593383.75031399983</v>
      </c>
      <c r="C34" s="663">
        <v>397622.82632200001</v>
      </c>
      <c r="D34" s="663"/>
      <c r="E34" s="663"/>
      <c r="F34" s="663"/>
      <c r="G34" s="123">
        <v>388310.18927268998</v>
      </c>
      <c r="H34" s="123">
        <v>0.71570724480033998</v>
      </c>
      <c r="I34" s="123">
        <v>154244.31481230981</v>
      </c>
    </row>
    <row r="35" spans="1:10" s="123" customFormat="1" hidden="1" x14ac:dyDescent="0.25">
      <c r="A35" s="664" t="s">
        <v>531</v>
      </c>
      <c r="B35" s="123">
        <v>1461.8549679099999</v>
      </c>
      <c r="C35" s="663">
        <v>0</v>
      </c>
      <c r="D35" s="663"/>
      <c r="E35" s="663"/>
      <c r="F35" s="663"/>
      <c r="G35" s="123">
        <v>1155.9016629100001</v>
      </c>
      <c r="H35" s="123">
        <v>0.7907088516192422</v>
      </c>
      <c r="I35" s="123">
        <v>305.95330499999977</v>
      </c>
    </row>
    <row r="36" spans="1:10" s="123" customFormat="1" ht="30" hidden="1" x14ac:dyDescent="0.25">
      <c r="A36" s="664" t="s">
        <v>530</v>
      </c>
      <c r="B36" s="123">
        <v>1453388.3052819101</v>
      </c>
      <c r="C36" s="663">
        <v>1508956.3263220002</v>
      </c>
      <c r="D36" s="663"/>
      <c r="E36" s="663"/>
      <c r="F36" s="663"/>
      <c r="G36" s="123">
        <v>1101860.07003571</v>
      </c>
      <c r="H36" s="123">
        <v>0.79371369665198144</v>
      </c>
      <c r="I36" s="123">
        <v>286373.58988919994</v>
      </c>
    </row>
    <row r="37" spans="1:10" s="123" customFormat="1" hidden="1" x14ac:dyDescent="0.25">
      <c r="J37" s="657">
        <v>-559957.53857880982</v>
      </c>
    </row>
    <row r="38" spans="1:10" s="123" customFormat="1" x14ac:dyDescent="0.25"/>
    <row r="39" spans="1:10" s="123" customFormat="1" x14ac:dyDescent="0.25">
      <c r="C39" s="665"/>
      <c r="F39" s="657"/>
    </row>
    <row r="49" spans="2:10" ht="21.75" customHeight="1" x14ac:dyDescent="0.25"/>
    <row r="50" spans="2:10" ht="29.25" customHeight="1" x14ac:dyDescent="0.25"/>
    <row r="51" spans="2:10" ht="23.25" customHeight="1" x14ac:dyDescent="0.25">
      <c r="D51" t="e">
        <v>#REF!</v>
      </c>
      <c r="F51" s="241"/>
      <c r="G51" s="241"/>
      <c r="H51" s="241"/>
      <c r="I51" s="241"/>
      <c r="J51" s="241"/>
    </row>
    <row r="52" spans="2:10" ht="23.25" customHeight="1" x14ac:dyDescent="0.25">
      <c r="B52" s="53"/>
      <c r="F52" s="241"/>
      <c r="G52" s="241"/>
      <c r="H52" s="241"/>
      <c r="I52" s="241"/>
      <c r="J52" s="241"/>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H287"/>
  <sheetViews>
    <sheetView zoomScaleNormal="100" workbookViewId="0">
      <selection activeCell="I8" sqref="I8"/>
    </sheetView>
  </sheetViews>
  <sheetFormatPr baseColWidth="10" defaultColWidth="9.140625" defaultRowHeight="15" x14ac:dyDescent="0.25"/>
  <cols>
    <col min="1" max="1" width="33.42578125" style="578" customWidth="1"/>
    <col min="2" max="2" width="28.85546875" style="693" customWidth="1"/>
    <col min="3" max="3" width="44.28515625" style="576" customWidth="1"/>
    <col min="4" max="4" width="42.7109375" style="580" customWidth="1"/>
    <col min="5" max="5" width="17.42578125" style="53" customWidth="1"/>
    <col min="6" max="6" width="18" customWidth="1"/>
    <col min="7" max="7" width="15.5703125" customWidth="1"/>
    <col min="8" max="8" width="22.5703125" customWidth="1"/>
    <col min="9" max="9" width="19.42578125" customWidth="1"/>
    <col min="10" max="10" width="12.140625" style="271" customWidth="1"/>
    <col min="11" max="11" width="19.7109375" customWidth="1"/>
    <col min="12" max="12" width="18.42578125" customWidth="1"/>
    <col min="13" max="13" width="17.7109375" style="582" customWidth="1"/>
    <col min="14" max="14" width="20.5703125" style="237" customWidth="1"/>
    <col min="15" max="15" width="15.85546875" style="123" customWidth="1"/>
    <col min="16" max="16" width="11.85546875" style="237" customWidth="1"/>
    <col min="17" max="17" width="11.85546875" style="123" hidden="1" customWidth="1"/>
    <col min="18" max="18" width="26.28515625" customWidth="1"/>
  </cols>
  <sheetData>
    <row r="2" spans="1:17" ht="26.25" customHeight="1" x14ac:dyDescent="0.25">
      <c r="A2" s="974" t="s">
        <v>234</v>
      </c>
      <c r="B2" s="975"/>
      <c r="C2" s="975"/>
      <c r="D2" s="975"/>
      <c r="E2" s="975"/>
      <c r="F2" s="975"/>
      <c r="G2" s="975"/>
      <c r="H2" s="975"/>
      <c r="I2" s="975"/>
      <c r="J2" s="975"/>
      <c r="K2" s="975"/>
      <c r="L2" s="975"/>
      <c r="M2" s="976"/>
      <c r="N2" s="975"/>
      <c r="O2" s="975"/>
      <c r="P2" s="975"/>
      <c r="Q2" s="975"/>
    </row>
    <row r="3" spans="1:17" ht="21.75" customHeight="1" x14ac:dyDescent="0.25">
      <c r="A3" s="527"/>
      <c r="B3" s="695"/>
      <c r="C3" s="506"/>
      <c r="D3" s="579"/>
      <c r="E3" s="544"/>
      <c r="F3" s="543"/>
      <c r="G3" s="543"/>
      <c r="H3" s="543"/>
      <c r="I3" s="543"/>
      <c r="J3" s="543"/>
      <c r="K3" s="543"/>
      <c r="L3" s="543"/>
      <c r="M3" s="581"/>
      <c r="N3" s="543"/>
      <c r="O3" s="545"/>
      <c r="P3" s="543"/>
      <c r="Q3" s="545"/>
    </row>
    <row r="4" spans="1:17" ht="29.25" customHeight="1" x14ac:dyDescent="0.25">
      <c r="A4" s="977" t="s">
        <v>562</v>
      </c>
      <c r="B4" s="978"/>
      <c r="C4" s="978"/>
      <c r="D4" s="978"/>
      <c r="E4" s="978"/>
      <c r="F4" s="978"/>
      <c r="G4" s="978"/>
      <c r="H4" s="978"/>
      <c r="I4" s="978"/>
      <c r="J4" s="978"/>
      <c r="K4" s="978"/>
      <c r="L4" s="978"/>
      <c r="M4" s="979"/>
      <c r="N4" s="978"/>
      <c r="O4" s="978"/>
      <c r="P4" s="978"/>
      <c r="Q4" s="978"/>
    </row>
    <row r="5" spans="1:17" ht="14.25" customHeight="1" thickBot="1" x14ac:dyDescent="0.3">
      <c r="A5" s="980"/>
      <c r="B5" s="981"/>
      <c r="C5" s="981"/>
      <c r="D5" s="981"/>
      <c r="E5" s="981"/>
      <c r="F5" s="981"/>
      <c r="G5" s="981"/>
      <c r="H5" s="981"/>
      <c r="I5" s="981"/>
      <c r="J5" s="981"/>
      <c r="K5" s="981"/>
      <c r="L5" s="981"/>
      <c r="M5" s="982"/>
      <c r="N5" s="981"/>
      <c r="O5" s="981"/>
      <c r="P5" s="981"/>
      <c r="Q5" s="981"/>
    </row>
    <row r="6" spans="1:17" s="237" customFormat="1" ht="68.25" customHeight="1" thickBot="1" x14ac:dyDescent="0.3">
      <c r="A6" s="503" t="s">
        <v>6</v>
      </c>
      <c r="B6" s="521" t="s">
        <v>7</v>
      </c>
      <c r="C6" s="502" t="s">
        <v>492</v>
      </c>
      <c r="D6" s="504" t="s">
        <v>173</v>
      </c>
      <c r="E6" s="520" t="s">
        <v>94</v>
      </c>
      <c r="F6" s="504" t="s">
        <v>172</v>
      </c>
      <c r="G6" s="504" t="s">
        <v>96</v>
      </c>
      <c r="H6" s="504" t="s">
        <v>561</v>
      </c>
      <c r="I6" s="504" t="s">
        <v>24</v>
      </c>
      <c r="J6" s="505" t="s">
        <v>372</v>
      </c>
      <c r="K6" s="504" t="s">
        <v>177</v>
      </c>
      <c r="L6" s="504" t="s">
        <v>174</v>
      </c>
      <c r="M6" s="504" t="s">
        <v>25</v>
      </c>
      <c r="N6" s="504" t="s">
        <v>43</v>
      </c>
      <c r="O6" s="504" t="s">
        <v>79</v>
      </c>
      <c r="P6" s="522" t="s">
        <v>298</v>
      </c>
      <c r="Q6" s="504" t="s">
        <v>28</v>
      </c>
    </row>
    <row r="7" spans="1:17" ht="69.75" customHeight="1" x14ac:dyDescent="0.25">
      <c r="A7" s="985" t="s">
        <v>332</v>
      </c>
      <c r="B7" s="866" t="s">
        <v>134</v>
      </c>
      <c r="C7" s="566" t="s">
        <v>320</v>
      </c>
      <c r="D7" s="49" t="s">
        <v>320</v>
      </c>
      <c r="E7" s="697">
        <v>29017.5</v>
      </c>
      <c r="F7" s="698">
        <v>29017.5</v>
      </c>
      <c r="G7" s="698">
        <v>0</v>
      </c>
      <c r="H7" s="698">
        <v>29017.5</v>
      </c>
      <c r="I7" s="699">
        <v>28257.566669</v>
      </c>
      <c r="J7" s="700">
        <v>0.9738112059619195</v>
      </c>
      <c r="K7" s="698">
        <v>26700.166669999999</v>
      </c>
      <c r="L7" s="697">
        <v>759.93333100000018</v>
      </c>
      <c r="M7" s="697">
        <v>1557.399999</v>
      </c>
      <c r="N7" s="700">
        <v>5.3671060532437323E-2</v>
      </c>
      <c r="O7" s="698">
        <v>0</v>
      </c>
      <c r="P7" s="700">
        <v>0</v>
      </c>
      <c r="Q7" s="629" t="e">
        <v>#REF!</v>
      </c>
    </row>
    <row r="8" spans="1:17" s="231" customFormat="1" ht="74.25" customHeight="1" x14ac:dyDescent="0.25">
      <c r="A8" s="986"/>
      <c r="B8" s="867" t="s">
        <v>131</v>
      </c>
      <c r="C8" s="567" t="s">
        <v>319</v>
      </c>
      <c r="D8" s="324" t="s">
        <v>319</v>
      </c>
      <c r="E8" s="701">
        <v>10400.034</v>
      </c>
      <c r="F8" s="701">
        <v>10400.034</v>
      </c>
      <c r="G8" s="699">
        <v>0</v>
      </c>
      <c r="H8" s="699">
        <v>10400.034</v>
      </c>
      <c r="I8" s="699">
        <v>10343.034001</v>
      </c>
      <c r="J8" s="702">
        <v>0.99451924878322517</v>
      </c>
      <c r="K8" s="699">
        <v>10343.034001</v>
      </c>
      <c r="L8" s="699">
        <v>56.999998999999661</v>
      </c>
      <c r="M8" s="699">
        <v>0</v>
      </c>
      <c r="N8" s="702">
        <v>0</v>
      </c>
      <c r="O8" s="701">
        <v>0</v>
      </c>
      <c r="P8" s="702">
        <v>0</v>
      </c>
      <c r="Q8" s="558">
        <v>0</v>
      </c>
    </row>
    <row r="9" spans="1:17" ht="24.75" customHeight="1" x14ac:dyDescent="0.25">
      <c r="A9" s="986"/>
      <c r="B9" s="1010" t="s">
        <v>47</v>
      </c>
      <c r="C9" s="1011"/>
      <c r="D9" s="1012"/>
      <c r="E9" s="703">
        <v>39417.534</v>
      </c>
      <c r="F9" s="704">
        <v>39417.534</v>
      </c>
      <c r="G9" s="704">
        <v>0</v>
      </c>
      <c r="H9" s="704">
        <v>39417.534</v>
      </c>
      <c r="I9" s="704">
        <v>38600.60067</v>
      </c>
      <c r="J9" s="705">
        <v>0.97927487472960639</v>
      </c>
      <c r="K9" s="704">
        <v>37043.200670999999</v>
      </c>
      <c r="L9" s="703">
        <v>816.93332999999984</v>
      </c>
      <c r="M9" s="703">
        <v>1557.399999</v>
      </c>
      <c r="N9" s="705">
        <v>3.951033565417867E-2</v>
      </c>
      <c r="O9" s="704">
        <v>0</v>
      </c>
      <c r="P9" s="705">
        <v>0</v>
      </c>
      <c r="Q9" s="547" t="e">
        <v>#REF!</v>
      </c>
    </row>
    <row r="10" spans="1:17" ht="94.5" customHeight="1" x14ac:dyDescent="0.25">
      <c r="A10" s="986"/>
      <c r="B10" s="867" t="s">
        <v>544</v>
      </c>
      <c r="C10" s="566" t="s">
        <v>536</v>
      </c>
      <c r="D10" s="691" t="s">
        <v>546</v>
      </c>
      <c r="E10" s="697">
        <v>18000</v>
      </c>
      <c r="F10" s="698">
        <v>18000</v>
      </c>
      <c r="G10" s="698">
        <v>0</v>
      </c>
      <c r="H10" s="699">
        <v>18000</v>
      </c>
      <c r="I10" s="1193">
        <v>2828</v>
      </c>
      <c r="J10" s="700">
        <v>0.15711111111111112</v>
      </c>
      <c r="K10" s="698">
        <v>2828</v>
      </c>
      <c r="L10" s="697">
        <v>15172</v>
      </c>
      <c r="M10" s="697">
        <v>0</v>
      </c>
      <c r="N10" s="706">
        <v>0</v>
      </c>
      <c r="O10" s="698">
        <v>0</v>
      </c>
      <c r="P10" s="706">
        <v>0</v>
      </c>
      <c r="Q10" s="546" t="e">
        <v>#REF!</v>
      </c>
    </row>
    <row r="11" spans="1:17" ht="149.25" customHeight="1" x14ac:dyDescent="0.25">
      <c r="A11" s="986"/>
      <c r="B11" s="868" t="s">
        <v>538</v>
      </c>
      <c r="C11" s="566" t="s">
        <v>539</v>
      </c>
      <c r="D11" s="691" t="s">
        <v>547</v>
      </c>
      <c r="E11" s="697">
        <v>5000</v>
      </c>
      <c r="F11" s="698">
        <v>5000</v>
      </c>
      <c r="G11" s="698">
        <v>0</v>
      </c>
      <c r="H11" s="699">
        <v>5000</v>
      </c>
      <c r="I11" s="1193">
        <v>0</v>
      </c>
      <c r="J11" s="700">
        <v>0</v>
      </c>
      <c r="K11" s="698">
        <v>0</v>
      </c>
      <c r="L11" s="697">
        <v>5000</v>
      </c>
      <c r="M11" s="697">
        <v>0</v>
      </c>
      <c r="N11" s="706">
        <v>0</v>
      </c>
      <c r="O11" s="698">
        <v>0</v>
      </c>
      <c r="P11" s="706">
        <v>0</v>
      </c>
      <c r="Q11" s="687"/>
    </row>
    <row r="12" spans="1:17" ht="125.25" customHeight="1" x14ac:dyDescent="0.25">
      <c r="A12" s="986"/>
      <c r="B12" s="868" t="s">
        <v>542</v>
      </c>
      <c r="C12" s="566" t="s">
        <v>543</v>
      </c>
      <c r="D12" s="691" t="s">
        <v>548</v>
      </c>
      <c r="E12" s="697">
        <v>1000</v>
      </c>
      <c r="F12" s="698">
        <v>1000</v>
      </c>
      <c r="G12" s="698">
        <v>0</v>
      </c>
      <c r="H12" s="699">
        <v>1000</v>
      </c>
      <c r="I12" s="1193">
        <v>0</v>
      </c>
      <c r="J12" s="700">
        <v>0</v>
      </c>
      <c r="K12" s="698">
        <v>0</v>
      </c>
      <c r="L12" s="697">
        <v>1000</v>
      </c>
      <c r="M12" s="697">
        <v>0</v>
      </c>
      <c r="N12" s="706">
        <v>0</v>
      </c>
      <c r="O12" s="698">
        <v>0</v>
      </c>
      <c r="P12" s="706">
        <v>0</v>
      </c>
      <c r="Q12" s="687"/>
    </row>
    <row r="13" spans="1:17" ht="95.25" customHeight="1" x14ac:dyDescent="0.25">
      <c r="A13" s="986"/>
      <c r="B13" s="868" t="s">
        <v>535</v>
      </c>
      <c r="C13" s="566" t="s">
        <v>536</v>
      </c>
      <c r="D13" s="691" t="s">
        <v>549</v>
      </c>
      <c r="E13" s="697">
        <v>2000</v>
      </c>
      <c r="F13" s="698">
        <v>2000</v>
      </c>
      <c r="G13" s="698">
        <v>0</v>
      </c>
      <c r="H13" s="699">
        <v>2000</v>
      </c>
      <c r="I13" s="1193">
        <v>0</v>
      </c>
      <c r="J13" s="700">
        <v>0</v>
      </c>
      <c r="K13" s="698">
        <v>0</v>
      </c>
      <c r="L13" s="697">
        <v>2000</v>
      </c>
      <c r="M13" s="697">
        <v>0</v>
      </c>
      <c r="N13" s="706">
        <v>0</v>
      </c>
      <c r="O13" s="698">
        <v>0</v>
      </c>
      <c r="P13" s="706">
        <v>0</v>
      </c>
      <c r="Q13" s="687"/>
    </row>
    <row r="14" spans="1:17" ht="19.5" x14ac:dyDescent="0.25">
      <c r="A14" s="986"/>
      <c r="B14" s="1018" t="s">
        <v>81</v>
      </c>
      <c r="C14" s="1019"/>
      <c r="D14" s="1020"/>
      <c r="E14" s="703">
        <v>26000</v>
      </c>
      <c r="F14" s="704">
        <v>26000</v>
      </c>
      <c r="G14" s="704">
        <v>0</v>
      </c>
      <c r="H14" s="704">
        <v>26000</v>
      </c>
      <c r="I14" s="704">
        <v>2828</v>
      </c>
      <c r="J14" s="705">
        <v>0.10876923076923077</v>
      </c>
      <c r="K14" s="708">
        <v>2828</v>
      </c>
      <c r="L14" s="703">
        <v>23172</v>
      </c>
      <c r="M14" s="703">
        <v>0</v>
      </c>
      <c r="N14" s="705">
        <v>0</v>
      </c>
      <c r="O14" s="704">
        <v>0</v>
      </c>
      <c r="P14" s="705">
        <v>0</v>
      </c>
      <c r="Q14" s="603" t="e">
        <v>#REF!</v>
      </c>
    </row>
    <row r="15" spans="1:17" ht="24" customHeight="1" x14ac:dyDescent="0.25">
      <c r="A15" s="986"/>
      <c r="B15" s="1015" t="s">
        <v>288</v>
      </c>
      <c r="C15" s="1016"/>
      <c r="D15" s="1017"/>
      <c r="E15" s="703">
        <v>65417.534</v>
      </c>
      <c r="F15" s="704">
        <v>65417.534</v>
      </c>
      <c r="G15" s="704">
        <v>0</v>
      </c>
      <c r="H15" s="704">
        <v>65417.534</v>
      </c>
      <c r="I15" s="704">
        <v>41428.60067</v>
      </c>
      <c r="J15" s="705">
        <v>0.63329505312749945</v>
      </c>
      <c r="K15" s="708">
        <v>39871.200670999999</v>
      </c>
      <c r="L15" s="703">
        <v>23988.93333</v>
      </c>
      <c r="M15" s="703">
        <v>1557.399999</v>
      </c>
      <c r="N15" s="705">
        <v>2.3807072871319179E-2</v>
      </c>
      <c r="O15" s="704">
        <v>0</v>
      </c>
      <c r="P15" s="705">
        <v>0</v>
      </c>
      <c r="Q15" s="603" t="e">
        <v>#REF!</v>
      </c>
    </row>
    <row r="16" spans="1:17" ht="30.75" customHeight="1" x14ac:dyDescent="0.25">
      <c r="A16" s="986"/>
      <c r="B16" s="1021" t="s">
        <v>282</v>
      </c>
      <c r="C16" s="1022"/>
      <c r="D16" s="1023"/>
      <c r="E16" s="707">
        <v>0</v>
      </c>
      <c r="F16" s="708">
        <v>0</v>
      </c>
      <c r="G16" s="708">
        <v>0</v>
      </c>
      <c r="H16" s="708">
        <v>0</v>
      </c>
      <c r="I16" s="708">
        <v>0</v>
      </c>
      <c r="J16" s="709">
        <v>0</v>
      </c>
      <c r="K16" s="708">
        <v>0</v>
      </c>
      <c r="L16" s="707">
        <v>0</v>
      </c>
      <c r="M16" s="707">
        <v>0</v>
      </c>
      <c r="N16" s="709">
        <v>0</v>
      </c>
      <c r="O16" s="704">
        <v>0</v>
      </c>
      <c r="P16" s="705">
        <v>0</v>
      </c>
      <c r="Q16" s="603">
        <v>0</v>
      </c>
    </row>
    <row r="17" spans="1:17" ht="40.5" customHeight="1" thickBot="1" x14ac:dyDescent="0.3">
      <c r="A17" s="987"/>
      <c r="B17" s="999" t="s">
        <v>69</v>
      </c>
      <c r="C17" s="1000"/>
      <c r="D17" s="1001"/>
      <c r="E17" s="710">
        <v>65417.534</v>
      </c>
      <c r="F17" s="711">
        <v>65417.534</v>
      </c>
      <c r="G17" s="711">
        <v>0</v>
      </c>
      <c r="H17" s="711">
        <v>65417.534</v>
      </c>
      <c r="I17" s="711">
        <v>41428.60067</v>
      </c>
      <c r="J17" s="712">
        <v>0.63329505312749945</v>
      </c>
      <c r="K17" s="711">
        <v>39871.200670999999</v>
      </c>
      <c r="L17" s="710">
        <v>23988.93333</v>
      </c>
      <c r="M17" s="710">
        <v>1557.399999</v>
      </c>
      <c r="N17" s="712">
        <v>2.3807072871319179E-2</v>
      </c>
      <c r="O17" s="711">
        <v>0</v>
      </c>
      <c r="P17" s="712">
        <v>0</v>
      </c>
      <c r="Q17" s="548" t="e">
        <v>#REF!</v>
      </c>
    </row>
    <row r="18" spans="1:17" ht="21" customHeight="1" thickBot="1" x14ac:dyDescent="0.3">
      <c r="A18" s="954" t="s">
        <v>563</v>
      </c>
      <c r="B18" s="954"/>
      <c r="C18" s="954"/>
      <c r="D18" s="954"/>
      <c r="E18" s="954"/>
      <c r="F18" s="954"/>
      <c r="G18" s="954"/>
      <c r="H18" s="954"/>
      <c r="I18" s="954"/>
      <c r="J18" s="954"/>
      <c r="K18" s="954"/>
      <c r="L18" s="954"/>
      <c r="M18" s="954"/>
      <c r="N18" s="954"/>
      <c r="O18" s="954"/>
      <c r="P18" s="954"/>
    </row>
    <row r="19" spans="1:17" s="237" customFormat="1" ht="68.25" customHeight="1" x14ac:dyDescent="0.25">
      <c r="A19" s="503" t="s">
        <v>6</v>
      </c>
      <c r="B19" s="521" t="s">
        <v>7</v>
      </c>
      <c r="C19" s="502" t="s">
        <v>492</v>
      </c>
      <c r="D19" s="504" t="s">
        <v>173</v>
      </c>
      <c r="E19" s="520" t="s">
        <v>94</v>
      </c>
      <c r="F19" s="504" t="s">
        <v>172</v>
      </c>
      <c r="G19" s="504" t="s">
        <v>96</v>
      </c>
      <c r="H19" s="504" t="s">
        <v>561</v>
      </c>
      <c r="I19" s="504" t="s">
        <v>24</v>
      </c>
      <c r="J19" s="505" t="s">
        <v>372</v>
      </c>
      <c r="K19" s="504" t="s">
        <v>177</v>
      </c>
      <c r="L19" s="504" t="s">
        <v>174</v>
      </c>
      <c r="M19" s="520" t="s">
        <v>25</v>
      </c>
      <c r="N19" s="504" t="s">
        <v>43</v>
      </c>
      <c r="O19" s="520" t="s">
        <v>79</v>
      </c>
      <c r="P19" s="597" t="s">
        <v>298</v>
      </c>
      <c r="Q19" s="520" t="s">
        <v>28</v>
      </c>
    </row>
    <row r="20" spans="1:17" ht="30" x14ac:dyDescent="0.25">
      <c r="A20" s="952" t="s">
        <v>333</v>
      </c>
      <c r="B20" s="869" t="s">
        <v>118</v>
      </c>
      <c r="C20" s="570" t="s">
        <v>119</v>
      </c>
      <c r="D20" s="327" t="s">
        <v>119</v>
      </c>
      <c r="E20" s="713">
        <v>7221.5</v>
      </c>
      <c r="F20" s="714">
        <v>7221.5</v>
      </c>
      <c r="G20" s="714">
        <v>0</v>
      </c>
      <c r="H20" s="714">
        <v>7221.5</v>
      </c>
      <c r="I20" s="699">
        <v>0</v>
      </c>
      <c r="J20" s="715">
        <v>0</v>
      </c>
      <c r="K20" s="714">
        <v>0</v>
      </c>
      <c r="L20" s="713">
        <v>7221.5</v>
      </c>
      <c r="M20" s="713">
        <v>0</v>
      </c>
      <c r="N20" s="702">
        <v>0</v>
      </c>
      <c r="O20" s="713">
        <v>0</v>
      </c>
      <c r="P20" s="702">
        <v>0</v>
      </c>
      <c r="Q20" s="633" t="e">
        <v>#REF!</v>
      </c>
    </row>
    <row r="21" spans="1:17" ht="60" x14ac:dyDescent="0.25">
      <c r="A21" s="953"/>
      <c r="B21" s="867" t="s">
        <v>136</v>
      </c>
      <c r="C21" s="567" t="s">
        <v>321</v>
      </c>
      <c r="D21" s="324" t="s">
        <v>321</v>
      </c>
      <c r="E21" s="701">
        <v>87055.3</v>
      </c>
      <c r="F21" s="699">
        <v>87055.3</v>
      </c>
      <c r="G21" s="699">
        <v>0</v>
      </c>
      <c r="H21" s="699">
        <v>87055.3</v>
      </c>
      <c r="I21" s="699">
        <v>58644.020327999999</v>
      </c>
      <c r="J21" s="702">
        <v>0.67364101126525322</v>
      </c>
      <c r="K21" s="714">
        <v>51379.679161</v>
      </c>
      <c r="L21" s="701">
        <v>28411.279672000004</v>
      </c>
      <c r="M21" s="701">
        <v>7264.3411669999996</v>
      </c>
      <c r="N21" s="702">
        <v>8.344513392062286E-2</v>
      </c>
      <c r="O21" s="701">
        <v>1118.2318720000001</v>
      </c>
      <c r="P21" s="702">
        <v>1.284507516486647E-2</v>
      </c>
      <c r="Q21" s="631" t="e">
        <v>#REF!</v>
      </c>
    </row>
    <row r="22" spans="1:17" ht="60" x14ac:dyDescent="0.25">
      <c r="A22" s="953"/>
      <c r="B22" s="867" t="s">
        <v>137</v>
      </c>
      <c r="C22" s="567" t="s">
        <v>322</v>
      </c>
      <c r="D22" s="324" t="s">
        <v>322</v>
      </c>
      <c r="E22" s="701">
        <v>9418.6</v>
      </c>
      <c r="F22" s="699">
        <v>9418.6</v>
      </c>
      <c r="G22" s="699">
        <v>0</v>
      </c>
      <c r="H22" s="699">
        <v>9418.6</v>
      </c>
      <c r="I22" s="699">
        <v>0</v>
      </c>
      <c r="J22" s="702">
        <v>0</v>
      </c>
      <c r="K22" s="714">
        <v>0</v>
      </c>
      <c r="L22" s="701">
        <v>9418.6</v>
      </c>
      <c r="M22" s="701">
        <v>0</v>
      </c>
      <c r="N22" s="702">
        <v>0</v>
      </c>
      <c r="O22" s="701">
        <v>0</v>
      </c>
      <c r="P22" s="702">
        <v>0</v>
      </c>
      <c r="Q22" s="632" t="e">
        <v>#REF!</v>
      </c>
    </row>
    <row r="23" spans="1:17" s="231" customFormat="1" ht="45" x14ac:dyDescent="0.25">
      <c r="A23" s="953"/>
      <c r="B23" s="867" t="s">
        <v>131</v>
      </c>
      <c r="C23" s="567" t="s">
        <v>319</v>
      </c>
      <c r="D23" s="324" t="s">
        <v>319</v>
      </c>
      <c r="E23" s="701">
        <v>14368.420725</v>
      </c>
      <c r="F23" s="699">
        <v>14368.420725</v>
      </c>
      <c r="G23" s="699">
        <v>0</v>
      </c>
      <c r="H23" s="699">
        <v>14368.420725</v>
      </c>
      <c r="I23" s="699">
        <v>478.3</v>
      </c>
      <c r="J23" s="702">
        <v>3.3288279147324316E-2</v>
      </c>
      <c r="K23" s="714">
        <v>478.3</v>
      </c>
      <c r="L23" s="701">
        <v>13890.120725000001</v>
      </c>
      <c r="M23" s="701">
        <v>0</v>
      </c>
      <c r="N23" s="702">
        <v>0</v>
      </c>
      <c r="O23" s="701">
        <v>0</v>
      </c>
      <c r="P23" s="702">
        <v>0</v>
      </c>
      <c r="Q23" s="667">
        <v>0</v>
      </c>
    </row>
    <row r="24" spans="1:17" ht="19.5" x14ac:dyDescent="0.25">
      <c r="A24" s="953"/>
      <c r="B24" s="1010" t="s">
        <v>47</v>
      </c>
      <c r="C24" s="1011"/>
      <c r="D24" s="1012"/>
      <c r="E24" s="703">
        <v>118063.82072500001</v>
      </c>
      <c r="F24" s="704">
        <v>118063.82072500001</v>
      </c>
      <c r="G24" s="704">
        <v>0</v>
      </c>
      <c r="H24" s="704">
        <v>118063.82072500001</v>
      </c>
      <c r="I24" s="704">
        <v>59122.320328000002</v>
      </c>
      <c r="J24" s="705">
        <v>0.50076577197777283</v>
      </c>
      <c r="K24" s="704">
        <v>51857.979161000003</v>
      </c>
      <c r="L24" s="703">
        <v>58941.500397000003</v>
      </c>
      <c r="M24" s="703">
        <v>7264.3411669999996</v>
      </c>
      <c r="N24" s="705">
        <v>6.1528935133485611E-2</v>
      </c>
      <c r="O24" s="703">
        <v>1118.2318720000001</v>
      </c>
      <c r="P24" s="705">
        <v>9.4714186372524753E-3</v>
      </c>
      <c r="Q24" s="605" t="e">
        <v>#REF!</v>
      </c>
    </row>
    <row r="25" spans="1:17" s="231" customFormat="1" ht="60" x14ac:dyDescent="0.25">
      <c r="A25" s="953"/>
      <c r="B25" s="825" t="s">
        <v>430</v>
      </c>
      <c r="C25" s="826" t="s">
        <v>431</v>
      </c>
      <c r="D25" s="827" t="s">
        <v>498</v>
      </c>
      <c r="E25" s="701">
        <v>48500</v>
      </c>
      <c r="F25" s="699">
        <v>48500</v>
      </c>
      <c r="G25" s="699">
        <v>0</v>
      </c>
      <c r="H25" s="699">
        <v>48500</v>
      </c>
      <c r="I25" s="699">
        <v>3000</v>
      </c>
      <c r="J25" s="702">
        <v>6.1855670103092786E-2</v>
      </c>
      <c r="K25" s="699">
        <v>3000</v>
      </c>
      <c r="L25" s="701">
        <v>45500</v>
      </c>
      <c r="M25" s="701">
        <v>0</v>
      </c>
      <c r="N25" s="702">
        <v>0</v>
      </c>
      <c r="O25" s="701">
        <v>0</v>
      </c>
      <c r="P25" s="702">
        <v>0</v>
      </c>
      <c r="Q25" s="667" t="e">
        <v>#REF!</v>
      </c>
    </row>
    <row r="26" spans="1:17" ht="75" x14ac:dyDescent="0.25">
      <c r="A26" s="953"/>
      <c r="B26" s="825" t="s">
        <v>432</v>
      </c>
      <c r="C26" s="828" t="s">
        <v>431</v>
      </c>
      <c r="D26" s="829" t="s">
        <v>499</v>
      </c>
      <c r="E26" s="697">
        <v>50000</v>
      </c>
      <c r="F26" s="698">
        <v>50000</v>
      </c>
      <c r="G26" s="698">
        <v>0</v>
      </c>
      <c r="H26" s="698">
        <v>50000</v>
      </c>
      <c r="I26" s="698">
        <v>0</v>
      </c>
      <c r="J26" s="700">
        <v>0</v>
      </c>
      <c r="K26" s="699">
        <v>0</v>
      </c>
      <c r="L26" s="697">
        <v>50000</v>
      </c>
      <c r="M26" s="697">
        <v>0</v>
      </c>
      <c r="N26" s="700">
        <v>0</v>
      </c>
      <c r="O26" s="697">
        <v>0</v>
      </c>
      <c r="P26" s="700">
        <v>0</v>
      </c>
      <c r="Q26" s="604" t="e">
        <v>#REF!</v>
      </c>
    </row>
    <row r="27" spans="1:17" ht="60" x14ac:dyDescent="0.25">
      <c r="A27" s="953"/>
      <c r="B27" s="825" t="s">
        <v>433</v>
      </c>
      <c r="C27" s="828" t="s">
        <v>431</v>
      </c>
      <c r="D27" s="829" t="s">
        <v>500</v>
      </c>
      <c r="E27" s="697">
        <v>722</v>
      </c>
      <c r="F27" s="698">
        <v>722</v>
      </c>
      <c r="G27" s="698">
        <v>0</v>
      </c>
      <c r="H27" s="698">
        <v>722</v>
      </c>
      <c r="I27" s="698">
        <v>722</v>
      </c>
      <c r="J27" s="700">
        <v>1</v>
      </c>
      <c r="K27" s="699">
        <v>722</v>
      </c>
      <c r="L27" s="697">
        <v>0</v>
      </c>
      <c r="M27" s="697">
        <v>0</v>
      </c>
      <c r="N27" s="700">
        <v>0</v>
      </c>
      <c r="O27" s="697">
        <v>0</v>
      </c>
      <c r="P27" s="700">
        <v>0</v>
      </c>
      <c r="Q27" s="604" t="e">
        <v>#REF!</v>
      </c>
    </row>
    <row r="28" spans="1:17" ht="75" x14ac:dyDescent="0.25">
      <c r="A28" s="953"/>
      <c r="B28" s="825" t="s">
        <v>434</v>
      </c>
      <c r="C28" s="828" t="s">
        <v>431</v>
      </c>
      <c r="D28" s="829" t="s">
        <v>501</v>
      </c>
      <c r="E28" s="697">
        <v>28000</v>
      </c>
      <c r="F28" s="698">
        <v>28000</v>
      </c>
      <c r="G28" s="698">
        <v>0</v>
      </c>
      <c r="H28" s="698">
        <v>28000</v>
      </c>
      <c r="I28" s="698">
        <v>0</v>
      </c>
      <c r="J28" s="700">
        <v>0</v>
      </c>
      <c r="K28" s="699">
        <v>0</v>
      </c>
      <c r="L28" s="697">
        <v>28000</v>
      </c>
      <c r="M28" s="697">
        <v>0</v>
      </c>
      <c r="N28" s="700">
        <v>0</v>
      </c>
      <c r="O28" s="697">
        <v>0</v>
      </c>
      <c r="P28" s="700">
        <v>0</v>
      </c>
      <c r="Q28" s="604" t="e">
        <v>#REF!</v>
      </c>
    </row>
    <row r="29" spans="1:17" ht="45" x14ac:dyDescent="0.25">
      <c r="A29" s="953"/>
      <c r="B29" s="830" t="s">
        <v>537</v>
      </c>
      <c r="C29" s="831" t="s">
        <v>445</v>
      </c>
      <c r="D29" s="832" t="s">
        <v>552</v>
      </c>
      <c r="E29" s="697">
        <v>1000</v>
      </c>
      <c r="F29" s="698">
        <v>1000</v>
      </c>
      <c r="G29" s="698">
        <v>0</v>
      </c>
      <c r="H29" s="698">
        <v>1000</v>
      </c>
      <c r="I29" s="698">
        <v>0</v>
      </c>
      <c r="J29" s="700">
        <v>0</v>
      </c>
      <c r="K29" s="699">
        <v>0</v>
      </c>
      <c r="L29" s="697">
        <v>1000</v>
      </c>
      <c r="M29" s="697">
        <v>0</v>
      </c>
      <c r="N29" s="700">
        <v>0</v>
      </c>
      <c r="O29" s="697">
        <v>0</v>
      </c>
      <c r="P29" s="700">
        <v>0</v>
      </c>
      <c r="Q29" s="604"/>
    </row>
    <row r="30" spans="1:17" ht="60" x14ac:dyDescent="0.25">
      <c r="A30" s="953"/>
      <c r="B30" s="825" t="s">
        <v>545</v>
      </c>
      <c r="C30" s="833" t="s">
        <v>539</v>
      </c>
      <c r="D30" s="832" t="s">
        <v>553</v>
      </c>
      <c r="E30" s="697">
        <v>1000</v>
      </c>
      <c r="F30" s="698">
        <v>1000</v>
      </c>
      <c r="G30" s="698">
        <v>0</v>
      </c>
      <c r="H30" s="698">
        <v>1000</v>
      </c>
      <c r="I30" s="698">
        <v>0</v>
      </c>
      <c r="J30" s="700">
        <v>0</v>
      </c>
      <c r="K30" s="699">
        <v>0</v>
      </c>
      <c r="L30" s="697">
        <v>1000</v>
      </c>
      <c r="M30" s="697">
        <v>0</v>
      </c>
      <c r="N30" s="700">
        <v>0</v>
      </c>
      <c r="O30" s="697">
        <v>0</v>
      </c>
      <c r="P30" s="700">
        <v>0</v>
      </c>
      <c r="Q30" s="604"/>
    </row>
    <row r="31" spans="1:17" ht="19.5" x14ac:dyDescent="0.25">
      <c r="A31" s="953"/>
      <c r="B31" s="1003" t="s">
        <v>81</v>
      </c>
      <c r="C31" s="1004"/>
      <c r="D31" s="1005"/>
      <c r="E31" s="716">
        <v>129222</v>
      </c>
      <c r="F31" s="717">
        <v>129222</v>
      </c>
      <c r="G31" s="717">
        <v>0</v>
      </c>
      <c r="H31" s="717">
        <v>129222</v>
      </c>
      <c r="I31" s="717">
        <v>3722</v>
      </c>
      <c r="J31" s="718">
        <v>2.8803144975313801E-2</v>
      </c>
      <c r="K31" s="717">
        <v>3722</v>
      </c>
      <c r="L31" s="717">
        <v>125500</v>
      </c>
      <c r="M31" s="716">
        <v>0</v>
      </c>
      <c r="N31" s="718">
        <v>0</v>
      </c>
      <c r="O31" s="716">
        <v>0</v>
      </c>
      <c r="P31" s="718">
        <v>0</v>
      </c>
      <c r="Q31" s="606" t="e">
        <v>#REF!</v>
      </c>
    </row>
    <row r="32" spans="1:17" ht="19.5" x14ac:dyDescent="0.25">
      <c r="A32" s="953"/>
      <c r="B32" s="1003" t="s">
        <v>288</v>
      </c>
      <c r="C32" s="1004"/>
      <c r="D32" s="1005"/>
      <c r="E32" s="716">
        <v>247285.820725</v>
      </c>
      <c r="F32" s="717">
        <v>247285.820725</v>
      </c>
      <c r="G32" s="717">
        <v>0</v>
      </c>
      <c r="H32" s="717">
        <v>247285.820725</v>
      </c>
      <c r="I32" s="717">
        <v>62844.320328000002</v>
      </c>
      <c r="J32" s="718">
        <v>0.25413636796380451</v>
      </c>
      <c r="K32" s="717">
        <v>55579.979161000003</v>
      </c>
      <c r="L32" s="716">
        <v>184441.500397</v>
      </c>
      <c r="M32" s="716">
        <v>7264.3411669999996</v>
      </c>
      <c r="N32" s="718">
        <v>2.9376294789981026E-2</v>
      </c>
      <c r="O32" s="716">
        <v>1118.2318720000001</v>
      </c>
      <c r="P32" s="718">
        <v>4.5220217993960764E-3</v>
      </c>
      <c r="Q32" s="606" t="e">
        <v>#REF!</v>
      </c>
    </row>
    <row r="33" spans="1:60" ht="20.25" thickBot="1" x14ac:dyDescent="0.3">
      <c r="A33" s="953"/>
      <c r="B33" s="1006" t="s">
        <v>282</v>
      </c>
      <c r="C33" s="1007"/>
      <c r="D33" s="1008"/>
      <c r="E33" s="719">
        <v>0</v>
      </c>
      <c r="F33" s="720">
        <v>0</v>
      </c>
      <c r="G33" s="720">
        <v>0</v>
      </c>
      <c r="H33" s="720">
        <v>0</v>
      </c>
      <c r="I33" s="720">
        <v>0</v>
      </c>
      <c r="J33" s="721">
        <v>0</v>
      </c>
      <c r="K33" s="720">
        <v>0</v>
      </c>
      <c r="L33" s="719">
        <v>0</v>
      </c>
      <c r="M33" s="719">
        <v>0</v>
      </c>
      <c r="N33" s="722">
        <v>0</v>
      </c>
      <c r="O33" s="723">
        <v>0</v>
      </c>
      <c r="P33" s="722">
        <v>0</v>
      </c>
      <c r="Q33" s="607">
        <v>0</v>
      </c>
    </row>
    <row r="34" spans="1:60" ht="20.25" thickBot="1" x14ac:dyDescent="0.3">
      <c r="A34" s="987"/>
      <c r="B34" s="958" t="s">
        <v>69</v>
      </c>
      <c r="C34" s="973"/>
      <c r="D34" s="959"/>
      <c r="E34" s="724">
        <v>247285.820725</v>
      </c>
      <c r="F34" s="724">
        <v>247285.820725</v>
      </c>
      <c r="G34" s="724">
        <v>0</v>
      </c>
      <c r="H34" s="724">
        <v>247285.820725</v>
      </c>
      <c r="I34" s="725">
        <v>62844.320328000002</v>
      </c>
      <c r="J34" s="602">
        <v>0.25413636796380451</v>
      </c>
      <c r="K34" s="725">
        <v>55579.979161000003</v>
      </c>
      <c r="L34" s="724">
        <v>184441.500397</v>
      </c>
      <c r="M34" s="724">
        <v>7264.3411669999996</v>
      </c>
      <c r="N34" s="602">
        <v>2.9376294789981026E-2</v>
      </c>
      <c r="O34" s="725">
        <v>1118.2318720000001</v>
      </c>
      <c r="P34" s="602">
        <v>4.5220217993960764E-3</v>
      </c>
      <c r="Q34" s="608" t="e">
        <v>#REF!</v>
      </c>
    </row>
    <row r="35" spans="1:60" ht="15.75" thickBot="1" x14ac:dyDescent="0.3">
      <c r="A35" s="954" t="s">
        <v>563</v>
      </c>
      <c r="B35" s="954"/>
      <c r="C35" s="954"/>
      <c r="D35" s="954"/>
      <c r="E35" s="954"/>
      <c r="F35" s="954"/>
      <c r="G35" s="954"/>
      <c r="H35" s="954"/>
      <c r="I35" s="954"/>
      <c r="J35" s="954"/>
      <c r="K35" s="954"/>
      <c r="L35" s="954"/>
      <c r="M35" s="954"/>
      <c r="N35" s="954"/>
      <c r="O35" s="954"/>
      <c r="P35" s="954"/>
    </row>
    <row r="36" spans="1:60" s="237" customFormat="1" ht="45.75" thickBot="1" x14ac:dyDescent="0.3">
      <c r="A36" s="503" t="s">
        <v>6</v>
      </c>
      <c r="B36" s="521" t="s">
        <v>7</v>
      </c>
      <c r="C36" s="502" t="s">
        <v>492</v>
      </c>
      <c r="D36" s="504" t="s">
        <v>173</v>
      </c>
      <c r="E36" s="520" t="s">
        <v>94</v>
      </c>
      <c r="F36" s="504" t="s">
        <v>172</v>
      </c>
      <c r="G36" s="504" t="s">
        <v>96</v>
      </c>
      <c r="H36" s="504" t="s">
        <v>561</v>
      </c>
      <c r="I36" s="504" t="s">
        <v>24</v>
      </c>
      <c r="J36" s="505" t="s">
        <v>372</v>
      </c>
      <c r="K36" s="504" t="s">
        <v>177</v>
      </c>
      <c r="L36" s="504" t="s">
        <v>174</v>
      </c>
      <c r="M36" s="520" t="s">
        <v>25</v>
      </c>
      <c r="N36" s="504" t="s">
        <v>43</v>
      </c>
      <c r="O36" s="520" t="s">
        <v>79</v>
      </c>
      <c r="P36" s="692" t="s">
        <v>298</v>
      </c>
      <c r="Q36" s="520" t="s">
        <v>28</v>
      </c>
    </row>
    <row r="37" spans="1:60" s="231" customFormat="1" ht="90" x14ac:dyDescent="0.25">
      <c r="A37" s="988" t="s">
        <v>334</v>
      </c>
      <c r="B37" s="838" t="s">
        <v>109</v>
      </c>
      <c r="C37" s="835" t="s">
        <v>315</v>
      </c>
      <c r="D37" s="356" t="s">
        <v>315</v>
      </c>
      <c r="E37" s="701">
        <v>8287.7999999999993</v>
      </c>
      <c r="F37" s="699">
        <v>8287.7999999999993</v>
      </c>
      <c r="G37" s="699">
        <v>0</v>
      </c>
      <c r="H37" s="699">
        <v>8287.7999999999993</v>
      </c>
      <c r="I37" s="699">
        <v>7213.1550109999998</v>
      </c>
      <c r="J37" s="702">
        <v>0.87033410687999235</v>
      </c>
      <c r="K37" s="699">
        <v>4214.8500599999998</v>
      </c>
      <c r="L37" s="701">
        <v>1074.6449889999994</v>
      </c>
      <c r="M37" s="701">
        <v>2998.3049510000001</v>
      </c>
      <c r="N37" s="702">
        <v>0.36177332355993153</v>
      </c>
      <c r="O37" s="701">
        <v>673.33951200000001</v>
      </c>
      <c r="P37" s="702">
        <v>8.1244662274668797E-2</v>
      </c>
      <c r="Q37" s="634"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s="231" customFormat="1" ht="45" x14ac:dyDescent="0.25">
      <c r="A38" s="988"/>
      <c r="B38" s="841" t="s">
        <v>131</v>
      </c>
      <c r="C38" s="837" t="s">
        <v>319</v>
      </c>
      <c r="D38" s="327" t="s">
        <v>319</v>
      </c>
      <c r="E38" s="701">
        <v>13158.276991000001</v>
      </c>
      <c r="F38" s="701">
        <v>13158.276991000001</v>
      </c>
      <c r="G38" s="699">
        <v>0</v>
      </c>
      <c r="H38" s="699">
        <v>13158.276991000001</v>
      </c>
      <c r="I38" s="699">
        <v>10787.947525</v>
      </c>
      <c r="J38" s="702">
        <v>0.81986019388243159</v>
      </c>
      <c r="K38" s="699">
        <v>9402.9447309999996</v>
      </c>
      <c r="L38" s="699">
        <v>2370.329466000001</v>
      </c>
      <c r="M38" s="701">
        <v>1385.002794</v>
      </c>
      <c r="N38" s="702">
        <v>0.10525715448514379</v>
      </c>
      <c r="O38" s="701">
        <v>361.79994199999999</v>
      </c>
      <c r="P38" s="702">
        <v>2.7495996797108312E-2</v>
      </c>
      <c r="Q38" s="668">
        <v>315.518528</v>
      </c>
    </row>
    <row r="39" spans="1:60" ht="19.5" x14ac:dyDescent="0.25">
      <c r="A39" s="989"/>
      <c r="B39" s="1003" t="s">
        <v>47</v>
      </c>
      <c r="C39" s="1004"/>
      <c r="D39" s="1005"/>
      <c r="E39" s="716">
        <v>21446.076991000002</v>
      </c>
      <c r="F39" s="717">
        <v>21446.076991000002</v>
      </c>
      <c r="G39" s="717">
        <v>0</v>
      </c>
      <c r="H39" s="717">
        <v>21446.076991000002</v>
      </c>
      <c r="I39" s="717">
        <v>18001.102535999999</v>
      </c>
      <c r="J39" s="718">
        <v>0.83936575176682848</v>
      </c>
      <c r="K39" s="717">
        <v>13617.794791</v>
      </c>
      <c r="L39" s="717">
        <v>3444.9744550000005</v>
      </c>
      <c r="M39" s="716">
        <v>4383.3077450000001</v>
      </c>
      <c r="N39" s="718">
        <v>0.20438739200831399</v>
      </c>
      <c r="O39" s="716">
        <v>1035.1394540000001</v>
      </c>
      <c r="P39" s="718">
        <v>4.8267077211109691E-2</v>
      </c>
      <c r="Q39" s="552" t="e">
        <v>#REF!</v>
      </c>
    </row>
    <row r="40" spans="1:60" ht="75" x14ac:dyDescent="0.25">
      <c r="A40" s="988"/>
      <c r="B40" s="838" t="s">
        <v>429</v>
      </c>
      <c r="C40" s="838" t="s">
        <v>554</v>
      </c>
      <c r="D40" s="567" t="s">
        <v>502</v>
      </c>
      <c r="E40" s="697">
        <v>17000</v>
      </c>
      <c r="F40" s="698">
        <v>17000</v>
      </c>
      <c r="G40" s="698">
        <v>0</v>
      </c>
      <c r="H40" s="698">
        <v>17000</v>
      </c>
      <c r="I40" s="699">
        <v>13651.219422</v>
      </c>
      <c r="J40" s="700">
        <v>0</v>
      </c>
      <c r="K40" s="698">
        <v>12218.572448000001</v>
      </c>
      <c r="L40" s="697">
        <v>3348.7805779999999</v>
      </c>
      <c r="M40" s="697">
        <v>1432.646974</v>
      </c>
      <c r="N40" s="700">
        <v>0</v>
      </c>
      <c r="O40" s="697">
        <v>263.003152</v>
      </c>
      <c r="P40" s="702">
        <v>1.5470773647058823E-2</v>
      </c>
      <c r="Q40" s="546" t="e">
        <v>#REF!</v>
      </c>
    </row>
    <row r="41" spans="1:60" ht="60" x14ac:dyDescent="0.25">
      <c r="A41" s="988"/>
      <c r="B41" s="838" t="s">
        <v>435</v>
      </c>
      <c r="C41" s="838" t="s">
        <v>555</v>
      </c>
      <c r="D41" s="567" t="s">
        <v>503</v>
      </c>
      <c r="E41" s="697">
        <v>7000</v>
      </c>
      <c r="F41" s="698">
        <v>7000</v>
      </c>
      <c r="G41" s="698">
        <v>0</v>
      </c>
      <c r="H41" s="698">
        <v>7000</v>
      </c>
      <c r="I41" s="699">
        <v>5939.1263939999999</v>
      </c>
      <c r="J41" s="700">
        <v>0</v>
      </c>
      <c r="K41" s="698">
        <v>5335.9173359999995</v>
      </c>
      <c r="L41" s="697">
        <v>1060.8736060000001</v>
      </c>
      <c r="M41" s="697">
        <v>603.20905800000003</v>
      </c>
      <c r="N41" s="700">
        <v>0</v>
      </c>
      <c r="O41" s="697">
        <v>130.366499</v>
      </c>
      <c r="P41" s="702">
        <v>1.8623785571428571E-2</v>
      </c>
      <c r="Q41" s="546" t="e">
        <v>#REF!</v>
      </c>
    </row>
    <row r="42" spans="1:60" s="904" customFormat="1" ht="55.5" customHeight="1" x14ac:dyDescent="0.25">
      <c r="A42" s="990"/>
      <c r="B42" s="898" t="s">
        <v>438</v>
      </c>
      <c r="C42" s="899" t="s">
        <v>439</v>
      </c>
      <c r="D42" s="900" t="s">
        <v>504</v>
      </c>
      <c r="E42" s="901">
        <v>2700</v>
      </c>
      <c r="F42" s="902">
        <v>2700</v>
      </c>
      <c r="G42" s="902">
        <v>0</v>
      </c>
      <c r="H42" s="902">
        <v>2700</v>
      </c>
      <c r="I42" s="902">
        <v>1798.830913</v>
      </c>
      <c r="J42" s="700">
        <v>0.66623367148148149</v>
      </c>
      <c r="K42" s="902">
        <v>1722.830913</v>
      </c>
      <c r="L42" s="901">
        <v>901.16908699999999</v>
      </c>
      <c r="M42" s="901">
        <v>76</v>
      </c>
      <c r="N42" s="700">
        <v>2.8148148148148148E-2</v>
      </c>
      <c r="O42" s="701">
        <v>25.166667</v>
      </c>
      <c r="P42" s="700">
        <v>9.3209877777777773E-3</v>
      </c>
      <c r="Q42" s="903" t="e">
        <v>#REF!</v>
      </c>
    </row>
    <row r="43" spans="1:60" ht="79.5" customHeight="1" x14ac:dyDescent="0.25">
      <c r="A43" s="988"/>
      <c r="B43" s="880" t="s">
        <v>540</v>
      </c>
      <c r="C43" s="881" t="s">
        <v>541</v>
      </c>
      <c r="D43" s="567" t="s">
        <v>556</v>
      </c>
      <c r="E43" s="697">
        <v>10000</v>
      </c>
      <c r="F43" s="698">
        <v>10000</v>
      </c>
      <c r="G43" s="698">
        <v>0</v>
      </c>
      <c r="H43" s="698">
        <v>10000</v>
      </c>
      <c r="I43" s="699">
        <v>10000</v>
      </c>
      <c r="J43" s="905">
        <v>0</v>
      </c>
      <c r="K43" s="698">
        <v>10000</v>
      </c>
      <c r="L43" s="697">
        <v>0</v>
      </c>
      <c r="M43" s="697">
        <v>0</v>
      </c>
      <c r="N43" s="700">
        <v>0</v>
      </c>
      <c r="O43" s="697">
        <v>0</v>
      </c>
      <c r="P43" s="702">
        <v>0</v>
      </c>
      <c r="Q43" s="546" t="e">
        <v>#REF!</v>
      </c>
    </row>
    <row r="44" spans="1:60" ht="20.25" thickBot="1" x14ac:dyDescent="0.3">
      <c r="A44" s="991"/>
      <c r="B44" s="1006" t="s">
        <v>81</v>
      </c>
      <c r="C44" s="1007"/>
      <c r="D44" s="1008"/>
      <c r="E44" s="723">
        <v>36700</v>
      </c>
      <c r="F44" s="726">
        <v>36700</v>
      </c>
      <c r="G44" s="726">
        <v>0</v>
      </c>
      <c r="H44" s="726">
        <v>36700</v>
      </c>
      <c r="I44" s="726">
        <v>31389.176729000003</v>
      </c>
      <c r="J44" s="722">
        <v>0.8552909190463216</v>
      </c>
      <c r="K44" s="726">
        <v>29277.320697000003</v>
      </c>
      <c r="L44" s="723">
        <v>5310.8232710000002</v>
      </c>
      <c r="M44" s="723">
        <v>2111.8560320000001</v>
      </c>
      <c r="N44" s="722">
        <v>5.7543761089918259E-2</v>
      </c>
      <c r="O44" s="723">
        <v>418.53631799999999</v>
      </c>
      <c r="P44" s="722">
        <v>1.1404259346049047E-2</v>
      </c>
      <c r="Q44" s="553" t="e">
        <v>#REF!</v>
      </c>
    </row>
    <row r="45" spans="1:60" ht="26.25" customHeight="1" thickBot="1" x14ac:dyDescent="0.3">
      <c r="A45" s="992"/>
      <c r="B45" s="1039" t="s">
        <v>69</v>
      </c>
      <c r="C45" s="1040"/>
      <c r="D45" s="1041"/>
      <c r="E45" s="727">
        <v>58146.076991000002</v>
      </c>
      <c r="F45" s="728">
        <v>58146.076991000002</v>
      </c>
      <c r="G45" s="728">
        <v>0</v>
      </c>
      <c r="H45" s="728">
        <v>58146.076991000002</v>
      </c>
      <c r="I45" s="728">
        <v>49390.279265000005</v>
      </c>
      <c r="J45" s="729">
        <v>0.84941722332608538</v>
      </c>
      <c r="K45" s="728">
        <v>42895.115488000003</v>
      </c>
      <c r="L45" s="727">
        <v>8755.7977259999971</v>
      </c>
      <c r="M45" s="727">
        <v>6495.1637769999998</v>
      </c>
      <c r="N45" s="729">
        <v>0.11170424752826125</v>
      </c>
      <c r="O45" s="727">
        <v>1453.6757720000001</v>
      </c>
      <c r="P45" s="729">
        <v>2.5000410126120868E-2</v>
      </c>
      <c r="Q45" s="608" t="e">
        <v>#REF!</v>
      </c>
    </row>
    <row r="46" spans="1:60" s="231" customFormat="1" ht="109.5" customHeight="1" x14ac:dyDescent="0.25">
      <c r="A46" s="840" t="s">
        <v>558</v>
      </c>
      <c r="B46" s="841" t="s">
        <v>444</v>
      </c>
      <c r="C46" s="841" t="s">
        <v>445</v>
      </c>
      <c r="D46" s="567" t="s">
        <v>505</v>
      </c>
      <c r="E46" s="701">
        <v>3000</v>
      </c>
      <c r="F46" s="701">
        <v>3000</v>
      </c>
      <c r="G46" s="701">
        <v>0</v>
      </c>
      <c r="H46" s="701">
        <v>3000</v>
      </c>
      <c r="I46" s="701">
        <v>2440.4336189999999</v>
      </c>
      <c r="J46" s="700">
        <v>0.81347787299999996</v>
      </c>
      <c r="K46" s="698">
        <v>1054.40995</v>
      </c>
      <c r="L46" s="701">
        <v>0</v>
      </c>
      <c r="M46" s="701">
        <v>1386.0236689999999</v>
      </c>
      <c r="N46" s="700">
        <v>0.46200788966666662</v>
      </c>
      <c r="O46" s="701">
        <v>264.33025600000002</v>
      </c>
      <c r="P46" s="701">
        <v>8.8110085333333338E-2</v>
      </c>
      <c r="Q46" s="689"/>
    </row>
    <row r="47" spans="1:60" ht="26.25" customHeight="1" x14ac:dyDescent="0.25">
      <c r="A47" s="511"/>
      <c r="B47" s="1013" t="s">
        <v>550</v>
      </c>
      <c r="C47" s="1013"/>
      <c r="D47" s="730"/>
      <c r="E47" s="707">
        <v>3000</v>
      </c>
      <c r="F47" s="707">
        <v>3000</v>
      </c>
      <c r="G47" s="707">
        <v>0</v>
      </c>
      <c r="H47" s="707">
        <v>3000</v>
      </c>
      <c r="I47" s="707">
        <v>2440.4336189999999</v>
      </c>
      <c r="J47" s="709">
        <v>0.81347787299999996</v>
      </c>
      <c r="K47" s="707">
        <v>1054.40995</v>
      </c>
      <c r="L47" s="707">
        <v>0</v>
      </c>
      <c r="M47" s="707">
        <v>1386.0236689999999</v>
      </c>
      <c r="N47" s="709">
        <v>0.46200788966666662</v>
      </c>
      <c r="O47" s="707">
        <v>264.33025600000002</v>
      </c>
      <c r="P47" s="707">
        <v>8.8110085333333338E-2</v>
      </c>
      <c r="Q47" s="688"/>
    </row>
    <row r="48" spans="1:60" ht="26.25" customHeight="1" thickBot="1" x14ac:dyDescent="0.3">
      <c r="A48" s="511"/>
      <c r="B48" s="1014" t="s">
        <v>551</v>
      </c>
      <c r="C48" s="1014"/>
      <c r="D48" s="731"/>
      <c r="E48" s="732">
        <v>3000</v>
      </c>
      <c r="F48" s="732">
        <v>3000</v>
      </c>
      <c r="G48" s="732">
        <v>0</v>
      </c>
      <c r="H48" s="732">
        <v>3000</v>
      </c>
      <c r="I48" s="732">
        <v>2440.4336189999999</v>
      </c>
      <c r="J48" s="732">
        <v>0.81347787299999996</v>
      </c>
      <c r="K48" s="732">
        <v>1054.40995</v>
      </c>
      <c r="L48" s="732">
        <v>0</v>
      </c>
      <c r="M48" s="732">
        <v>1386.0236689999999</v>
      </c>
      <c r="N48" s="733">
        <v>0.46200788966666662</v>
      </c>
      <c r="O48" s="732">
        <v>264.33025600000002</v>
      </c>
      <c r="P48" s="733">
        <v>8.8110085333333338E-2</v>
      </c>
      <c r="Q48" s="688"/>
    </row>
    <row r="49" spans="1:18" ht="20.25" customHeight="1" thickBot="1" x14ac:dyDescent="0.3">
      <c r="A49" s="954" t="s">
        <v>563</v>
      </c>
      <c r="B49" s="954"/>
      <c r="C49" s="954"/>
      <c r="D49" s="954"/>
      <c r="E49" s="954"/>
      <c r="F49" s="954"/>
      <c r="G49" s="954"/>
      <c r="H49" s="954"/>
      <c r="I49" s="954"/>
      <c r="J49" s="954"/>
      <c r="K49" s="954"/>
      <c r="L49" s="954"/>
      <c r="M49" s="954"/>
      <c r="N49" s="954"/>
      <c r="O49" s="954"/>
      <c r="P49" s="954"/>
      <c r="Q49" s="609"/>
    </row>
    <row r="50" spans="1:18" s="237" customFormat="1" ht="48.75" customHeight="1" thickBot="1" x14ac:dyDescent="0.3">
      <c r="A50" s="503" t="s">
        <v>6</v>
      </c>
      <c r="B50" s="597" t="s">
        <v>7</v>
      </c>
      <c r="C50" s="597" t="s">
        <v>492</v>
      </c>
      <c r="D50" s="597" t="s">
        <v>173</v>
      </c>
      <c r="E50" s="598" t="s">
        <v>94</v>
      </c>
      <c r="F50" s="597" t="s">
        <v>172</v>
      </c>
      <c r="G50" s="504" t="s">
        <v>96</v>
      </c>
      <c r="H50" s="504" t="s">
        <v>561</v>
      </c>
      <c r="I50" s="597" t="s">
        <v>24</v>
      </c>
      <c r="J50" s="599" t="s">
        <v>372</v>
      </c>
      <c r="K50" s="597" t="s">
        <v>177</v>
      </c>
      <c r="L50" s="597" t="s">
        <v>174</v>
      </c>
      <c r="M50" s="598" t="s">
        <v>25</v>
      </c>
      <c r="N50" s="597" t="s">
        <v>43</v>
      </c>
      <c r="O50" s="598" t="s">
        <v>79</v>
      </c>
      <c r="P50" s="597" t="s">
        <v>298</v>
      </c>
      <c r="Q50" s="597" t="s">
        <v>28</v>
      </c>
    </row>
    <row r="51" spans="1:18" ht="27" customHeight="1" x14ac:dyDescent="0.25">
      <c r="A51" s="997" t="s">
        <v>235</v>
      </c>
      <c r="B51" s="870" t="s">
        <v>101</v>
      </c>
      <c r="C51" s="842" t="s">
        <v>102</v>
      </c>
      <c r="D51" s="842" t="s">
        <v>102</v>
      </c>
      <c r="E51" s="734">
        <v>2490.4</v>
      </c>
      <c r="F51" s="735">
        <v>2490.4</v>
      </c>
      <c r="G51" s="735">
        <v>0</v>
      </c>
      <c r="H51" s="735">
        <v>2490.4</v>
      </c>
      <c r="I51" s="735">
        <v>2490.3999990000002</v>
      </c>
      <c r="J51" s="736">
        <v>0.99999999959845809</v>
      </c>
      <c r="K51" s="735">
        <v>1951.4997820000003</v>
      </c>
      <c r="L51" s="734">
        <v>9.9999988378840499E-7</v>
      </c>
      <c r="M51" s="734">
        <v>538.900217</v>
      </c>
      <c r="N51" s="736">
        <v>0.21639102834885962</v>
      </c>
      <c r="O51" s="697">
        <v>538.900217</v>
      </c>
      <c r="P51" s="706">
        <v>0.21639102834885962</v>
      </c>
      <c r="Q51" s="635" t="e">
        <v>#REF!</v>
      </c>
    </row>
    <row r="52" spans="1:18" ht="42" customHeight="1" x14ac:dyDescent="0.25">
      <c r="A52" s="989"/>
      <c r="B52" s="870" t="s">
        <v>99</v>
      </c>
      <c r="C52" s="690" t="s">
        <v>100</v>
      </c>
      <c r="D52" s="691" t="s">
        <v>100</v>
      </c>
      <c r="E52" s="734">
        <v>6514.2</v>
      </c>
      <c r="F52" s="735">
        <v>6514.2</v>
      </c>
      <c r="G52" s="735">
        <v>0</v>
      </c>
      <c r="H52" s="735">
        <v>6514.2</v>
      </c>
      <c r="I52" s="735">
        <v>6505.62165</v>
      </c>
      <c r="J52" s="736">
        <v>0.99868313069908821</v>
      </c>
      <c r="K52" s="735">
        <v>4697.7478890000002</v>
      </c>
      <c r="L52" s="734">
        <v>8.578349999999773</v>
      </c>
      <c r="M52" s="734">
        <v>1807.8737610000001</v>
      </c>
      <c r="N52" s="736">
        <v>0.27752813254121766</v>
      </c>
      <c r="O52" s="697">
        <v>1807.8737610000001</v>
      </c>
      <c r="P52" s="706">
        <v>0.27752813254121766</v>
      </c>
      <c r="Q52" s="635" t="e">
        <v>#REF!</v>
      </c>
    </row>
    <row r="53" spans="1:18" ht="38.25" customHeight="1" x14ac:dyDescent="0.25">
      <c r="A53" s="989"/>
      <c r="B53" s="870" t="s">
        <v>103</v>
      </c>
      <c r="C53" s="690" t="s">
        <v>104</v>
      </c>
      <c r="D53" s="691" t="s">
        <v>104</v>
      </c>
      <c r="E53" s="734">
        <v>1075.5999999999999</v>
      </c>
      <c r="F53" s="735">
        <v>1075.5999999999999</v>
      </c>
      <c r="G53" s="735">
        <v>0</v>
      </c>
      <c r="H53" s="735">
        <v>1075.5999999999999</v>
      </c>
      <c r="I53" s="735">
        <v>972.51914399999998</v>
      </c>
      <c r="J53" s="736">
        <v>0.9041643213090369</v>
      </c>
      <c r="K53" s="735">
        <v>815.42120899999998</v>
      </c>
      <c r="L53" s="734">
        <v>103.08085599999993</v>
      </c>
      <c r="M53" s="734">
        <v>157.09793500000001</v>
      </c>
      <c r="N53" s="736">
        <v>0.14605609427296395</v>
      </c>
      <c r="O53" s="697">
        <v>157.09793500000001</v>
      </c>
      <c r="P53" s="706">
        <v>0.14605609427296395</v>
      </c>
      <c r="Q53" s="635" t="e">
        <v>#REF!</v>
      </c>
    </row>
    <row r="54" spans="1:18" ht="24" customHeight="1" thickBot="1" x14ac:dyDescent="0.3">
      <c r="A54" s="989"/>
      <c r="B54" s="1009" t="s">
        <v>46</v>
      </c>
      <c r="C54" s="1009"/>
      <c r="D54" s="737" t="s">
        <v>312</v>
      </c>
      <c r="E54" s="716">
        <v>10080.200000000001</v>
      </c>
      <c r="F54" s="717">
        <v>10080.200000000001</v>
      </c>
      <c r="G54" s="717">
        <v>0</v>
      </c>
      <c r="H54" s="717">
        <v>10080.200000000001</v>
      </c>
      <c r="I54" s="717">
        <v>9968.5407930000001</v>
      </c>
      <c r="J54" s="718">
        <v>0.98892291750163686</v>
      </c>
      <c r="K54" s="717">
        <v>7464.6688800000011</v>
      </c>
      <c r="L54" s="716">
        <v>111.65920700000061</v>
      </c>
      <c r="M54" s="716">
        <v>2503.8719129999999</v>
      </c>
      <c r="N54" s="718">
        <v>0.24839506289557745</v>
      </c>
      <c r="O54" s="716">
        <v>2503.8719129999999</v>
      </c>
      <c r="P54" s="718">
        <v>0.24839506289557745</v>
      </c>
      <c r="Q54" s="611" t="e">
        <v>#REF!</v>
      </c>
    </row>
    <row r="55" spans="1:18" ht="59.25" customHeight="1" x14ac:dyDescent="0.25">
      <c r="A55" s="989"/>
      <c r="B55" s="870" t="s">
        <v>107</v>
      </c>
      <c r="C55" s="843" t="s">
        <v>347</v>
      </c>
      <c r="D55" s="324" t="s">
        <v>559</v>
      </c>
      <c r="E55" s="701">
        <v>4729.2</v>
      </c>
      <c r="F55" s="699">
        <v>4729.2</v>
      </c>
      <c r="G55" s="699">
        <v>0</v>
      </c>
      <c r="H55" s="699">
        <v>4729.2</v>
      </c>
      <c r="I55" s="699">
        <v>4667.37696865</v>
      </c>
      <c r="J55" s="702">
        <v>0.98692738066692043</v>
      </c>
      <c r="K55" s="699">
        <v>1471.6120409999999</v>
      </c>
      <c r="L55" s="701">
        <v>61.823031349999837</v>
      </c>
      <c r="M55" s="701">
        <v>3195.7649276500001</v>
      </c>
      <c r="N55" s="702">
        <v>0.67575169746468755</v>
      </c>
      <c r="O55" s="697">
        <v>1035.2051848400001</v>
      </c>
      <c r="P55" s="706">
        <v>0.21889646977078578</v>
      </c>
      <c r="Q55" s="636" t="e">
        <v>#REF!</v>
      </c>
      <c r="R55" s="53"/>
    </row>
    <row r="56" spans="1:18" ht="35.25" customHeight="1" x14ac:dyDescent="0.25">
      <c r="A56" s="989"/>
      <c r="B56" s="1009" t="s">
        <v>169</v>
      </c>
      <c r="C56" s="1009"/>
      <c r="D56" s="737" t="s">
        <v>169</v>
      </c>
      <c r="E56" s="716">
        <v>4729.2</v>
      </c>
      <c r="F56" s="717">
        <v>4729.2</v>
      </c>
      <c r="G56" s="717">
        <v>0</v>
      </c>
      <c r="H56" s="717">
        <v>4729.2</v>
      </c>
      <c r="I56" s="717">
        <v>4667.37696865</v>
      </c>
      <c r="J56" s="718">
        <v>0.98692738066692043</v>
      </c>
      <c r="K56" s="717">
        <v>1471.6120409999999</v>
      </c>
      <c r="L56" s="716">
        <v>61.823031349999837</v>
      </c>
      <c r="M56" s="716">
        <v>3195.7649276500001</v>
      </c>
      <c r="N56" s="718">
        <v>0.67575169746468755</v>
      </c>
      <c r="O56" s="716">
        <v>1035.2051848400001</v>
      </c>
      <c r="P56" s="718">
        <v>0.21889646977078578</v>
      </c>
      <c r="Q56" s="611" t="e">
        <v>#REF!</v>
      </c>
    </row>
    <row r="57" spans="1:18" ht="45" x14ac:dyDescent="0.25">
      <c r="A57" s="989"/>
      <c r="B57" s="867" t="s">
        <v>113</v>
      </c>
      <c r="C57" s="567" t="s">
        <v>35</v>
      </c>
      <c r="D57" s="324" t="s">
        <v>35</v>
      </c>
      <c r="E57" s="701">
        <v>79468.800000000003</v>
      </c>
      <c r="F57" s="699">
        <v>79468.800000000003</v>
      </c>
      <c r="G57" s="699">
        <v>0</v>
      </c>
      <c r="H57" s="699">
        <v>79468.800000000003</v>
      </c>
      <c r="I57" s="699">
        <v>79054.363297000004</v>
      </c>
      <c r="J57" s="702">
        <v>0.99478491303505279</v>
      </c>
      <c r="K57" s="699">
        <v>59744.608879000007</v>
      </c>
      <c r="L57" s="701">
        <v>414.4367029999994</v>
      </c>
      <c r="M57" s="701">
        <v>19309.754418</v>
      </c>
      <c r="N57" s="702">
        <v>0.24298535296871224</v>
      </c>
      <c r="O57" s="701">
        <v>3345.944751</v>
      </c>
      <c r="P57" s="700">
        <v>4.2103879145022949E-2</v>
      </c>
      <c r="Q57" s="637" t="e">
        <v>#REF!</v>
      </c>
    </row>
    <row r="58" spans="1:18" ht="19.5" x14ac:dyDescent="0.25">
      <c r="A58" s="989"/>
      <c r="B58" s="1009" t="s">
        <v>47</v>
      </c>
      <c r="C58" s="1009"/>
      <c r="D58" s="737" t="s">
        <v>47</v>
      </c>
      <c r="E58" s="716">
        <v>79468.800000000003</v>
      </c>
      <c r="F58" s="717">
        <v>79468.800000000003</v>
      </c>
      <c r="G58" s="717">
        <v>0</v>
      </c>
      <c r="H58" s="717">
        <v>79468.800000000003</v>
      </c>
      <c r="I58" s="717">
        <v>79054.363297000004</v>
      </c>
      <c r="J58" s="718">
        <v>0.99478491303505279</v>
      </c>
      <c r="K58" s="717">
        <v>59744.608879000007</v>
      </c>
      <c r="L58" s="716">
        <v>414.4367029999994</v>
      </c>
      <c r="M58" s="716">
        <v>19309.754418</v>
      </c>
      <c r="N58" s="718">
        <v>0.24298535296871224</v>
      </c>
      <c r="O58" s="716">
        <v>3345.944751</v>
      </c>
      <c r="P58" s="718">
        <v>4.2103879145022949E-2</v>
      </c>
      <c r="Q58" s="611" t="e">
        <v>#REF!</v>
      </c>
    </row>
    <row r="59" spans="1:18" s="231" customFormat="1" ht="27" customHeight="1" x14ac:dyDescent="0.25">
      <c r="A59" s="989"/>
      <c r="B59" s="867" t="s">
        <v>145</v>
      </c>
      <c r="C59" s="567"/>
      <c r="D59" s="324" t="s">
        <v>146</v>
      </c>
      <c r="E59" s="701">
        <v>94.1</v>
      </c>
      <c r="F59" s="699">
        <v>94.1</v>
      </c>
      <c r="G59" s="699">
        <v>0</v>
      </c>
      <c r="H59" s="699">
        <v>94.1</v>
      </c>
      <c r="I59" s="735">
        <v>0</v>
      </c>
      <c r="J59" s="702">
        <v>0</v>
      </c>
      <c r="K59" s="699">
        <v>0</v>
      </c>
      <c r="L59" s="701">
        <v>94.1</v>
      </c>
      <c r="M59" s="701">
        <v>0</v>
      </c>
      <c r="N59" s="702">
        <v>0</v>
      </c>
      <c r="O59" s="701">
        <v>0</v>
      </c>
      <c r="P59" s="702">
        <v>0</v>
      </c>
      <c r="Q59" s="908" t="e">
        <v>#REF!</v>
      </c>
    </row>
    <row r="60" spans="1:18" ht="19.5" x14ac:dyDescent="0.25">
      <c r="A60" s="989"/>
      <c r="B60" s="1009" t="s">
        <v>524</v>
      </c>
      <c r="C60" s="1009"/>
      <c r="D60" s="738"/>
      <c r="E60" s="716">
        <v>94.1</v>
      </c>
      <c r="F60" s="717">
        <v>94.1</v>
      </c>
      <c r="G60" s="717">
        <v>0</v>
      </c>
      <c r="H60" s="717">
        <v>94.1</v>
      </c>
      <c r="I60" s="717">
        <v>0</v>
      </c>
      <c r="J60" s="718">
        <v>0</v>
      </c>
      <c r="K60" s="717">
        <v>0</v>
      </c>
      <c r="L60" s="716">
        <v>94.1</v>
      </c>
      <c r="M60" s="716">
        <v>0</v>
      </c>
      <c r="N60" s="718">
        <v>0</v>
      </c>
      <c r="O60" s="716">
        <v>0</v>
      </c>
      <c r="P60" s="718">
        <v>0</v>
      </c>
      <c r="Q60" s="611" t="e">
        <v>#REF!</v>
      </c>
    </row>
    <row r="61" spans="1:18" ht="90" x14ac:dyDescent="0.25">
      <c r="A61" s="989"/>
      <c r="B61" s="867" t="s">
        <v>491</v>
      </c>
      <c r="C61" s="567" t="s">
        <v>469</v>
      </c>
      <c r="D61" s="324" t="s">
        <v>506</v>
      </c>
      <c r="E61" s="701">
        <v>3000</v>
      </c>
      <c r="F61" s="699">
        <v>3000</v>
      </c>
      <c r="G61" s="699">
        <v>0</v>
      </c>
      <c r="H61" s="699">
        <v>3000</v>
      </c>
      <c r="I61" s="699">
        <v>3000</v>
      </c>
      <c r="J61" s="702">
        <v>1</v>
      </c>
      <c r="K61" s="699">
        <v>2749.68</v>
      </c>
      <c r="L61" s="701">
        <v>0</v>
      </c>
      <c r="M61" s="701">
        <v>250.32</v>
      </c>
      <c r="N61" s="700">
        <v>8.344E-2</v>
      </c>
      <c r="O61" s="697">
        <v>21.56</v>
      </c>
      <c r="P61" s="700">
        <v>7.1866666666666659E-3</v>
      </c>
      <c r="Q61" s="610" t="e">
        <v>#REF!</v>
      </c>
    </row>
    <row r="62" spans="1:18" ht="20.25" thickBot="1" x14ac:dyDescent="0.3">
      <c r="A62" s="989"/>
      <c r="B62" s="1002" t="s">
        <v>81</v>
      </c>
      <c r="C62" s="1002"/>
      <c r="D62" s="739" t="s">
        <v>81</v>
      </c>
      <c r="E62" s="723">
        <v>3000</v>
      </c>
      <c r="F62" s="726">
        <v>3000</v>
      </c>
      <c r="G62" s="726">
        <v>0</v>
      </c>
      <c r="H62" s="726">
        <v>3000</v>
      </c>
      <c r="I62" s="726">
        <v>3000</v>
      </c>
      <c r="J62" s="722">
        <v>1</v>
      </c>
      <c r="K62" s="726">
        <v>2749.68</v>
      </c>
      <c r="L62" s="726">
        <v>0</v>
      </c>
      <c r="M62" s="723">
        <v>250.32</v>
      </c>
      <c r="N62" s="722">
        <v>8.344E-2</v>
      </c>
      <c r="O62" s="723">
        <v>21.56</v>
      </c>
      <c r="P62" s="722">
        <v>7.1866666666666659E-3</v>
      </c>
      <c r="Q62" s="612" t="e">
        <v>#REF!</v>
      </c>
    </row>
    <row r="63" spans="1:18" ht="27" customHeight="1" thickBot="1" x14ac:dyDescent="0.3">
      <c r="A63" s="998"/>
      <c r="B63" s="1033" t="s">
        <v>69</v>
      </c>
      <c r="C63" s="1034"/>
      <c r="D63" s="1035"/>
      <c r="E63" s="740">
        <v>97372.3</v>
      </c>
      <c r="F63" s="741">
        <v>97372.3</v>
      </c>
      <c r="G63" s="741">
        <v>0</v>
      </c>
      <c r="H63" s="741">
        <v>97372.3</v>
      </c>
      <c r="I63" s="741">
        <v>96690.281058649998</v>
      </c>
      <c r="J63" s="742">
        <v>0.99299576017666213</v>
      </c>
      <c r="K63" s="741">
        <v>71430.569799999997</v>
      </c>
      <c r="L63" s="740">
        <v>682.01894134999986</v>
      </c>
      <c r="M63" s="740">
        <v>25259.711258650001</v>
      </c>
      <c r="N63" s="742">
        <v>0.25941372709333149</v>
      </c>
      <c r="O63" s="740">
        <v>6906.58184884</v>
      </c>
      <c r="P63" s="742">
        <v>7.0929636547971034E-2</v>
      </c>
      <c r="Q63" s="608" t="e">
        <v>#REF!</v>
      </c>
    </row>
    <row r="64" spans="1:18" ht="21.75" customHeight="1" thickBot="1" x14ac:dyDescent="0.3">
      <c r="A64" s="954" t="s">
        <v>563</v>
      </c>
      <c r="B64" s="954"/>
      <c r="C64" s="954"/>
      <c r="D64" s="954"/>
      <c r="E64" s="954"/>
      <c r="F64" s="954"/>
      <c r="G64" s="954"/>
      <c r="H64" s="954"/>
      <c r="I64" s="954"/>
      <c r="J64" s="954"/>
      <c r="K64" s="954"/>
      <c r="L64" s="954"/>
      <c r="M64" s="954"/>
      <c r="N64" s="954"/>
      <c r="O64" s="954"/>
      <c r="P64" s="954"/>
    </row>
    <row r="65" spans="1:17" s="237" customFormat="1" ht="47.25" customHeight="1" thickBot="1" x14ac:dyDescent="0.3">
      <c r="A65" s="503" t="s">
        <v>6</v>
      </c>
      <c r="B65" s="521" t="s">
        <v>7</v>
      </c>
      <c r="C65" s="502" t="s">
        <v>492</v>
      </c>
      <c r="D65" s="504" t="s">
        <v>173</v>
      </c>
      <c r="E65" s="520" t="s">
        <v>94</v>
      </c>
      <c r="F65" s="504" t="s">
        <v>172</v>
      </c>
      <c r="G65" s="504" t="s">
        <v>96</v>
      </c>
      <c r="H65" s="504" t="s">
        <v>561</v>
      </c>
      <c r="I65" s="504" t="s">
        <v>24</v>
      </c>
      <c r="J65" s="505" t="s">
        <v>372</v>
      </c>
      <c r="K65" s="504" t="s">
        <v>177</v>
      </c>
      <c r="L65" s="504" t="s">
        <v>174</v>
      </c>
      <c r="M65" s="520" t="s">
        <v>25</v>
      </c>
      <c r="N65" s="504" t="s">
        <v>43</v>
      </c>
      <c r="O65" s="520" t="s">
        <v>79</v>
      </c>
      <c r="P65" s="504" t="s">
        <v>298</v>
      </c>
      <c r="Q65" s="520" t="s">
        <v>28</v>
      </c>
    </row>
    <row r="66" spans="1:17" ht="102" customHeight="1" x14ac:dyDescent="0.25">
      <c r="A66" s="944" t="s">
        <v>331</v>
      </c>
      <c r="B66" s="871" t="s">
        <v>142</v>
      </c>
      <c r="C66" s="571" t="s">
        <v>83</v>
      </c>
      <c r="D66" s="507" t="s">
        <v>83</v>
      </c>
      <c r="E66" s="743">
        <v>1826</v>
      </c>
      <c r="F66" s="744">
        <v>1826</v>
      </c>
      <c r="G66" s="744">
        <v>0</v>
      </c>
      <c r="H66" s="744">
        <v>1826</v>
      </c>
      <c r="I66" s="714">
        <v>968.10481400000003</v>
      </c>
      <c r="J66" s="700">
        <v>0.53017788280394307</v>
      </c>
      <c r="K66" s="698">
        <v>261.81382200000007</v>
      </c>
      <c r="L66" s="743">
        <v>857.89518599999997</v>
      </c>
      <c r="M66" s="743">
        <v>706.29099199999996</v>
      </c>
      <c r="N66" s="700">
        <v>0.38679681927710841</v>
      </c>
      <c r="O66" s="743">
        <v>230.92974000000001</v>
      </c>
      <c r="P66" s="700">
        <v>0.12646754654983572</v>
      </c>
      <c r="Q66" s="638" t="e">
        <v>#REF!</v>
      </c>
    </row>
    <row r="67" spans="1:17" ht="23.25" customHeight="1" x14ac:dyDescent="0.25">
      <c r="A67" s="945"/>
      <c r="B67" s="994" t="s">
        <v>47</v>
      </c>
      <c r="C67" s="972"/>
      <c r="D67" s="737" t="s">
        <v>47</v>
      </c>
      <c r="E67" s="716">
        <v>1826</v>
      </c>
      <c r="F67" s="717">
        <v>1826</v>
      </c>
      <c r="G67" s="717">
        <v>0</v>
      </c>
      <c r="H67" s="717">
        <v>1826</v>
      </c>
      <c r="I67" s="717">
        <v>968.10481400000003</v>
      </c>
      <c r="J67" s="718">
        <v>0.53017788280394307</v>
      </c>
      <c r="K67" s="717">
        <v>261.81382200000007</v>
      </c>
      <c r="L67" s="716">
        <v>857.89518599999997</v>
      </c>
      <c r="M67" s="716">
        <v>706.29099199999996</v>
      </c>
      <c r="N67" s="718">
        <v>0.38679681927710841</v>
      </c>
      <c r="O67" s="716">
        <v>230.92974000000001</v>
      </c>
      <c r="P67" s="718">
        <v>0.12646754654983572</v>
      </c>
      <c r="Q67" s="552" t="e">
        <v>#REF!</v>
      </c>
    </row>
    <row r="68" spans="1:17" ht="103.5" customHeight="1" x14ac:dyDescent="0.25">
      <c r="A68" s="945"/>
      <c r="B68" s="872" t="s">
        <v>471</v>
      </c>
      <c r="C68" s="572" t="s">
        <v>469</v>
      </c>
      <c r="D68" s="508" t="s">
        <v>507</v>
      </c>
      <c r="E68" s="697">
        <v>2000</v>
      </c>
      <c r="F68" s="698">
        <v>2000</v>
      </c>
      <c r="G68" s="698">
        <v>0</v>
      </c>
      <c r="H68" s="698">
        <v>2000</v>
      </c>
      <c r="I68" s="902">
        <v>256</v>
      </c>
      <c r="J68" s="700">
        <v>0.128</v>
      </c>
      <c r="K68" s="698">
        <v>200</v>
      </c>
      <c r="L68" s="697">
        <v>1744</v>
      </c>
      <c r="M68" s="697">
        <v>56</v>
      </c>
      <c r="N68" s="700">
        <v>2.8000000000000001E-2</v>
      </c>
      <c r="O68" s="697">
        <v>5.0666669999999998</v>
      </c>
      <c r="P68" s="700">
        <v>2.5333334999999998E-3</v>
      </c>
      <c r="Q68" s="546" t="e">
        <v>#REF!</v>
      </c>
    </row>
    <row r="69" spans="1:17" ht="27.75" customHeight="1" thickBot="1" x14ac:dyDescent="0.3">
      <c r="A69" s="945"/>
      <c r="B69" s="993" t="s">
        <v>81</v>
      </c>
      <c r="C69" s="970"/>
      <c r="D69" s="739" t="s">
        <v>81</v>
      </c>
      <c r="E69" s="723">
        <v>2000</v>
      </c>
      <c r="F69" s="726">
        <v>2000</v>
      </c>
      <c r="G69" s="726">
        <v>0</v>
      </c>
      <c r="H69" s="726">
        <v>2000</v>
      </c>
      <c r="I69" s="726">
        <v>256</v>
      </c>
      <c r="J69" s="722">
        <v>0.128</v>
      </c>
      <c r="K69" s="726">
        <v>200</v>
      </c>
      <c r="L69" s="723">
        <v>1744</v>
      </c>
      <c r="M69" s="723">
        <v>56</v>
      </c>
      <c r="N69" s="722">
        <v>2.8000000000000001E-2</v>
      </c>
      <c r="O69" s="723">
        <v>5.0666669999999998</v>
      </c>
      <c r="P69" s="722">
        <v>2.5333334999999998E-3</v>
      </c>
      <c r="Q69" s="553" t="e">
        <v>#REF!</v>
      </c>
    </row>
    <row r="70" spans="1:17" ht="35.25" customHeight="1" thickBot="1" x14ac:dyDescent="0.3">
      <c r="A70" s="946"/>
      <c r="B70" s="958" t="s">
        <v>69</v>
      </c>
      <c r="C70" s="973"/>
      <c r="D70" s="959"/>
      <c r="E70" s="724">
        <v>3826</v>
      </c>
      <c r="F70" s="725">
        <v>3826</v>
      </c>
      <c r="G70" s="725">
        <v>0</v>
      </c>
      <c r="H70" s="725">
        <v>3826</v>
      </c>
      <c r="I70" s="725">
        <v>1224.104814</v>
      </c>
      <c r="J70" s="602">
        <v>0.31994375692629379</v>
      </c>
      <c r="K70" s="725">
        <v>461.81382200000007</v>
      </c>
      <c r="L70" s="724">
        <v>2601.8951859999997</v>
      </c>
      <c r="M70" s="724">
        <v>762.29099199999996</v>
      </c>
      <c r="N70" s="602">
        <v>0.1992396738107684</v>
      </c>
      <c r="O70" s="724">
        <v>235.996407</v>
      </c>
      <c r="P70" s="602">
        <v>6.1682280972294827E-2</v>
      </c>
      <c r="Q70" s="608" t="e">
        <v>#REF!</v>
      </c>
    </row>
    <row r="71" spans="1:17" ht="21.75" customHeight="1" thickBot="1" x14ac:dyDescent="0.3">
      <c r="A71" s="954" t="s">
        <v>563</v>
      </c>
      <c r="B71" s="954"/>
      <c r="C71" s="954"/>
      <c r="D71" s="954"/>
      <c r="E71" s="954"/>
      <c r="F71" s="954"/>
      <c r="G71" s="954"/>
      <c r="H71" s="954"/>
      <c r="I71" s="954"/>
      <c r="J71" s="954"/>
      <c r="K71" s="954"/>
      <c r="L71" s="954"/>
      <c r="M71" s="954"/>
      <c r="N71" s="954"/>
      <c r="O71" s="954"/>
      <c r="P71" s="954"/>
    </row>
    <row r="72" spans="1:17" ht="68.25" customHeight="1" thickBot="1" x14ac:dyDescent="0.3">
      <c r="A72" s="498" t="s">
        <v>6</v>
      </c>
      <c r="B72" s="600" t="s">
        <v>7</v>
      </c>
      <c r="C72" s="568" t="s">
        <v>492</v>
      </c>
      <c r="D72" s="499" t="s">
        <v>173</v>
      </c>
      <c r="E72" s="520" t="s">
        <v>94</v>
      </c>
      <c r="F72" s="504" t="s">
        <v>172</v>
      </c>
      <c r="G72" s="504" t="s">
        <v>96</v>
      </c>
      <c r="H72" s="504" t="s">
        <v>394</v>
      </c>
      <c r="I72" s="601" t="s">
        <v>24</v>
      </c>
      <c r="J72" s="602" t="s">
        <v>372</v>
      </c>
      <c r="K72" s="601" t="s">
        <v>177</v>
      </c>
      <c r="L72" s="601" t="s">
        <v>174</v>
      </c>
      <c r="M72" s="520" t="s">
        <v>25</v>
      </c>
      <c r="N72" s="601" t="s">
        <v>43</v>
      </c>
      <c r="O72" s="520" t="s">
        <v>79</v>
      </c>
      <c r="P72" s="520" t="s">
        <v>298</v>
      </c>
      <c r="Q72" s="520" t="s">
        <v>28</v>
      </c>
    </row>
    <row r="73" spans="1:17" ht="42.75" customHeight="1" x14ac:dyDescent="0.25">
      <c r="A73" s="944" t="s">
        <v>412</v>
      </c>
      <c r="B73" s="873" t="s">
        <v>378</v>
      </c>
      <c r="C73" s="573" t="s">
        <v>33</v>
      </c>
      <c r="D73" s="343" t="s">
        <v>33</v>
      </c>
      <c r="E73" s="745">
        <v>3346.4</v>
      </c>
      <c r="F73" s="746">
        <v>3346.4</v>
      </c>
      <c r="G73" s="746">
        <v>0</v>
      </c>
      <c r="H73" s="746">
        <v>3346.4</v>
      </c>
      <c r="I73" s="747">
        <v>3303.7532190000002</v>
      </c>
      <c r="J73" s="748">
        <v>0.98725592248386329</v>
      </c>
      <c r="K73" s="746">
        <v>1100.625391</v>
      </c>
      <c r="L73" s="745">
        <v>42.646780999999919</v>
      </c>
      <c r="M73" s="745">
        <v>2203.1278280000001</v>
      </c>
      <c r="N73" s="749">
        <v>0.65835758666029165</v>
      </c>
      <c r="O73" s="745">
        <v>627.335241</v>
      </c>
      <c r="P73" s="706">
        <v>0.18746570672961987</v>
      </c>
      <c r="Q73" s="639" t="e">
        <v>#REF!</v>
      </c>
    </row>
    <row r="74" spans="1:17" ht="24.75" customHeight="1" x14ac:dyDescent="0.25">
      <c r="A74" s="945"/>
      <c r="B74" s="994" t="s">
        <v>47</v>
      </c>
      <c r="C74" s="972"/>
      <c r="D74" s="737" t="s">
        <v>47</v>
      </c>
      <c r="E74" s="716">
        <v>3346.4</v>
      </c>
      <c r="F74" s="717">
        <v>3346.4</v>
      </c>
      <c r="G74" s="717">
        <v>0</v>
      </c>
      <c r="H74" s="717">
        <v>3346.4</v>
      </c>
      <c r="I74" s="717">
        <v>3303.7532190000002</v>
      </c>
      <c r="J74" s="718">
        <v>0.98725592248386329</v>
      </c>
      <c r="K74" s="717">
        <v>1100.625391</v>
      </c>
      <c r="L74" s="716">
        <v>42.646780999999919</v>
      </c>
      <c r="M74" s="716">
        <v>2203.1278280000001</v>
      </c>
      <c r="N74" s="718">
        <v>0.65835758666029165</v>
      </c>
      <c r="O74" s="716">
        <v>627.335241</v>
      </c>
      <c r="P74" s="718">
        <v>0.18746570672961987</v>
      </c>
      <c r="Q74" s="552" t="e">
        <v>#REF!</v>
      </c>
    </row>
    <row r="75" spans="1:17" ht="108.75" customHeight="1" x14ac:dyDescent="0.25">
      <c r="A75" s="945"/>
      <c r="B75" s="874" t="s">
        <v>454</v>
      </c>
      <c r="C75" s="828" t="s">
        <v>442</v>
      </c>
      <c r="D75" s="566" t="s">
        <v>508</v>
      </c>
      <c r="E75" s="697">
        <v>20000</v>
      </c>
      <c r="F75" s="697">
        <v>20000</v>
      </c>
      <c r="G75" s="697">
        <v>0</v>
      </c>
      <c r="H75" s="698">
        <v>20000</v>
      </c>
      <c r="I75" s="699">
        <v>210</v>
      </c>
      <c r="J75" s="700">
        <v>1.0500000000000001E-2</v>
      </c>
      <c r="K75" s="698">
        <v>0</v>
      </c>
      <c r="L75" s="698">
        <v>19790</v>
      </c>
      <c r="M75" s="697">
        <v>210</v>
      </c>
      <c r="N75" s="700">
        <v>1.0500000000000001E-2</v>
      </c>
      <c r="O75" s="697">
        <v>48.25</v>
      </c>
      <c r="P75" s="700">
        <v>2.4125000000000001E-3</v>
      </c>
      <c r="Q75" s="546" t="e">
        <v>#REF!</v>
      </c>
    </row>
    <row r="76" spans="1:17" ht="105.75" customHeight="1" x14ac:dyDescent="0.25">
      <c r="A76" s="945"/>
      <c r="B76" s="874" t="s">
        <v>455</v>
      </c>
      <c r="C76" s="828" t="s">
        <v>457</v>
      </c>
      <c r="D76" s="566" t="s">
        <v>508</v>
      </c>
      <c r="E76" s="697">
        <v>20000</v>
      </c>
      <c r="F76" s="697">
        <v>20000</v>
      </c>
      <c r="G76" s="697">
        <v>0</v>
      </c>
      <c r="H76" s="698">
        <v>20000</v>
      </c>
      <c r="I76" s="699">
        <v>12533.197548329999</v>
      </c>
      <c r="J76" s="700">
        <v>0.62665987741649998</v>
      </c>
      <c r="K76" s="698">
        <v>1952.3148459999993</v>
      </c>
      <c r="L76" s="698">
        <v>7466.8024516700007</v>
      </c>
      <c r="M76" s="697">
        <v>10580.88270233</v>
      </c>
      <c r="N76" s="700">
        <v>0.52904413511649995</v>
      </c>
      <c r="O76" s="697">
        <v>1833.604689</v>
      </c>
      <c r="P76" s="700">
        <v>9.1680234449999995E-2</v>
      </c>
      <c r="Q76" s="546" t="e">
        <v>#REF!</v>
      </c>
    </row>
    <row r="77" spans="1:17" ht="27" customHeight="1" thickBot="1" x14ac:dyDescent="0.3">
      <c r="A77" s="945"/>
      <c r="B77" s="995" t="s">
        <v>81</v>
      </c>
      <c r="C77" s="996"/>
      <c r="D77" s="737" t="s">
        <v>81</v>
      </c>
      <c r="E77" s="723">
        <v>40000</v>
      </c>
      <c r="F77" s="723">
        <v>40000</v>
      </c>
      <c r="G77" s="723">
        <v>0</v>
      </c>
      <c r="H77" s="723">
        <v>40000</v>
      </c>
      <c r="I77" s="723">
        <v>12743.197548329999</v>
      </c>
      <c r="J77" s="723">
        <v>0.63715987741649993</v>
      </c>
      <c r="K77" s="723">
        <v>1952.3148459999993</v>
      </c>
      <c r="L77" s="723">
        <v>27256.802451670002</v>
      </c>
      <c r="M77" s="723">
        <v>10790.88270233</v>
      </c>
      <c r="N77" s="723">
        <v>0.5395441351164999</v>
      </c>
      <c r="O77" s="723">
        <v>1881.854689</v>
      </c>
      <c r="P77" s="723">
        <v>9.4092734449999993E-2</v>
      </c>
      <c r="Q77" s="553" t="e">
        <v>#REF!</v>
      </c>
    </row>
    <row r="78" spans="1:17" ht="37.5" customHeight="1" thickBot="1" x14ac:dyDescent="0.3">
      <c r="A78" s="946"/>
      <c r="B78" s="958" t="s">
        <v>69</v>
      </c>
      <c r="C78" s="973"/>
      <c r="D78" s="1042"/>
      <c r="E78" s="750">
        <v>43346.400000000001</v>
      </c>
      <c r="F78" s="725">
        <v>43346.400000000001</v>
      </c>
      <c r="G78" s="725">
        <v>0</v>
      </c>
      <c r="H78" s="725">
        <v>43346.400000000001</v>
      </c>
      <c r="I78" s="725">
        <v>16046.95076733</v>
      </c>
      <c r="J78" s="602">
        <v>0.37020261814891198</v>
      </c>
      <c r="K78" s="725">
        <v>3052.9402369999993</v>
      </c>
      <c r="L78" s="724">
        <v>27299.449232670002</v>
      </c>
      <c r="M78" s="724">
        <v>12994.010530330001</v>
      </c>
      <c r="N78" s="602">
        <v>0.29977138886574201</v>
      </c>
      <c r="O78" s="724">
        <v>2509.18993</v>
      </c>
      <c r="P78" s="602">
        <v>5.788692786482845E-2</v>
      </c>
      <c r="Q78" s="608" t="e">
        <v>#REF!</v>
      </c>
    </row>
    <row r="79" spans="1:17" ht="18" customHeight="1" thickBot="1" x14ac:dyDescent="0.3">
      <c r="A79" s="954" t="s">
        <v>563</v>
      </c>
      <c r="B79" s="954"/>
      <c r="C79" s="954"/>
      <c r="D79" s="954"/>
      <c r="E79" s="954"/>
      <c r="F79" s="954"/>
      <c r="G79" s="954"/>
      <c r="H79" s="954"/>
      <c r="I79" s="954"/>
      <c r="J79" s="954"/>
      <c r="K79" s="954"/>
      <c r="L79" s="954"/>
      <c r="M79" s="954"/>
      <c r="N79" s="954"/>
      <c r="O79" s="954"/>
      <c r="P79" s="954"/>
    </row>
    <row r="80" spans="1:17" s="237" customFormat="1" ht="68.25" customHeight="1" thickBot="1" x14ac:dyDescent="0.3">
      <c r="A80" s="503" t="s">
        <v>6</v>
      </c>
      <c r="B80" s="521" t="s">
        <v>7</v>
      </c>
      <c r="C80" s="502" t="s">
        <v>492</v>
      </c>
      <c r="D80" s="504" t="s">
        <v>173</v>
      </c>
      <c r="E80" s="520" t="s">
        <v>94</v>
      </c>
      <c r="F80" s="504" t="s">
        <v>172</v>
      </c>
      <c r="G80" s="504" t="s">
        <v>96</v>
      </c>
      <c r="H80" s="504" t="s">
        <v>394</v>
      </c>
      <c r="I80" s="504" t="s">
        <v>24</v>
      </c>
      <c r="J80" s="505" t="s">
        <v>372</v>
      </c>
      <c r="K80" s="504" t="s">
        <v>177</v>
      </c>
      <c r="L80" s="504" t="s">
        <v>174</v>
      </c>
      <c r="M80" s="520" t="s">
        <v>25</v>
      </c>
      <c r="N80" s="504" t="s">
        <v>43</v>
      </c>
      <c r="O80" s="520" t="s">
        <v>79</v>
      </c>
      <c r="P80" s="520" t="s">
        <v>298</v>
      </c>
      <c r="Q80" s="520" t="s">
        <v>28</v>
      </c>
    </row>
    <row r="81" spans="1:60" s="231" customFormat="1" ht="45" x14ac:dyDescent="0.25">
      <c r="A81" s="948" t="s">
        <v>413</v>
      </c>
      <c r="B81" s="834" t="s">
        <v>112</v>
      </c>
      <c r="C81" s="835" t="s">
        <v>39</v>
      </c>
      <c r="D81" s="324" t="s">
        <v>39</v>
      </c>
      <c r="E81" s="701">
        <v>7373.9</v>
      </c>
      <c r="F81" s="701">
        <v>7373.9</v>
      </c>
      <c r="G81" s="701">
        <v>0</v>
      </c>
      <c r="H81" s="699">
        <v>7373.9</v>
      </c>
      <c r="I81" s="699">
        <v>7373.9</v>
      </c>
      <c r="J81" s="702">
        <v>1</v>
      </c>
      <c r="K81" s="699">
        <v>7373.9</v>
      </c>
      <c r="L81" s="701">
        <v>0</v>
      </c>
      <c r="M81" s="701">
        <v>0</v>
      </c>
      <c r="N81" s="751">
        <v>0</v>
      </c>
      <c r="O81" s="701">
        <v>0</v>
      </c>
      <c r="P81" s="751">
        <v>0</v>
      </c>
      <c r="Q81" s="558"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30" x14ac:dyDescent="0.25">
      <c r="A82" s="952"/>
      <c r="B82" s="836" t="s">
        <v>114</v>
      </c>
      <c r="C82" s="837" t="s">
        <v>352</v>
      </c>
      <c r="D82" s="324" t="s">
        <v>352</v>
      </c>
      <c r="E82" s="697">
        <v>15000</v>
      </c>
      <c r="F82" s="697">
        <v>15000</v>
      </c>
      <c r="G82" s="697">
        <v>0</v>
      </c>
      <c r="H82" s="698">
        <v>15000</v>
      </c>
      <c r="I82" s="699">
        <v>14506.83138677</v>
      </c>
      <c r="J82" s="700">
        <v>0.96712209245133329</v>
      </c>
      <c r="K82" s="698">
        <v>7868.5308247699995</v>
      </c>
      <c r="L82" s="697">
        <v>493.16861323000012</v>
      </c>
      <c r="M82" s="697">
        <v>6638.3005620000004</v>
      </c>
      <c r="N82" s="700">
        <v>0.44255337080000001</v>
      </c>
      <c r="O82" s="697">
        <v>728.31236699999999</v>
      </c>
      <c r="P82" s="700">
        <v>4.8554157799999997E-2</v>
      </c>
      <c r="Q82" s="640" t="e">
        <v>#REF!</v>
      </c>
    </row>
    <row r="83" spans="1:60" ht="30" x14ac:dyDescent="0.25">
      <c r="A83" s="953"/>
      <c r="B83" s="836" t="s">
        <v>115</v>
      </c>
      <c r="C83" s="837" t="s">
        <v>316</v>
      </c>
      <c r="D83" s="324" t="s">
        <v>316</v>
      </c>
      <c r="E83" s="697">
        <v>2836.1</v>
      </c>
      <c r="F83" s="697">
        <v>2836.1</v>
      </c>
      <c r="G83" s="697">
        <v>0</v>
      </c>
      <c r="H83" s="698">
        <v>2836.1</v>
      </c>
      <c r="I83" s="699">
        <v>2737.146917</v>
      </c>
      <c r="J83" s="700">
        <v>0.96510945206445475</v>
      </c>
      <c r="K83" s="698">
        <v>2038.8329100000001</v>
      </c>
      <c r="L83" s="697">
        <v>98.953082999999879</v>
      </c>
      <c r="M83" s="697">
        <v>698.31400699999995</v>
      </c>
      <c r="N83" s="700">
        <v>0.24622333732943125</v>
      </c>
      <c r="O83" s="697">
        <v>129.58290600000001</v>
      </c>
      <c r="P83" s="700">
        <v>4.5690527837523365E-2</v>
      </c>
      <c r="Q83" s="640" t="e">
        <v>#REF!</v>
      </c>
    </row>
    <row r="84" spans="1:60" ht="19.5" x14ac:dyDescent="0.25">
      <c r="A84" s="953"/>
      <c r="B84" s="971" t="s">
        <v>47</v>
      </c>
      <c r="C84" s="972"/>
      <c r="D84" s="737" t="s">
        <v>47</v>
      </c>
      <c r="E84" s="716">
        <v>25210</v>
      </c>
      <c r="F84" s="717">
        <v>25210</v>
      </c>
      <c r="G84" s="717">
        <v>0</v>
      </c>
      <c r="H84" s="717">
        <v>25210</v>
      </c>
      <c r="I84" s="717">
        <v>24617.878303769998</v>
      </c>
      <c r="J84" s="718">
        <v>0.9765124277576358</v>
      </c>
      <c r="K84" s="717">
        <v>17281.26373477</v>
      </c>
      <c r="L84" s="716">
        <v>592.12169623000227</v>
      </c>
      <c r="M84" s="716">
        <v>7336.6145690000003</v>
      </c>
      <c r="N84" s="718">
        <v>0.2910200146370488</v>
      </c>
      <c r="O84" s="716">
        <v>857.89527299999997</v>
      </c>
      <c r="P84" s="718">
        <v>3.402995926219754E-2</v>
      </c>
      <c r="Q84" s="552" t="e">
        <v>#REF!</v>
      </c>
    </row>
    <row r="85" spans="1:60" ht="54.75" customHeight="1" x14ac:dyDescent="0.25">
      <c r="A85" s="953"/>
      <c r="B85" s="841" t="s">
        <v>458</v>
      </c>
      <c r="C85" s="831" t="s">
        <v>460</v>
      </c>
      <c r="D85" s="566" t="s">
        <v>509</v>
      </c>
      <c r="E85" s="697">
        <v>1000</v>
      </c>
      <c r="F85" s="698">
        <v>1000</v>
      </c>
      <c r="G85" s="698">
        <v>0</v>
      </c>
      <c r="H85" s="698">
        <v>1000</v>
      </c>
      <c r="I85" s="699">
        <v>742.59230000000002</v>
      </c>
      <c r="J85" s="700">
        <v>0.74259229999999998</v>
      </c>
      <c r="K85" s="698">
        <v>742.59230000000002</v>
      </c>
      <c r="L85" s="697">
        <v>257.40769999999998</v>
      </c>
      <c r="M85" s="697">
        <v>0</v>
      </c>
      <c r="N85" s="706">
        <v>0</v>
      </c>
      <c r="O85" s="697">
        <v>0</v>
      </c>
      <c r="P85" s="706">
        <v>0</v>
      </c>
      <c r="Q85" s="546" t="e">
        <v>#REF!</v>
      </c>
    </row>
    <row r="86" spans="1:60" ht="104.25" customHeight="1" x14ac:dyDescent="0.25">
      <c r="A86" s="953"/>
      <c r="B86" s="838" t="s">
        <v>461</v>
      </c>
      <c r="C86" s="828" t="s">
        <v>462</v>
      </c>
      <c r="D86" s="566" t="s">
        <v>510</v>
      </c>
      <c r="E86" s="697">
        <v>2000</v>
      </c>
      <c r="F86" s="698">
        <v>2000</v>
      </c>
      <c r="G86" s="698">
        <v>0</v>
      </c>
      <c r="H86" s="698">
        <v>2000</v>
      </c>
      <c r="I86" s="699">
        <v>1080</v>
      </c>
      <c r="J86" s="700">
        <v>0.54</v>
      </c>
      <c r="K86" s="698">
        <v>1080</v>
      </c>
      <c r="L86" s="697">
        <v>920</v>
      </c>
      <c r="M86" s="697">
        <v>0</v>
      </c>
      <c r="N86" s="700">
        <v>0</v>
      </c>
      <c r="O86" s="697">
        <v>0</v>
      </c>
      <c r="P86" s="700">
        <v>0</v>
      </c>
      <c r="Q86" s="546" t="e">
        <v>#REF!</v>
      </c>
    </row>
    <row r="87" spans="1:60" ht="106.5" customHeight="1" x14ac:dyDescent="0.25">
      <c r="A87" s="953"/>
      <c r="B87" s="838" t="s">
        <v>463</v>
      </c>
      <c r="C87" s="828" t="s">
        <v>465</v>
      </c>
      <c r="D87" s="566" t="s">
        <v>510</v>
      </c>
      <c r="E87" s="697">
        <v>2000</v>
      </c>
      <c r="F87" s="698">
        <v>2000</v>
      </c>
      <c r="G87" s="698">
        <v>0</v>
      </c>
      <c r="H87" s="698">
        <v>2000</v>
      </c>
      <c r="I87" s="699">
        <v>1445.578</v>
      </c>
      <c r="J87" s="700">
        <v>0.72278900000000001</v>
      </c>
      <c r="K87" s="698">
        <v>784.359734</v>
      </c>
      <c r="L87" s="697">
        <v>554.42200000000003</v>
      </c>
      <c r="M87" s="697">
        <v>661.21826599999997</v>
      </c>
      <c r="N87" s="700">
        <v>0.330609133</v>
      </c>
      <c r="O87" s="697">
        <v>56.883332000000003</v>
      </c>
      <c r="P87" s="700">
        <v>2.8441666000000001E-2</v>
      </c>
      <c r="Q87" s="546" t="e">
        <v>#REF!</v>
      </c>
    </row>
    <row r="88" spans="1:60" ht="26.25" customHeight="1" thickBot="1" x14ac:dyDescent="0.3">
      <c r="A88" s="953"/>
      <c r="B88" s="1045" t="s">
        <v>81</v>
      </c>
      <c r="C88" s="1046"/>
      <c r="D88" s="739" t="s">
        <v>81</v>
      </c>
      <c r="E88" s="723">
        <v>5000</v>
      </c>
      <c r="F88" s="723">
        <v>5000</v>
      </c>
      <c r="G88" s="723">
        <v>0</v>
      </c>
      <c r="H88" s="723">
        <v>5000</v>
      </c>
      <c r="I88" s="723">
        <v>3268.1702999999998</v>
      </c>
      <c r="J88" s="722">
        <v>0.65363405999999991</v>
      </c>
      <c r="K88" s="726">
        <v>2606.9520339999999</v>
      </c>
      <c r="L88" s="723">
        <v>1731.8297</v>
      </c>
      <c r="M88" s="723">
        <v>661.21826599999997</v>
      </c>
      <c r="N88" s="722">
        <v>0.13224365320000001</v>
      </c>
      <c r="O88" s="723">
        <v>56.883332000000003</v>
      </c>
      <c r="P88" s="722">
        <v>1.1376666400000001E-2</v>
      </c>
      <c r="Q88" s="553" t="e">
        <v>#REF!</v>
      </c>
    </row>
    <row r="89" spans="1:60" ht="30" customHeight="1" thickBot="1" x14ac:dyDescent="0.3">
      <c r="A89" s="987"/>
      <c r="B89" s="958" t="s">
        <v>69</v>
      </c>
      <c r="C89" s="973"/>
      <c r="D89" s="959"/>
      <c r="E89" s="724">
        <v>30210</v>
      </c>
      <c r="F89" s="725">
        <v>30210</v>
      </c>
      <c r="G89" s="725">
        <v>0</v>
      </c>
      <c r="H89" s="725">
        <v>30210</v>
      </c>
      <c r="I89" s="725">
        <v>27886.048603769996</v>
      </c>
      <c r="J89" s="602">
        <v>0.92307343938331665</v>
      </c>
      <c r="K89" s="725">
        <v>19888.215768770002</v>
      </c>
      <c r="L89" s="724">
        <v>2323.9513962300043</v>
      </c>
      <c r="M89" s="724">
        <v>7997.8328350000002</v>
      </c>
      <c r="N89" s="602">
        <v>0.26474123915921882</v>
      </c>
      <c r="O89" s="724">
        <v>914.77860499999997</v>
      </c>
      <c r="P89" s="602">
        <v>3.0280655577623303E-2</v>
      </c>
      <c r="Q89" s="613" t="e">
        <v>#REF!</v>
      </c>
    </row>
    <row r="90" spans="1:60" ht="20.25" customHeight="1" x14ac:dyDescent="0.25">
      <c r="A90" s="954" t="s">
        <v>563</v>
      </c>
      <c r="B90" s="954"/>
      <c r="C90" s="954"/>
      <c r="D90" s="954"/>
      <c r="E90" s="954"/>
      <c r="F90" s="954"/>
      <c r="G90" s="954"/>
      <c r="H90" s="954"/>
      <c r="I90" s="954"/>
      <c r="J90" s="954"/>
      <c r="K90" s="954"/>
      <c r="L90" s="954"/>
      <c r="M90" s="954"/>
      <c r="N90" s="954"/>
      <c r="O90" s="954"/>
      <c r="P90" s="954"/>
    </row>
    <row r="91" spans="1:60" ht="20.25" customHeight="1" thickBot="1" x14ac:dyDescent="0.3">
      <c r="A91" s="752"/>
      <c r="B91" s="813"/>
      <c r="C91" s="574"/>
      <c r="D91" s="753"/>
      <c r="E91" s="754"/>
      <c r="F91" s="696"/>
      <c r="G91" s="696"/>
      <c r="H91" s="696"/>
      <c r="I91" s="696"/>
      <c r="J91" s="696"/>
      <c r="K91" s="696"/>
      <c r="L91" s="696"/>
      <c r="M91" s="755"/>
      <c r="N91" s="696"/>
      <c r="O91" s="756"/>
      <c r="P91" s="696"/>
      <c r="Q91" s="557"/>
    </row>
    <row r="92" spans="1:60" s="237" customFormat="1" ht="51.75" customHeight="1" thickBot="1" x14ac:dyDescent="0.3">
      <c r="A92" s="503" t="s">
        <v>6</v>
      </c>
      <c r="B92" s="521" t="s">
        <v>7</v>
      </c>
      <c r="C92" s="502" t="s">
        <v>492</v>
      </c>
      <c r="D92" s="504" t="s">
        <v>173</v>
      </c>
      <c r="E92" s="520" t="s">
        <v>94</v>
      </c>
      <c r="F92" s="504" t="s">
        <v>172</v>
      </c>
      <c r="G92" s="504" t="s">
        <v>96</v>
      </c>
      <c r="H92" s="504" t="s">
        <v>561</v>
      </c>
      <c r="I92" s="504" t="s">
        <v>24</v>
      </c>
      <c r="J92" s="505" t="s">
        <v>372</v>
      </c>
      <c r="K92" s="504" t="s">
        <v>177</v>
      </c>
      <c r="L92" s="504" t="s">
        <v>174</v>
      </c>
      <c r="M92" s="520" t="s">
        <v>25</v>
      </c>
      <c r="N92" s="504" t="s">
        <v>43</v>
      </c>
      <c r="O92" s="520" t="s">
        <v>79</v>
      </c>
      <c r="P92" s="504" t="s">
        <v>298</v>
      </c>
      <c r="Q92" s="614" t="s">
        <v>28</v>
      </c>
    </row>
    <row r="93" spans="1:60" ht="45" customHeight="1" x14ac:dyDescent="0.25">
      <c r="A93" s="944" t="s">
        <v>411</v>
      </c>
      <c r="B93" s="871" t="s">
        <v>111</v>
      </c>
      <c r="C93" s="571" t="s">
        <v>38</v>
      </c>
      <c r="D93" s="50" t="s">
        <v>38</v>
      </c>
      <c r="E93" s="743">
        <v>615899.6</v>
      </c>
      <c r="F93" s="744">
        <v>615899.6</v>
      </c>
      <c r="G93" s="744">
        <v>315000</v>
      </c>
      <c r="H93" s="744">
        <v>300899.59999999998</v>
      </c>
      <c r="I93" s="714">
        <v>226879.30098464002</v>
      </c>
      <c r="J93" s="700">
        <v>0.75400333195737068</v>
      </c>
      <c r="K93" s="698">
        <v>64922.720547340024</v>
      </c>
      <c r="L93" s="743">
        <v>74020.299015359953</v>
      </c>
      <c r="M93" s="743">
        <v>161956.5804373</v>
      </c>
      <c r="N93" s="757">
        <v>0.5382412619933693</v>
      </c>
      <c r="O93" s="743">
        <v>18549.039379669997</v>
      </c>
      <c r="P93" s="700">
        <v>6.1645277626390993E-2</v>
      </c>
      <c r="Q93" s="638" t="e">
        <v>#REF!</v>
      </c>
    </row>
    <row r="94" spans="1:60" ht="27.75" customHeight="1" x14ac:dyDescent="0.25">
      <c r="A94" s="945"/>
      <c r="B94" s="994" t="s">
        <v>47</v>
      </c>
      <c r="C94" s="972"/>
      <c r="D94" s="737" t="s">
        <v>47</v>
      </c>
      <c r="E94" s="716">
        <v>615899.6</v>
      </c>
      <c r="F94" s="717">
        <v>615899.6</v>
      </c>
      <c r="G94" s="717">
        <v>315000</v>
      </c>
      <c r="H94" s="717">
        <v>300899.59999999998</v>
      </c>
      <c r="I94" s="717">
        <v>226879.30098464002</v>
      </c>
      <c r="J94" s="718">
        <v>0.75400333195737068</v>
      </c>
      <c r="K94" s="717">
        <v>64922.720547340024</v>
      </c>
      <c r="L94" s="716">
        <v>74020.299015359953</v>
      </c>
      <c r="M94" s="716">
        <v>161956.5804373</v>
      </c>
      <c r="N94" s="718">
        <v>0.5382412619933693</v>
      </c>
      <c r="O94" s="716">
        <v>18549.039379669997</v>
      </c>
      <c r="P94" s="718">
        <v>6.1645277626390993E-2</v>
      </c>
      <c r="Q94" s="552" t="e">
        <v>#REF!</v>
      </c>
    </row>
    <row r="95" spans="1:60" ht="42.75" customHeight="1" x14ac:dyDescent="0.25">
      <c r="A95" s="945"/>
      <c r="B95" s="838" t="s">
        <v>440</v>
      </c>
      <c r="C95" s="828" t="s">
        <v>442</v>
      </c>
      <c r="D95" s="571" t="s">
        <v>151</v>
      </c>
      <c r="E95" s="697">
        <v>50000</v>
      </c>
      <c r="F95" s="698">
        <v>50000</v>
      </c>
      <c r="G95" s="698">
        <v>0</v>
      </c>
      <c r="H95" s="698">
        <v>50000</v>
      </c>
      <c r="I95" s="906">
        <v>1462.66</v>
      </c>
      <c r="J95" s="700">
        <v>2.92532E-2</v>
      </c>
      <c r="K95" s="698">
        <v>319.72284800000011</v>
      </c>
      <c r="L95" s="697">
        <v>48537.34</v>
      </c>
      <c r="M95" s="697">
        <v>1142.937152</v>
      </c>
      <c r="N95" s="700">
        <v>2.2858743040000001E-2</v>
      </c>
      <c r="O95" s="697">
        <v>275.50666699999999</v>
      </c>
      <c r="P95" s="700">
        <v>5.5101333399999999E-3</v>
      </c>
      <c r="Q95" s="546" t="e">
        <v>#REF!</v>
      </c>
    </row>
    <row r="96" spans="1:60" ht="75" x14ac:dyDescent="0.25">
      <c r="A96" s="945"/>
      <c r="B96" s="838" t="s">
        <v>443</v>
      </c>
      <c r="C96" s="828" t="s">
        <v>442</v>
      </c>
      <c r="D96" s="572" t="s">
        <v>511</v>
      </c>
      <c r="E96" s="697">
        <v>21100.445199999998</v>
      </c>
      <c r="F96" s="698">
        <v>21100.445199999998</v>
      </c>
      <c r="G96" s="698">
        <v>0</v>
      </c>
      <c r="H96" s="698">
        <v>21100.445199999998</v>
      </c>
      <c r="I96" s="906">
        <v>21100.445199999998</v>
      </c>
      <c r="J96" s="700">
        <v>1</v>
      </c>
      <c r="K96" s="758">
        <v>0</v>
      </c>
      <c r="L96" s="697">
        <v>0</v>
      </c>
      <c r="M96" s="697">
        <v>21100.445199999998</v>
      </c>
      <c r="N96" s="759">
        <v>1</v>
      </c>
      <c r="O96" s="697">
        <v>0</v>
      </c>
      <c r="P96" s="700">
        <v>0</v>
      </c>
      <c r="Q96" s="546" t="e">
        <v>#REF!</v>
      </c>
    </row>
    <row r="97" spans="1:60" ht="23.25" customHeight="1" thickBot="1" x14ac:dyDescent="0.3">
      <c r="A97" s="945"/>
      <c r="B97" s="993" t="s">
        <v>81</v>
      </c>
      <c r="C97" s="970"/>
      <c r="D97" s="739" t="s">
        <v>81</v>
      </c>
      <c r="E97" s="723">
        <v>71100.445200000002</v>
      </c>
      <c r="F97" s="726">
        <v>71100.445200000002</v>
      </c>
      <c r="G97" s="726">
        <v>0</v>
      </c>
      <c r="H97" s="726">
        <v>71100.445200000002</v>
      </c>
      <c r="I97" s="726">
        <v>22563.105199999998</v>
      </c>
      <c r="J97" s="722">
        <v>0.31734126469295298</v>
      </c>
      <c r="K97" s="726">
        <v>319.72284800000011</v>
      </c>
      <c r="L97" s="723">
        <v>48537.340000000004</v>
      </c>
      <c r="M97" s="723">
        <v>22243.382351999997</v>
      </c>
      <c r="N97" s="722">
        <v>0.31284448767417838</v>
      </c>
      <c r="O97" s="723">
        <v>275.50666699999999</v>
      </c>
      <c r="P97" s="722">
        <v>3.8748936975713899E-3</v>
      </c>
      <c r="Q97" s="553" t="e">
        <v>#REF!</v>
      </c>
    </row>
    <row r="98" spans="1:60" ht="40.5" customHeight="1" thickBot="1" x14ac:dyDescent="0.3">
      <c r="A98" s="947"/>
      <c r="B98" s="958" t="s">
        <v>69</v>
      </c>
      <c r="C98" s="973"/>
      <c r="D98" s="959"/>
      <c r="E98" s="724">
        <v>687000.04519999993</v>
      </c>
      <c r="F98" s="725">
        <v>687000.04519999993</v>
      </c>
      <c r="G98" s="725">
        <v>315000</v>
      </c>
      <c r="H98" s="725">
        <v>372000.04519999999</v>
      </c>
      <c r="I98" s="725">
        <v>249442.40618464001</v>
      </c>
      <c r="J98" s="602">
        <v>0.67054402117217815</v>
      </c>
      <c r="K98" s="725">
        <v>65242.443395340022</v>
      </c>
      <c r="L98" s="724">
        <v>122557.63901535998</v>
      </c>
      <c r="M98" s="724">
        <v>184199.96278929999</v>
      </c>
      <c r="N98" s="602">
        <v>0.4951611301290777</v>
      </c>
      <c r="O98" s="724">
        <v>18824.546046669999</v>
      </c>
      <c r="P98" s="602">
        <v>5.0603612256415929E-2</v>
      </c>
      <c r="Q98" s="608" t="e">
        <v>#REF!</v>
      </c>
    </row>
    <row r="99" spans="1:60" ht="22.5" customHeight="1" thickBot="1" x14ac:dyDescent="0.3">
      <c r="A99" s="954" t="s">
        <v>563</v>
      </c>
      <c r="B99" s="954"/>
      <c r="C99" s="954"/>
      <c r="D99" s="954"/>
      <c r="E99" s="954"/>
      <c r="F99" s="954"/>
      <c r="G99" s="954"/>
      <c r="H99" s="954"/>
      <c r="I99" s="954"/>
      <c r="J99" s="954"/>
      <c r="K99" s="954"/>
      <c r="L99" s="954"/>
      <c r="M99" s="955"/>
      <c r="N99" s="954"/>
      <c r="O99" s="954"/>
      <c r="P99" s="954"/>
      <c r="Q99" s="609"/>
    </row>
    <row r="100" spans="1:60" s="237" customFormat="1" ht="68.25" customHeight="1" x14ac:dyDescent="0.25">
      <c r="A100" s="503" t="s">
        <v>89</v>
      </c>
      <c r="B100" s="521" t="s">
        <v>7</v>
      </c>
      <c r="C100" s="502" t="s">
        <v>492</v>
      </c>
      <c r="D100" s="504" t="s">
        <v>173</v>
      </c>
      <c r="E100" s="520" t="s">
        <v>94</v>
      </c>
      <c r="F100" s="504" t="s">
        <v>172</v>
      </c>
      <c r="G100" s="504" t="s">
        <v>96</v>
      </c>
      <c r="H100" s="504" t="s">
        <v>561</v>
      </c>
      <c r="I100" s="504" t="s">
        <v>24</v>
      </c>
      <c r="J100" s="505" t="s">
        <v>372</v>
      </c>
      <c r="K100" s="504" t="s">
        <v>177</v>
      </c>
      <c r="L100" s="504" t="s">
        <v>174</v>
      </c>
      <c r="M100" s="520" t="s">
        <v>25</v>
      </c>
      <c r="N100" s="504" t="s">
        <v>43</v>
      </c>
      <c r="O100" s="520" t="s">
        <v>79</v>
      </c>
      <c r="P100" s="520" t="s">
        <v>298</v>
      </c>
      <c r="Q100" s="520" t="s">
        <v>28</v>
      </c>
    </row>
    <row r="101" spans="1:60" ht="69.75" customHeight="1" x14ac:dyDescent="0.25">
      <c r="A101" s="952" t="s">
        <v>380</v>
      </c>
      <c r="B101" s="838" t="s">
        <v>488</v>
      </c>
      <c r="C101" s="828" t="s">
        <v>465</v>
      </c>
      <c r="D101" s="566" t="s">
        <v>512</v>
      </c>
      <c r="E101" s="743">
        <v>3000</v>
      </c>
      <c r="F101" s="744">
        <v>3000</v>
      </c>
      <c r="G101" s="744">
        <v>0</v>
      </c>
      <c r="H101" s="744">
        <v>3000</v>
      </c>
      <c r="I101" s="907">
        <v>1370.6485279999999</v>
      </c>
      <c r="J101" s="757">
        <v>0.45688284266666662</v>
      </c>
      <c r="K101" s="744">
        <v>362.32820199999992</v>
      </c>
      <c r="L101" s="743">
        <v>1629.3514720000001</v>
      </c>
      <c r="M101" s="743">
        <v>1008.320326</v>
      </c>
      <c r="N101" s="760">
        <v>0.33610677533333333</v>
      </c>
      <c r="O101" s="743">
        <v>205.88488100000001</v>
      </c>
      <c r="P101" s="706">
        <v>6.8628293666666673E-2</v>
      </c>
      <c r="Q101" s="550" t="e">
        <v>#REF!</v>
      </c>
    </row>
    <row r="102" spans="1:60" ht="31.5" customHeight="1" thickBot="1" x14ac:dyDescent="0.3">
      <c r="A102" s="953"/>
      <c r="B102" s="969" t="s">
        <v>81</v>
      </c>
      <c r="C102" s="970"/>
      <c r="D102" s="739" t="s">
        <v>81</v>
      </c>
      <c r="E102" s="723">
        <v>3000</v>
      </c>
      <c r="F102" s="726">
        <v>3000</v>
      </c>
      <c r="G102" s="726">
        <v>0</v>
      </c>
      <c r="H102" s="726">
        <v>3000</v>
      </c>
      <c r="I102" s="726">
        <v>1370.6485279999999</v>
      </c>
      <c r="J102" s="722">
        <v>0.45688284266666662</v>
      </c>
      <c r="K102" s="726">
        <v>362.32820199999992</v>
      </c>
      <c r="L102" s="723">
        <v>1629.3514720000001</v>
      </c>
      <c r="M102" s="723">
        <v>1008.320326</v>
      </c>
      <c r="N102" s="722">
        <v>0.33610677533333333</v>
      </c>
      <c r="O102" s="723">
        <v>205.88488100000001</v>
      </c>
      <c r="P102" s="722">
        <v>6.8628293666666673E-2</v>
      </c>
      <c r="Q102" s="553" t="e">
        <v>#REF!</v>
      </c>
    </row>
    <row r="103" spans="1:60" ht="40.5" customHeight="1" thickBot="1" x14ac:dyDescent="0.3">
      <c r="A103" s="949"/>
      <c r="B103" s="958" t="s">
        <v>69</v>
      </c>
      <c r="C103" s="973"/>
      <c r="D103" s="959"/>
      <c r="E103" s="724">
        <v>3000</v>
      </c>
      <c r="F103" s="725">
        <v>3000</v>
      </c>
      <c r="G103" s="725">
        <v>0</v>
      </c>
      <c r="H103" s="725">
        <v>3000</v>
      </c>
      <c r="I103" s="725">
        <v>1370.6485279999999</v>
      </c>
      <c r="J103" s="602">
        <v>0.45688284266666662</v>
      </c>
      <c r="K103" s="725">
        <v>362.32820199999992</v>
      </c>
      <c r="L103" s="724">
        <v>1629.3514720000001</v>
      </c>
      <c r="M103" s="724">
        <v>1008.320326</v>
      </c>
      <c r="N103" s="602">
        <v>0.33610677533333333</v>
      </c>
      <c r="O103" s="724">
        <v>205.88488100000001</v>
      </c>
      <c r="P103" s="602">
        <v>6.8628293666666673E-2</v>
      </c>
      <c r="Q103" s="608" t="e">
        <v>#REF!</v>
      </c>
    </row>
    <row r="104" spans="1:60" ht="22.5" customHeight="1" thickBot="1" x14ac:dyDescent="0.3">
      <c r="A104" s="954" t="s">
        <v>563</v>
      </c>
      <c r="B104" s="954"/>
      <c r="C104" s="954"/>
      <c r="D104" s="954"/>
      <c r="E104" s="954"/>
      <c r="F104" s="954"/>
      <c r="G104" s="954"/>
      <c r="H104" s="954"/>
      <c r="I104" s="954"/>
      <c r="J104" s="954"/>
      <c r="K104" s="954"/>
      <c r="L104" s="954"/>
      <c r="M104" s="955"/>
      <c r="N104" s="954"/>
      <c r="O104" s="954"/>
      <c r="P104" s="954"/>
    </row>
    <row r="105" spans="1:60" s="237" customFormat="1" ht="68.25" customHeight="1" thickBot="1" x14ac:dyDescent="0.3">
      <c r="A105" s="615" t="s">
        <v>6</v>
      </c>
      <c r="B105" s="499" t="s">
        <v>7</v>
      </c>
      <c r="C105" s="616" t="s">
        <v>492</v>
      </c>
      <c r="D105" s="499" t="s">
        <v>173</v>
      </c>
      <c r="E105" s="617" t="s">
        <v>94</v>
      </c>
      <c r="F105" s="499" t="s">
        <v>172</v>
      </c>
      <c r="G105" s="504" t="s">
        <v>96</v>
      </c>
      <c r="H105" s="504" t="s">
        <v>561</v>
      </c>
      <c r="I105" s="499" t="s">
        <v>24</v>
      </c>
      <c r="J105" s="500" t="s">
        <v>372</v>
      </c>
      <c r="K105" s="499" t="s">
        <v>177</v>
      </c>
      <c r="L105" s="499" t="s">
        <v>174</v>
      </c>
      <c r="M105" s="617" t="s">
        <v>25</v>
      </c>
      <c r="N105" s="499" t="s">
        <v>43</v>
      </c>
      <c r="O105" s="617" t="s">
        <v>79</v>
      </c>
      <c r="P105" s="499" t="s">
        <v>298</v>
      </c>
      <c r="Q105" s="618" t="s">
        <v>28</v>
      </c>
    </row>
    <row r="106" spans="1:60" ht="74.25" customHeight="1" x14ac:dyDescent="0.25">
      <c r="A106" s="952" t="s">
        <v>343</v>
      </c>
      <c r="B106" s="882" t="s">
        <v>301</v>
      </c>
      <c r="C106" s="844" t="s">
        <v>303</v>
      </c>
      <c r="D106" s="844" t="s">
        <v>303</v>
      </c>
      <c r="E106" s="743">
        <v>2619.3000000000002</v>
      </c>
      <c r="F106" s="744">
        <v>2619.3000000000002</v>
      </c>
      <c r="G106" s="744">
        <v>0</v>
      </c>
      <c r="H106" s="744">
        <v>2619.3000000000002</v>
      </c>
      <c r="I106" s="907">
        <v>2617.9438319999999</v>
      </c>
      <c r="J106" s="757">
        <v>0.99948224029320798</v>
      </c>
      <c r="K106" s="744">
        <v>2464.4770239999998</v>
      </c>
      <c r="L106" s="743">
        <v>1.3561680000002525</v>
      </c>
      <c r="M106" s="743">
        <v>153.46680799999999</v>
      </c>
      <c r="N106" s="757">
        <v>5.8590771580193171E-2</v>
      </c>
      <c r="O106" s="743">
        <v>40.857093999999996</v>
      </c>
      <c r="P106" s="757">
        <v>1.5598478219371586E-2</v>
      </c>
      <c r="Q106" s="638" t="e">
        <v>#REF!</v>
      </c>
    </row>
    <row r="107" spans="1:60" ht="63.75" customHeight="1" x14ac:dyDescent="0.25">
      <c r="A107" s="953"/>
      <c r="B107" s="883" t="s">
        <v>130</v>
      </c>
      <c r="C107" s="837" t="s">
        <v>318</v>
      </c>
      <c r="D107" s="837" t="s">
        <v>318</v>
      </c>
      <c r="E107" s="697">
        <v>74100</v>
      </c>
      <c r="F107" s="698">
        <v>74100</v>
      </c>
      <c r="G107" s="698">
        <v>0</v>
      </c>
      <c r="H107" s="698">
        <v>74100</v>
      </c>
      <c r="I107" s="902">
        <v>74009.207217000003</v>
      </c>
      <c r="J107" s="700">
        <v>0.99877472627530373</v>
      </c>
      <c r="K107" s="698">
        <v>65595.402406000008</v>
      </c>
      <c r="L107" s="697">
        <v>90.792782999997144</v>
      </c>
      <c r="M107" s="697">
        <v>8413.804811</v>
      </c>
      <c r="N107" s="700">
        <v>0.11354662363022942</v>
      </c>
      <c r="O107" s="697">
        <v>2010.00908237</v>
      </c>
      <c r="P107" s="700">
        <v>2.7125628641970309E-2</v>
      </c>
      <c r="Q107" s="640" t="e">
        <v>#REF!</v>
      </c>
    </row>
    <row r="108" spans="1:60" ht="45" x14ac:dyDescent="0.25">
      <c r="A108" s="953"/>
      <c r="B108" s="883" t="s">
        <v>132</v>
      </c>
      <c r="C108" s="837" t="s">
        <v>133</v>
      </c>
      <c r="D108" s="837" t="s">
        <v>133</v>
      </c>
      <c r="E108" s="697">
        <v>1114.0999999999999</v>
      </c>
      <c r="F108" s="698">
        <v>1114.0999999999999</v>
      </c>
      <c r="G108" s="698">
        <v>0</v>
      </c>
      <c r="H108" s="698">
        <v>1114.0999999999999</v>
      </c>
      <c r="I108" s="902">
        <v>1114.0999999999999</v>
      </c>
      <c r="J108" s="700">
        <v>1</v>
      </c>
      <c r="K108" s="698">
        <v>1114.0999999999999</v>
      </c>
      <c r="L108" s="697">
        <v>0</v>
      </c>
      <c r="M108" s="697">
        <v>0</v>
      </c>
      <c r="N108" s="700">
        <v>0</v>
      </c>
      <c r="O108" s="697">
        <v>0</v>
      </c>
      <c r="P108" s="700">
        <v>0</v>
      </c>
      <c r="Q108" s="640" t="e">
        <v>#REF!</v>
      </c>
    </row>
    <row r="109" spans="1:60" ht="26.25" customHeight="1" x14ac:dyDescent="0.25">
      <c r="A109" s="953"/>
      <c r="B109" s="971" t="s">
        <v>47</v>
      </c>
      <c r="C109" s="972"/>
      <c r="D109" s="737" t="s">
        <v>47</v>
      </c>
      <c r="E109" s="716">
        <v>77833.400000000009</v>
      </c>
      <c r="F109" s="717">
        <v>77833.400000000009</v>
      </c>
      <c r="G109" s="717">
        <v>0</v>
      </c>
      <c r="H109" s="717">
        <v>77833.400000000009</v>
      </c>
      <c r="I109" s="717">
        <v>77741.251049000013</v>
      </c>
      <c r="J109" s="718">
        <v>0.99881607444875853</v>
      </c>
      <c r="K109" s="717">
        <v>69173.979430000007</v>
      </c>
      <c r="L109" s="716">
        <v>92.148950999995577</v>
      </c>
      <c r="M109" s="716">
        <v>8567.2716189999992</v>
      </c>
      <c r="N109" s="718">
        <v>0.11007191795553063</v>
      </c>
      <c r="O109" s="716">
        <v>2050.8661763700002</v>
      </c>
      <c r="P109" s="718">
        <v>2.634943579966955E-2</v>
      </c>
      <c r="Q109" s="552" t="e">
        <v>#REF!</v>
      </c>
    </row>
    <row r="110" spans="1:60" ht="88.5" customHeight="1" x14ac:dyDescent="0.25">
      <c r="A110" s="953"/>
      <c r="B110" s="838" t="s">
        <v>468</v>
      </c>
      <c r="C110" s="828" t="s">
        <v>469</v>
      </c>
      <c r="D110" s="566" t="s">
        <v>513</v>
      </c>
      <c r="E110" s="697">
        <v>18000</v>
      </c>
      <c r="F110" s="698">
        <v>18000</v>
      </c>
      <c r="G110" s="698">
        <v>0</v>
      </c>
      <c r="H110" s="698">
        <v>18000</v>
      </c>
      <c r="I110" s="902">
        <v>1683.1224850000001</v>
      </c>
      <c r="J110" s="702">
        <v>9.3506804722222225E-2</v>
      </c>
      <c r="K110" s="699">
        <v>1683.1224850000001</v>
      </c>
      <c r="L110" s="701">
        <v>16316.877515</v>
      </c>
      <c r="M110" s="701">
        <v>0</v>
      </c>
      <c r="N110" s="700">
        <v>0</v>
      </c>
      <c r="O110" s="697">
        <v>0</v>
      </c>
      <c r="P110" s="700">
        <v>0</v>
      </c>
      <c r="Q110" s="546" t="e">
        <v>#REF!</v>
      </c>
    </row>
    <row r="111" spans="1:60" s="231" customFormat="1" ht="78" customHeight="1" x14ac:dyDescent="0.25">
      <c r="A111" s="953"/>
      <c r="B111" s="838" t="s">
        <v>470</v>
      </c>
      <c r="C111" s="828" t="s">
        <v>469</v>
      </c>
      <c r="D111" s="566" t="s">
        <v>514</v>
      </c>
      <c r="E111" s="701">
        <v>2000</v>
      </c>
      <c r="F111" s="699">
        <v>2000</v>
      </c>
      <c r="G111" s="699">
        <v>0</v>
      </c>
      <c r="H111" s="699">
        <v>2000</v>
      </c>
      <c r="I111" s="902">
        <v>0</v>
      </c>
      <c r="J111" s="702">
        <v>0</v>
      </c>
      <c r="K111" s="699">
        <v>0</v>
      </c>
      <c r="L111" s="701">
        <v>2000</v>
      </c>
      <c r="M111" s="701">
        <v>0</v>
      </c>
      <c r="N111" s="702">
        <v>0</v>
      </c>
      <c r="O111" s="701">
        <v>0</v>
      </c>
      <c r="P111" s="702">
        <v>0</v>
      </c>
      <c r="Q111" s="558"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23.25" customHeight="1" thickBot="1" x14ac:dyDescent="0.3">
      <c r="A112" s="953"/>
      <c r="B112" s="969" t="s">
        <v>81</v>
      </c>
      <c r="C112" s="970"/>
      <c r="D112" s="739" t="s">
        <v>81</v>
      </c>
      <c r="E112" s="723">
        <v>20000</v>
      </c>
      <c r="F112" s="726">
        <v>20000</v>
      </c>
      <c r="G112" s="726">
        <v>0</v>
      </c>
      <c r="H112" s="726">
        <v>20000</v>
      </c>
      <c r="I112" s="726">
        <v>1683.1224850000001</v>
      </c>
      <c r="J112" s="722">
        <v>8.4156124250000006E-2</v>
      </c>
      <c r="K112" s="726">
        <v>1683.1224850000001</v>
      </c>
      <c r="L112" s="723">
        <v>18316.877515</v>
      </c>
      <c r="M112" s="723">
        <v>0</v>
      </c>
      <c r="N112" s="722">
        <v>0</v>
      </c>
      <c r="O112" s="723">
        <v>0</v>
      </c>
      <c r="P112" s="722">
        <v>0</v>
      </c>
      <c r="Q112" s="553" t="e">
        <v>#REF!</v>
      </c>
    </row>
    <row r="113" spans="1:60" ht="42" customHeight="1" thickBot="1" x14ac:dyDescent="0.3">
      <c r="A113" s="949"/>
      <c r="B113" s="958" t="s">
        <v>69</v>
      </c>
      <c r="C113" s="973"/>
      <c r="D113" s="959"/>
      <c r="E113" s="724">
        <v>97833.400000000009</v>
      </c>
      <c r="F113" s="725">
        <v>97833.400000000009</v>
      </c>
      <c r="G113" s="725">
        <v>0</v>
      </c>
      <c r="H113" s="725">
        <v>97833.400000000009</v>
      </c>
      <c r="I113" s="725">
        <v>79424.373534000013</v>
      </c>
      <c r="J113" s="602">
        <v>0.8118329071053445</v>
      </c>
      <c r="K113" s="725">
        <v>70857.101915000007</v>
      </c>
      <c r="L113" s="724">
        <v>18409.026465999996</v>
      </c>
      <c r="M113" s="724">
        <v>8567.2716189999992</v>
      </c>
      <c r="N113" s="602">
        <v>8.7570007982958775E-2</v>
      </c>
      <c r="O113" s="724">
        <v>2050.8661763700002</v>
      </c>
      <c r="P113" s="602">
        <v>2.0962842713940229E-2</v>
      </c>
      <c r="Q113" s="608" t="e">
        <v>#REF!</v>
      </c>
    </row>
    <row r="114" spans="1:60" ht="18" customHeight="1" x14ac:dyDescent="0.25">
      <c r="A114" s="954" t="s">
        <v>563</v>
      </c>
      <c r="B114" s="954"/>
      <c r="C114" s="954"/>
      <c r="D114" s="954"/>
      <c r="E114" s="954"/>
      <c r="F114" s="954"/>
      <c r="G114" s="954"/>
      <c r="H114" s="954"/>
      <c r="I114" s="954"/>
      <c r="J114" s="954"/>
      <c r="K114" s="954"/>
      <c r="L114" s="954"/>
      <c r="M114" s="955"/>
      <c r="N114" s="954"/>
      <c r="O114" s="954"/>
      <c r="P114" s="954"/>
    </row>
    <row r="115" spans="1:60" ht="18" customHeight="1" thickBot="1" x14ac:dyDescent="0.3">
      <c r="A115" s="752"/>
      <c r="B115" s="813"/>
      <c r="C115" s="574"/>
      <c r="D115" s="753"/>
      <c r="E115" s="754"/>
      <c r="F115" s="696"/>
      <c r="G115" s="696"/>
      <c r="H115" s="696"/>
      <c r="I115" s="696"/>
      <c r="J115" s="696"/>
      <c r="K115" s="696"/>
      <c r="L115" s="696"/>
      <c r="M115" s="755"/>
      <c r="N115" s="696"/>
      <c r="O115" s="756"/>
      <c r="P115" s="696"/>
      <c r="Q115" s="557"/>
    </row>
    <row r="116" spans="1:60" s="237" customFormat="1" ht="68.25" customHeight="1" thickBot="1" x14ac:dyDescent="0.3">
      <c r="A116" s="503" t="s">
        <v>6</v>
      </c>
      <c r="B116" s="521" t="s">
        <v>7</v>
      </c>
      <c r="C116" s="502" t="s">
        <v>492</v>
      </c>
      <c r="D116" s="504" t="s">
        <v>173</v>
      </c>
      <c r="E116" s="520" t="s">
        <v>307</v>
      </c>
      <c r="F116" s="504" t="s">
        <v>308</v>
      </c>
      <c r="G116" s="504" t="s">
        <v>96</v>
      </c>
      <c r="H116" s="504" t="s">
        <v>561</v>
      </c>
      <c r="I116" s="504" t="s">
        <v>24</v>
      </c>
      <c r="J116" s="505" t="s">
        <v>372</v>
      </c>
      <c r="K116" s="504" t="s">
        <v>177</v>
      </c>
      <c r="L116" s="504" t="s">
        <v>174</v>
      </c>
      <c r="M116" s="520" t="s">
        <v>25</v>
      </c>
      <c r="N116" s="504" t="s">
        <v>43</v>
      </c>
      <c r="O116" s="520" t="s">
        <v>79</v>
      </c>
      <c r="P116" s="520" t="s">
        <v>298</v>
      </c>
      <c r="Q116" s="614" t="s">
        <v>28</v>
      </c>
    </row>
    <row r="117" spans="1:60" s="929" customFormat="1" ht="35.25" customHeight="1" x14ac:dyDescent="0.25">
      <c r="A117" s="948" t="s">
        <v>335</v>
      </c>
      <c r="B117" s="919" t="s">
        <v>107</v>
      </c>
      <c r="C117" s="920" t="s">
        <v>347</v>
      </c>
      <c r="D117" s="921" t="s">
        <v>169</v>
      </c>
      <c r="E117" s="922">
        <v>697.60088500000006</v>
      </c>
      <c r="F117" s="923">
        <v>697.60088500000006</v>
      </c>
      <c r="G117" s="923">
        <v>0</v>
      </c>
      <c r="H117" s="924">
        <v>697.60088500000006</v>
      </c>
      <c r="I117" s="923">
        <v>537.15361600000006</v>
      </c>
      <c r="J117" s="925">
        <v>0.77000133966286466</v>
      </c>
      <c r="K117" s="923">
        <v>99.811264000000051</v>
      </c>
      <c r="L117" s="922">
        <v>160.44726900000001</v>
      </c>
      <c r="M117" s="922">
        <v>437.34235200000001</v>
      </c>
      <c r="N117" s="925">
        <v>0.62692344778203657</v>
      </c>
      <c r="O117" s="922">
        <v>62.259934630000004</v>
      </c>
      <c r="P117" s="926">
        <v>8.9248646280028723E-2</v>
      </c>
      <c r="Q117" s="927"/>
      <c r="R117" s="928"/>
      <c r="S117" s="928"/>
      <c r="T117" s="928"/>
      <c r="U117" s="928"/>
      <c r="V117" s="928"/>
      <c r="W117" s="928"/>
      <c r="X117" s="928"/>
      <c r="Y117" s="928"/>
      <c r="Z117" s="928"/>
      <c r="AA117" s="928"/>
      <c r="AB117" s="928"/>
      <c r="AC117" s="928"/>
      <c r="AD117" s="928"/>
      <c r="AE117" s="928"/>
      <c r="AF117" s="928"/>
      <c r="AG117" s="928"/>
      <c r="AH117" s="928"/>
      <c r="AI117" s="928"/>
      <c r="AJ117" s="928"/>
      <c r="AK117" s="928"/>
      <c r="AL117" s="928"/>
      <c r="AM117" s="928"/>
      <c r="AN117" s="928"/>
      <c r="AO117" s="928"/>
      <c r="AP117" s="928"/>
      <c r="AQ117" s="928"/>
      <c r="AR117" s="928"/>
      <c r="AS117" s="928"/>
      <c r="AT117" s="928"/>
      <c r="AU117" s="928"/>
      <c r="AV117" s="928"/>
      <c r="AW117" s="928"/>
      <c r="AX117" s="928"/>
      <c r="AY117" s="928"/>
      <c r="AZ117" s="928"/>
      <c r="BA117" s="928"/>
      <c r="BB117" s="928"/>
      <c r="BC117" s="928"/>
      <c r="BD117" s="928"/>
      <c r="BE117" s="928"/>
      <c r="BF117" s="928"/>
      <c r="BG117" s="928"/>
      <c r="BH117" s="928"/>
    </row>
    <row r="118" spans="1:60" ht="31.5" customHeight="1" x14ac:dyDescent="0.25">
      <c r="A118" s="953"/>
      <c r="B118" s="971" t="s">
        <v>525</v>
      </c>
      <c r="C118" s="972"/>
      <c r="D118" s="737" t="s">
        <v>169</v>
      </c>
      <c r="E118" s="716">
        <v>697.60088500000006</v>
      </c>
      <c r="F118" s="717">
        <v>697.60088500000006</v>
      </c>
      <c r="G118" s="717">
        <v>0</v>
      </c>
      <c r="H118" s="717">
        <v>697.60088500000006</v>
      </c>
      <c r="I118" s="717">
        <v>537.15361600000006</v>
      </c>
      <c r="J118" s="718">
        <v>0.77000133966286466</v>
      </c>
      <c r="K118" s="717">
        <v>99.811264000000051</v>
      </c>
      <c r="L118" s="716">
        <v>160.44726900000001</v>
      </c>
      <c r="M118" s="716">
        <v>437.34235200000001</v>
      </c>
      <c r="N118" s="718">
        <v>0.62692344778203657</v>
      </c>
      <c r="O118" s="716">
        <v>62.259934630000004</v>
      </c>
      <c r="P118" s="718">
        <v>8.9248646280028723E-2</v>
      </c>
      <c r="Q118" s="552">
        <v>0</v>
      </c>
    </row>
    <row r="119" spans="1:60" ht="77.25" customHeight="1" x14ac:dyDescent="0.25">
      <c r="A119" s="953"/>
      <c r="B119" s="838" t="s">
        <v>473</v>
      </c>
      <c r="C119" s="828" t="s">
        <v>465</v>
      </c>
      <c r="D119" s="566" t="s">
        <v>515</v>
      </c>
      <c r="E119" s="697">
        <v>500</v>
      </c>
      <c r="F119" s="698">
        <v>500</v>
      </c>
      <c r="G119" s="698">
        <v>0</v>
      </c>
      <c r="H119" s="698">
        <v>500</v>
      </c>
      <c r="I119" s="902">
        <v>437.815</v>
      </c>
      <c r="J119" s="702">
        <v>0.87563000000000002</v>
      </c>
      <c r="K119" s="699">
        <v>35.864762999999982</v>
      </c>
      <c r="L119" s="701">
        <v>62.185000000000002</v>
      </c>
      <c r="M119" s="701">
        <v>401.95023700000002</v>
      </c>
      <c r="N119" s="700">
        <v>0.80390047399999998</v>
      </c>
      <c r="O119" s="697">
        <v>70.022000000000006</v>
      </c>
      <c r="P119" s="700">
        <v>0.140044</v>
      </c>
      <c r="Q119" s="546" t="e">
        <v>#REF!</v>
      </c>
    </row>
    <row r="120" spans="1:60" ht="73.5" customHeight="1" x14ac:dyDescent="0.25">
      <c r="A120" s="953"/>
      <c r="B120" s="838" t="s">
        <v>474</v>
      </c>
      <c r="C120" s="828" t="s">
        <v>476</v>
      </c>
      <c r="D120" s="566" t="s">
        <v>515</v>
      </c>
      <c r="E120" s="697">
        <v>500</v>
      </c>
      <c r="F120" s="698">
        <v>500</v>
      </c>
      <c r="G120" s="699">
        <v>0</v>
      </c>
      <c r="H120" s="698">
        <v>500</v>
      </c>
      <c r="I120" s="902">
        <v>434.12063000000001</v>
      </c>
      <c r="J120" s="702">
        <v>0.86824126000000001</v>
      </c>
      <c r="K120" s="699">
        <v>3.0699999999999932</v>
      </c>
      <c r="L120" s="701">
        <v>65.879369999999994</v>
      </c>
      <c r="M120" s="701">
        <v>431.05063000000001</v>
      </c>
      <c r="N120" s="700">
        <v>0.86210125999999998</v>
      </c>
      <c r="O120" s="697">
        <v>78.317822000000007</v>
      </c>
      <c r="P120" s="700">
        <v>0.15663564400000002</v>
      </c>
      <c r="Q120" s="546" t="e">
        <v>#REF!</v>
      </c>
    </row>
    <row r="121" spans="1:60" s="231" customFormat="1" ht="90" x14ac:dyDescent="0.25">
      <c r="A121" s="953"/>
      <c r="B121" s="841" t="s">
        <v>478</v>
      </c>
      <c r="C121" s="831" t="s">
        <v>480</v>
      </c>
      <c r="D121" s="566" t="s">
        <v>516</v>
      </c>
      <c r="E121" s="701">
        <v>1000</v>
      </c>
      <c r="F121" s="699">
        <v>1000</v>
      </c>
      <c r="G121" s="699">
        <v>0</v>
      </c>
      <c r="H121" s="698">
        <v>1000</v>
      </c>
      <c r="I121" s="902">
        <v>1000</v>
      </c>
      <c r="J121" s="702">
        <v>1</v>
      </c>
      <c r="K121" s="699">
        <v>221.84380999999996</v>
      </c>
      <c r="L121" s="701">
        <v>0</v>
      </c>
      <c r="M121" s="701">
        <v>778.15619000000004</v>
      </c>
      <c r="N121" s="702">
        <v>0.77815619000000003</v>
      </c>
      <c r="O121" s="701">
        <v>151.92066600000001</v>
      </c>
      <c r="P121" s="702">
        <v>0.15192066600000001</v>
      </c>
      <c r="Q121" s="558" t="e">
        <v>#REF!</v>
      </c>
    </row>
    <row r="122" spans="1:60" s="231" customFormat="1" ht="90" x14ac:dyDescent="0.25">
      <c r="A122" s="953"/>
      <c r="B122" s="841" t="s">
        <v>481</v>
      </c>
      <c r="C122" s="831" t="s">
        <v>483</v>
      </c>
      <c r="D122" s="567" t="s">
        <v>516</v>
      </c>
      <c r="E122" s="701">
        <v>1000</v>
      </c>
      <c r="F122" s="699">
        <v>1000</v>
      </c>
      <c r="G122" s="699">
        <v>0</v>
      </c>
      <c r="H122" s="699">
        <v>1000</v>
      </c>
      <c r="I122" s="902">
        <v>1000</v>
      </c>
      <c r="J122" s="702">
        <v>1</v>
      </c>
      <c r="K122" s="699">
        <v>886.24583299999995</v>
      </c>
      <c r="L122" s="701">
        <v>0</v>
      </c>
      <c r="M122" s="701">
        <v>113.754167</v>
      </c>
      <c r="N122" s="702">
        <v>0.11375416699999999</v>
      </c>
      <c r="O122" s="701">
        <v>14.175000000000001</v>
      </c>
      <c r="P122" s="702">
        <v>1.4175E-2</v>
      </c>
      <c r="Q122" s="558" t="e">
        <v>#REF!</v>
      </c>
    </row>
    <row r="123" spans="1:60" s="231" customFormat="1" ht="139.5" customHeight="1" x14ac:dyDescent="0.25">
      <c r="A123" s="953"/>
      <c r="B123" s="838" t="s">
        <v>484</v>
      </c>
      <c r="C123" s="828" t="s">
        <v>486</v>
      </c>
      <c r="D123" s="566" t="s">
        <v>516</v>
      </c>
      <c r="E123" s="701">
        <v>500</v>
      </c>
      <c r="F123" s="699">
        <v>500</v>
      </c>
      <c r="G123" s="699">
        <v>0</v>
      </c>
      <c r="H123" s="699">
        <v>500</v>
      </c>
      <c r="I123" s="902">
        <v>500</v>
      </c>
      <c r="J123" s="702">
        <v>1</v>
      </c>
      <c r="K123" s="699">
        <v>308.59397100000001</v>
      </c>
      <c r="L123" s="701">
        <v>0</v>
      </c>
      <c r="M123" s="701">
        <v>191.40602899999999</v>
      </c>
      <c r="N123" s="702">
        <v>0.38281205799999996</v>
      </c>
      <c r="O123" s="701">
        <v>30.123833000000001</v>
      </c>
      <c r="P123" s="702">
        <v>6.0247666000000005E-2</v>
      </c>
      <c r="Q123" s="558" t="e">
        <v>#REF!</v>
      </c>
    </row>
    <row r="124" spans="1:60" s="231" customFormat="1" ht="90" x14ac:dyDescent="0.25">
      <c r="A124" s="953"/>
      <c r="B124" s="838" t="s">
        <v>487</v>
      </c>
      <c r="C124" s="828" t="s">
        <v>476</v>
      </c>
      <c r="D124" s="566" t="s">
        <v>516</v>
      </c>
      <c r="E124" s="701">
        <v>500</v>
      </c>
      <c r="F124" s="699">
        <v>500</v>
      </c>
      <c r="G124" s="699">
        <v>0</v>
      </c>
      <c r="H124" s="699">
        <v>500</v>
      </c>
      <c r="I124" s="902">
        <v>442.09539799999999</v>
      </c>
      <c r="J124" s="702">
        <v>0.88419079599999995</v>
      </c>
      <c r="K124" s="699">
        <v>246.69764799999999</v>
      </c>
      <c r="L124" s="701">
        <v>57.904602000000011</v>
      </c>
      <c r="M124" s="701">
        <v>195.39775</v>
      </c>
      <c r="N124" s="702">
        <v>0.39079550000000002</v>
      </c>
      <c r="O124" s="701">
        <v>8.4</v>
      </c>
      <c r="P124" s="702">
        <v>1.6800000000000002E-2</v>
      </c>
      <c r="Q124" s="558" t="e">
        <v>#REF!</v>
      </c>
    </row>
    <row r="125" spans="1:60" s="231" customFormat="1" ht="45" x14ac:dyDescent="0.25">
      <c r="A125" s="953"/>
      <c r="B125" s="875" t="s">
        <v>490</v>
      </c>
      <c r="C125" s="837" t="s">
        <v>465</v>
      </c>
      <c r="D125" s="566" t="s">
        <v>517</v>
      </c>
      <c r="E125" s="701">
        <v>1000</v>
      </c>
      <c r="F125" s="699">
        <v>1000</v>
      </c>
      <c r="G125" s="699">
        <v>0</v>
      </c>
      <c r="H125" s="699">
        <v>1000</v>
      </c>
      <c r="I125" s="902">
        <v>915.65691500000003</v>
      </c>
      <c r="J125" s="702">
        <v>0.91565691500000002</v>
      </c>
      <c r="K125" s="699">
        <v>90.480833000000075</v>
      </c>
      <c r="L125" s="701">
        <v>84.343084999999974</v>
      </c>
      <c r="M125" s="701">
        <v>825.17608199999995</v>
      </c>
      <c r="N125" s="702">
        <v>0.82517608199999992</v>
      </c>
      <c r="O125" s="701">
        <v>188.359702</v>
      </c>
      <c r="P125" s="702">
        <v>0.18835970199999999</v>
      </c>
      <c r="Q125" s="558"/>
    </row>
    <row r="126" spans="1:60" ht="20.25" thickBot="1" x14ac:dyDescent="0.3">
      <c r="A126" s="953"/>
      <c r="B126" s="969" t="s">
        <v>81</v>
      </c>
      <c r="C126" s="970"/>
      <c r="D126" s="739" t="s">
        <v>81</v>
      </c>
      <c r="E126" s="723">
        <v>5000</v>
      </c>
      <c r="F126" s="726">
        <v>5000</v>
      </c>
      <c r="G126" s="726">
        <v>0</v>
      </c>
      <c r="H126" s="726">
        <v>5000</v>
      </c>
      <c r="I126" s="726">
        <v>4729.6879429999999</v>
      </c>
      <c r="J126" s="722">
        <v>0.94593758859999999</v>
      </c>
      <c r="K126" s="726">
        <v>1792.7968580000002</v>
      </c>
      <c r="L126" s="723">
        <v>270.31205699999998</v>
      </c>
      <c r="M126" s="723">
        <v>2936.8910849999997</v>
      </c>
      <c r="N126" s="722">
        <v>0.58737821699999992</v>
      </c>
      <c r="O126" s="723">
        <v>541.31902300000002</v>
      </c>
      <c r="P126" s="722">
        <v>0.1082638046</v>
      </c>
      <c r="Q126" s="553" t="e">
        <v>#REF!</v>
      </c>
    </row>
    <row r="127" spans="1:60" ht="33.75" customHeight="1" thickBot="1" x14ac:dyDescent="0.3">
      <c r="A127" s="949"/>
      <c r="B127" s="958" t="s">
        <v>69</v>
      </c>
      <c r="C127" s="973"/>
      <c r="D127" s="959"/>
      <c r="E127" s="724">
        <v>5697.6008849999998</v>
      </c>
      <c r="F127" s="725">
        <v>5697.6008849999998</v>
      </c>
      <c r="G127" s="725">
        <v>0</v>
      </c>
      <c r="H127" s="725">
        <v>5697.6008849999998</v>
      </c>
      <c r="I127" s="725">
        <v>5266.8415590000004</v>
      </c>
      <c r="J127" s="602">
        <v>0.92439636705090134</v>
      </c>
      <c r="K127" s="725">
        <v>1892.6081220000001</v>
      </c>
      <c r="L127" s="724">
        <v>430.75932599999942</v>
      </c>
      <c r="M127" s="724">
        <v>3374.2334369999999</v>
      </c>
      <c r="N127" s="602">
        <v>0.59222004227837377</v>
      </c>
      <c r="O127" s="724">
        <v>603.57895762999999</v>
      </c>
      <c r="P127" s="602">
        <v>0.10593563322749308</v>
      </c>
      <c r="Q127" s="608" t="e">
        <v>#REF!</v>
      </c>
    </row>
    <row r="128" spans="1:60" ht="33.75" customHeight="1" thickBot="1" x14ac:dyDescent="0.3">
      <c r="A128" s="950" t="s">
        <v>563</v>
      </c>
      <c r="B128" s="983"/>
      <c r="C128" s="983"/>
      <c r="D128" s="983"/>
      <c r="E128" s="983"/>
      <c r="F128" s="983"/>
      <c r="G128" s="983"/>
      <c r="H128" s="983"/>
      <c r="I128" s="983"/>
      <c r="J128" s="983"/>
      <c r="K128" s="983"/>
      <c r="L128" s="983"/>
      <c r="M128" s="984"/>
      <c r="N128" s="983"/>
      <c r="O128" s="983"/>
      <c r="P128" s="954"/>
    </row>
    <row r="129" spans="1:17" s="237" customFormat="1" ht="52.5" customHeight="1" thickBot="1" x14ac:dyDescent="0.3">
      <c r="A129" s="503" t="s">
        <v>6</v>
      </c>
      <c r="B129" s="521" t="s">
        <v>7</v>
      </c>
      <c r="C129" s="502" t="s">
        <v>492</v>
      </c>
      <c r="D129" s="504" t="s">
        <v>173</v>
      </c>
      <c r="E129" s="520" t="s">
        <v>94</v>
      </c>
      <c r="F129" s="504" t="s">
        <v>172</v>
      </c>
      <c r="G129" s="694" t="s">
        <v>529</v>
      </c>
      <c r="H129" s="504" t="s">
        <v>394</v>
      </c>
      <c r="I129" s="504" t="s">
        <v>24</v>
      </c>
      <c r="J129" s="505" t="s">
        <v>372</v>
      </c>
      <c r="K129" s="504" t="s">
        <v>177</v>
      </c>
      <c r="L129" s="504" t="s">
        <v>174</v>
      </c>
      <c r="M129" s="520" t="s">
        <v>25</v>
      </c>
      <c r="N129" s="504" t="s">
        <v>43</v>
      </c>
      <c r="O129" s="520" t="s">
        <v>79</v>
      </c>
      <c r="P129" s="597" t="s">
        <v>298</v>
      </c>
      <c r="Q129" s="520" t="s">
        <v>28</v>
      </c>
    </row>
    <row r="130" spans="1:17" ht="53.25" customHeight="1" x14ac:dyDescent="0.25">
      <c r="A130" s="944" t="s">
        <v>336</v>
      </c>
      <c r="B130" s="825" t="s">
        <v>477</v>
      </c>
      <c r="C130" s="826" t="s">
        <v>465</v>
      </c>
      <c r="D130" s="569" t="s">
        <v>518</v>
      </c>
      <c r="E130" s="743">
        <v>2000.8263219999999</v>
      </c>
      <c r="F130" s="744">
        <v>2000.8263219999999</v>
      </c>
      <c r="G130" s="744">
        <v>0</v>
      </c>
      <c r="H130" s="744">
        <v>2000.8263219999999</v>
      </c>
      <c r="I130" s="714">
        <v>1813.7233329999999</v>
      </c>
      <c r="J130" s="702">
        <v>0.90648714136618602</v>
      </c>
      <c r="K130" s="699">
        <v>403.88999999999987</v>
      </c>
      <c r="L130" s="713">
        <v>187.10298899999998</v>
      </c>
      <c r="M130" s="713">
        <v>1409.833333</v>
      </c>
      <c r="N130" s="757">
        <v>0.70462554270615008</v>
      </c>
      <c r="O130" s="743">
        <v>407.5</v>
      </c>
      <c r="P130" s="700">
        <v>0.20366585321242092</v>
      </c>
      <c r="Q130" s="619" t="e">
        <v>#REF!</v>
      </c>
    </row>
    <row r="131" spans="1:17" ht="107.25" customHeight="1" x14ac:dyDescent="0.25">
      <c r="A131" s="945"/>
      <c r="B131" s="838" t="s">
        <v>489</v>
      </c>
      <c r="C131" s="828" t="s">
        <v>465</v>
      </c>
      <c r="D131" s="566" t="s">
        <v>519</v>
      </c>
      <c r="E131" s="743">
        <v>3000</v>
      </c>
      <c r="F131" s="744">
        <v>3000</v>
      </c>
      <c r="G131" s="744">
        <v>0</v>
      </c>
      <c r="H131" s="698">
        <v>3000</v>
      </c>
      <c r="I131" s="714">
        <v>1975.605714</v>
      </c>
      <c r="J131" s="702">
        <v>0.65853523800000002</v>
      </c>
      <c r="K131" s="699">
        <v>752.31909599999994</v>
      </c>
      <c r="L131" s="701">
        <v>1024.394286</v>
      </c>
      <c r="M131" s="713">
        <v>1223.2866180000001</v>
      </c>
      <c r="N131" s="700">
        <v>0.40776220600000002</v>
      </c>
      <c r="O131" s="743">
        <v>139.29999799999999</v>
      </c>
      <c r="P131" s="700">
        <v>4.643333266666666E-2</v>
      </c>
      <c r="Q131" s="619" t="e">
        <v>#REF!</v>
      </c>
    </row>
    <row r="132" spans="1:17" ht="19.5" x14ac:dyDescent="0.25">
      <c r="A132" s="945"/>
      <c r="B132" s="994" t="s">
        <v>48</v>
      </c>
      <c r="C132" s="972"/>
      <c r="D132" s="737" t="s">
        <v>81</v>
      </c>
      <c r="E132" s="716">
        <v>5000.8263219999999</v>
      </c>
      <c r="F132" s="717">
        <v>5000.8263219999999</v>
      </c>
      <c r="G132" s="717">
        <v>0</v>
      </c>
      <c r="H132" s="717">
        <v>5000.8263219999999</v>
      </c>
      <c r="I132" s="717">
        <v>3789.3290470000002</v>
      </c>
      <c r="J132" s="718">
        <v>0.75774058185738369</v>
      </c>
      <c r="K132" s="717">
        <v>1156.2090959999998</v>
      </c>
      <c r="L132" s="716">
        <v>1211.4972749999997</v>
      </c>
      <c r="M132" s="716">
        <v>2633.1199510000001</v>
      </c>
      <c r="N132" s="718">
        <v>0.52653697238318131</v>
      </c>
      <c r="O132" s="716">
        <v>546.79999799999996</v>
      </c>
      <c r="P132" s="718">
        <v>0.10934192927166407</v>
      </c>
      <c r="Q132" s="620" t="e">
        <v>#REF!</v>
      </c>
    </row>
    <row r="133" spans="1:17" ht="20.25" thickBot="1" x14ac:dyDescent="0.3">
      <c r="A133" s="945"/>
      <c r="B133" s="1043" t="s">
        <v>526</v>
      </c>
      <c r="C133" s="1044"/>
      <c r="D133" s="761" t="s">
        <v>282</v>
      </c>
      <c r="E133" s="762">
        <v>0</v>
      </c>
      <c r="F133" s="763">
        <v>0</v>
      </c>
      <c r="G133" s="763">
        <v>0</v>
      </c>
      <c r="H133" s="763">
        <v>0</v>
      </c>
      <c r="I133" s="763">
        <v>0</v>
      </c>
      <c r="J133" s="722">
        <v>0</v>
      </c>
      <c r="K133" s="763">
        <v>0</v>
      </c>
      <c r="L133" s="762">
        <v>0</v>
      </c>
      <c r="M133" s="762">
        <v>0</v>
      </c>
      <c r="N133" s="764">
        <v>0</v>
      </c>
      <c r="O133" s="762">
        <v>0</v>
      </c>
      <c r="P133" s="722">
        <v>0</v>
      </c>
      <c r="Q133" s="621">
        <v>0</v>
      </c>
    </row>
    <row r="134" spans="1:17" ht="34.5" customHeight="1" thickBot="1" x14ac:dyDescent="0.3">
      <c r="A134" s="947"/>
      <c r="B134" s="958" t="s">
        <v>69</v>
      </c>
      <c r="C134" s="973"/>
      <c r="D134" s="959"/>
      <c r="E134" s="724">
        <v>5000.8263219999999</v>
      </c>
      <c r="F134" s="725">
        <v>5000.8263219999999</v>
      </c>
      <c r="G134" s="725">
        <v>0</v>
      </c>
      <c r="H134" s="725">
        <v>5000.8263219999999</v>
      </c>
      <c r="I134" s="725">
        <v>3789.3290470000002</v>
      </c>
      <c r="J134" s="602">
        <v>0.75774058185738369</v>
      </c>
      <c r="K134" s="725">
        <v>1156.2090959999998</v>
      </c>
      <c r="L134" s="724">
        <v>1211.4972749999997</v>
      </c>
      <c r="M134" s="724">
        <v>2633.1199510000001</v>
      </c>
      <c r="N134" s="602">
        <v>0.52653697238318131</v>
      </c>
      <c r="O134" s="724">
        <v>546.79999799999996</v>
      </c>
      <c r="P134" s="602">
        <v>0.10934192927166407</v>
      </c>
      <c r="Q134" s="622" t="e">
        <v>#REF!</v>
      </c>
    </row>
    <row r="135" spans="1:17" ht="18" customHeight="1" thickBot="1" x14ac:dyDescent="0.3">
      <c r="A135" s="1025" t="s">
        <v>563</v>
      </c>
      <c r="B135" s="983"/>
      <c r="C135" s="983"/>
      <c r="D135" s="983"/>
      <c r="E135" s="983"/>
      <c r="F135" s="983"/>
      <c r="G135" s="983"/>
      <c r="H135" s="983"/>
      <c r="I135" s="983"/>
      <c r="J135" s="983"/>
      <c r="K135" s="983"/>
      <c r="L135" s="983"/>
      <c r="M135" s="984"/>
      <c r="N135" s="983"/>
      <c r="O135" s="983"/>
      <c r="P135" s="1026"/>
    </row>
    <row r="136" spans="1:17" s="237" customFormat="1" ht="68.25" customHeight="1" thickBot="1" x14ac:dyDescent="0.3">
      <c r="A136" s="503" t="s">
        <v>6</v>
      </c>
      <c r="B136" s="521" t="s">
        <v>7</v>
      </c>
      <c r="C136" s="502" t="s">
        <v>492</v>
      </c>
      <c r="D136" s="504" t="s">
        <v>173</v>
      </c>
      <c r="E136" s="520" t="s">
        <v>94</v>
      </c>
      <c r="F136" s="504" t="s">
        <v>172</v>
      </c>
      <c r="G136" s="694" t="s">
        <v>529</v>
      </c>
      <c r="H136" s="504" t="s">
        <v>561</v>
      </c>
      <c r="I136" s="504" t="s">
        <v>24</v>
      </c>
      <c r="J136" s="505" t="s">
        <v>372</v>
      </c>
      <c r="K136" s="504" t="s">
        <v>177</v>
      </c>
      <c r="L136" s="504" t="s">
        <v>174</v>
      </c>
      <c r="M136" s="520" t="s">
        <v>25</v>
      </c>
      <c r="N136" s="504" t="s">
        <v>43</v>
      </c>
      <c r="O136" s="520" t="s">
        <v>79</v>
      </c>
      <c r="P136" s="522" t="s">
        <v>298</v>
      </c>
      <c r="Q136" s="614" t="s">
        <v>28</v>
      </c>
    </row>
    <row r="137" spans="1:17" s="231" customFormat="1" ht="67.5" customHeight="1" x14ac:dyDescent="0.25">
      <c r="A137" s="948" t="s">
        <v>410</v>
      </c>
      <c r="B137" s="876" t="s">
        <v>131</v>
      </c>
      <c r="C137" s="669" t="s">
        <v>319</v>
      </c>
      <c r="D137" s="356" t="s">
        <v>319</v>
      </c>
      <c r="E137" s="765">
        <v>8920.2682839999998</v>
      </c>
      <c r="F137" s="747">
        <v>8920.2682839999998</v>
      </c>
      <c r="G137" s="747">
        <v>0</v>
      </c>
      <c r="H137" s="747">
        <v>8920.2682839999998</v>
      </c>
      <c r="I137" s="747">
        <v>8840.1402839999992</v>
      </c>
      <c r="J137" s="766">
        <v>0.99101731052823561</v>
      </c>
      <c r="K137" s="747">
        <v>4680.5120629999992</v>
      </c>
      <c r="L137" s="765">
        <v>80.128000000000611</v>
      </c>
      <c r="M137" s="765">
        <v>4159.6282209999999</v>
      </c>
      <c r="N137" s="766">
        <v>0.46631200862657823</v>
      </c>
      <c r="O137" s="765">
        <v>32.99</v>
      </c>
      <c r="P137" s="767">
        <v>3.6983192601026484E-3</v>
      </c>
      <c r="Q137" s="556">
        <v>32.99</v>
      </c>
    </row>
    <row r="138" spans="1:17" ht="26.25" customHeight="1" x14ac:dyDescent="0.25">
      <c r="A138" s="953"/>
      <c r="B138" s="1027" t="s">
        <v>47</v>
      </c>
      <c r="C138" s="1028"/>
      <c r="D138" s="768" t="s">
        <v>47</v>
      </c>
      <c r="E138" s="769">
        <v>8920.2682839999998</v>
      </c>
      <c r="F138" s="770">
        <v>8920.2682839999998</v>
      </c>
      <c r="G138" s="770">
        <v>0</v>
      </c>
      <c r="H138" s="770">
        <v>8920.2682839999998</v>
      </c>
      <c r="I138" s="771">
        <v>8840.1402839999992</v>
      </c>
      <c r="J138" s="772">
        <v>0.99101731052823561</v>
      </c>
      <c r="K138" s="771">
        <v>4680.5120629999992</v>
      </c>
      <c r="L138" s="773">
        <v>80.128000000000611</v>
      </c>
      <c r="M138" s="773">
        <v>4159.6282209999999</v>
      </c>
      <c r="N138" s="774">
        <v>0.46631200862657823</v>
      </c>
      <c r="O138" s="769">
        <v>32.99</v>
      </c>
      <c r="P138" s="775">
        <v>3.6983192601026484E-3</v>
      </c>
      <c r="Q138" s="653">
        <v>32.99</v>
      </c>
    </row>
    <row r="139" spans="1:17" ht="45" customHeight="1" x14ac:dyDescent="0.25">
      <c r="A139" s="953"/>
      <c r="B139" s="838" t="s">
        <v>466</v>
      </c>
      <c r="C139" s="828" t="s">
        <v>467</v>
      </c>
      <c r="D139" s="845" t="s">
        <v>520</v>
      </c>
      <c r="E139" s="697">
        <v>2700</v>
      </c>
      <c r="F139" s="698">
        <v>2700</v>
      </c>
      <c r="G139" s="698">
        <v>0</v>
      </c>
      <c r="H139" s="698">
        <v>2700</v>
      </c>
      <c r="I139" s="699">
        <v>2700</v>
      </c>
      <c r="J139" s="702">
        <v>1</v>
      </c>
      <c r="K139" s="699">
        <v>0</v>
      </c>
      <c r="L139" s="701">
        <v>0</v>
      </c>
      <c r="M139" s="701">
        <v>2700</v>
      </c>
      <c r="N139" s="700">
        <v>1</v>
      </c>
      <c r="O139" s="697">
        <v>0</v>
      </c>
      <c r="P139" s="776">
        <v>0</v>
      </c>
      <c r="Q139" s="546" t="e">
        <v>#REF!</v>
      </c>
    </row>
    <row r="140" spans="1:17" ht="20.25" thickBot="1" x14ac:dyDescent="0.3">
      <c r="A140" s="953"/>
      <c r="B140" s="1029" t="s">
        <v>48</v>
      </c>
      <c r="C140" s="1030"/>
      <c r="D140" s="737" t="s">
        <v>81</v>
      </c>
      <c r="E140" s="716">
        <v>2700</v>
      </c>
      <c r="F140" s="717">
        <v>2700</v>
      </c>
      <c r="G140" s="717">
        <v>0</v>
      </c>
      <c r="H140" s="717">
        <v>2700</v>
      </c>
      <c r="I140" s="717">
        <v>2700</v>
      </c>
      <c r="J140" s="718">
        <v>1</v>
      </c>
      <c r="K140" s="717">
        <v>0</v>
      </c>
      <c r="L140" s="716">
        <v>0</v>
      </c>
      <c r="M140" s="716">
        <v>2700</v>
      </c>
      <c r="N140" s="718">
        <v>1</v>
      </c>
      <c r="O140" s="716">
        <v>0</v>
      </c>
      <c r="P140" s="777">
        <v>0</v>
      </c>
      <c r="Q140" s="552" t="e">
        <v>#REF!</v>
      </c>
    </row>
    <row r="141" spans="1:17" ht="26.25" customHeight="1" thickBot="1" x14ac:dyDescent="0.3">
      <c r="A141" s="949"/>
      <c r="B141" s="958" t="s">
        <v>69</v>
      </c>
      <c r="C141" s="973"/>
      <c r="D141" s="959"/>
      <c r="E141" s="724">
        <v>11620.268284</v>
      </c>
      <c r="F141" s="725">
        <v>11620.268284</v>
      </c>
      <c r="G141" s="725">
        <v>0</v>
      </c>
      <c r="H141" s="725">
        <v>11620.268284</v>
      </c>
      <c r="I141" s="725">
        <v>11540.140283999999</v>
      </c>
      <c r="J141" s="602">
        <v>0.99310446213102244</v>
      </c>
      <c r="K141" s="725">
        <v>4680.5120629999992</v>
      </c>
      <c r="L141" s="724">
        <v>80.128000000000611</v>
      </c>
      <c r="M141" s="724">
        <v>6859.6282209999999</v>
      </c>
      <c r="N141" s="602">
        <v>0.59031582174785524</v>
      </c>
      <c r="O141" s="724">
        <v>32.99</v>
      </c>
      <c r="P141" s="778">
        <v>2.8390050206864915E-3</v>
      </c>
      <c r="Q141" s="555" t="e">
        <v>#REF!</v>
      </c>
    </row>
    <row r="142" spans="1:17" ht="18" customHeight="1" thickBot="1" x14ac:dyDescent="0.3">
      <c r="A142" s="950" t="s">
        <v>563</v>
      </c>
      <c r="B142" s="950"/>
      <c r="C142" s="950"/>
      <c r="D142" s="950"/>
      <c r="E142" s="950"/>
      <c r="F142" s="950"/>
      <c r="G142" s="950"/>
      <c r="H142" s="950"/>
      <c r="I142" s="950"/>
      <c r="J142" s="950"/>
      <c r="K142" s="950"/>
      <c r="L142" s="950"/>
      <c r="M142" s="951"/>
      <c r="N142" s="950"/>
      <c r="O142" s="950"/>
      <c r="P142" s="950"/>
    </row>
    <row r="143" spans="1:17" s="237" customFormat="1" ht="68.25" customHeight="1" x14ac:dyDescent="0.25">
      <c r="A143" s="503" t="s">
        <v>6</v>
      </c>
      <c r="B143" s="521" t="s">
        <v>7</v>
      </c>
      <c r="C143" s="502" t="s">
        <v>492</v>
      </c>
      <c r="D143" s="504" t="s">
        <v>173</v>
      </c>
      <c r="E143" s="520" t="s">
        <v>94</v>
      </c>
      <c r="F143" s="504" t="s">
        <v>172</v>
      </c>
      <c r="G143" s="504" t="s">
        <v>96</v>
      </c>
      <c r="H143" s="504" t="s">
        <v>561</v>
      </c>
      <c r="I143" s="504" t="s">
        <v>24</v>
      </c>
      <c r="J143" s="505" t="s">
        <v>372</v>
      </c>
      <c r="K143" s="504" t="s">
        <v>177</v>
      </c>
      <c r="L143" s="504" t="s">
        <v>174</v>
      </c>
      <c r="M143" s="520" t="s">
        <v>25</v>
      </c>
      <c r="N143" s="504" t="s">
        <v>43</v>
      </c>
      <c r="O143" s="520" t="s">
        <v>79</v>
      </c>
      <c r="P143" s="522" t="s">
        <v>298</v>
      </c>
      <c r="Q143" s="520" t="s">
        <v>28</v>
      </c>
    </row>
    <row r="144" spans="1:17" ht="26.25" customHeight="1" x14ac:dyDescent="0.25">
      <c r="A144" s="953" t="s">
        <v>532</v>
      </c>
      <c r="B144" s="877" t="s">
        <v>382</v>
      </c>
      <c r="C144" s="569" t="s">
        <v>383</v>
      </c>
      <c r="D144" s="50" t="s">
        <v>383</v>
      </c>
      <c r="E144" s="743">
        <v>3542.9</v>
      </c>
      <c r="F144" s="744">
        <v>3542.9</v>
      </c>
      <c r="G144" s="744">
        <v>0</v>
      </c>
      <c r="H144" s="744">
        <v>3542.9</v>
      </c>
      <c r="I144" s="714">
        <v>0</v>
      </c>
      <c r="J144" s="715">
        <v>0</v>
      </c>
      <c r="K144" s="714">
        <v>0</v>
      </c>
      <c r="L144" s="713">
        <v>3542.9</v>
      </c>
      <c r="M144" s="713">
        <v>0</v>
      </c>
      <c r="N144" s="757">
        <v>0</v>
      </c>
      <c r="O144" s="743">
        <v>0</v>
      </c>
      <c r="P144" s="779">
        <v>0</v>
      </c>
      <c r="Q144" s="549" t="e">
        <v>#REF!</v>
      </c>
    </row>
    <row r="145" spans="1:18" ht="32.25" customHeight="1" thickBot="1" x14ac:dyDescent="0.3">
      <c r="A145" s="953"/>
      <c r="B145" s="1029" t="s">
        <v>383</v>
      </c>
      <c r="C145" s="1030"/>
      <c r="D145" s="737" t="s">
        <v>47</v>
      </c>
      <c r="E145" s="716">
        <v>3542.9</v>
      </c>
      <c r="F145" s="717">
        <v>3542.9</v>
      </c>
      <c r="G145" s="717">
        <v>0</v>
      </c>
      <c r="H145" s="717">
        <v>3542.9</v>
      </c>
      <c r="I145" s="717">
        <v>0</v>
      </c>
      <c r="J145" s="718">
        <v>0</v>
      </c>
      <c r="K145" s="717">
        <v>0</v>
      </c>
      <c r="L145" s="716">
        <v>3542.9</v>
      </c>
      <c r="M145" s="716">
        <v>0</v>
      </c>
      <c r="N145" s="718">
        <v>0</v>
      </c>
      <c r="O145" s="716">
        <v>0</v>
      </c>
      <c r="P145" s="777">
        <v>0</v>
      </c>
      <c r="Q145" s="551" t="e">
        <v>#REF!</v>
      </c>
    </row>
    <row r="146" spans="1:18" ht="27.75" customHeight="1" thickBot="1" x14ac:dyDescent="0.3">
      <c r="A146" s="949"/>
      <c r="B146" s="958" t="s">
        <v>69</v>
      </c>
      <c r="C146" s="959"/>
      <c r="D146" s="780" t="s">
        <v>309</v>
      </c>
      <c r="E146" s="724">
        <v>3542.9</v>
      </c>
      <c r="F146" s="725">
        <v>3542.9</v>
      </c>
      <c r="G146" s="725">
        <v>0</v>
      </c>
      <c r="H146" s="725">
        <v>3542.9</v>
      </c>
      <c r="I146" s="725">
        <v>0</v>
      </c>
      <c r="J146" s="602">
        <v>0</v>
      </c>
      <c r="K146" s="725">
        <v>0</v>
      </c>
      <c r="L146" s="724">
        <v>3542.9</v>
      </c>
      <c r="M146" s="724">
        <v>0</v>
      </c>
      <c r="N146" s="602">
        <v>0</v>
      </c>
      <c r="O146" s="724">
        <v>0</v>
      </c>
      <c r="P146" s="778">
        <v>0</v>
      </c>
      <c r="Q146" s="555" t="e">
        <v>#REF!</v>
      </c>
    </row>
    <row r="147" spans="1:18" ht="18" customHeight="1" thickBot="1" x14ac:dyDescent="0.3">
      <c r="A147" s="950" t="s">
        <v>563</v>
      </c>
      <c r="B147" s="950"/>
      <c r="C147" s="950"/>
      <c r="D147" s="950"/>
      <c r="E147" s="950"/>
      <c r="F147" s="950"/>
      <c r="G147" s="950"/>
      <c r="H147" s="950"/>
      <c r="I147" s="950"/>
      <c r="J147" s="950"/>
      <c r="K147" s="950"/>
      <c r="L147" s="950"/>
      <c r="M147" s="951"/>
      <c r="N147" s="950"/>
      <c r="O147" s="950"/>
      <c r="P147" s="950"/>
    </row>
    <row r="148" spans="1:18" s="237" customFormat="1" ht="68.25" customHeight="1" x14ac:dyDescent="0.25">
      <c r="A148" s="503" t="s">
        <v>6</v>
      </c>
      <c r="B148" s="504" t="s">
        <v>7</v>
      </c>
      <c r="C148" s="502" t="s">
        <v>492</v>
      </c>
      <c r="D148" s="504" t="s">
        <v>173</v>
      </c>
      <c r="E148" s="520" t="s">
        <v>94</v>
      </c>
      <c r="F148" s="504" t="s">
        <v>172</v>
      </c>
      <c r="G148" s="504" t="s">
        <v>96</v>
      </c>
      <c r="H148" s="504" t="s">
        <v>561</v>
      </c>
      <c r="I148" s="504" t="s">
        <v>24</v>
      </c>
      <c r="J148" s="505" t="s">
        <v>372</v>
      </c>
      <c r="K148" s="504" t="s">
        <v>177</v>
      </c>
      <c r="L148" s="504" t="s">
        <v>174</v>
      </c>
      <c r="M148" s="520" t="s">
        <v>25</v>
      </c>
      <c r="N148" s="504" t="s">
        <v>43</v>
      </c>
      <c r="O148" s="520" t="s">
        <v>79</v>
      </c>
      <c r="P148" s="522" t="s">
        <v>298</v>
      </c>
      <c r="Q148" s="520" t="s">
        <v>28</v>
      </c>
    </row>
    <row r="149" spans="1:18" s="231" customFormat="1" ht="62.25" customHeight="1" thickBot="1" x14ac:dyDescent="0.3">
      <c r="A149" s="953" t="s">
        <v>401</v>
      </c>
      <c r="B149" s="867" t="s">
        <v>236</v>
      </c>
      <c r="C149" s="567" t="s">
        <v>347</v>
      </c>
      <c r="D149" s="324" t="s">
        <v>175</v>
      </c>
      <c r="E149" s="701">
        <v>451</v>
      </c>
      <c r="F149" s="699">
        <v>351</v>
      </c>
      <c r="G149" s="699">
        <v>0</v>
      </c>
      <c r="H149" s="699">
        <v>351</v>
      </c>
      <c r="I149" s="699">
        <v>115.103167</v>
      </c>
      <c r="J149" s="702">
        <v>0.32792925071225071</v>
      </c>
      <c r="K149" s="1194">
        <v>0</v>
      </c>
      <c r="L149" s="701">
        <v>235.89683300000002</v>
      </c>
      <c r="M149" s="701">
        <v>115.103167</v>
      </c>
      <c r="N149" s="702">
        <v>0.32792925071225071</v>
      </c>
      <c r="O149" s="701">
        <v>25.210599999999999</v>
      </c>
      <c r="P149" s="702">
        <v>7.182507122507123E-2</v>
      </c>
      <c r="Q149" s="1195">
        <v>0</v>
      </c>
      <c r="R149" s="1196"/>
    </row>
    <row r="150" spans="1:18" ht="39" customHeight="1" thickBot="1" x14ac:dyDescent="0.3">
      <c r="A150" s="953"/>
      <c r="B150" s="1033" t="s">
        <v>69</v>
      </c>
      <c r="C150" s="1034"/>
      <c r="D150" s="1035"/>
      <c r="E150" s="740">
        <v>451</v>
      </c>
      <c r="F150" s="741">
        <v>351</v>
      </c>
      <c r="G150" s="741">
        <v>0</v>
      </c>
      <c r="H150" s="741">
        <v>351</v>
      </c>
      <c r="I150" s="741">
        <v>115.103167</v>
      </c>
      <c r="J150" s="742">
        <v>0.32792925071225071</v>
      </c>
      <c r="K150" s="884">
        <v>0</v>
      </c>
      <c r="L150" s="740">
        <v>235.89683300000002</v>
      </c>
      <c r="M150" s="740">
        <v>115.103167</v>
      </c>
      <c r="N150" s="742">
        <v>0.32792925071225071</v>
      </c>
      <c r="O150" s="740">
        <v>25.210599999999999</v>
      </c>
      <c r="P150" s="885">
        <v>7.182507122507123E-2</v>
      </c>
      <c r="Q150" s="554">
        <v>0</v>
      </c>
    </row>
    <row r="151" spans="1:18" ht="18" customHeight="1" thickBot="1" x14ac:dyDescent="0.3">
      <c r="A151" s="950" t="s">
        <v>563</v>
      </c>
      <c r="B151" s="950"/>
      <c r="C151" s="950"/>
      <c r="D151" s="950"/>
      <c r="E151" s="950"/>
      <c r="F151" s="950"/>
      <c r="G151" s="950"/>
      <c r="H151" s="950"/>
      <c r="I151" s="950"/>
      <c r="J151" s="950"/>
      <c r="K151" s="950"/>
      <c r="L151" s="950"/>
      <c r="M151" s="951"/>
      <c r="N151" s="950"/>
      <c r="O151" s="950"/>
      <c r="P151" s="956"/>
    </row>
    <row r="152" spans="1:18" s="237" customFormat="1" ht="56.25" customHeight="1" x14ac:dyDescent="0.25">
      <c r="A152" s="503" t="s">
        <v>6</v>
      </c>
      <c r="B152" s="521" t="s">
        <v>7</v>
      </c>
      <c r="C152" s="502" t="s">
        <v>492</v>
      </c>
      <c r="D152" s="504" t="s">
        <v>173</v>
      </c>
      <c r="E152" s="520" t="s">
        <v>94</v>
      </c>
      <c r="F152" s="504" t="s">
        <v>172</v>
      </c>
      <c r="G152" s="504" t="s">
        <v>96</v>
      </c>
      <c r="H152" s="504" t="s">
        <v>561</v>
      </c>
      <c r="I152" s="504" t="s">
        <v>24</v>
      </c>
      <c r="J152" s="505" t="s">
        <v>372</v>
      </c>
      <c r="K152" s="504" t="s">
        <v>177</v>
      </c>
      <c r="L152" s="504" t="s">
        <v>174</v>
      </c>
      <c r="M152" s="520" t="s">
        <v>25</v>
      </c>
      <c r="N152" s="504" t="s">
        <v>43</v>
      </c>
      <c r="O152" s="520" t="s">
        <v>79</v>
      </c>
      <c r="P152" s="520" t="s">
        <v>298</v>
      </c>
      <c r="Q152" s="614" t="s">
        <v>28</v>
      </c>
    </row>
    <row r="153" spans="1:18" s="231" customFormat="1" ht="40.5" customHeight="1" x14ac:dyDescent="0.25">
      <c r="A153" s="953" t="s">
        <v>496</v>
      </c>
      <c r="B153" s="867" t="s">
        <v>346</v>
      </c>
      <c r="C153" s="567" t="s">
        <v>347</v>
      </c>
      <c r="D153" s="324" t="s">
        <v>347</v>
      </c>
      <c r="E153" s="701">
        <v>5682.3574910000007</v>
      </c>
      <c r="F153" s="699">
        <v>5746.5844540000007</v>
      </c>
      <c r="G153" s="699">
        <v>0</v>
      </c>
      <c r="H153" s="699">
        <v>5746.5844540000007</v>
      </c>
      <c r="I153" s="699">
        <v>5512.7206372099999</v>
      </c>
      <c r="J153" s="702">
        <v>0.95930385802870843</v>
      </c>
      <c r="K153" s="699">
        <v>2558.699392</v>
      </c>
      <c r="L153" s="701">
        <v>233.86381679000078</v>
      </c>
      <c r="M153" s="701">
        <v>2954.02124521</v>
      </c>
      <c r="N153" s="1197">
        <v>0.51404817398164349</v>
      </c>
      <c r="O153" s="701">
        <v>1095.74476233</v>
      </c>
      <c r="P153" s="702">
        <v>0.19067757049446815</v>
      </c>
      <c r="Q153" s="558">
        <v>1000000</v>
      </c>
    </row>
    <row r="154" spans="1:18" ht="27.75" customHeight="1" x14ac:dyDescent="0.25">
      <c r="A154" s="953"/>
      <c r="B154" s="1031" t="s">
        <v>525</v>
      </c>
      <c r="C154" s="1032"/>
      <c r="D154" s="781" t="s">
        <v>169</v>
      </c>
      <c r="E154" s="703">
        <v>5682.3574910000007</v>
      </c>
      <c r="F154" s="704">
        <v>5746.5844540000007</v>
      </c>
      <c r="G154" s="704">
        <v>0</v>
      </c>
      <c r="H154" s="704">
        <v>5746.5844540000007</v>
      </c>
      <c r="I154" s="704">
        <v>5512.7206372099999</v>
      </c>
      <c r="J154" s="705">
        <v>0.95930385802870843</v>
      </c>
      <c r="K154" s="704">
        <v>2558.699392</v>
      </c>
      <c r="L154" s="703">
        <v>233.86381679000078</v>
      </c>
      <c r="M154" s="703">
        <v>2954.02124521</v>
      </c>
      <c r="N154" s="782">
        <v>0.51404817398164349</v>
      </c>
      <c r="O154" s="703">
        <v>1095.74476233</v>
      </c>
      <c r="P154" s="705">
        <v>0.19067757049446815</v>
      </c>
      <c r="Q154" s="547">
        <v>1000000</v>
      </c>
    </row>
    <row r="155" spans="1:18" ht="45" x14ac:dyDescent="0.25">
      <c r="A155" s="953"/>
      <c r="B155" s="867" t="s">
        <v>116</v>
      </c>
      <c r="C155" s="567" t="s">
        <v>317</v>
      </c>
      <c r="D155" s="324" t="s">
        <v>317</v>
      </c>
      <c r="E155" s="697">
        <v>872</v>
      </c>
      <c r="F155" s="698">
        <v>872</v>
      </c>
      <c r="G155" s="698">
        <v>0</v>
      </c>
      <c r="H155" s="698">
        <v>872</v>
      </c>
      <c r="I155" s="699">
        <v>845.65432799999996</v>
      </c>
      <c r="J155" s="702">
        <v>0.96978707339449532</v>
      </c>
      <c r="K155" s="699">
        <v>3.2140660000000025</v>
      </c>
      <c r="L155" s="701">
        <v>26.345672000000036</v>
      </c>
      <c r="M155" s="701">
        <v>842.44026199999996</v>
      </c>
      <c r="N155" s="783">
        <v>0.96610121788990821</v>
      </c>
      <c r="O155" s="697">
        <v>41.183329999999998</v>
      </c>
      <c r="P155" s="706">
        <v>4.7228589449541281E-2</v>
      </c>
      <c r="Q155" s="546" t="e">
        <v>#REF!</v>
      </c>
    </row>
    <row r="156" spans="1:18" ht="30" x14ac:dyDescent="0.25">
      <c r="A156" s="953"/>
      <c r="B156" s="867" t="s">
        <v>120</v>
      </c>
      <c r="C156" s="567" t="s">
        <v>121</v>
      </c>
      <c r="D156" s="324" t="s">
        <v>121</v>
      </c>
      <c r="E156" s="697">
        <v>4946.2</v>
      </c>
      <c r="F156" s="698">
        <v>4946.2</v>
      </c>
      <c r="G156" s="698">
        <v>0</v>
      </c>
      <c r="H156" s="698">
        <v>4946.2</v>
      </c>
      <c r="I156" s="699">
        <v>4946.2</v>
      </c>
      <c r="J156" s="702">
        <v>1</v>
      </c>
      <c r="K156" s="699">
        <v>0</v>
      </c>
      <c r="L156" s="701">
        <v>0</v>
      </c>
      <c r="M156" s="701">
        <v>4946.2</v>
      </c>
      <c r="N156" s="783">
        <v>1</v>
      </c>
      <c r="O156" s="697">
        <v>1648.7333333199999</v>
      </c>
      <c r="P156" s="706">
        <v>0.33333333333063764</v>
      </c>
      <c r="Q156" s="546" t="e">
        <v>#REF!</v>
      </c>
    </row>
    <row r="157" spans="1:18" ht="30" x14ac:dyDescent="0.25">
      <c r="A157" s="953"/>
      <c r="B157" s="867" t="s">
        <v>122</v>
      </c>
      <c r="C157" s="567" t="s">
        <v>123</v>
      </c>
      <c r="D157" s="324" t="s">
        <v>123</v>
      </c>
      <c r="E157" s="697">
        <v>3514.7</v>
      </c>
      <c r="F157" s="698">
        <v>3514.7</v>
      </c>
      <c r="G157" s="698">
        <v>0</v>
      </c>
      <c r="H157" s="698">
        <v>3514.7</v>
      </c>
      <c r="I157" s="699">
        <v>3514.7</v>
      </c>
      <c r="J157" s="702">
        <v>1</v>
      </c>
      <c r="K157" s="699">
        <v>0</v>
      </c>
      <c r="L157" s="701">
        <v>0</v>
      </c>
      <c r="M157" s="701">
        <v>3514.7</v>
      </c>
      <c r="N157" s="783">
        <v>1</v>
      </c>
      <c r="O157" s="697">
        <v>585.78333332</v>
      </c>
      <c r="P157" s="706">
        <v>0.16666666666287308</v>
      </c>
      <c r="Q157" s="546" t="e">
        <v>#REF!</v>
      </c>
    </row>
    <row r="158" spans="1:18" ht="30" x14ac:dyDescent="0.25">
      <c r="A158" s="953"/>
      <c r="B158" s="867" t="s">
        <v>124</v>
      </c>
      <c r="C158" s="567" t="s">
        <v>125</v>
      </c>
      <c r="D158" s="324" t="s">
        <v>125</v>
      </c>
      <c r="E158" s="697">
        <v>2735.9</v>
      </c>
      <c r="F158" s="698">
        <v>2735.9</v>
      </c>
      <c r="G158" s="698">
        <v>0</v>
      </c>
      <c r="H158" s="698">
        <v>2735.9</v>
      </c>
      <c r="I158" s="699">
        <v>2735.9</v>
      </c>
      <c r="J158" s="702">
        <v>1</v>
      </c>
      <c r="K158" s="699">
        <v>0</v>
      </c>
      <c r="L158" s="701">
        <v>0</v>
      </c>
      <c r="M158" s="701">
        <v>2735.9</v>
      </c>
      <c r="N158" s="783">
        <v>1</v>
      </c>
      <c r="O158" s="697">
        <v>911.96666668</v>
      </c>
      <c r="P158" s="706">
        <v>0.33333333333820681</v>
      </c>
      <c r="Q158" s="546" t="e">
        <v>#REF!</v>
      </c>
    </row>
    <row r="159" spans="1:18" ht="30" customHeight="1" x14ac:dyDescent="0.25">
      <c r="A159" s="953"/>
      <c r="B159" s="867" t="s">
        <v>126</v>
      </c>
      <c r="C159" s="567" t="s">
        <v>127</v>
      </c>
      <c r="D159" s="324" t="s">
        <v>127</v>
      </c>
      <c r="E159" s="697">
        <v>3511.2</v>
      </c>
      <c r="F159" s="698">
        <v>3511.2</v>
      </c>
      <c r="G159" s="698">
        <v>0</v>
      </c>
      <c r="H159" s="698">
        <v>3511.2</v>
      </c>
      <c r="I159" s="699">
        <v>3511.2</v>
      </c>
      <c r="J159" s="702">
        <v>1</v>
      </c>
      <c r="K159" s="699">
        <v>0</v>
      </c>
      <c r="L159" s="701">
        <v>0</v>
      </c>
      <c r="M159" s="701">
        <v>3511.2</v>
      </c>
      <c r="N159" s="783">
        <v>1</v>
      </c>
      <c r="O159" s="697">
        <v>1170.4000000000001</v>
      </c>
      <c r="P159" s="706">
        <v>0.33333333333333337</v>
      </c>
      <c r="Q159" s="546" t="e">
        <v>#REF!</v>
      </c>
    </row>
    <row r="160" spans="1:18" ht="30" customHeight="1" x14ac:dyDescent="0.25">
      <c r="A160" s="953"/>
      <c r="B160" s="867" t="s">
        <v>128</v>
      </c>
      <c r="C160" s="567" t="s">
        <v>129</v>
      </c>
      <c r="D160" s="324" t="s">
        <v>129</v>
      </c>
      <c r="E160" s="697">
        <v>5556.1</v>
      </c>
      <c r="F160" s="698">
        <v>5556.1</v>
      </c>
      <c r="G160" s="698">
        <v>0</v>
      </c>
      <c r="H160" s="698">
        <v>5556.1</v>
      </c>
      <c r="I160" s="699">
        <v>5556.1</v>
      </c>
      <c r="J160" s="702">
        <v>1</v>
      </c>
      <c r="K160" s="699">
        <v>0</v>
      </c>
      <c r="L160" s="701">
        <v>0</v>
      </c>
      <c r="M160" s="701">
        <v>5556.1</v>
      </c>
      <c r="N160" s="783">
        <v>1</v>
      </c>
      <c r="O160" s="697">
        <v>1852.0333333599999</v>
      </c>
      <c r="P160" s="706">
        <v>0.33333333333813281</v>
      </c>
      <c r="Q160" s="546" t="e">
        <v>#REF!</v>
      </c>
    </row>
    <row r="161" spans="1:17" ht="24" customHeight="1" x14ac:dyDescent="0.25">
      <c r="A161" s="953"/>
      <c r="B161" s="971" t="s">
        <v>47</v>
      </c>
      <c r="C161" s="972"/>
      <c r="D161" s="737" t="s">
        <v>47</v>
      </c>
      <c r="E161" s="716">
        <v>21136.1</v>
      </c>
      <c r="F161" s="717">
        <v>21136.1</v>
      </c>
      <c r="G161" s="717">
        <v>0</v>
      </c>
      <c r="H161" s="717">
        <v>21136.1</v>
      </c>
      <c r="I161" s="717">
        <v>21109.754327999995</v>
      </c>
      <c r="J161" s="718">
        <v>0.99875352255146399</v>
      </c>
      <c r="K161" s="717">
        <v>3.2140660000000025</v>
      </c>
      <c r="L161" s="716">
        <v>26.345672000003105</v>
      </c>
      <c r="M161" s="716">
        <v>21106.540262000002</v>
      </c>
      <c r="N161" s="784">
        <v>0.99860145731710215</v>
      </c>
      <c r="O161" s="716">
        <v>6210.09999668</v>
      </c>
      <c r="P161" s="718">
        <v>0.29381484742596792</v>
      </c>
      <c r="Q161" s="552" t="e">
        <v>#REF!</v>
      </c>
    </row>
    <row r="162" spans="1:17" s="231" customFormat="1" ht="29.25" customHeight="1" x14ac:dyDescent="0.25">
      <c r="A162" s="953"/>
      <c r="B162" s="867" t="s">
        <v>143</v>
      </c>
      <c r="C162" s="567" t="s">
        <v>144</v>
      </c>
      <c r="D162" s="324" t="s">
        <v>144</v>
      </c>
      <c r="E162" s="701">
        <v>176.2</v>
      </c>
      <c r="F162" s="699">
        <v>212.21</v>
      </c>
      <c r="G162" s="699">
        <v>0</v>
      </c>
      <c r="H162" s="699">
        <v>212.21</v>
      </c>
      <c r="I162" s="699">
        <v>212.21</v>
      </c>
      <c r="J162" s="702">
        <v>1</v>
      </c>
      <c r="K162" s="699">
        <v>1.508499999999998</v>
      </c>
      <c r="L162" s="701">
        <v>0</v>
      </c>
      <c r="M162" s="701">
        <v>210.70150000000001</v>
      </c>
      <c r="N162" s="785">
        <v>0.99289147542528633</v>
      </c>
      <c r="O162" s="701">
        <v>210.70150000000001</v>
      </c>
      <c r="P162" s="702">
        <v>0.99289147542528633</v>
      </c>
      <c r="Q162" s="558" t="e">
        <v>#REF!</v>
      </c>
    </row>
    <row r="163" spans="1:17" ht="30.75" customHeight="1" x14ac:dyDescent="0.25">
      <c r="A163" s="953"/>
      <c r="B163" s="866" t="s">
        <v>145</v>
      </c>
      <c r="C163" s="566" t="s">
        <v>146</v>
      </c>
      <c r="D163" s="49" t="s">
        <v>146</v>
      </c>
      <c r="E163" s="697">
        <v>2869.8</v>
      </c>
      <c r="F163" s="698">
        <v>2869.8</v>
      </c>
      <c r="G163" s="698">
        <v>0</v>
      </c>
      <c r="H163" s="698">
        <v>2869.8</v>
      </c>
      <c r="I163" s="699">
        <v>0</v>
      </c>
      <c r="J163" s="702">
        <v>0</v>
      </c>
      <c r="K163" s="699">
        <v>0</v>
      </c>
      <c r="L163" s="701">
        <v>2869.8</v>
      </c>
      <c r="M163" s="701">
        <v>0</v>
      </c>
      <c r="N163" s="783">
        <v>0</v>
      </c>
      <c r="O163" s="697">
        <v>0</v>
      </c>
      <c r="P163" s="706">
        <v>0</v>
      </c>
      <c r="Q163" s="546" t="e">
        <v>#REF!</v>
      </c>
    </row>
    <row r="164" spans="1:17" ht="24.75" customHeight="1" x14ac:dyDescent="0.25">
      <c r="A164" s="953"/>
      <c r="B164" s="971" t="s">
        <v>524</v>
      </c>
      <c r="C164" s="972"/>
      <c r="D164" s="737" t="s">
        <v>176</v>
      </c>
      <c r="E164" s="716">
        <v>3046</v>
      </c>
      <c r="F164" s="717">
        <v>3082.01</v>
      </c>
      <c r="G164" s="717">
        <v>0</v>
      </c>
      <c r="H164" s="717">
        <v>3082.01</v>
      </c>
      <c r="I164" s="717">
        <v>212.21</v>
      </c>
      <c r="J164" s="718">
        <v>6.8854416436027133E-2</v>
      </c>
      <c r="K164" s="717">
        <v>1.508499999999998</v>
      </c>
      <c r="L164" s="716">
        <v>2869.8</v>
      </c>
      <c r="M164" s="716">
        <v>210.70150000000001</v>
      </c>
      <c r="N164" s="784">
        <v>6.8364963124714059E-2</v>
      </c>
      <c r="O164" s="716">
        <v>210.70150000000001</v>
      </c>
      <c r="P164" s="718">
        <v>6.8364963124714059E-2</v>
      </c>
      <c r="Q164" s="552" t="e">
        <v>#REF!</v>
      </c>
    </row>
    <row r="165" spans="1:17" ht="60" x14ac:dyDescent="0.25">
      <c r="A165" s="953"/>
      <c r="B165" s="838" t="s">
        <v>472</v>
      </c>
      <c r="C165" s="828" t="s">
        <v>465</v>
      </c>
      <c r="D165" s="569" t="s">
        <v>521</v>
      </c>
      <c r="E165" s="701">
        <v>3000</v>
      </c>
      <c r="F165" s="699">
        <v>3000</v>
      </c>
      <c r="G165" s="699">
        <v>0</v>
      </c>
      <c r="H165" s="699">
        <v>3000</v>
      </c>
      <c r="I165" s="902">
        <v>2999.2109999999998</v>
      </c>
      <c r="J165" s="702">
        <v>0.99973699999999988</v>
      </c>
      <c r="K165" s="699">
        <v>2999.2109999999998</v>
      </c>
      <c r="L165" s="701">
        <v>0.78900000000021464</v>
      </c>
      <c r="M165" s="701">
        <v>0</v>
      </c>
      <c r="N165" s="785">
        <v>0</v>
      </c>
      <c r="O165" s="701">
        <v>0</v>
      </c>
      <c r="P165" s="702">
        <v>0</v>
      </c>
      <c r="Q165" s="558" t="e">
        <v>#REF!</v>
      </c>
    </row>
    <row r="166" spans="1:17" ht="24" customHeight="1" thickBot="1" x14ac:dyDescent="0.3">
      <c r="A166" s="953"/>
      <c r="B166" s="969" t="s">
        <v>81</v>
      </c>
      <c r="C166" s="970"/>
      <c r="D166" s="739" t="s">
        <v>81</v>
      </c>
      <c r="E166" s="723">
        <v>3000</v>
      </c>
      <c r="F166" s="726">
        <v>3000</v>
      </c>
      <c r="G166" s="726">
        <v>0</v>
      </c>
      <c r="H166" s="726">
        <v>3000</v>
      </c>
      <c r="I166" s="726">
        <v>2999.2109999999998</v>
      </c>
      <c r="J166" s="722">
        <v>0.99973699999999988</v>
      </c>
      <c r="K166" s="726">
        <v>2999.2109999999998</v>
      </c>
      <c r="L166" s="723">
        <v>0.78900000000021464</v>
      </c>
      <c r="M166" s="723">
        <v>0</v>
      </c>
      <c r="N166" s="786">
        <v>0</v>
      </c>
      <c r="O166" s="723">
        <v>0</v>
      </c>
      <c r="P166" s="722">
        <v>0</v>
      </c>
      <c r="Q166" s="553" t="e">
        <v>#REF!</v>
      </c>
    </row>
    <row r="167" spans="1:17" ht="32.25" customHeight="1" thickBot="1" x14ac:dyDescent="0.3">
      <c r="A167" s="949"/>
      <c r="B167" s="958" t="s">
        <v>69</v>
      </c>
      <c r="C167" s="973"/>
      <c r="D167" s="959"/>
      <c r="E167" s="724">
        <v>32864.457491000001</v>
      </c>
      <c r="F167" s="725">
        <v>32964.694453999997</v>
      </c>
      <c r="G167" s="725">
        <v>0</v>
      </c>
      <c r="H167" s="725">
        <v>32964.694453999997</v>
      </c>
      <c r="I167" s="725">
        <v>29833.895965209995</v>
      </c>
      <c r="J167" s="602">
        <v>0.90502570884863442</v>
      </c>
      <c r="K167" s="725">
        <v>5562.6329580000001</v>
      </c>
      <c r="L167" s="724">
        <v>3130.798488790002</v>
      </c>
      <c r="M167" s="724">
        <v>24271.26300721</v>
      </c>
      <c r="N167" s="787">
        <v>0.73628053920168768</v>
      </c>
      <c r="O167" s="724">
        <v>7516.5462590100005</v>
      </c>
      <c r="P167" s="602">
        <v>0.22801807762844073</v>
      </c>
      <c r="Q167" s="608" t="e">
        <v>#REF!</v>
      </c>
    </row>
    <row r="168" spans="1:17" ht="20.25" customHeight="1" thickBot="1" x14ac:dyDescent="0.3">
      <c r="A168" s="950" t="s">
        <v>563</v>
      </c>
      <c r="B168" s="983"/>
      <c r="C168" s="983"/>
      <c r="D168" s="983"/>
      <c r="E168" s="983"/>
      <c r="F168" s="983"/>
      <c r="G168" s="983"/>
      <c r="H168" s="983"/>
      <c r="I168" s="983"/>
      <c r="J168" s="983"/>
      <c r="K168" s="983"/>
      <c r="L168" s="983"/>
      <c r="M168" s="984"/>
      <c r="N168" s="983"/>
      <c r="O168" s="983"/>
      <c r="P168" s="983"/>
    </row>
    <row r="169" spans="1:17" s="237" customFormat="1" ht="68.25" customHeight="1" x14ac:dyDescent="0.25">
      <c r="A169" s="503" t="s">
        <v>6</v>
      </c>
      <c r="B169" s="521" t="s">
        <v>7</v>
      </c>
      <c r="C169" s="502" t="s">
        <v>492</v>
      </c>
      <c r="D169" s="504" t="s">
        <v>173</v>
      </c>
      <c r="E169" s="520" t="s">
        <v>94</v>
      </c>
      <c r="F169" s="504" t="s">
        <v>172</v>
      </c>
      <c r="G169" s="504" t="s">
        <v>96</v>
      </c>
      <c r="H169" s="504" t="s">
        <v>561</v>
      </c>
      <c r="I169" s="504" t="s">
        <v>24</v>
      </c>
      <c r="J169" s="505" t="s">
        <v>372</v>
      </c>
      <c r="K169" s="504" t="s">
        <v>177</v>
      </c>
      <c r="L169" s="504" t="s">
        <v>174</v>
      </c>
      <c r="M169" s="520" t="s">
        <v>25</v>
      </c>
      <c r="N169" s="504" t="s">
        <v>43</v>
      </c>
      <c r="O169" s="520" t="s">
        <v>79</v>
      </c>
      <c r="P169" s="522" t="s">
        <v>298</v>
      </c>
      <c r="Q169" s="614" t="s">
        <v>28</v>
      </c>
    </row>
    <row r="170" spans="1:17" ht="27" customHeight="1" x14ac:dyDescent="0.25">
      <c r="A170" s="952" t="s">
        <v>348</v>
      </c>
      <c r="B170" s="869" t="s">
        <v>99</v>
      </c>
      <c r="C170" s="570" t="s">
        <v>100</v>
      </c>
      <c r="D170" s="50" t="s">
        <v>100</v>
      </c>
      <c r="E170" s="713">
        <v>33196.5</v>
      </c>
      <c r="F170" s="744">
        <v>33196.5</v>
      </c>
      <c r="G170" s="744">
        <v>0</v>
      </c>
      <c r="H170" s="744">
        <v>33196.5</v>
      </c>
      <c r="I170" s="714">
        <v>32490.891678099997</v>
      </c>
      <c r="J170" s="715">
        <v>0.97874449650113704</v>
      </c>
      <c r="K170" s="714">
        <v>24610.124625099998</v>
      </c>
      <c r="L170" s="713">
        <v>705.60832190000292</v>
      </c>
      <c r="M170" s="713">
        <v>7880.7670529999996</v>
      </c>
      <c r="N170" s="715">
        <v>0.23739752844426368</v>
      </c>
      <c r="O170" s="713">
        <v>7832.2337539999999</v>
      </c>
      <c r="P170" s="788">
        <v>0.23593552796228517</v>
      </c>
      <c r="Q170" s="550" t="e">
        <v>#REF!</v>
      </c>
    </row>
    <row r="171" spans="1:17" ht="27" customHeight="1" x14ac:dyDescent="0.25">
      <c r="A171" s="953"/>
      <c r="B171" s="867" t="s">
        <v>101</v>
      </c>
      <c r="C171" s="570" t="s">
        <v>102</v>
      </c>
      <c r="D171" s="324" t="s">
        <v>102</v>
      </c>
      <c r="E171" s="701">
        <v>11810.4</v>
      </c>
      <c r="F171" s="698">
        <v>11810.4</v>
      </c>
      <c r="G171" s="698">
        <v>0</v>
      </c>
      <c r="H171" s="698">
        <v>11810.4</v>
      </c>
      <c r="I171" s="699">
        <v>11810.399998000001</v>
      </c>
      <c r="J171" s="702">
        <v>0.99999999983065779</v>
      </c>
      <c r="K171" s="699">
        <v>9505.0185720000009</v>
      </c>
      <c r="L171" s="701">
        <v>1.9999988580821082E-6</v>
      </c>
      <c r="M171" s="701">
        <v>2305.3814259999999</v>
      </c>
      <c r="N171" s="702">
        <v>0.19519926725597778</v>
      </c>
      <c r="O171" s="701">
        <v>2305.3814259999999</v>
      </c>
      <c r="P171" s="789">
        <v>0.19519926725597778</v>
      </c>
      <c r="Q171" s="550" t="e">
        <v>#REF!</v>
      </c>
    </row>
    <row r="172" spans="1:17" ht="47.25" customHeight="1" x14ac:dyDescent="0.25">
      <c r="A172" s="953"/>
      <c r="B172" s="867" t="s">
        <v>103</v>
      </c>
      <c r="C172" s="570" t="s">
        <v>104</v>
      </c>
      <c r="D172" s="324" t="s">
        <v>104</v>
      </c>
      <c r="E172" s="701">
        <v>5515.5</v>
      </c>
      <c r="F172" s="698">
        <v>5515.5</v>
      </c>
      <c r="G172" s="698">
        <v>0</v>
      </c>
      <c r="H172" s="698">
        <v>5515.5</v>
      </c>
      <c r="I172" s="699">
        <v>4959.7051039999997</v>
      </c>
      <c r="J172" s="702">
        <v>0.89923036968543191</v>
      </c>
      <c r="K172" s="699">
        <v>3851.6736819999996</v>
      </c>
      <c r="L172" s="701">
        <v>555.79489600000034</v>
      </c>
      <c r="M172" s="701">
        <v>1108.031422</v>
      </c>
      <c r="N172" s="702">
        <v>0.20089410243858219</v>
      </c>
      <c r="O172" s="701">
        <v>1108.031422</v>
      </c>
      <c r="P172" s="789">
        <v>0.20089410243858219</v>
      </c>
      <c r="Q172" s="550" t="e">
        <v>#REF!</v>
      </c>
    </row>
    <row r="173" spans="1:17" ht="39" customHeight="1" x14ac:dyDescent="0.25">
      <c r="A173" s="953"/>
      <c r="B173" s="971" t="s">
        <v>46</v>
      </c>
      <c r="C173" s="972"/>
      <c r="D173" s="790" t="s">
        <v>313</v>
      </c>
      <c r="E173" s="716">
        <v>50522.400000000001</v>
      </c>
      <c r="F173" s="717">
        <v>50522.400000000001</v>
      </c>
      <c r="G173" s="717">
        <v>0</v>
      </c>
      <c r="H173" s="717">
        <v>50522.400000000001</v>
      </c>
      <c r="I173" s="791">
        <v>49260.996780099995</v>
      </c>
      <c r="J173" s="718">
        <v>0.97503279298093504</v>
      </c>
      <c r="K173" s="716">
        <v>37966.816879099999</v>
      </c>
      <c r="L173" s="717">
        <v>1261.4032199000067</v>
      </c>
      <c r="M173" s="716">
        <v>11294.179901</v>
      </c>
      <c r="N173" s="718">
        <v>0.22354796884154354</v>
      </c>
      <c r="O173" s="716">
        <v>11245.646602000001</v>
      </c>
      <c r="P173" s="777">
        <v>0.22258733951672921</v>
      </c>
      <c r="Q173" s="552" t="e">
        <v>#REF!</v>
      </c>
    </row>
    <row r="174" spans="1:17" s="231" customFormat="1" ht="24.75" customHeight="1" x14ac:dyDescent="0.25">
      <c r="A174" s="953"/>
      <c r="B174" s="867" t="s">
        <v>346</v>
      </c>
      <c r="C174" s="567" t="s">
        <v>347</v>
      </c>
      <c r="D174" s="324" t="s">
        <v>377</v>
      </c>
      <c r="E174" s="701">
        <v>1947.1416239999999</v>
      </c>
      <c r="F174" s="699">
        <v>1947.1416239999999</v>
      </c>
      <c r="G174" s="699">
        <v>0</v>
      </c>
      <c r="H174" s="699">
        <v>1947.1416239999999</v>
      </c>
      <c r="I174" s="699">
        <v>1947.031624</v>
      </c>
      <c r="J174" s="702">
        <v>0.9999435069341418</v>
      </c>
      <c r="K174" s="699">
        <v>1261.5355939999999</v>
      </c>
      <c r="L174" s="701">
        <v>0.10999999999989996</v>
      </c>
      <c r="M174" s="701">
        <v>685.49603000000002</v>
      </c>
      <c r="N174" s="702">
        <v>0.35205247607608026</v>
      </c>
      <c r="O174" s="701">
        <v>562.14773200000002</v>
      </c>
      <c r="P174" s="1198">
        <v>0.28870408041772727</v>
      </c>
      <c r="Q174" s="558">
        <v>0</v>
      </c>
    </row>
    <row r="175" spans="1:17" ht="20.25" thickBot="1" x14ac:dyDescent="0.3">
      <c r="A175" s="953"/>
      <c r="B175" s="969" t="s">
        <v>525</v>
      </c>
      <c r="C175" s="970"/>
      <c r="D175" s="792" t="s">
        <v>169</v>
      </c>
      <c r="E175" s="723">
        <v>1947.1416239999999</v>
      </c>
      <c r="F175" s="726">
        <v>1947.1416239999999</v>
      </c>
      <c r="G175" s="726">
        <v>0</v>
      </c>
      <c r="H175" s="726">
        <v>1947.1416239999999</v>
      </c>
      <c r="I175" s="793">
        <v>1947.031624</v>
      </c>
      <c r="J175" s="722">
        <v>0.9999435069341418</v>
      </c>
      <c r="K175" s="723">
        <v>1261.5355939999999</v>
      </c>
      <c r="L175" s="726">
        <v>0.10999999999989996</v>
      </c>
      <c r="M175" s="723">
        <v>685.49603000000002</v>
      </c>
      <c r="N175" s="722">
        <v>0.35205247607608026</v>
      </c>
      <c r="O175" s="723">
        <v>562.14773200000002</v>
      </c>
      <c r="P175" s="794">
        <v>0.28870408041772727</v>
      </c>
      <c r="Q175" s="553">
        <v>0</v>
      </c>
    </row>
    <row r="176" spans="1:17" ht="27.75" customHeight="1" thickBot="1" x14ac:dyDescent="0.3">
      <c r="A176" s="949"/>
      <c r="B176" s="958" t="s">
        <v>69</v>
      </c>
      <c r="C176" s="973"/>
      <c r="D176" s="959"/>
      <c r="E176" s="724">
        <v>52469.541624000005</v>
      </c>
      <c r="F176" s="725">
        <v>52469.541624000005</v>
      </c>
      <c r="G176" s="725">
        <v>0</v>
      </c>
      <c r="H176" s="725">
        <v>52469.541624000005</v>
      </c>
      <c r="I176" s="725">
        <v>51208.028404099998</v>
      </c>
      <c r="J176" s="602">
        <v>0.97595722812026664</v>
      </c>
      <c r="K176" s="725">
        <v>39228.3524731</v>
      </c>
      <c r="L176" s="724">
        <v>1261.5132199000072</v>
      </c>
      <c r="M176" s="724">
        <v>11979.675931</v>
      </c>
      <c r="N176" s="602">
        <v>0.22831676359681397</v>
      </c>
      <c r="O176" s="724">
        <v>11807.794334</v>
      </c>
      <c r="P176" s="778">
        <v>0.2250409279085262</v>
      </c>
      <c r="Q176" s="608" t="e">
        <v>#REF!</v>
      </c>
    </row>
    <row r="177" spans="1:60" ht="23.25" customHeight="1" x14ac:dyDescent="0.25">
      <c r="A177" s="956" t="s">
        <v>563</v>
      </c>
      <c r="B177" s="956"/>
      <c r="C177" s="956"/>
      <c r="D177" s="956"/>
      <c r="E177" s="956"/>
      <c r="F177" s="956"/>
      <c r="G177" s="956"/>
      <c r="H177" s="956"/>
      <c r="I177" s="956"/>
      <c r="J177" s="956"/>
      <c r="K177" s="956"/>
      <c r="L177" s="956"/>
      <c r="M177" s="957"/>
      <c r="N177" s="956"/>
      <c r="O177" s="956"/>
      <c r="P177" s="956"/>
    </row>
    <row r="178" spans="1:60" ht="23.25" customHeight="1" thickBot="1" x14ac:dyDescent="0.3">
      <c r="A178" s="752"/>
      <c r="B178" s="813"/>
      <c r="C178" s="574"/>
      <c r="D178" s="753"/>
      <c r="E178" s="696"/>
      <c r="F178" s="696"/>
      <c r="G178" s="696"/>
      <c r="H178" s="696"/>
      <c r="I178" s="696"/>
      <c r="J178" s="696"/>
      <c r="K178" s="696"/>
      <c r="L178" s="696"/>
      <c r="M178" s="755"/>
      <c r="N178" s="696"/>
      <c r="O178" s="756"/>
      <c r="P178" s="696"/>
    </row>
    <row r="179" spans="1:60" s="237" customFormat="1" ht="68.25" customHeight="1" thickBot="1" x14ac:dyDescent="0.3">
      <c r="A179" s="503" t="s">
        <v>89</v>
      </c>
      <c r="B179" s="521" t="s">
        <v>7</v>
      </c>
      <c r="C179" s="502" t="s">
        <v>492</v>
      </c>
      <c r="D179" s="504" t="s">
        <v>173</v>
      </c>
      <c r="E179" s="520" t="s">
        <v>94</v>
      </c>
      <c r="F179" s="504" t="s">
        <v>172</v>
      </c>
      <c r="G179" s="504" t="s">
        <v>96</v>
      </c>
      <c r="H179" s="504" t="s">
        <v>561</v>
      </c>
      <c r="I179" s="504" t="s">
        <v>24</v>
      </c>
      <c r="J179" s="505" t="s">
        <v>372</v>
      </c>
      <c r="K179" s="504" t="s">
        <v>177</v>
      </c>
      <c r="L179" s="504" t="s">
        <v>174</v>
      </c>
      <c r="M179" s="520" t="s">
        <v>25</v>
      </c>
      <c r="N179" s="504" t="s">
        <v>43</v>
      </c>
      <c r="O179" s="520" t="s">
        <v>79</v>
      </c>
      <c r="P179" s="522" t="s">
        <v>298</v>
      </c>
      <c r="Q179" s="520" t="s">
        <v>28</v>
      </c>
    </row>
    <row r="180" spans="1:60" ht="60" x14ac:dyDescent="0.25">
      <c r="A180" s="997" t="s">
        <v>494</v>
      </c>
      <c r="B180" s="878" t="s">
        <v>446</v>
      </c>
      <c r="C180" s="846" t="s">
        <v>447</v>
      </c>
      <c r="D180" s="839" t="s">
        <v>522</v>
      </c>
      <c r="E180" s="701">
        <v>2000</v>
      </c>
      <c r="F180" s="701">
        <v>2000</v>
      </c>
      <c r="G180" s="701">
        <v>0</v>
      </c>
      <c r="H180" s="699">
        <v>2000</v>
      </c>
      <c r="I180" s="699">
        <v>1927.112048</v>
      </c>
      <c r="J180" s="702">
        <v>0.96355602399999996</v>
      </c>
      <c r="K180" s="699">
        <v>1460.1078239999999</v>
      </c>
      <c r="L180" s="701">
        <v>72.887952000000041</v>
      </c>
      <c r="M180" s="701">
        <v>467.00422400000002</v>
      </c>
      <c r="N180" s="706">
        <v>0.23350211200000001</v>
      </c>
      <c r="O180" s="697">
        <v>157.42354399999999</v>
      </c>
      <c r="P180" s="706">
        <v>7.8711771999999999E-2</v>
      </c>
      <c r="Q180" s="546" t="e">
        <v>#REF!</v>
      </c>
    </row>
    <row r="181" spans="1:60" ht="60" x14ac:dyDescent="0.25">
      <c r="A181" s="989"/>
      <c r="B181" s="878" t="s">
        <v>448</v>
      </c>
      <c r="C181" s="846" t="s">
        <v>449</v>
      </c>
      <c r="D181" s="839" t="s">
        <v>522</v>
      </c>
      <c r="E181" s="701">
        <v>2000</v>
      </c>
      <c r="F181" s="701">
        <v>2000</v>
      </c>
      <c r="G181" s="701">
        <v>0</v>
      </c>
      <c r="H181" s="699">
        <v>2000</v>
      </c>
      <c r="I181" s="699">
        <v>1585.3271629999999</v>
      </c>
      <c r="J181" s="702">
        <v>0.79266358149999994</v>
      </c>
      <c r="K181" s="699">
        <v>1041.253334</v>
      </c>
      <c r="L181" s="701">
        <v>414.67283700000007</v>
      </c>
      <c r="M181" s="701">
        <v>544.07382900000005</v>
      </c>
      <c r="N181" s="706">
        <v>0.2720369145</v>
      </c>
      <c r="O181" s="697">
        <v>62.95</v>
      </c>
      <c r="P181" s="706">
        <v>3.1475000000000003E-2</v>
      </c>
      <c r="Q181" s="546" t="e">
        <v>#REF!</v>
      </c>
    </row>
    <row r="182" spans="1:60" ht="60" x14ac:dyDescent="0.25">
      <c r="A182" s="989"/>
      <c r="B182" s="878" t="s">
        <v>450</v>
      </c>
      <c r="C182" s="846" t="s">
        <v>451</v>
      </c>
      <c r="D182" s="839" t="s">
        <v>522</v>
      </c>
      <c r="E182" s="701">
        <v>2000</v>
      </c>
      <c r="F182" s="701">
        <v>2000</v>
      </c>
      <c r="G182" s="701">
        <v>0</v>
      </c>
      <c r="H182" s="699">
        <v>2000</v>
      </c>
      <c r="I182" s="699">
        <v>1981.0534170000001</v>
      </c>
      <c r="J182" s="702">
        <v>0.99052670850000002</v>
      </c>
      <c r="K182" s="699">
        <v>1750.6666660000001</v>
      </c>
      <c r="L182" s="701">
        <v>18.946582999999919</v>
      </c>
      <c r="M182" s="701">
        <v>230.386751</v>
      </c>
      <c r="N182" s="706">
        <v>0.1151933755</v>
      </c>
      <c r="O182" s="697">
        <v>0</v>
      </c>
      <c r="P182" s="706">
        <v>0</v>
      </c>
      <c r="Q182" s="546" t="e">
        <v>#REF!</v>
      </c>
    </row>
    <row r="183" spans="1:60" ht="60" x14ac:dyDescent="0.25">
      <c r="A183" s="989"/>
      <c r="B183" s="878" t="s">
        <v>452</v>
      </c>
      <c r="C183" s="846" t="s">
        <v>453</v>
      </c>
      <c r="D183" s="839" t="s">
        <v>522</v>
      </c>
      <c r="E183" s="701">
        <v>2000</v>
      </c>
      <c r="F183" s="701">
        <v>2000</v>
      </c>
      <c r="G183" s="701">
        <v>0</v>
      </c>
      <c r="H183" s="699">
        <v>2000</v>
      </c>
      <c r="I183" s="699">
        <v>2000</v>
      </c>
      <c r="J183" s="702">
        <v>1</v>
      </c>
      <c r="K183" s="699">
        <v>2000</v>
      </c>
      <c r="L183" s="701">
        <v>0</v>
      </c>
      <c r="M183" s="701">
        <v>0</v>
      </c>
      <c r="N183" s="706">
        <v>0</v>
      </c>
      <c r="O183" s="697">
        <v>0</v>
      </c>
      <c r="P183" s="706">
        <v>0</v>
      </c>
      <c r="Q183" s="546" t="e">
        <v>#REF!</v>
      </c>
    </row>
    <row r="184" spans="1:60" ht="30" customHeight="1" thickBot="1" x14ac:dyDescent="0.3">
      <c r="A184" s="1024"/>
      <c r="B184" s="1036" t="s">
        <v>69</v>
      </c>
      <c r="C184" s="1037"/>
      <c r="D184" s="1038"/>
      <c r="E184" s="795">
        <v>8000</v>
      </c>
      <c r="F184" s="795">
        <v>8000</v>
      </c>
      <c r="G184" s="795">
        <v>0</v>
      </c>
      <c r="H184" s="795">
        <v>8000</v>
      </c>
      <c r="I184" s="795">
        <v>7493.492628</v>
      </c>
      <c r="J184" s="795">
        <v>3.7467463140000001</v>
      </c>
      <c r="K184" s="795">
        <v>6252.0278239999998</v>
      </c>
      <c r="L184" s="795">
        <v>506.50737200000003</v>
      </c>
      <c r="M184" s="897">
        <v>1241.4648040000002</v>
      </c>
      <c r="N184" s="796">
        <v>0.15518310050000003</v>
      </c>
      <c r="O184" s="797">
        <v>220.37354399999998</v>
      </c>
      <c r="P184" s="796">
        <v>2.7546692999999997E-2</v>
      </c>
      <c r="Q184" s="560" t="e">
        <v>#REF!</v>
      </c>
    </row>
    <row r="185" spans="1:60" ht="23.25" customHeight="1" thickBot="1" x14ac:dyDescent="0.3">
      <c r="A185" s="956" t="s">
        <v>563</v>
      </c>
      <c r="B185" s="954"/>
      <c r="C185" s="574"/>
      <c r="D185" s="753"/>
      <c r="E185" s="696"/>
      <c r="F185" s="696"/>
      <c r="G185" s="696"/>
      <c r="H185" s="696"/>
      <c r="I185" s="696"/>
      <c r="J185" s="696"/>
      <c r="K185" s="696"/>
      <c r="L185" s="696"/>
      <c r="M185" s="755"/>
      <c r="N185" s="696"/>
      <c r="O185" s="756"/>
      <c r="P185" s="696"/>
    </row>
    <row r="186" spans="1:60" s="237" customFormat="1" ht="68.25" customHeight="1" thickBot="1" x14ac:dyDescent="0.3">
      <c r="A186" s="503" t="s">
        <v>89</v>
      </c>
      <c r="B186" s="521" t="s">
        <v>7</v>
      </c>
      <c r="C186" s="502" t="s">
        <v>492</v>
      </c>
      <c r="D186" s="504" t="s">
        <v>173</v>
      </c>
      <c r="E186" s="520" t="s">
        <v>94</v>
      </c>
      <c r="F186" s="504" t="s">
        <v>172</v>
      </c>
      <c r="G186" s="504" t="s">
        <v>96</v>
      </c>
      <c r="H186" s="504" t="s">
        <v>561</v>
      </c>
      <c r="I186" s="504" t="s">
        <v>24</v>
      </c>
      <c r="J186" s="505" t="s">
        <v>372</v>
      </c>
      <c r="K186" s="504" t="s">
        <v>177</v>
      </c>
      <c r="L186" s="504" t="s">
        <v>174</v>
      </c>
      <c r="M186" s="520" t="s">
        <v>25</v>
      </c>
      <c r="N186" s="504" t="s">
        <v>43</v>
      </c>
      <c r="O186" s="520" t="s">
        <v>79</v>
      </c>
      <c r="P186" s="522" t="s">
        <v>298</v>
      </c>
      <c r="Q186" s="614" t="s">
        <v>28</v>
      </c>
    </row>
    <row r="187" spans="1:60" s="231" customFormat="1" ht="101.25" customHeight="1" x14ac:dyDescent="0.25">
      <c r="A187" s="948" t="s">
        <v>495</v>
      </c>
      <c r="B187" s="841" t="s">
        <v>436</v>
      </c>
      <c r="C187" s="831" t="s">
        <v>437</v>
      </c>
      <c r="D187" s="847" t="s">
        <v>523</v>
      </c>
      <c r="E187" s="798">
        <v>34899.554799999998</v>
      </c>
      <c r="F187" s="798">
        <v>34899.554799999998</v>
      </c>
      <c r="G187" s="798">
        <v>0</v>
      </c>
      <c r="H187" s="799">
        <v>34899.554799999998</v>
      </c>
      <c r="I187" s="799">
        <v>16595.045727000001</v>
      </c>
      <c r="J187" s="800">
        <v>0.47550880869689494</v>
      </c>
      <c r="K187" s="799">
        <v>14393.988635000002</v>
      </c>
      <c r="L187" s="798">
        <v>18304.509072999997</v>
      </c>
      <c r="M187" s="798">
        <v>2201.057092</v>
      </c>
      <c r="N187" s="800">
        <v>6.3068342980696135E-2</v>
      </c>
      <c r="O187" s="798">
        <v>398.08733000000001</v>
      </c>
      <c r="P187" s="801">
        <v>1.1406659262025888E-2</v>
      </c>
      <c r="Q187" s="563"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row>
    <row r="188" spans="1:60" ht="37.5" customHeight="1" thickBot="1" x14ac:dyDescent="0.3">
      <c r="A188" s="949"/>
      <c r="B188" s="1033" t="s">
        <v>69</v>
      </c>
      <c r="C188" s="1034"/>
      <c r="D188" s="1035"/>
      <c r="E188" s="740">
        <v>34899.554799999998</v>
      </c>
      <c r="F188" s="741">
        <v>34899.554799999998</v>
      </c>
      <c r="G188" s="741">
        <v>0</v>
      </c>
      <c r="H188" s="741">
        <v>34899.554799999998</v>
      </c>
      <c r="I188" s="741">
        <v>16595.045727000001</v>
      </c>
      <c r="J188" s="742">
        <v>0.47550880869689494</v>
      </c>
      <c r="K188" s="741">
        <v>14393.988635000002</v>
      </c>
      <c r="L188" s="740">
        <v>18304.509072999997</v>
      </c>
      <c r="M188" s="740">
        <v>2201.057092</v>
      </c>
      <c r="N188" s="742">
        <v>6.3068342980696135E-2</v>
      </c>
      <c r="O188" s="740">
        <v>398.08733000000001</v>
      </c>
      <c r="P188" s="802">
        <v>1.1406659262025888E-2</v>
      </c>
      <c r="Q188" s="559" t="e">
        <v>#REF!</v>
      </c>
    </row>
    <row r="189" spans="1:60" ht="23.25" customHeight="1" thickBot="1" x14ac:dyDescent="0.3">
      <c r="A189" s="956" t="s">
        <v>563</v>
      </c>
      <c r="B189" s="956"/>
      <c r="C189" s="574"/>
      <c r="D189" s="753"/>
      <c r="E189" s="696"/>
      <c r="F189" s="696"/>
      <c r="G189" s="696"/>
      <c r="H189" s="696"/>
      <c r="I189" s="696"/>
      <c r="J189" s="696"/>
      <c r="K189" s="696"/>
      <c r="L189" s="696"/>
      <c r="M189" s="755"/>
      <c r="N189" s="696"/>
      <c r="O189" s="756"/>
      <c r="P189" s="696"/>
    </row>
    <row r="190" spans="1:60" s="140" customFormat="1" ht="62.25" customHeight="1" thickBot="1" x14ac:dyDescent="0.25">
      <c r="A190" s="498" t="s">
        <v>89</v>
      </c>
      <c r="B190" s="600" t="s">
        <v>7</v>
      </c>
      <c r="C190" s="616" t="s">
        <v>492</v>
      </c>
      <c r="D190" s="499" t="s">
        <v>173</v>
      </c>
      <c r="E190" s="520" t="s">
        <v>94</v>
      </c>
      <c r="F190" s="504" t="s">
        <v>172</v>
      </c>
      <c r="G190" s="504" t="s">
        <v>96</v>
      </c>
      <c r="H190" s="504" t="s">
        <v>561</v>
      </c>
      <c r="I190" s="601" t="s">
        <v>24</v>
      </c>
      <c r="J190" s="602" t="s">
        <v>372</v>
      </c>
      <c r="K190" s="601" t="s">
        <v>177</v>
      </c>
      <c r="L190" s="601" t="s">
        <v>174</v>
      </c>
      <c r="M190" s="520" t="s">
        <v>25</v>
      </c>
      <c r="N190" s="601" t="s">
        <v>43</v>
      </c>
      <c r="O190" s="520" t="s">
        <v>79</v>
      </c>
      <c r="P190" s="623" t="s">
        <v>298</v>
      </c>
      <c r="Q190" s="601" t="s">
        <v>28</v>
      </c>
    </row>
    <row r="191" spans="1:60" ht="93" customHeight="1" x14ac:dyDescent="0.25">
      <c r="A191" s="948" t="s">
        <v>375</v>
      </c>
      <c r="B191" s="879" t="s">
        <v>369</v>
      </c>
      <c r="C191" s="575" t="s">
        <v>371</v>
      </c>
      <c r="D191" s="509" t="s">
        <v>371</v>
      </c>
      <c r="E191" s="803">
        <v>8905.6</v>
      </c>
      <c r="F191" s="804">
        <v>8905.6</v>
      </c>
      <c r="G191" s="804">
        <v>0</v>
      </c>
      <c r="H191" s="804">
        <v>8905.6</v>
      </c>
      <c r="I191" s="799">
        <v>8905.6</v>
      </c>
      <c r="J191" s="800">
        <v>1</v>
      </c>
      <c r="K191" s="799">
        <v>8905.6</v>
      </c>
      <c r="L191" s="798">
        <v>0</v>
      </c>
      <c r="M191" s="798">
        <v>0</v>
      </c>
      <c r="N191" s="805">
        <v>0</v>
      </c>
      <c r="O191" s="803">
        <v>0</v>
      </c>
      <c r="P191" s="806">
        <v>0</v>
      </c>
      <c r="Q191" s="561" t="e">
        <v>#REF!</v>
      </c>
    </row>
    <row r="192" spans="1:60" ht="40.5" customHeight="1" thickBot="1" x14ac:dyDescent="0.3">
      <c r="A192" s="949"/>
      <c r="B192" s="1033" t="s">
        <v>69</v>
      </c>
      <c r="C192" s="1034"/>
      <c r="D192" s="1035"/>
      <c r="E192" s="740">
        <v>8905.6</v>
      </c>
      <c r="F192" s="741">
        <v>8905.6</v>
      </c>
      <c r="G192" s="741">
        <v>0</v>
      </c>
      <c r="H192" s="741">
        <v>8905.6</v>
      </c>
      <c r="I192" s="741">
        <v>8905.6</v>
      </c>
      <c r="J192" s="742">
        <v>1</v>
      </c>
      <c r="K192" s="741">
        <v>8905.6</v>
      </c>
      <c r="L192" s="740">
        <v>0</v>
      </c>
      <c r="M192" s="740">
        <v>0</v>
      </c>
      <c r="N192" s="742">
        <v>0</v>
      </c>
      <c r="O192" s="740">
        <v>0</v>
      </c>
      <c r="P192" s="802">
        <v>0</v>
      </c>
      <c r="Q192" s="559" t="e">
        <v>#REF!</v>
      </c>
    </row>
    <row r="193" spans="1:18" ht="18" customHeight="1" thickBot="1" x14ac:dyDescent="0.3">
      <c r="A193" s="950" t="s">
        <v>563</v>
      </c>
      <c r="B193" s="950"/>
      <c r="C193" s="950"/>
      <c r="D193" s="950"/>
      <c r="E193" s="950"/>
      <c r="F193" s="950"/>
      <c r="G193" s="950"/>
      <c r="H193" s="950"/>
      <c r="I193" s="950"/>
      <c r="J193" s="950"/>
      <c r="K193" s="950"/>
      <c r="L193" s="950"/>
      <c r="M193" s="951"/>
      <c r="N193" s="950"/>
      <c r="O193" s="950"/>
      <c r="P193" s="950"/>
    </row>
    <row r="194" spans="1:18" s="237" customFormat="1" ht="68.25" customHeight="1" thickBot="1" x14ac:dyDescent="0.3">
      <c r="A194" s="503" t="s">
        <v>89</v>
      </c>
      <c r="B194" s="521" t="s">
        <v>7</v>
      </c>
      <c r="C194" s="502" t="s">
        <v>492</v>
      </c>
      <c r="D194" s="504" t="s">
        <v>173</v>
      </c>
      <c r="E194" s="520" t="s">
        <v>94</v>
      </c>
      <c r="F194" s="504" t="s">
        <v>172</v>
      </c>
      <c r="G194" s="504" t="s">
        <v>96</v>
      </c>
      <c r="H194" s="504" t="s">
        <v>561</v>
      </c>
      <c r="I194" s="504" t="s">
        <v>24</v>
      </c>
      <c r="J194" s="505" t="s">
        <v>372</v>
      </c>
      <c r="K194" s="504" t="s">
        <v>177</v>
      </c>
      <c r="L194" s="504" t="s">
        <v>174</v>
      </c>
      <c r="M194" s="520" t="s">
        <v>25</v>
      </c>
      <c r="N194" s="504" t="s">
        <v>43</v>
      </c>
      <c r="O194" s="520" t="s">
        <v>79</v>
      </c>
      <c r="P194" s="522" t="s">
        <v>298</v>
      </c>
      <c r="Q194" s="614" t="s">
        <v>28</v>
      </c>
    </row>
    <row r="195" spans="1:18" ht="44.25" customHeight="1" thickBot="1" x14ac:dyDescent="0.3">
      <c r="A195" s="944" t="s">
        <v>337</v>
      </c>
      <c r="B195" s="834" t="s">
        <v>117</v>
      </c>
      <c r="C195" s="848" t="s">
        <v>191</v>
      </c>
      <c r="D195" s="848" t="s">
        <v>191</v>
      </c>
      <c r="E195" s="798">
        <v>9067</v>
      </c>
      <c r="F195" s="804">
        <v>9067</v>
      </c>
      <c r="G195" s="804">
        <v>9067</v>
      </c>
      <c r="H195" s="804">
        <v>0</v>
      </c>
      <c r="I195" s="799">
        <v>0</v>
      </c>
      <c r="J195" s="800">
        <v>0</v>
      </c>
      <c r="K195" s="799">
        <v>0</v>
      </c>
      <c r="L195" s="799">
        <v>0</v>
      </c>
      <c r="M195" s="798">
        <v>0</v>
      </c>
      <c r="N195" s="807">
        <v>0</v>
      </c>
      <c r="O195" s="798">
        <v>0</v>
      </c>
      <c r="P195" s="808">
        <v>0</v>
      </c>
      <c r="Q195" s="562" t="e">
        <v>#REF!</v>
      </c>
    </row>
    <row r="196" spans="1:18" ht="44.25" customHeight="1" thickBot="1" x14ac:dyDescent="0.3">
      <c r="A196" s="945"/>
      <c r="B196" s="836" t="s">
        <v>369</v>
      </c>
      <c r="C196" s="849" t="s">
        <v>191</v>
      </c>
      <c r="D196" s="849" t="s">
        <v>191</v>
      </c>
      <c r="E196" s="798"/>
      <c r="F196" s="804"/>
      <c r="G196" s="804"/>
      <c r="H196" s="804"/>
      <c r="I196" s="804"/>
      <c r="J196" s="807"/>
      <c r="K196" s="804"/>
      <c r="L196" s="809"/>
      <c r="M196" s="798"/>
      <c r="N196" s="807"/>
      <c r="O196" s="798"/>
      <c r="P196" s="808"/>
      <c r="Q196" s="562"/>
    </row>
    <row r="197" spans="1:18" ht="30" customHeight="1" thickBot="1" x14ac:dyDescent="0.3">
      <c r="A197" s="947"/>
      <c r="B197" s="958" t="s">
        <v>69</v>
      </c>
      <c r="C197" s="959"/>
      <c r="D197" s="780" t="s">
        <v>337</v>
      </c>
      <c r="E197" s="724">
        <v>9067</v>
      </c>
      <c r="F197" s="725">
        <v>9067</v>
      </c>
      <c r="G197" s="725">
        <v>9067</v>
      </c>
      <c r="H197" s="725">
        <v>0</v>
      </c>
      <c r="I197" s="725">
        <v>0</v>
      </c>
      <c r="J197" s="602">
        <v>0</v>
      </c>
      <c r="K197" s="725">
        <v>0</v>
      </c>
      <c r="L197" s="810">
        <v>0</v>
      </c>
      <c r="M197" s="724">
        <v>0</v>
      </c>
      <c r="N197" s="778">
        <v>0</v>
      </c>
      <c r="O197" s="724">
        <v>0</v>
      </c>
      <c r="P197" s="778">
        <v>0</v>
      </c>
      <c r="Q197" s="554" t="e">
        <v>#REF!</v>
      </c>
    </row>
    <row r="198" spans="1:18" ht="18" customHeight="1" x14ac:dyDescent="0.25">
      <c r="A198" s="956" t="s">
        <v>563</v>
      </c>
      <c r="B198" s="956"/>
      <c r="C198" s="956"/>
      <c r="D198" s="956"/>
      <c r="E198" s="956"/>
      <c r="F198" s="956"/>
      <c r="G198" s="956"/>
      <c r="H198" s="956"/>
      <c r="I198" s="956"/>
      <c r="J198" s="956"/>
      <c r="K198" s="956"/>
      <c r="L198" s="956"/>
      <c r="M198" s="957"/>
      <c r="N198" s="956"/>
      <c r="O198" s="956"/>
      <c r="P198" s="956"/>
    </row>
    <row r="199" spans="1:18" ht="18" customHeight="1" x14ac:dyDescent="0.25">
      <c r="A199" s="752"/>
      <c r="B199" s="813"/>
      <c r="C199" s="574"/>
      <c r="D199" s="753"/>
      <c r="E199" s="754"/>
      <c r="F199" s="696"/>
      <c r="G199" s="696"/>
      <c r="H199" s="811"/>
      <c r="I199" s="696"/>
      <c r="J199" s="812"/>
      <c r="K199" s="696"/>
      <c r="L199" s="696"/>
      <c r="M199" s="755"/>
      <c r="N199" s="813"/>
      <c r="O199" s="756"/>
      <c r="P199" s="813"/>
      <c r="Q199" s="557"/>
    </row>
    <row r="200" spans="1:18" ht="18" customHeight="1" thickBot="1" x14ac:dyDescent="0.3">
      <c r="A200" s="752"/>
      <c r="B200" s="813"/>
      <c r="C200" s="574"/>
      <c r="D200" s="753"/>
      <c r="E200" s="754"/>
      <c r="F200" s="696"/>
      <c r="G200" s="696"/>
      <c r="H200" s="811"/>
      <c r="I200" s="696"/>
      <c r="J200" s="812"/>
      <c r="K200" s="696"/>
      <c r="L200" s="696"/>
      <c r="M200" s="755"/>
      <c r="N200" s="813"/>
      <c r="O200" s="756"/>
      <c r="P200" s="813"/>
      <c r="Q200" s="557"/>
    </row>
    <row r="201" spans="1:18" ht="60.75" customHeight="1" thickBot="1" x14ac:dyDescent="0.3">
      <c r="A201" s="960" t="s">
        <v>90</v>
      </c>
      <c r="B201" s="961"/>
      <c r="C201" s="962"/>
      <c r="D201" s="814" t="s">
        <v>173</v>
      </c>
      <c r="E201" s="520" t="s">
        <v>94</v>
      </c>
      <c r="F201" s="504" t="s">
        <v>172</v>
      </c>
      <c r="G201" s="504" t="s">
        <v>96</v>
      </c>
      <c r="H201" s="504" t="s">
        <v>561</v>
      </c>
      <c r="I201" s="601" t="s">
        <v>24</v>
      </c>
      <c r="J201" s="602" t="s">
        <v>372</v>
      </c>
      <c r="K201" s="504" t="s">
        <v>177</v>
      </c>
      <c r="L201" s="504" t="s">
        <v>174</v>
      </c>
      <c r="M201" s="520" t="s">
        <v>25</v>
      </c>
      <c r="N201" s="504" t="s">
        <v>43</v>
      </c>
      <c r="O201" s="520" t="s">
        <v>79</v>
      </c>
      <c r="P201" s="504" t="s">
        <v>298</v>
      </c>
      <c r="Q201" s="520" t="s">
        <v>28</v>
      </c>
    </row>
    <row r="202" spans="1:18" ht="35.25" customHeight="1" x14ac:dyDescent="0.25">
      <c r="A202" s="963"/>
      <c r="B202" s="964"/>
      <c r="C202" s="965"/>
      <c r="D202" s="815" t="s">
        <v>81</v>
      </c>
      <c r="E202" s="816">
        <v>397622.82632200001</v>
      </c>
      <c r="F202" s="816">
        <v>397622.82632200001</v>
      </c>
      <c r="G202" s="816">
        <v>0</v>
      </c>
      <c r="H202" s="817">
        <v>397622.82632200001</v>
      </c>
      <c r="I202" s="816">
        <v>123570.62075433</v>
      </c>
      <c r="J202" s="818">
        <v>0.31077345809684714</v>
      </c>
      <c r="K202" s="819">
        <v>73350.084475000011</v>
      </c>
      <c r="L202" s="816">
        <v>274052.20556767</v>
      </c>
      <c r="M202" s="1199">
        <v>50220.536279330008</v>
      </c>
      <c r="N202" s="1200">
        <v>0.12630194484524079</v>
      </c>
      <c r="O202" s="1199">
        <v>4836.2027049999997</v>
      </c>
      <c r="P202" s="820">
        <v>1.2162789419648613E-2</v>
      </c>
      <c r="Q202" s="564" t="e">
        <v>#REF!</v>
      </c>
      <c r="R202" s="241"/>
    </row>
    <row r="203" spans="1:18" ht="34.5" customHeight="1" thickBot="1" x14ac:dyDescent="0.3">
      <c r="A203" s="963"/>
      <c r="B203" s="964"/>
      <c r="C203" s="965"/>
      <c r="D203" s="821" t="s">
        <v>49</v>
      </c>
      <c r="E203" s="918">
        <v>1111333.5</v>
      </c>
      <c r="F203" s="918">
        <v>1111333.7369629999</v>
      </c>
      <c r="G203" s="822">
        <v>324067</v>
      </c>
      <c r="H203" s="817">
        <v>787266.73696299992</v>
      </c>
      <c r="I203" s="918">
        <v>639365.30339937005</v>
      </c>
      <c r="J203" s="823">
        <v>0.81213300826835144</v>
      </c>
      <c r="K203" s="817">
        <v>379417.96510621003</v>
      </c>
      <c r="L203" s="822">
        <v>147901.43356362986</v>
      </c>
      <c r="M203" s="822">
        <v>259947.33829315999</v>
      </c>
      <c r="N203" s="823">
        <v>0.33018966264972155</v>
      </c>
      <c r="O203" s="822">
        <v>50799.260112519994</v>
      </c>
      <c r="P203" s="824">
        <v>6.4526110055768138E-2</v>
      </c>
      <c r="Q203" s="565" t="e">
        <v>#REF!</v>
      </c>
      <c r="R203" s="347"/>
    </row>
    <row r="204" spans="1:18" ht="28.5" customHeight="1" thickBot="1" x14ac:dyDescent="0.3">
      <c r="A204" s="966"/>
      <c r="B204" s="967"/>
      <c r="C204" s="968"/>
      <c r="D204" s="814" t="s">
        <v>45</v>
      </c>
      <c r="E204" s="724">
        <v>1508956.326322</v>
      </c>
      <c r="F204" s="724">
        <v>1508956.5632849999</v>
      </c>
      <c r="G204" s="724">
        <v>324067</v>
      </c>
      <c r="H204" s="724">
        <v>1184889.5632849999</v>
      </c>
      <c r="I204" s="724">
        <v>762935.92415370001</v>
      </c>
      <c r="J204" s="602">
        <v>0.64388779156643816</v>
      </c>
      <c r="K204" s="725">
        <v>452768.04958121001</v>
      </c>
      <c r="L204" s="724">
        <v>421953.63913129986</v>
      </c>
      <c r="M204" s="724">
        <v>310167.87457248999</v>
      </c>
      <c r="N204" s="602">
        <v>0.26176943757743754</v>
      </c>
      <c r="O204" s="724">
        <v>55635.46281751999</v>
      </c>
      <c r="P204" s="778">
        <v>4.6954133567752646E-2</v>
      </c>
      <c r="Q204" s="554" t="e">
        <v>#REF!</v>
      </c>
    </row>
    <row r="205" spans="1:18" ht="23.25" customHeight="1" x14ac:dyDescent="0.25">
      <c r="A205" s="942">
        <v>0</v>
      </c>
      <c r="B205" s="943"/>
      <c r="C205" s="943"/>
      <c r="D205" s="943"/>
      <c r="E205" s="943"/>
      <c r="F205" s="943"/>
      <c r="G205" s="943"/>
      <c r="H205" s="943"/>
      <c r="I205" s="943"/>
      <c r="J205" s="943"/>
      <c r="K205" s="943"/>
      <c r="L205" s="943"/>
      <c r="M205" s="943"/>
      <c r="N205" s="943"/>
      <c r="O205" s="943"/>
      <c r="P205" s="943"/>
    </row>
    <row r="206" spans="1:18" ht="17.25" x14ac:dyDescent="0.35">
      <c r="A206" s="854"/>
      <c r="B206" s="859"/>
      <c r="C206" s="577"/>
      <c r="D206" s="851"/>
      <c r="E206" s="852"/>
      <c r="F206" s="860"/>
      <c r="G206" s="852"/>
      <c r="H206" s="853"/>
      <c r="I206" s="858"/>
      <c r="J206" s="856"/>
      <c r="K206" s="853"/>
      <c r="L206" s="853"/>
      <c r="M206" s="861"/>
      <c r="N206" s="859"/>
      <c r="O206" s="862"/>
      <c r="P206" s="859"/>
    </row>
    <row r="207" spans="1:18" ht="17.25" x14ac:dyDescent="0.35">
      <c r="A207" s="854"/>
      <c r="B207" s="859"/>
      <c r="C207" s="850"/>
      <c r="D207" s="851"/>
      <c r="E207" s="852"/>
      <c r="F207" s="863"/>
      <c r="G207" s="853"/>
      <c r="H207" s="864"/>
      <c r="I207" s="858"/>
      <c r="J207" s="865"/>
      <c r="K207" s="853"/>
      <c r="L207" s="853"/>
      <c r="M207" s="857"/>
      <c r="N207" s="859"/>
      <c r="O207" s="862"/>
      <c r="P207" s="859"/>
    </row>
    <row r="208" spans="1:18" ht="17.25" x14ac:dyDescent="0.35">
      <c r="A208" s="854"/>
      <c r="B208" s="859"/>
      <c r="C208" s="850"/>
      <c r="D208" s="851"/>
      <c r="E208" s="852"/>
      <c r="F208" s="855"/>
      <c r="G208" s="855"/>
      <c r="H208" s="852"/>
      <c r="I208" s="852"/>
      <c r="J208" s="865"/>
      <c r="K208" s="853"/>
      <c r="L208" s="853"/>
      <c r="M208" s="861"/>
      <c r="N208" s="859"/>
      <c r="O208" s="862"/>
      <c r="P208" s="859"/>
    </row>
    <row r="209" spans="1:16" ht="17.25" x14ac:dyDescent="0.35">
      <c r="A209" s="854"/>
      <c r="B209" s="859"/>
      <c r="C209" s="850"/>
      <c r="D209" s="851"/>
      <c r="E209" s="852"/>
      <c r="F209" s="852"/>
      <c r="G209" s="855"/>
      <c r="H209" s="864"/>
      <c r="I209" s="853"/>
      <c r="J209" s="865"/>
      <c r="K209" s="853"/>
      <c r="L209" s="853"/>
      <c r="M209" s="861"/>
      <c r="N209" s="859"/>
      <c r="O209" s="862"/>
      <c r="P209" s="859"/>
    </row>
    <row r="210" spans="1:16" ht="17.25" x14ac:dyDescent="0.35">
      <c r="A210" s="854"/>
      <c r="B210" s="859"/>
      <c r="C210" s="850"/>
      <c r="D210" s="851"/>
      <c r="E210" s="852"/>
      <c r="F210" s="853"/>
      <c r="G210" s="853"/>
      <c r="H210" s="853"/>
      <c r="I210" s="852"/>
      <c r="J210" s="865"/>
      <c r="K210" s="853"/>
      <c r="L210" s="853"/>
      <c r="M210" s="861"/>
      <c r="N210" s="859"/>
      <c r="O210" s="862"/>
      <c r="P210" s="859"/>
    </row>
    <row r="211" spans="1:16" ht="17.25" x14ac:dyDescent="0.35">
      <c r="A211" s="854"/>
      <c r="B211" s="859"/>
      <c r="C211" s="850"/>
      <c r="D211" s="851"/>
      <c r="E211" s="852"/>
      <c r="F211" s="853"/>
      <c r="G211" s="853"/>
      <c r="H211" s="853"/>
      <c r="I211" s="853"/>
      <c r="J211" s="865"/>
      <c r="K211" s="853"/>
      <c r="L211" s="853"/>
      <c r="M211" s="861"/>
      <c r="N211" s="859"/>
      <c r="O211" s="862"/>
      <c r="P211" s="859"/>
    </row>
    <row r="212" spans="1:16" ht="17.25" x14ac:dyDescent="0.35">
      <c r="A212" s="854"/>
      <c r="B212" s="859"/>
      <c r="C212" s="850"/>
      <c r="D212" s="851"/>
      <c r="E212" s="852"/>
      <c r="F212" s="853"/>
      <c r="G212" s="853"/>
      <c r="H212" s="853"/>
      <c r="I212" s="853"/>
      <c r="J212" s="865"/>
      <c r="K212" s="853"/>
      <c r="L212" s="853"/>
      <c r="M212" s="861"/>
      <c r="N212" s="859"/>
      <c r="O212" s="862"/>
      <c r="P212" s="859"/>
    </row>
    <row r="213" spans="1:16" ht="17.25" x14ac:dyDescent="0.35">
      <c r="A213" s="854"/>
      <c r="B213" s="859"/>
      <c r="C213" s="850"/>
      <c r="D213" s="851"/>
      <c r="E213" s="852"/>
      <c r="F213" s="853"/>
      <c r="G213" s="853"/>
      <c r="H213" s="853"/>
      <c r="I213" s="853"/>
      <c r="J213" s="865"/>
      <c r="K213" s="853"/>
      <c r="L213" s="853"/>
      <c r="M213" s="861"/>
      <c r="N213" s="859"/>
      <c r="O213" s="862"/>
      <c r="P213" s="859"/>
    </row>
    <row r="214" spans="1:16" ht="17.25" x14ac:dyDescent="0.35">
      <c r="A214" s="854"/>
      <c r="B214" s="859"/>
      <c r="C214" s="850"/>
      <c r="D214" s="851"/>
      <c r="E214" s="852"/>
      <c r="F214" s="853"/>
      <c r="G214" s="853"/>
      <c r="H214" s="853"/>
      <c r="I214" s="853"/>
      <c r="J214" s="865"/>
      <c r="K214" s="853"/>
      <c r="L214" s="853"/>
      <c r="M214" s="861"/>
      <c r="N214" s="859"/>
      <c r="O214" s="862"/>
      <c r="P214" s="859"/>
    </row>
    <row r="215" spans="1:16" ht="17.25" x14ac:dyDescent="0.35">
      <c r="A215" s="854"/>
      <c r="B215" s="859"/>
      <c r="C215" s="850"/>
      <c r="D215" s="851"/>
      <c r="E215" s="852"/>
      <c r="F215" s="853"/>
      <c r="G215" s="853"/>
      <c r="H215" s="853"/>
      <c r="I215" s="853"/>
      <c r="J215" s="865"/>
      <c r="K215" s="853"/>
      <c r="L215" s="853"/>
      <c r="M215" s="861"/>
      <c r="N215" s="859"/>
      <c r="O215" s="862"/>
      <c r="P215" s="859"/>
    </row>
    <row r="216" spans="1:16" ht="17.25" x14ac:dyDescent="0.35">
      <c r="A216" s="854"/>
      <c r="B216" s="859"/>
      <c r="C216" s="850"/>
      <c r="D216" s="851"/>
      <c r="E216" s="852"/>
      <c r="F216" s="853"/>
      <c r="G216" s="853"/>
      <c r="H216" s="853"/>
      <c r="I216" s="853"/>
      <c r="J216" s="865"/>
      <c r="K216" s="853"/>
      <c r="L216" s="853"/>
      <c r="M216" s="861"/>
      <c r="N216" s="859"/>
      <c r="O216" s="862"/>
      <c r="P216" s="859"/>
    </row>
    <row r="217" spans="1:16" ht="17.25" x14ac:dyDescent="0.35">
      <c r="A217" s="854"/>
      <c r="B217" s="859"/>
      <c r="C217" s="850"/>
      <c r="D217" s="851"/>
      <c r="E217" s="852"/>
      <c r="F217" s="853"/>
      <c r="G217" s="853"/>
      <c r="H217" s="853"/>
      <c r="I217" s="853"/>
      <c r="J217" s="865"/>
      <c r="K217" s="853"/>
      <c r="L217" s="853"/>
      <c r="M217" s="861"/>
      <c r="N217" s="859"/>
      <c r="O217" s="862"/>
      <c r="P217" s="859"/>
    </row>
    <row r="218" spans="1:16" ht="17.25" x14ac:dyDescent="0.35">
      <c r="A218" s="854"/>
      <c r="B218" s="859"/>
      <c r="C218" s="850"/>
      <c r="D218" s="851"/>
      <c r="E218" s="852"/>
      <c r="F218" s="853"/>
      <c r="G218" s="853"/>
      <c r="H218" s="853"/>
      <c r="I218" s="853"/>
      <c r="J218" s="865"/>
      <c r="K218" s="853"/>
      <c r="L218" s="853"/>
      <c r="M218" s="861"/>
      <c r="N218" s="859"/>
      <c r="O218" s="862"/>
      <c r="P218" s="859"/>
    </row>
    <row r="219" spans="1:16" ht="17.25" x14ac:dyDescent="0.35">
      <c r="A219" s="854"/>
      <c r="B219" s="859"/>
      <c r="C219" s="850"/>
      <c r="D219" s="851"/>
      <c r="E219" s="852"/>
      <c r="F219" s="853"/>
      <c r="G219" s="853"/>
      <c r="H219" s="853"/>
      <c r="I219" s="853"/>
      <c r="J219" s="865"/>
      <c r="K219" s="853"/>
      <c r="L219" s="853"/>
      <c r="M219" s="861"/>
      <c r="N219" s="859"/>
      <c r="O219" s="862"/>
      <c r="P219" s="859"/>
    </row>
    <row r="220" spans="1:16" ht="17.25" x14ac:dyDescent="0.35">
      <c r="A220" s="854"/>
      <c r="B220" s="859"/>
      <c r="C220" s="850"/>
      <c r="D220" s="851"/>
      <c r="E220" s="852"/>
      <c r="F220" s="853"/>
      <c r="G220" s="853"/>
      <c r="H220" s="853"/>
      <c r="I220" s="853"/>
      <c r="J220" s="865"/>
      <c r="K220" s="853"/>
      <c r="L220" s="853"/>
      <c r="M220" s="861"/>
      <c r="N220" s="859"/>
      <c r="O220" s="862"/>
      <c r="P220" s="859"/>
    </row>
    <row r="221" spans="1:16" ht="17.25" x14ac:dyDescent="0.35">
      <c r="A221" s="854"/>
      <c r="B221" s="859"/>
      <c r="C221" s="850"/>
      <c r="D221" s="851"/>
      <c r="E221" s="852"/>
      <c r="F221" s="853"/>
      <c r="G221" s="853"/>
      <c r="H221" s="853"/>
      <c r="I221" s="853"/>
      <c r="J221" s="865"/>
      <c r="K221" s="853"/>
      <c r="L221" s="853"/>
      <c r="M221" s="861"/>
      <c r="N221" s="859"/>
      <c r="O221" s="862"/>
      <c r="P221" s="859"/>
    </row>
    <row r="222" spans="1:16" ht="17.25" x14ac:dyDescent="0.35">
      <c r="A222" s="854"/>
      <c r="B222" s="859"/>
      <c r="C222" s="850"/>
      <c r="D222" s="851"/>
      <c r="E222" s="852"/>
      <c r="F222" s="853"/>
      <c r="G222" s="853"/>
      <c r="H222" s="853"/>
      <c r="I222" s="853"/>
      <c r="J222" s="865"/>
      <c r="K222" s="853"/>
      <c r="L222" s="853"/>
      <c r="M222" s="861"/>
      <c r="N222" s="859"/>
      <c r="O222" s="862"/>
      <c r="P222" s="859"/>
    </row>
    <row r="223" spans="1:16" ht="17.25" x14ac:dyDescent="0.35">
      <c r="A223" s="854"/>
      <c r="B223" s="859"/>
      <c r="C223" s="850"/>
      <c r="D223" s="851"/>
      <c r="E223" s="852"/>
      <c r="F223" s="853"/>
      <c r="G223" s="853"/>
      <c r="H223" s="853"/>
      <c r="I223" s="853"/>
      <c r="J223" s="865"/>
      <c r="K223" s="853"/>
      <c r="L223" s="853"/>
      <c r="M223" s="861"/>
      <c r="N223" s="859"/>
      <c r="O223" s="862"/>
      <c r="P223" s="859"/>
    </row>
    <row r="224" spans="1:16" ht="17.25" x14ac:dyDescent="0.35">
      <c r="A224" s="854"/>
      <c r="B224" s="859"/>
      <c r="C224" s="850"/>
      <c r="D224" s="851"/>
      <c r="E224" s="852"/>
      <c r="F224" s="853"/>
      <c r="G224" s="853"/>
      <c r="H224" s="853"/>
      <c r="I224" s="853"/>
      <c r="J224" s="865"/>
      <c r="K224" s="853"/>
      <c r="L224" s="853"/>
      <c r="M224" s="861"/>
      <c r="N224" s="859"/>
      <c r="O224" s="862"/>
      <c r="P224" s="859"/>
    </row>
    <row r="225" spans="1:16" ht="17.25" x14ac:dyDescent="0.35">
      <c r="A225" s="854"/>
      <c r="B225" s="859"/>
      <c r="C225" s="850"/>
      <c r="D225" s="851"/>
      <c r="E225" s="852"/>
      <c r="F225" s="853"/>
      <c r="G225" s="853"/>
      <c r="H225" s="853"/>
      <c r="I225" s="853"/>
      <c r="J225" s="865"/>
      <c r="K225" s="853"/>
      <c r="L225" s="853"/>
      <c r="M225" s="861"/>
      <c r="N225" s="859"/>
      <c r="O225" s="862"/>
      <c r="P225" s="859"/>
    </row>
    <row r="226" spans="1:16" ht="17.25" x14ac:dyDescent="0.35">
      <c r="A226" s="854"/>
      <c r="B226" s="859"/>
      <c r="C226" s="850"/>
      <c r="D226" s="851"/>
      <c r="E226" s="852"/>
      <c r="F226" s="853"/>
      <c r="G226" s="853"/>
      <c r="H226" s="853"/>
      <c r="I226" s="853"/>
      <c r="J226" s="865"/>
      <c r="K226" s="853"/>
      <c r="L226" s="853"/>
      <c r="M226" s="861"/>
      <c r="N226" s="859"/>
      <c r="O226" s="862"/>
      <c r="P226" s="859"/>
    </row>
    <row r="227" spans="1:16" ht="17.25" x14ac:dyDescent="0.35">
      <c r="A227" s="854"/>
      <c r="B227" s="859"/>
      <c r="C227" s="850"/>
      <c r="D227" s="851"/>
      <c r="E227" s="852"/>
      <c r="F227" s="853"/>
      <c r="G227" s="853"/>
      <c r="H227" s="853"/>
      <c r="I227" s="853"/>
      <c r="J227" s="865"/>
      <c r="K227" s="853"/>
      <c r="L227" s="853"/>
      <c r="M227" s="861"/>
      <c r="N227" s="859"/>
      <c r="O227" s="862"/>
      <c r="P227" s="859"/>
    </row>
    <row r="228" spans="1:16" ht="17.25" x14ac:dyDescent="0.35">
      <c r="A228" s="854"/>
      <c r="B228" s="859"/>
      <c r="C228" s="850"/>
      <c r="D228" s="851"/>
      <c r="E228" s="852"/>
      <c r="F228" s="853"/>
      <c r="G228" s="853"/>
      <c r="H228" s="853"/>
      <c r="I228" s="853"/>
      <c r="J228" s="865"/>
      <c r="K228" s="853"/>
      <c r="L228" s="853"/>
      <c r="M228" s="861"/>
      <c r="N228" s="859"/>
      <c r="O228" s="862"/>
      <c r="P228" s="859"/>
    </row>
    <row r="229" spans="1:16" ht="17.25" x14ac:dyDescent="0.35">
      <c r="A229" s="854"/>
      <c r="B229" s="859"/>
      <c r="C229" s="850"/>
      <c r="D229" s="851"/>
      <c r="E229" s="852"/>
      <c r="F229" s="853"/>
      <c r="G229" s="853"/>
      <c r="H229" s="853"/>
      <c r="I229" s="853"/>
      <c r="J229" s="865"/>
      <c r="K229" s="853"/>
      <c r="L229" s="853"/>
      <c r="M229" s="861"/>
      <c r="N229" s="859"/>
      <c r="O229" s="862"/>
      <c r="P229" s="859"/>
    </row>
    <row r="230" spans="1:16" ht="17.25" x14ac:dyDescent="0.35">
      <c r="A230" s="854"/>
      <c r="B230" s="859"/>
      <c r="C230" s="850"/>
      <c r="D230" s="851"/>
      <c r="E230" s="852"/>
      <c r="F230" s="853"/>
      <c r="G230" s="853"/>
      <c r="H230" s="853"/>
      <c r="I230" s="853"/>
      <c r="J230" s="865"/>
      <c r="K230" s="853"/>
      <c r="L230" s="853"/>
      <c r="M230" s="861"/>
      <c r="N230" s="859"/>
      <c r="O230" s="862"/>
      <c r="P230" s="859"/>
    </row>
    <row r="231" spans="1:16" ht="17.25" x14ac:dyDescent="0.35">
      <c r="A231" s="854"/>
      <c r="B231" s="859"/>
      <c r="C231" s="850"/>
      <c r="D231" s="851"/>
      <c r="E231" s="852"/>
      <c r="F231" s="853"/>
      <c r="G231" s="853"/>
      <c r="H231" s="853"/>
      <c r="I231" s="853"/>
      <c r="J231" s="865"/>
      <c r="K231" s="853"/>
      <c r="L231" s="853"/>
      <c r="M231" s="861"/>
      <c r="N231" s="859"/>
      <c r="O231" s="862"/>
      <c r="P231" s="859"/>
    </row>
    <row r="232" spans="1:16" ht="17.25" x14ac:dyDescent="0.35">
      <c r="A232" s="854"/>
      <c r="B232" s="859"/>
      <c r="C232" s="850"/>
      <c r="D232" s="851"/>
      <c r="E232" s="852"/>
      <c r="F232" s="853"/>
      <c r="G232" s="853"/>
      <c r="H232" s="853"/>
      <c r="I232" s="853"/>
      <c r="J232" s="865"/>
      <c r="K232" s="853"/>
      <c r="L232" s="853"/>
      <c r="M232" s="861"/>
      <c r="N232" s="859"/>
      <c r="O232" s="862"/>
      <c r="P232" s="859"/>
    </row>
    <row r="233" spans="1:16" ht="17.25" x14ac:dyDescent="0.35">
      <c r="A233" s="854"/>
      <c r="B233" s="859"/>
      <c r="C233" s="850"/>
      <c r="D233" s="851"/>
      <c r="E233" s="852"/>
      <c r="F233" s="853"/>
      <c r="G233" s="853"/>
      <c r="H233" s="853"/>
      <c r="I233" s="853"/>
      <c r="J233" s="865"/>
      <c r="K233" s="853"/>
      <c r="L233" s="853"/>
      <c r="M233" s="861"/>
      <c r="N233" s="859"/>
      <c r="O233" s="862"/>
      <c r="P233" s="859"/>
    </row>
    <row r="234" spans="1:16" ht="17.25" x14ac:dyDescent="0.35">
      <c r="A234" s="854"/>
      <c r="B234" s="859"/>
      <c r="C234" s="850"/>
      <c r="D234" s="851"/>
      <c r="E234" s="852"/>
      <c r="F234" s="853"/>
      <c r="G234" s="853"/>
      <c r="H234" s="853"/>
      <c r="I234" s="853"/>
      <c r="J234" s="865"/>
      <c r="K234" s="853"/>
      <c r="L234" s="853"/>
      <c r="M234" s="861"/>
      <c r="N234" s="859"/>
      <c r="O234" s="862"/>
      <c r="P234" s="859"/>
    </row>
    <row r="235" spans="1:16" ht="17.25" x14ac:dyDescent="0.35">
      <c r="A235" s="854"/>
      <c r="B235" s="859"/>
      <c r="C235" s="850"/>
      <c r="D235" s="851"/>
      <c r="E235" s="852"/>
      <c r="F235" s="853"/>
      <c r="G235" s="853"/>
      <c r="H235" s="853"/>
      <c r="I235" s="853"/>
      <c r="J235" s="865"/>
      <c r="K235" s="853"/>
      <c r="L235" s="853"/>
      <c r="M235" s="861"/>
      <c r="N235" s="859"/>
      <c r="O235" s="862"/>
      <c r="P235" s="859"/>
    </row>
    <row r="236" spans="1:16" ht="17.25" x14ac:dyDescent="0.35">
      <c r="A236" s="854"/>
      <c r="B236" s="859"/>
      <c r="C236" s="850"/>
      <c r="D236" s="851"/>
      <c r="E236" s="852"/>
      <c r="F236" s="853"/>
      <c r="G236" s="853"/>
      <c r="H236" s="853"/>
      <c r="I236" s="853"/>
      <c r="J236" s="865"/>
      <c r="K236" s="853"/>
      <c r="L236" s="853"/>
      <c r="M236" s="861"/>
      <c r="N236" s="859"/>
      <c r="O236" s="862"/>
      <c r="P236" s="859"/>
    </row>
    <row r="237" spans="1:16" ht="17.25" x14ac:dyDescent="0.35">
      <c r="A237" s="854"/>
      <c r="B237" s="859"/>
      <c r="C237" s="850"/>
      <c r="D237" s="851"/>
      <c r="E237" s="852"/>
      <c r="F237" s="853"/>
      <c r="G237" s="853"/>
      <c r="H237" s="853"/>
      <c r="I237" s="853"/>
      <c r="J237" s="865"/>
      <c r="K237" s="853"/>
      <c r="L237" s="853"/>
      <c r="M237" s="861"/>
      <c r="N237" s="859"/>
      <c r="O237" s="862"/>
      <c r="P237" s="859"/>
    </row>
    <row r="238" spans="1:16" ht="17.25" x14ac:dyDescent="0.35">
      <c r="A238" s="854"/>
      <c r="B238" s="859"/>
      <c r="C238" s="850"/>
      <c r="D238" s="851"/>
      <c r="E238" s="852"/>
      <c r="F238" s="853"/>
      <c r="G238" s="853"/>
      <c r="H238" s="853"/>
      <c r="I238" s="853"/>
      <c r="J238" s="865"/>
      <c r="K238" s="853"/>
      <c r="L238" s="853"/>
      <c r="M238" s="861"/>
      <c r="N238" s="859"/>
      <c r="O238" s="862"/>
      <c r="P238" s="859"/>
    </row>
    <row r="239" spans="1:16" ht="17.25" x14ac:dyDescent="0.35">
      <c r="A239" s="854"/>
      <c r="B239" s="859"/>
      <c r="C239" s="850"/>
      <c r="D239" s="851"/>
      <c r="E239" s="852"/>
      <c r="F239" s="853"/>
      <c r="G239" s="853"/>
      <c r="H239" s="853"/>
      <c r="I239" s="853"/>
      <c r="J239" s="865"/>
      <c r="K239" s="853"/>
      <c r="L239" s="853"/>
      <c r="M239" s="861"/>
      <c r="N239" s="859"/>
      <c r="O239" s="862"/>
      <c r="P239" s="859"/>
    </row>
    <row r="240" spans="1:16" ht="17.25" x14ac:dyDescent="0.35">
      <c r="A240" s="854"/>
      <c r="B240" s="859"/>
      <c r="C240" s="850"/>
      <c r="D240" s="851"/>
      <c r="E240" s="852"/>
      <c r="F240" s="853"/>
      <c r="G240" s="853"/>
      <c r="H240" s="853"/>
      <c r="I240" s="853"/>
      <c r="J240" s="865"/>
      <c r="K240" s="853"/>
      <c r="L240" s="853"/>
      <c r="M240" s="861"/>
      <c r="N240" s="859"/>
      <c r="O240" s="862"/>
      <c r="P240" s="859"/>
    </row>
    <row r="241" spans="1:16" ht="17.25" x14ac:dyDescent="0.35">
      <c r="A241" s="854"/>
      <c r="B241" s="859"/>
      <c r="C241" s="850"/>
      <c r="D241" s="851"/>
      <c r="E241" s="852"/>
      <c r="F241" s="853"/>
      <c r="G241" s="853"/>
      <c r="H241" s="853"/>
      <c r="I241" s="853"/>
      <c r="J241" s="865"/>
      <c r="K241" s="853"/>
      <c r="L241" s="853"/>
      <c r="M241" s="861"/>
      <c r="N241" s="859"/>
      <c r="O241" s="862"/>
      <c r="P241" s="859"/>
    </row>
    <row r="242" spans="1:16" ht="17.25" x14ac:dyDescent="0.35">
      <c r="A242" s="854"/>
      <c r="B242" s="859"/>
      <c r="C242" s="850"/>
      <c r="D242" s="851"/>
      <c r="E242" s="852"/>
      <c r="F242" s="853"/>
      <c r="G242" s="853"/>
      <c r="H242" s="853"/>
      <c r="I242" s="853"/>
      <c r="J242" s="865"/>
      <c r="K242" s="853"/>
      <c r="L242" s="853"/>
      <c r="M242" s="861"/>
      <c r="N242" s="859"/>
      <c r="O242" s="862"/>
      <c r="P242" s="859"/>
    </row>
    <row r="243" spans="1:16" ht="17.25" x14ac:dyDescent="0.35">
      <c r="A243" s="854"/>
      <c r="B243" s="859"/>
      <c r="C243" s="850"/>
      <c r="D243" s="851"/>
      <c r="E243" s="852"/>
      <c r="F243" s="853"/>
      <c r="G243" s="853"/>
      <c r="H243" s="853"/>
      <c r="I243" s="853"/>
      <c r="J243" s="865"/>
      <c r="K243" s="853"/>
      <c r="L243" s="853"/>
      <c r="M243" s="861"/>
      <c r="N243" s="859"/>
      <c r="O243" s="862"/>
      <c r="P243" s="859"/>
    </row>
    <row r="244" spans="1:16" ht="17.25" x14ac:dyDescent="0.35">
      <c r="A244" s="854"/>
      <c r="B244" s="859"/>
      <c r="C244" s="850"/>
      <c r="D244" s="851"/>
      <c r="E244" s="852"/>
      <c r="F244" s="853"/>
      <c r="G244" s="853"/>
      <c r="H244" s="853"/>
      <c r="I244" s="853"/>
      <c r="J244" s="865"/>
      <c r="K244" s="853"/>
      <c r="L244" s="853"/>
      <c r="M244" s="861"/>
      <c r="N244" s="859"/>
      <c r="O244" s="862"/>
      <c r="P244" s="859"/>
    </row>
    <row r="245" spans="1:16" ht="17.25" x14ac:dyDescent="0.35">
      <c r="A245" s="854"/>
      <c r="B245" s="859"/>
      <c r="C245" s="850"/>
      <c r="D245" s="851"/>
      <c r="E245" s="852"/>
      <c r="F245" s="853"/>
      <c r="G245" s="853"/>
      <c r="H245" s="853"/>
      <c r="I245" s="853"/>
      <c r="J245" s="865"/>
      <c r="K245" s="853"/>
      <c r="L245" s="853"/>
      <c r="M245" s="861"/>
      <c r="N245" s="859"/>
      <c r="O245" s="862"/>
      <c r="P245" s="859"/>
    </row>
    <row r="246" spans="1:16" ht="17.25" x14ac:dyDescent="0.35">
      <c r="A246" s="854"/>
      <c r="B246" s="859"/>
      <c r="C246" s="850"/>
      <c r="D246" s="851"/>
      <c r="E246" s="852"/>
      <c r="F246" s="853"/>
      <c r="G246" s="853"/>
      <c r="H246" s="853"/>
      <c r="I246" s="853"/>
      <c r="J246" s="865"/>
      <c r="K246" s="853"/>
      <c r="L246" s="853"/>
      <c r="M246" s="861"/>
      <c r="N246" s="859"/>
      <c r="O246" s="862"/>
      <c r="P246" s="859"/>
    </row>
    <row r="247" spans="1:16" ht="17.25" x14ac:dyDescent="0.35">
      <c r="A247" s="854"/>
      <c r="B247" s="859"/>
      <c r="C247" s="850"/>
      <c r="D247" s="851"/>
      <c r="E247" s="852"/>
      <c r="F247" s="853"/>
      <c r="G247" s="853"/>
      <c r="H247" s="853"/>
      <c r="I247" s="853"/>
      <c r="J247" s="865"/>
      <c r="K247" s="853"/>
      <c r="L247" s="853"/>
      <c r="M247" s="861"/>
      <c r="N247" s="859"/>
      <c r="O247" s="862"/>
      <c r="P247" s="859"/>
    </row>
    <row r="248" spans="1:16" ht="17.25" x14ac:dyDescent="0.35">
      <c r="A248" s="854"/>
      <c r="B248" s="859"/>
      <c r="C248" s="850"/>
      <c r="D248" s="851"/>
      <c r="E248" s="852"/>
      <c r="F248" s="853"/>
      <c r="G248" s="853"/>
      <c r="H248" s="853"/>
      <c r="I248" s="853"/>
      <c r="J248" s="865"/>
      <c r="K248" s="853"/>
      <c r="L248" s="853"/>
      <c r="M248" s="861"/>
      <c r="N248" s="859"/>
      <c r="O248" s="862"/>
      <c r="P248" s="859"/>
    </row>
    <row r="249" spans="1:16" ht="17.25" x14ac:dyDescent="0.35">
      <c r="A249" s="854"/>
      <c r="B249" s="859"/>
      <c r="C249" s="850"/>
      <c r="D249" s="851"/>
      <c r="E249" s="852"/>
      <c r="F249" s="853"/>
      <c r="G249" s="853"/>
      <c r="H249" s="853"/>
      <c r="I249" s="853"/>
      <c r="J249" s="865"/>
      <c r="K249" s="853"/>
      <c r="L249" s="853"/>
      <c r="M249" s="861"/>
      <c r="N249" s="859"/>
      <c r="O249" s="862"/>
      <c r="P249" s="859"/>
    </row>
    <row r="250" spans="1:16" ht="17.25" x14ac:dyDescent="0.35">
      <c r="A250" s="854"/>
      <c r="B250" s="859"/>
      <c r="C250" s="850"/>
      <c r="D250" s="851"/>
      <c r="E250" s="852"/>
      <c r="F250" s="853"/>
      <c r="G250" s="853"/>
      <c r="H250" s="853"/>
      <c r="I250" s="853"/>
      <c r="J250" s="865"/>
      <c r="K250" s="853"/>
      <c r="L250" s="853"/>
      <c r="M250" s="861"/>
      <c r="N250" s="859"/>
      <c r="O250" s="862"/>
      <c r="P250" s="859"/>
    </row>
    <row r="251" spans="1:16" ht="17.25" x14ac:dyDescent="0.35">
      <c r="A251" s="854"/>
      <c r="B251" s="859"/>
      <c r="C251" s="850"/>
      <c r="D251" s="851"/>
      <c r="E251" s="852"/>
      <c r="F251" s="853"/>
      <c r="G251" s="853"/>
      <c r="H251" s="853"/>
      <c r="I251" s="853"/>
      <c r="J251" s="865"/>
      <c r="K251" s="853"/>
      <c r="L251" s="853"/>
      <c r="M251" s="861"/>
      <c r="N251" s="859"/>
      <c r="O251" s="862"/>
      <c r="P251" s="859"/>
    </row>
    <row r="252" spans="1:16" ht="17.25" x14ac:dyDescent="0.35">
      <c r="A252" s="854"/>
      <c r="B252" s="859"/>
      <c r="C252" s="850"/>
      <c r="D252" s="851"/>
      <c r="E252" s="852"/>
      <c r="F252" s="853"/>
      <c r="G252" s="853"/>
      <c r="H252" s="853"/>
      <c r="I252" s="853"/>
      <c r="J252" s="865"/>
      <c r="K252" s="853"/>
      <c r="L252" s="853"/>
      <c r="M252" s="861"/>
      <c r="N252" s="859"/>
      <c r="O252" s="862"/>
      <c r="P252" s="859"/>
    </row>
    <row r="253" spans="1:16" ht="17.25" x14ac:dyDescent="0.35">
      <c r="A253" s="854"/>
      <c r="B253" s="859"/>
      <c r="C253" s="850"/>
      <c r="D253" s="851"/>
      <c r="E253" s="852"/>
      <c r="F253" s="853"/>
      <c r="G253" s="853"/>
      <c r="H253" s="853"/>
      <c r="I253" s="853"/>
      <c r="J253" s="865"/>
      <c r="K253" s="853"/>
      <c r="L253" s="853"/>
      <c r="M253" s="861"/>
      <c r="N253" s="859"/>
      <c r="O253" s="862"/>
      <c r="P253" s="859"/>
    </row>
    <row r="254" spans="1:16" ht="17.25" x14ac:dyDescent="0.35">
      <c r="A254" s="854"/>
      <c r="B254" s="859"/>
      <c r="C254" s="850"/>
      <c r="D254" s="851"/>
      <c r="E254" s="852"/>
      <c r="F254" s="853"/>
      <c r="G254" s="853"/>
      <c r="H254" s="853"/>
      <c r="I254" s="853"/>
      <c r="J254" s="865"/>
      <c r="K254" s="853"/>
      <c r="L254" s="853"/>
      <c r="M254" s="861"/>
      <c r="N254" s="859"/>
      <c r="O254" s="862"/>
      <c r="P254" s="859"/>
    </row>
    <row r="255" spans="1:16" ht="17.25" x14ac:dyDescent="0.35">
      <c r="A255" s="854"/>
      <c r="B255" s="859"/>
      <c r="C255" s="850"/>
      <c r="D255" s="851"/>
      <c r="E255" s="852"/>
      <c r="F255" s="853"/>
      <c r="G255" s="853"/>
      <c r="H255" s="853"/>
      <c r="I255" s="853"/>
      <c r="J255" s="865"/>
      <c r="K255" s="853"/>
      <c r="L255" s="853"/>
      <c r="M255" s="861"/>
      <c r="N255" s="859"/>
      <c r="O255" s="862"/>
      <c r="P255" s="859"/>
    </row>
    <row r="256" spans="1:16" x14ac:dyDescent="0.25">
      <c r="J256" s="270"/>
    </row>
    <row r="257" spans="10:10" x14ac:dyDescent="0.25">
      <c r="J257" s="270"/>
    </row>
    <row r="258" spans="10:10" x14ac:dyDescent="0.25">
      <c r="J258" s="270"/>
    </row>
    <row r="259" spans="10:10" x14ac:dyDescent="0.25">
      <c r="J259" s="270"/>
    </row>
    <row r="260" spans="10:10" x14ac:dyDescent="0.25">
      <c r="J260" s="270"/>
    </row>
    <row r="261" spans="10:10" x14ac:dyDescent="0.25">
      <c r="J261" s="270"/>
    </row>
    <row r="262" spans="10:10" x14ac:dyDescent="0.25">
      <c r="J262" s="270"/>
    </row>
    <row r="263" spans="10:10" x14ac:dyDescent="0.25">
      <c r="J263" s="270"/>
    </row>
    <row r="264" spans="10:10" x14ac:dyDescent="0.25">
      <c r="J264" s="270"/>
    </row>
    <row r="265" spans="10:10" x14ac:dyDescent="0.25">
      <c r="J265" s="270"/>
    </row>
    <row r="266" spans="10:10" x14ac:dyDescent="0.25">
      <c r="J266" s="270"/>
    </row>
    <row r="267" spans="10:10" x14ac:dyDescent="0.25">
      <c r="J267" s="270"/>
    </row>
    <row r="268" spans="10:10" x14ac:dyDescent="0.25">
      <c r="J268" s="270"/>
    </row>
    <row r="269" spans="10:10" x14ac:dyDescent="0.25">
      <c r="J269" s="270"/>
    </row>
    <row r="270" spans="10:10" x14ac:dyDescent="0.25">
      <c r="J270" s="270"/>
    </row>
    <row r="271" spans="10:10" x14ac:dyDescent="0.25">
      <c r="J271" s="270"/>
    </row>
    <row r="272" spans="10:10" x14ac:dyDescent="0.25">
      <c r="J272" s="270"/>
    </row>
    <row r="273" spans="10:10" x14ac:dyDescent="0.25">
      <c r="J273" s="270"/>
    </row>
    <row r="274" spans="10:10" x14ac:dyDescent="0.25">
      <c r="J274" s="270"/>
    </row>
    <row r="275" spans="10:10" x14ac:dyDescent="0.25">
      <c r="J275" s="270"/>
    </row>
    <row r="276" spans="10:10" x14ac:dyDescent="0.25">
      <c r="J276" s="270"/>
    </row>
    <row r="277" spans="10:10" x14ac:dyDescent="0.25">
      <c r="J277" s="270"/>
    </row>
    <row r="278" spans="10:10" x14ac:dyDescent="0.25">
      <c r="J278" s="270"/>
    </row>
    <row r="279" spans="10:10" x14ac:dyDescent="0.25">
      <c r="J279" s="270"/>
    </row>
    <row r="280" spans="10:10" x14ac:dyDescent="0.25">
      <c r="J280" s="270"/>
    </row>
    <row r="281" spans="10:10" x14ac:dyDescent="0.25">
      <c r="J281" s="270"/>
    </row>
    <row r="282" spans="10:10" x14ac:dyDescent="0.25">
      <c r="J282" s="270"/>
    </row>
    <row r="283" spans="10:10" x14ac:dyDescent="0.25">
      <c r="J283" s="270"/>
    </row>
    <row r="284" spans="10:10" x14ac:dyDescent="0.25">
      <c r="J284" s="270"/>
    </row>
    <row r="285" spans="10:10" x14ac:dyDescent="0.25">
      <c r="J285" s="270"/>
    </row>
    <row r="286" spans="10:10" x14ac:dyDescent="0.25">
      <c r="J286" s="270"/>
    </row>
    <row r="287" spans="10:10" x14ac:dyDescent="0.25">
      <c r="J287" s="270"/>
    </row>
  </sheetData>
  <autoFilter ref="A6:BH6" xr:uid="{E37DDC12-4272-49D3-ADA7-55B0F4980E56}"/>
  <mergeCells count="109">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39" priority="2"/>
  </conditionalFormatting>
  <conditionalFormatting sqref="C30">
    <cfRule type="duplicateValues" dxfId="38" priority="6"/>
  </conditionalFormatting>
  <conditionalFormatting sqref="C125">
    <cfRule type="duplicateValues" dxfId="37" priority="1"/>
  </conditionalFormatting>
  <conditionalFormatting sqref="D10:D12">
    <cfRule type="duplicateValues" dxfId="36" priority="4"/>
  </conditionalFormatting>
  <conditionalFormatting sqref="D13">
    <cfRule type="duplicateValues" dxfId="35" priority="3"/>
  </conditionalFormatting>
  <conditionalFormatting sqref="D29:D30">
    <cfRule type="duplicateValues" dxfId="34"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8"/>
  <sheetViews>
    <sheetView topLeftCell="J1" zoomScale="80" zoomScaleNormal="80" workbookViewId="0">
      <selection activeCell="O7" sqref="O1:O1048576"/>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37" hidden="1" customWidth="1"/>
    <col min="9" max="9" width="20.28515625" style="237"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5.28515625" customWidth="1"/>
    <col min="17" max="17" width="12.85546875" customWidth="1"/>
    <col min="18" max="18" width="18.42578125" customWidth="1"/>
    <col min="19" max="19" width="12.28515625" customWidth="1"/>
    <col min="20" max="20" width="12.140625" customWidth="1"/>
    <col min="21" max="21" width="22" hidden="1" customWidth="1"/>
  </cols>
  <sheetData>
    <row r="1" spans="1:21" ht="30.75" x14ac:dyDescent="0.25">
      <c r="A1" s="1047" t="s">
        <v>373</v>
      </c>
      <c r="B1" s="1048"/>
      <c r="C1" s="1048"/>
      <c r="D1" s="1048"/>
      <c r="E1" s="1048"/>
      <c r="F1" s="1048"/>
      <c r="G1" s="1048"/>
      <c r="H1" s="1048"/>
      <c r="I1" s="1048"/>
      <c r="J1" s="1048"/>
      <c r="K1" s="1048"/>
      <c r="L1" s="1048"/>
      <c r="M1" s="1048"/>
      <c r="N1" s="1048"/>
      <c r="O1" s="1048"/>
      <c r="P1" s="1048"/>
      <c r="Q1" s="1048"/>
      <c r="R1" s="1048"/>
      <c r="S1" s="1048"/>
      <c r="T1" s="1048"/>
      <c r="U1" s="1048"/>
    </row>
    <row r="2" spans="1:21" ht="10.5" customHeight="1" x14ac:dyDescent="0.25">
      <c r="A2" s="1049"/>
      <c r="B2" s="1049"/>
      <c r="C2" s="1049"/>
      <c r="D2" s="1049"/>
      <c r="E2" s="1049"/>
      <c r="F2" s="1049"/>
      <c r="G2" s="1049"/>
      <c r="H2" s="1049"/>
      <c r="I2" s="1049"/>
      <c r="J2" s="1049"/>
      <c r="K2" s="1049"/>
      <c r="L2" s="1049"/>
      <c r="M2" s="1049"/>
      <c r="N2" s="1049"/>
      <c r="O2" s="1049"/>
      <c r="P2" s="1049"/>
      <c r="Q2" s="1049"/>
      <c r="R2" s="1049"/>
      <c r="S2" s="1049"/>
      <c r="T2" s="1049"/>
      <c r="U2" s="1049"/>
    </row>
    <row r="3" spans="1:21" ht="17.25" customHeight="1" x14ac:dyDescent="0.25">
      <c r="A3" s="1049"/>
      <c r="B3" s="1049"/>
      <c r="C3" s="1049"/>
      <c r="D3" s="1049"/>
      <c r="E3" s="1049"/>
      <c r="F3" s="1049"/>
      <c r="G3" s="1049"/>
      <c r="H3" s="1049"/>
      <c r="I3" s="1049"/>
      <c r="J3" s="1049"/>
      <c r="K3" s="1049"/>
      <c r="L3" s="1049"/>
      <c r="M3" s="1049"/>
      <c r="N3" s="1049"/>
      <c r="O3" s="1049"/>
      <c r="P3" s="1049"/>
      <c r="Q3" s="1049"/>
      <c r="R3" s="1049"/>
      <c r="S3" s="1049"/>
      <c r="T3" s="1049"/>
      <c r="U3" s="1049"/>
    </row>
    <row r="4" spans="1:21" ht="30.75" x14ac:dyDescent="0.25">
      <c r="A4" s="1047" t="s">
        <v>562</v>
      </c>
      <c r="B4" s="1048"/>
      <c r="C4" s="1048"/>
      <c r="D4" s="1048"/>
      <c r="E4" s="1048"/>
      <c r="F4" s="1048"/>
      <c r="G4" s="1048"/>
      <c r="H4" s="1048"/>
      <c r="I4" s="1048"/>
      <c r="J4" s="1048"/>
      <c r="K4" s="1048"/>
      <c r="L4" s="1048"/>
      <c r="M4" s="1048"/>
      <c r="N4" s="1048"/>
      <c r="O4" s="1048"/>
      <c r="P4" s="1048"/>
      <c r="Q4" s="1048"/>
      <c r="R4" s="1048"/>
      <c r="S4" s="1048"/>
      <c r="T4" s="1048"/>
      <c r="U4" s="1048"/>
    </row>
    <row r="5" spans="1:21" ht="17.25" customHeight="1" x14ac:dyDescent="0.3">
      <c r="A5" s="1050" t="s">
        <v>398</v>
      </c>
      <c r="B5" s="1051"/>
      <c r="C5" s="1051"/>
      <c r="D5" s="1051"/>
      <c r="E5" s="1051"/>
      <c r="F5" s="1051"/>
      <c r="G5" s="1051"/>
      <c r="H5" s="1051"/>
      <c r="I5" s="1051"/>
      <c r="J5" s="1051"/>
      <c r="K5" s="1051"/>
      <c r="L5" s="1051"/>
      <c r="M5" s="1051"/>
      <c r="N5" s="1051"/>
      <c r="O5" s="1051"/>
      <c r="P5" s="1051"/>
      <c r="Q5" s="1051"/>
      <c r="R5" s="1051"/>
      <c r="S5" s="1051"/>
      <c r="T5" s="1051"/>
      <c r="U5" s="1051"/>
    </row>
    <row r="6" spans="1:21" ht="46.5" customHeight="1" thickBot="1" x14ac:dyDescent="0.3">
      <c r="A6" s="1065" t="s">
        <v>403</v>
      </c>
      <c r="B6" s="1065"/>
      <c r="C6" s="1065"/>
      <c r="D6" s="1065"/>
      <c r="E6" s="1065"/>
      <c r="F6" s="1065"/>
      <c r="G6" s="1065"/>
      <c r="H6" s="1065"/>
      <c r="I6" s="1065"/>
      <c r="J6" s="1065"/>
      <c r="K6" s="1065"/>
      <c r="L6" s="1065"/>
      <c r="M6" s="1065"/>
      <c r="N6" s="1065"/>
      <c r="O6" s="1065"/>
      <c r="P6" s="1065"/>
      <c r="Q6" s="1065"/>
      <c r="R6" s="1065"/>
      <c r="S6" s="1065"/>
      <c r="T6" s="1065"/>
      <c r="U6" s="1065"/>
    </row>
    <row r="7" spans="1:21" ht="42" customHeight="1" x14ac:dyDescent="0.25">
      <c r="A7" s="380" t="s">
        <v>63</v>
      </c>
      <c r="B7" s="380" t="s">
        <v>94</v>
      </c>
      <c r="C7" s="380" t="s">
        <v>172</v>
      </c>
      <c r="D7" s="380" t="s">
        <v>534</v>
      </c>
      <c r="E7" s="504" t="s">
        <v>96</v>
      </c>
      <c r="F7" s="504" t="s">
        <v>561</v>
      </c>
      <c r="G7" s="380" t="s">
        <v>24</v>
      </c>
      <c r="H7" s="380" t="s">
        <v>372</v>
      </c>
      <c r="I7" s="380" t="s">
        <v>42</v>
      </c>
      <c r="J7" s="380" t="s">
        <v>25</v>
      </c>
      <c r="K7" s="380" t="s">
        <v>237</v>
      </c>
      <c r="L7" s="381" t="s">
        <v>397</v>
      </c>
      <c r="M7" s="1052" t="s">
        <v>178</v>
      </c>
      <c r="N7" s="1052"/>
      <c r="O7" s="380" t="s">
        <v>177</v>
      </c>
      <c r="P7" s="380" t="s">
        <v>79</v>
      </c>
      <c r="Q7" s="380" t="s">
        <v>238</v>
      </c>
      <c r="R7" s="381" t="s">
        <v>179</v>
      </c>
      <c r="S7" s="1063" t="s">
        <v>180</v>
      </c>
      <c r="T7" s="1064"/>
      <c r="U7" s="380" t="s">
        <v>28</v>
      </c>
    </row>
    <row r="8" spans="1:21" s="121" customFormat="1" ht="63.75" customHeight="1" x14ac:dyDescent="0.3">
      <c r="A8" s="654" t="s">
        <v>338</v>
      </c>
      <c r="B8" s="316">
        <v>65417.534</v>
      </c>
      <c r="C8" s="316">
        <v>65417.534</v>
      </c>
      <c r="D8" s="316" t="e">
        <v>#REF!</v>
      </c>
      <c r="E8" s="316">
        <v>0</v>
      </c>
      <c r="F8" s="316">
        <v>65417.534</v>
      </c>
      <c r="G8" s="316">
        <v>41428.60067</v>
      </c>
      <c r="H8" s="78">
        <v>0.63329505312749945</v>
      </c>
      <c r="I8" s="316">
        <v>23988.93333</v>
      </c>
      <c r="J8" s="316">
        <v>1557.399999</v>
      </c>
      <c r="K8" s="74">
        <v>2.3807072871319179E-2</v>
      </c>
      <c r="L8" s="910">
        <v>0.33</v>
      </c>
      <c r="M8" s="75" t="s">
        <v>88</v>
      </c>
      <c r="N8" s="625">
        <v>7.2142645064603564E-2</v>
      </c>
      <c r="O8" s="73">
        <v>39871.200670999999</v>
      </c>
      <c r="P8" s="73">
        <v>0</v>
      </c>
      <c r="Q8" s="594">
        <v>0</v>
      </c>
      <c r="R8" s="909">
        <v>0.08</v>
      </c>
      <c r="S8" s="77" t="s">
        <v>88</v>
      </c>
      <c r="T8" s="379">
        <v>0</v>
      </c>
      <c r="U8" s="316" t="e">
        <v>#REF!</v>
      </c>
    </row>
    <row r="9" spans="1:21" s="121" customFormat="1" ht="54.75" customHeight="1" x14ac:dyDescent="0.3">
      <c r="A9" s="654" t="s">
        <v>339</v>
      </c>
      <c r="B9" s="316">
        <v>247285.820725</v>
      </c>
      <c r="C9" s="316">
        <v>247285.820725</v>
      </c>
      <c r="D9" s="316" t="e">
        <v>#REF!</v>
      </c>
      <c r="E9" s="316">
        <v>0</v>
      </c>
      <c r="F9" s="316">
        <v>247285.820725</v>
      </c>
      <c r="G9" s="316">
        <v>62844.320328000002</v>
      </c>
      <c r="H9" s="78">
        <v>0.25413636796380451</v>
      </c>
      <c r="I9" s="316">
        <v>184441.500397</v>
      </c>
      <c r="J9" s="316">
        <v>7264.3411669999996</v>
      </c>
      <c r="K9" s="74">
        <v>2.9376294789981026E-2</v>
      </c>
      <c r="L9" s="75">
        <v>0.33</v>
      </c>
      <c r="M9" s="75" t="s">
        <v>88</v>
      </c>
      <c r="N9" s="625">
        <v>8.9019075121154617E-2</v>
      </c>
      <c r="O9" s="73">
        <v>55579.979161000003</v>
      </c>
      <c r="P9" s="73">
        <v>1118.2318720000001</v>
      </c>
      <c r="Q9" s="594">
        <v>4.5220217993960764E-3</v>
      </c>
      <c r="R9" s="80">
        <v>0.08</v>
      </c>
      <c r="S9" s="77" t="s">
        <v>88</v>
      </c>
      <c r="T9" s="379">
        <v>5.6525272492450956E-2</v>
      </c>
      <c r="U9" s="316" t="e">
        <v>#REF!</v>
      </c>
    </row>
    <row r="10" spans="1:21" s="121" customFormat="1" ht="34.5" customHeight="1" x14ac:dyDescent="0.3">
      <c r="A10" s="654" t="s">
        <v>340</v>
      </c>
      <c r="B10" s="316">
        <v>58146.076991000002</v>
      </c>
      <c r="C10" s="316">
        <v>58146.076991000002</v>
      </c>
      <c r="D10" s="316" t="e">
        <v>#REF!</v>
      </c>
      <c r="E10" s="316">
        <v>0</v>
      </c>
      <c r="F10" s="316">
        <v>58146.076991000002</v>
      </c>
      <c r="G10" s="316">
        <v>49390.279265000005</v>
      </c>
      <c r="H10" s="78">
        <v>0.84941722332608538</v>
      </c>
      <c r="I10" s="316">
        <v>8755.7977259999971</v>
      </c>
      <c r="J10" s="316">
        <v>6495.1637769999998</v>
      </c>
      <c r="K10" s="74">
        <v>0.11170424752826125</v>
      </c>
      <c r="L10" s="75">
        <v>0.33</v>
      </c>
      <c r="M10" s="75" t="s">
        <v>88</v>
      </c>
      <c r="N10" s="911">
        <v>0.33849771978260984</v>
      </c>
      <c r="O10" s="73">
        <v>42895.115488000003</v>
      </c>
      <c r="P10" s="73">
        <v>1453.6757720000001</v>
      </c>
      <c r="Q10" s="594">
        <v>2.5000410126120868E-2</v>
      </c>
      <c r="R10" s="80">
        <v>0.08</v>
      </c>
      <c r="S10" s="77" t="s">
        <v>88</v>
      </c>
      <c r="T10" s="911">
        <v>0.31250512657651086</v>
      </c>
      <c r="U10" s="316" t="e">
        <v>#REF!</v>
      </c>
    </row>
    <row r="11" spans="1:21" s="121" customFormat="1" ht="34.5" customHeight="1" x14ac:dyDescent="0.3">
      <c r="A11" s="654" t="s">
        <v>557</v>
      </c>
      <c r="B11" s="316">
        <v>3000</v>
      </c>
      <c r="C11" s="316">
        <v>3000</v>
      </c>
      <c r="D11" s="316"/>
      <c r="E11" s="316">
        <v>0</v>
      </c>
      <c r="F11" s="316">
        <v>3000</v>
      </c>
      <c r="G11" s="316">
        <v>2440.4336189999999</v>
      </c>
      <c r="H11" s="78"/>
      <c r="I11" s="316"/>
      <c r="J11" s="316">
        <v>1386.0236689999999</v>
      </c>
      <c r="K11" s="74">
        <v>0.46200788966666662</v>
      </c>
      <c r="L11" s="75"/>
      <c r="M11" s="75" t="s">
        <v>88</v>
      </c>
      <c r="N11" s="651"/>
      <c r="O11" s="73"/>
      <c r="P11" s="73">
        <v>264.33025600000002</v>
      </c>
      <c r="Q11" s="594">
        <v>8.8110085333333338E-2</v>
      </c>
      <c r="R11" s="80"/>
      <c r="S11" s="77"/>
      <c r="T11" s="379"/>
      <c r="U11" s="316"/>
    </row>
    <row r="12" spans="1:21" s="121" customFormat="1" ht="42" customHeight="1" x14ac:dyDescent="0.3">
      <c r="A12" s="654" t="s">
        <v>311</v>
      </c>
      <c r="B12" s="316">
        <v>97372.3</v>
      </c>
      <c r="C12" s="316">
        <v>97372.3</v>
      </c>
      <c r="D12" s="316">
        <v>0</v>
      </c>
      <c r="E12" s="316">
        <v>0</v>
      </c>
      <c r="F12" s="316">
        <v>97372.3</v>
      </c>
      <c r="G12" s="316">
        <v>96690.281058649998</v>
      </c>
      <c r="H12" s="78">
        <v>0.99299576017666213</v>
      </c>
      <c r="I12" s="316">
        <v>682.01894135000475</v>
      </c>
      <c r="J12" s="316">
        <v>25259.711258650001</v>
      </c>
      <c r="K12" s="78">
        <v>0.25941372709333149</v>
      </c>
      <c r="L12" s="75">
        <v>0.33</v>
      </c>
      <c r="M12" s="79" t="s">
        <v>29</v>
      </c>
      <c r="N12" s="931">
        <v>0.78610220331312575</v>
      </c>
      <c r="O12" s="73">
        <v>71430.569799999997</v>
      </c>
      <c r="P12" s="73">
        <v>6906.58184884</v>
      </c>
      <c r="Q12" s="595">
        <v>7.0929636547971034E-2</v>
      </c>
      <c r="R12" s="80">
        <v>0.08</v>
      </c>
      <c r="S12" s="77" t="s">
        <v>29</v>
      </c>
      <c r="T12" s="932">
        <v>0.88662045684963786</v>
      </c>
      <c r="U12" s="316" t="e">
        <v>#REF!</v>
      </c>
    </row>
    <row r="13" spans="1:21" s="121" customFormat="1" ht="42" customHeight="1" x14ac:dyDescent="0.3">
      <c r="A13" s="654" t="s">
        <v>342</v>
      </c>
      <c r="B13" s="316">
        <v>3826</v>
      </c>
      <c r="C13" s="316">
        <v>3826</v>
      </c>
      <c r="D13" s="316" t="e">
        <v>#REF!</v>
      </c>
      <c r="E13" s="316">
        <v>0</v>
      </c>
      <c r="F13" s="316">
        <v>3826</v>
      </c>
      <c r="G13" s="316">
        <v>1224.104814</v>
      </c>
      <c r="H13" s="78">
        <v>0.31994375692629379</v>
      </c>
      <c r="I13" s="316">
        <v>2601.8951859999997</v>
      </c>
      <c r="J13" s="316">
        <v>762.29099199999996</v>
      </c>
      <c r="K13" s="78">
        <v>0.1992396738107684</v>
      </c>
      <c r="L13" s="75">
        <v>0.33</v>
      </c>
      <c r="M13" s="75" t="s">
        <v>88</v>
      </c>
      <c r="N13" s="379">
        <v>0.60375658730535875</v>
      </c>
      <c r="O13" s="73">
        <v>461.81382200000007</v>
      </c>
      <c r="P13" s="73">
        <v>235.996407</v>
      </c>
      <c r="Q13" s="595">
        <v>6.1682280972294827E-2</v>
      </c>
      <c r="R13" s="80">
        <v>0.08</v>
      </c>
      <c r="S13" s="77" t="s">
        <v>29</v>
      </c>
      <c r="T13" s="933">
        <v>0.77102851215368529</v>
      </c>
      <c r="U13" s="316" t="e">
        <v>#REF!</v>
      </c>
    </row>
    <row r="14" spans="1:21" s="121" customFormat="1" ht="54" customHeight="1" x14ac:dyDescent="0.3">
      <c r="A14" s="654" t="s">
        <v>560</v>
      </c>
      <c r="B14" s="316">
        <v>34899.554799999998</v>
      </c>
      <c r="C14" s="316">
        <v>34899.554799999998</v>
      </c>
      <c r="D14" s="652" t="e">
        <v>#REF!</v>
      </c>
      <c r="E14" s="652">
        <v>0</v>
      </c>
      <c r="F14" s="316">
        <v>34899.554799999998</v>
      </c>
      <c r="G14" s="316">
        <v>16595.045727000001</v>
      </c>
      <c r="H14" s="78">
        <v>0.47550880869689494</v>
      </c>
      <c r="I14" s="316">
        <v>18304.509072999997</v>
      </c>
      <c r="J14" s="316">
        <v>2201.057092</v>
      </c>
      <c r="K14" s="78">
        <v>6.3068342980696135E-2</v>
      </c>
      <c r="L14" s="75">
        <v>0.33</v>
      </c>
      <c r="M14" s="79" t="s">
        <v>88</v>
      </c>
      <c r="N14" s="911">
        <v>0.19111619085059434</v>
      </c>
      <c r="O14" s="73">
        <v>14393.988635000002</v>
      </c>
      <c r="P14" s="73">
        <v>398.08733000000001</v>
      </c>
      <c r="Q14" s="595">
        <v>1.1406659262025888E-2</v>
      </c>
      <c r="R14" s="80">
        <v>0.08</v>
      </c>
      <c r="S14" s="77" t="s">
        <v>88</v>
      </c>
      <c r="T14" s="650">
        <v>0.14258324077532361</v>
      </c>
      <c r="U14" s="316" t="e">
        <v>#REF!</v>
      </c>
    </row>
    <row r="15" spans="1:21" s="121" customFormat="1" ht="42" customHeight="1" x14ac:dyDescent="0.3">
      <c r="A15" s="367" t="s">
        <v>280</v>
      </c>
      <c r="B15" s="369">
        <v>509947.28651599993</v>
      </c>
      <c r="C15" s="369">
        <v>509947.28651599993</v>
      </c>
      <c r="D15" s="371" t="e">
        <v>#REF!</v>
      </c>
      <c r="E15" s="371">
        <v>0</v>
      </c>
      <c r="F15" s="369">
        <v>509947.28651599993</v>
      </c>
      <c r="G15" s="369">
        <v>270613.06548165</v>
      </c>
      <c r="H15" s="372">
        <v>0.53066870368209973</v>
      </c>
      <c r="I15" s="369">
        <v>239334.22103434993</v>
      </c>
      <c r="J15" s="369">
        <v>44925.987954650009</v>
      </c>
      <c r="K15" s="373">
        <v>8.8099278381473314E-2</v>
      </c>
      <c r="L15" s="373">
        <v>0.33</v>
      </c>
      <c r="M15" s="382" t="s">
        <v>88</v>
      </c>
      <c r="N15" s="625">
        <v>0.26696751024688881</v>
      </c>
      <c r="O15" s="369">
        <v>225687.07752699999</v>
      </c>
      <c r="P15" s="370">
        <v>10376.903485840001</v>
      </c>
      <c r="Q15" s="382">
        <v>2.0348972845283329E-2</v>
      </c>
      <c r="R15" s="373">
        <v>0.08</v>
      </c>
      <c r="S15" s="373" t="s">
        <v>88</v>
      </c>
      <c r="T15" s="379">
        <v>0.25436216056604161</v>
      </c>
      <c r="U15" s="410" t="e">
        <v>#REF!</v>
      </c>
    </row>
    <row r="16" spans="1:21" s="121" customFormat="1" ht="48.75" customHeight="1" x14ac:dyDescent="0.3">
      <c r="A16" s="365" t="s">
        <v>338</v>
      </c>
      <c r="B16" s="316">
        <v>0</v>
      </c>
      <c r="C16" s="316">
        <v>0</v>
      </c>
      <c r="D16" s="317" t="e">
        <v>#REF!</v>
      </c>
      <c r="E16" s="317">
        <v>0</v>
      </c>
      <c r="F16" s="317">
        <v>0</v>
      </c>
      <c r="G16" s="317">
        <v>0</v>
      </c>
      <c r="H16" s="78">
        <v>0</v>
      </c>
      <c r="I16" s="317">
        <v>0</v>
      </c>
      <c r="J16" s="316">
        <v>0</v>
      </c>
      <c r="K16" s="78">
        <v>0</v>
      </c>
      <c r="L16" s="75">
        <v>0.33</v>
      </c>
      <c r="M16" s="79" t="s">
        <v>88</v>
      </c>
      <c r="N16" s="625">
        <v>0</v>
      </c>
      <c r="O16" s="73">
        <v>0</v>
      </c>
      <c r="P16" s="73">
        <v>0</v>
      </c>
      <c r="Q16" s="595">
        <v>0</v>
      </c>
      <c r="R16" s="377">
        <v>0.08</v>
      </c>
      <c r="S16" s="378" t="s">
        <v>88</v>
      </c>
      <c r="T16" s="624">
        <v>0</v>
      </c>
      <c r="U16" s="316">
        <v>0</v>
      </c>
    </row>
    <row r="17" spans="1:21" s="121" customFormat="1" ht="40.5" customHeight="1" x14ac:dyDescent="0.3">
      <c r="A17" s="365" t="s">
        <v>339</v>
      </c>
      <c r="B17" s="316">
        <v>0</v>
      </c>
      <c r="C17" s="316">
        <v>0</v>
      </c>
      <c r="D17" s="317" t="e">
        <v>#REF!</v>
      </c>
      <c r="E17" s="317">
        <v>0</v>
      </c>
      <c r="F17" s="316">
        <v>0</v>
      </c>
      <c r="G17" s="316">
        <v>0</v>
      </c>
      <c r="H17" s="78">
        <v>0</v>
      </c>
      <c r="I17" s="316">
        <v>0</v>
      </c>
      <c r="J17" s="316">
        <v>0</v>
      </c>
      <c r="K17" s="78">
        <v>0</v>
      </c>
      <c r="L17" s="75">
        <v>0.33</v>
      </c>
      <c r="M17" s="79" t="s">
        <v>88</v>
      </c>
      <c r="N17" s="625">
        <v>0</v>
      </c>
      <c r="O17" s="73">
        <v>0</v>
      </c>
      <c r="P17" s="73">
        <v>0</v>
      </c>
      <c r="Q17" s="595">
        <v>0</v>
      </c>
      <c r="R17" s="341">
        <v>0.08</v>
      </c>
      <c r="S17" s="311" t="s">
        <v>88</v>
      </c>
      <c r="T17" s="641">
        <v>0</v>
      </c>
      <c r="U17" s="316">
        <v>0</v>
      </c>
    </row>
    <row r="18" spans="1:21" s="122" customFormat="1" ht="45.75" hidden="1" customHeight="1" thickBot="1" x14ac:dyDescent="0.4">
      <c r="A18" s="383" t="s">
        <v>376</v>
      </c>
      <c r="B18" s="384">
        <v>0</v>
      </c>
      <c r="C18" s="384">
        <v>0</v>
      </c>
      <c r="D18" s="384" t="e">
        <v>#REF!</v>
      </c>
      <c r="E18" s="384">
        <v>0</v>
      </c>
      <c r="F18" s="384">
        <v>0</v>
      </c>
      <c r="G18" s="384">
        <v>0</v>
      </c>
      <c r="H18" s="385">
        <v>0</v>
      </c>
      <c r="I18" s="384">
        <v>0</v>
      </c>
      <c r="J18" s="384">
        <v>0</v>
      </c>
      <c r="K18" s="386">
        <v>0</v>
      </c>
      <c r="L18" s="387">
        <v>0.33</v>
      </c>
      <c r="M18" s="388" t="s">
        <v>29</v>
      </c>
      <c r="N18" s="649">
        <v>0</v>
      </c>
      <c r="O18" s="389">
        <v>0</v>
      </c>
      <c r="P18" s="389">
        <v>0</v>
      </c>
      <c r="Q18" s="388">
        <v>0</v>
      </c>
      <c r="R18" s="387">
        <v>0.08</v>
      </c>
      <c r="S18" s="387" t="s">
        <v>88</v>
      </c>
      <c r="T18" s="642">
        <v>0</v>
      </c>
      <c r="U18" s="410">
        <v>0</v>
      </c>
    </row>
    <row r="19" spans="1:21" s="122" customFormat="1" ht="34.5" customHeight="1" thickBot="1" x14ac:dyDescent="0.4">
      <c r="A19" s="376" t="s">
        <v>69</v>
      </c>
      <c r="B19" s="390">
        <v>509947.28651599993</v>
      </c>
      <c r="C19" s="391">
        <v>509947.28651599993</v>
      </c>
      <c r="D19" s="390" t="e">
        <v>#REF!</v>
      </c>
      <c r="E19" s="390">
        <v>0</v>
      </c>
      <c r="F19" s="392">
        <v>509947.28651599993</v>
      </c>
      <c r="G19" s="391">
        <v>270613.06548165</v>
      </c>
      <c r="H19" s="393">
        <v>0.53066870368209973</v>
      </c>
      <c r="I19" s="392">
        <v>239334.22103434993</v>
      </c>
      <c r="J19" s="392">
        <v>44925.987954650009</v>
      </c>
      <c r="K19" s="394">
        <v>8.8099278381473314E-2</v>
      </c>
      <c r="L19" s="394">
        <v>0.33</v>
      </c>
      <c r="M19" s="395" t="s">
        <v>88</v>
      </c>
      <c r="N19" s="496">
        <v>0.26696751024688881</v>
      </c>
      <c r="O19" s="392">
        <v>225687.07752699999</v>
      </c>
      <c r="P19" s="396">
        <v>10376.903485840001</v>
      </c>
      <c r="Q19" s="395">
        <v>2.0348972845283329E-2</v>
      </c>
      <c r="R19" s="394">
        <v>0.08</v>
      </c>
      <c r="S19" s="394" t="s">
        <v>88</v>
      </c>
      <c r="T19" s="358">
        <v>0.25436216056604161</v>
      </c>
      <c r="U19" s="411" t="e">
        <v>#REF!</v>
      </c>
    </row>
    <row r="20" spans="1:21" ht="25.5" customHeight="1" x14ac:dyDescent="0.35">
      <c r="A20" s="72" t="s">
        <v>563</v>
      </c>
      <c r="B20" s="72"/>
      <c r="C20" s="353"/>
      <c r="D20" s="353"/>
      <c r="E20" s="353"/>
      <c r="F20" s="242"/>
      <c r="G20" s="242"/>
      <c r="H20" s="233"/>
      <c r="I20" s="233"/>
      <c r="J20" s="72"/>
      <c r="K20" s="72"/>
      <c r="L20" s="72"/>
      <c r="M20" s="72"/>
      <c r="N20" s="72"/>
      <c r="O20" s="72"/>
      <c r="P20" s="72"/>
      <c r="Q20" s="72"/>
      <c r="R20" s="72"/>
      <c r="S20" s="72"/>
      <c r="T20" s="72"/>
      <c r="U20" s="72"/>
    </row>
    <row r="21" spans="1:21" ht="21" customHeight="1" x14ac:dyDescent="0.35">
      <c r="A21" s="313" t="s">
        <v>398</v>
      </c>
      <c r="B21" s="72"/>
      <c r="C21" s="72"/>
      <c r="D21" s="72"/>
      <c r="E21" s="72"/>
      <c r="F21" s="242"/>
      <c r="G21" s="72"/>
      <c r="H21" s="233"/>
      <c r="I21" s="233"/>
      <c r="J21" s="72"/>
      <c r="K21" s="72"/>
      <c r="L21" s="72"/>
      <c r="M21" s="72"/>
      <c r="N21" s="72"/>
      <c r="O21" s="72"/>
      <c r="P21" s="72"/>
      <c r="Q21" s="72"/>
      <c r="R21" s="72"/>
      <c r="S21" s="72"/>
      <c r="T21" s="72"/>
      <c r="U21" s="72"/>
    </row>
    <row r="22" spans="1:21" ht="30.75" customHeight="1" thickBot="1" x14ac:dyDescent="0.3">
      <c r="A22" s="1066" t="s">
        <v>404</v>
      </c>
      <c r="B22" s="1067"/>
      <c r="C22" s="1067"/>
      <c r="D22" s="1067"/>
      <c r="E22" s="1067"/>
      <c r="F22" s="1067"/>
      <c r="G22" s="1067"/>
      <c r="H22" s="1067"/>
      <c r="I22" s="1067"/>
      <c r="J22" s="1067"/>
      <c r="K22" s="1067"/>
      <c r="L22" s="1067"/>
      <c r="M22" s="1067"/>
      <c r="N22" s="1067"/>
      <c r="O22" s="1067"/>
      <c r="P22" s="1067"/>
      <c r="Q22" s="1067"/>
      <c r="R22" s="1067"/>
      <c r="S22" s="1067"/>
      <c r="T22" s="1067"/>
      <c r="U22" s="1067"/>
    </row>
    <row r="23" spans="1:21" ht="42.75" customHeight="1" x14ac:dyDescent="0.25">
      <c r="A23" s="380" t="s">
        <v>63</v>
      </c>
      <c r="B23" s="380" t="s">
        <v>94</v>
      </c>
      <c r="C23" s="380" t="s">
        <v>172</v>
      </c>
      <c r="D23" s="380" t="s">
        <v>534</v>
      </c>
      <c r="E23" s="504" t="s">
        <v>96</v>
      </c>
      <c r="F23" s="504" t="s">
        <v>561</v>
      </c>
      <c r="G23" s="380" t="s">
        <v>24</v>
      </c>
      <c r="H23" s="380" t="s">
        <v>372</v>
      </c>
      <c r="I23" s="380" t="s">
        <v>42</v>
      </c>
      <c r="J23" s="380" t="s">
        <v>25</v>
      </c>
      <c r="K23" s="380" t="s">
        <v>237</v>
      </c>
      <c r="L23" s="381" t="s">
        <v>397</v>
      </c>
      <c r="M23" s="1052" t="s">
        <v>178</v>
      </c>
      <c r="N23" s="1052"/>
      <c r="O23" s="380" t="s">
        <v>177</v>
      </c>
      <c r="P23" s="380" t="s">
        <v>79</v>
      </c>
      <c r="Q23" s="380" t="s">
        <v>238</v>
      </c>
      <c r="R23" s="380" t="s">
        <v>179</v>
      </c>
      <c r="S23" s="1068" t="s">
        <v>180</v>
      </c>
      <c r="T23" s="1069"/>
      <c r="U23" s="380" t="s">
        <v>28</v>
      </c>
    </row>
    <row r="24" spans="1:21" ht="42.75" customHeight="1" x14ac:dyDescent="0.25">
      <c r="A24" s="365" t="s">
        <v>416</v>
      </c>
      <c r="B24" s="73">
        <v>687000.04519999993</v>
      </c>
      <c r="C24" s="73">
        <v>687000.04519999993</v>
      </c>
      <c r="D24" s="73" t="e">
        <v>#REF!</v>
      </c>
      <c r="E24" s="73">
        <v>315000</v>
      </c>
      <c r="F24" s="73">
        <v>372000.04519999993</v>
      </c>
      <c r="G24" s="73">
        <v>249442.40618464001</v>
      </c>
      <c r="H24" s="78">
        <v>0.67054402117217826</v>
      </c>
      <c r="I24" s="73">
        <v>122557.63901535992</v>
      </c>
      <c r="J24" s="73">
        <v>184199.96278929999</v>
      </c>
      <c r="K24" s="78">
        <v>0.49516113012907781</v>
      </c>
      <c r="L24" s="75">
        <v>0.33</v>
      </c>
      <c r="M24" s="79" t="s">
        <v>86</v>
      </c>
      <c r="N24" s="912">
        <v>1.5004882731184175</v>
      </c>
      <c r="O24" s="73">
        <v>65242.443395340029</v>
      </c>
      <c r="P24" s="73">
        <v>18824.546046669999</v>
      </c>
      <c r="Q24" s="596">
        <v>5.0603612256415936E-2</v>
      </c>
      <c r="R24" s="80">
        <v>0.08</v>
      </c>
      <c r="S24" s="80" t="s">
        <v>86</v>
      </c>
      <c r="T24" s="917" t="s">
        <v>86</v>
      </c>
      <c r="U24" s="316" t="e">
        <v>#REF!</v>
      </c>
    </row>
    <row r="25" spans="1:21" ht="59.25" customHeight="1" x14ac:dyDescent="0.25">
      <c r="A25" s="365" t="s">
        <v>341</v>
      </c>
      <c r="B25" s="73">
        <v>97833.400000000009</v>
      </c>
      <c r="C25" s="73">
        <v>97833.400000000009</v>
      </c>
      <c r="D25" s="73" t="e">
        <v>#REF!</v>
      </c>
      <c r="E25" s="73">
        <v>0</v>
      </c>
      <c r="F25" s="73">
        <v>97833.400000000009</v>
      </c>
      <c r="G25" s="73">
        <v>79424.373534000013</v>
      </c>
      <c r="H25" s="78">
        <v>0.8118329071053445</v>
      </c>
      <c r="I25" s="73">
        <v>18409.026465999996</v>
      </c>
      <c r="J25" s="73">
        <v>8567.2716189999992</v>
      </c>
      <c r="K25" s="78">
        <v>8.7570007982958775E-2</v>
      </c>
      <c r="L25" s="75">
        <v>0.33</v>
      </c>
      <c r="M25" s="79" t="s">
        <v>88</v>
      </c>
      <c r="N25" s="626">
        <v>0.26536366055442051</v>
      </c>
      <c r="O25" s="73">
        <v>70857.101915000007</v>
      </c>
      <c r="P25" s="73">
        <v>2050.8661763700002</v>
      </c>
      <c r="Q25" s="596">
        <v>2.0962842713940229E-2</v>
      </c>
      <c r="R25" s="80">
        <v>0.08</v>
      </c>
      <c r="S25" s="80" t="s">
        <v>88</v>
      </c>
      <c r="T25" s="379">
        <v>0.26203553392425283</v>
      </c>
      <c r="U25" s="316" t="e">
        <v>#REF!</v>
      </c>
    </row>
    <row r="26" spans="1:21" s="121" customFormat="1" ht="63.75" customHeight="1" x14ac:dyDescent="0.3">
      <c r="A26" s="365" t="s">
        <v>414</v>
      </c>
      <c r="B26" s="73">
        <v>43346.400000000001</v>
      </c>
      <c r="C26" s="73">
        <v>43346.400000000001</v>
      </c>
      <c r="D26" s="73" t="e">
        <v>#REF!</v>
      </c>
      <c r="E26" s="73">
        <v>0</v>
      </c>
      <c r="F26" s="73">
        <v>43346.400000000001</v>
      </c>
      <c r="G26" s="73">
        <v>16046.95076733</v>
      </c>
      <c r="H26" s="78">
        <v>0.37020261814891198</v>
      </c>
      <c r="I26" s="73">
        <v>27299.449232670002</v>
      </c>
      <c r="J26" s="73">
        <v>12994.010530330001</v>
      </c>
      <c r="K26" s="78">
        <v>0.29977138886574201</v>
      </c>
      <c r="L26" s="75">
        <v>0.33</v>
      </c>
      <c r="M26" s="79" t="s">
        <v>29</v>
      </c>
      <c r="N26" s="934">
        <v>0.90839814807800601</v>
      </c>
      <c r="O26" s="73">
        <v>3052.9402369999989</v>
      </c>
      <c r="P26" s="73">
        <v>2509.18993</v>
      </c>
      <c r="Q26" s="595">
        <v>5.788692786482845E-2</v>
      </c>
      <c r="R26" s="80">
        <v>0.08</v>
      </c>
      <c r="S26" s="80" t="s">
        <v>29</v>
      </c>
      <c r="T26" s="646">
        <v>0.72358659831035566</v>
      </c>
      <c r="U26" s="316" t="e">
        <v>#REF!</v>
      </c>
    </row>
    <row r="27" spans="1:21" s="121" customFormat="1" ht="99.75" customHeight="1" x14ac:dyDescent="0.3">
      <c r="A27" s="365" t="s">
        <v>415</v>
      </c>
      <c r="B27" s="73">
        <v>30210</v>
      </c>
      <c r="C27" s="73">
        <v>30210</v>
      </c>
      <c r="D27" s="73" t="e">
        <v>#REF!</v>
      </c>
      <c r="E27" s="73">
        <v>0</v>
      </c>
      <c r="F27" s="73">
        <v>30210</v>
      </c>
      <c r="G27" s="73">
        <v>27886.048603769996</v>
      </c>
      <c r="H27" s="78">
        <v>0.92307343938331665</v>
      </c>
      <c r="I27" s="73">
        <v>2323.9513962300043</v>
      </c>
      <c r="J27" s="73">
        <v>7997.8328350000002</v>
      </c>
      <c r="K27" s="78">
        <v>0.26474123915921882</v>
      </c>
      <c r="L27" s="75">
        <v>0.33</v>
      </c>
      <c r="M27" s="79" t="s">
        <v>29</v>
      </c>
      <c r="N27" s="934">
        <v>0.80224617927036002</v>
      </c>
      <c r="O27" s="73">
        <v>19888.215768769995</v>
      </c>
      <c r="P27" s="73">
        <v>914.77860499999997</v>
      </c>
      <c r="Q27" s="595">
        <v>3.0280655577623303E-2</v>
      </c>
      <c r="R27" s="80">
        <v>0.08</v>
      </c>
      <c r="S27" s="80" t="s">
        <v>88</v>
      </c>
      <c r="T27" s="379">
        <v>0.37850819472029129</v>
      </c>
      <c r="U27" s="316" t="e">
        <v>#REF!</v>
      </c>
    </row>
    <row r="28" spans="1:21" s="121" customFormat="1" ht="42" customHeight="1" x14ac:dyDescent="0.3">
      <c r="A28" s="365" t="s">
        <v>381</v>
      </c>
      <c r="B28" s="73">
        <v>3000</v>
      </c>
      <c r="C28" s="73">
        <v>3000</v>
      </c>
      <c r="D28" s="73" t="e">
        <v>#REF!</v>
      </c>
      <c r="E28" s="73">
        <v>0</v>
      </c>
      <c r="F28" s="73">
        <v>3000</v>
      </c>
      <c r="G28" s="73">
        <v>1370.6485279999999</v>
      </c>
      <c r="H28" s="78">
        <v>0.45688284266666662</v>
      </c>
      <c r="I28" s="73">
        <v>1629.3514720000001</v>
      </c>
      <c r="J28" s="73">
        <v>1008.320326</v>
      </c>
      <c r="K28" s="78">
        <v>0.33610677533333333</v>
      </c>
      <c r="L28" s="75">
        <v>0.33</v>
      </c>
      <c r="M28" s="79" t="s">
        <v>86</v>
      </c>
      <c r="N28" s="913">
        <v>1.0185053797979797</v>
      </c>
      <c r="O28" s="73">
        <v>362.32820199999992</v>
      </c>
      <c r="P28" s="73">
        <v>205.88488100000001</v>
      </c>
      <c r="Q28" s="595">
        <v>6.8628293666666673E-2</v>
      </c>
      <c r="R28" s="80">
        <v>0.08</v>
      </c>
      <c r="S28" s="77" t="s">
        <v>29</v>
      </c>
      <c r="T28" s="646">
        <v>0.85785367083333341</v>
      </c>
      <c r="U28" s="316" t="e">
        <v>#REF!</v>
      </c>
    </row>
    <row r="29" spans="1:21" s="121" customFormat="1" ht="42" customHeight="1" x14ac:dyDescent="0.3">
      <c r="A29" s="376" t="s">
        <v>69</v>
      </c>
      <c r="B29" s="392">
        <v>861389.84519999998</v>
      </c>
      <c r="C29" s="392">
        <v>861389.84519999998</v>
      </c>
      <c r="D29" s="392" t="e">
        <v>#REF!</v>
      </c>
      <c r="E29" s="392">
        <v>315000</v>
      </c>
      <c r="F29" s="392">
        <v>546389.84519999998</v>
      </c>
      <c r="G29" s="392">
        <v>374170.42761774</v>
      </c>
      <c r="H29" s="393">
        <v>0.68480487129254575</v>
      </c>
      <c r="I29" s="392">
        <v>172219.41758225998</v>
      </c>
      <c r="J29" s="392">
        <v>214767.39809962999</v>
      </c>
      <c r="K29" s="394">
        <v>0.39306623281224556</v>
      </c>
      <c r="L29" s="394">
        <v>0.33</v>
      </c>
      <c r="M29" s="395" t="s">
        <v>86</v>
      </c>
      <c r="N29" s="914">
        <v>1.191109796400744</v>
      </c>
      <c r="O29" s="392">
        <v>159403.02951811004</v>
      </c>
      <c r="P29" s="396">
        <v>24505.265639040001</v>
      </c>
      <c r="Q29" s="395">
        <v>4.4849416317519805E-2</v>
      </c>
      <c r="R29" s="394">
        <v>0.08</v>
      </c>
      <c r="S29" s="394" t="s">
        <v>88</v>
      </c>
      <c r="T29" s="379">
        <v>0.56061770396899757</v>
      </c>
      <c r="U29" s="411" t="e">
        <v>#REF!</v>
      </c>
    </row>
    <row r="30" spans="1:21" ht="30.75" customHeight="1" x14ac:dyDescent="0.25">
      <c r="A30" s="1062" t="s">
        <v>563</v>
      </c>
      <c r="B30" s="1062"/>
      <c r="C30" s="1062"/>
      <c r="D30" s="1062"/>
      <c r="E30" s="1062"/>
      <c r="F30" s="1062"/>
      <c r="G30" s="1062"/>
      <c r="H30" s="1062"/>
      <c r="I30" s="1062"/>
      <c r="J30" s="1062"/>
      <c r="K30" s="1062"/>
      <c r="L30" s="1062"/>
      <c r="M30" s="1062"/>
      <c r="N30" s="1062"/>
      <c r="O30" s="1062"/>
      <c r="P30" s="1062"/>
      <c r="Q30" s="1062"/>
      <c r="R30" s="312"/>
      <c r="S30" s="312"/>
      <c r="T30" s="312"/>
    </row>
    <row r="31" spans="1:21" ht="27" customHeight="1" x14ac:dyDescent="0.35">
      <c r="A31" s="313" t="s">
        <v>398</v>
      </c>
      <c r="B31" s="72"/>
      <c r="C31" s="72"/>
      <c r="D31" s="72"/>
      <c r="E31" s="72"/>
      <c r="F31" s="314"/>
      <c r="G31" s="72"/>
      <c r="H31" s="233"/>
      <c r="I31" s="233"/>
      <c r="J31" s="353"/>
      <c r="K31" s="72"/>
      <c r="L31" s="72"/>
      <c r="M31" s="72"/>
      <c r="N31" s="72"/>
      <c r="O31" s="72"/>
      <c r="P31" s="353"/>
      <c r="Q31" s="72"/>
      <c r="R31" s="72"/>
      <c r="S31" s="72"/>
      <c r="T31" s="72"/>
      <c r="U31" s="72"/>
    </row>
    <row r="32" spans="1:21" ht="30" customHeight="1" thickBot="1" x14ac:dyDescent="0.3">
      <c r="A32" s="1059" t="s">
        <v>417</v>
      </c>
      <c r="B32" s="1060"/>
      <c r="C32" s="1060"/>
      <c r="D32" s="1060"/>
      <c r="E32" s="1060"/>
      <c r="F32" s="1060"/>
      <c r="G32" s="1060"/>
      <c r="H32" s="1060"/>
      <c r="I32" s="1060"/>
      <c r="J32" s="1060"/>
      <c r="K32" s="1060"/>
      <c r="L32" s="1060"/>
      <c r="M32" s="1060"/>
      <c r="N32" s="1060"/>
      <c r="O32" s="1060"/>
      <c r="P32" s="1060"/>
      <c r="Q32" s="1060"/>
      <c r="R32" s="1060"/>
      <c r="S32" s="1060"/>
      <c r="T32" s="1060"/>
      <c r="U32" s="1061"/>
    </row>
    <row r="33" spans="1:21" ht="66.75" customHeight="1" x14ac:dyDescent="0.25">
      <c r="A33" s="380" t="s">
        <v>63</v>
      </c>
      <c r="B33" s="380" t="s">
        <v>94</v>
      </c>
      <c r="C33" s="380" t="s">
        <v>172</v>
      </c>
      <c r="D33" s="380" t="s">
        <v>534</v>
      </c>
      <c r="E33" s="504" t="s">
        <v>96</v>
      </c>
      <c r="F33" s="504" t="s">
        <v>561</v>
      </c>
      <c r="G33" s="380" t="s">
        <v>24</v>
      </c>
      <c r="H33" s="380" t="s">
        <v>372</v>
      </c>
      <c r="I33" s="380" t="s">
        <v>42</v>
      </c>
      <c r="J33" s="380" t="s">
        <v>25</v>
      </c>
      <c r="K33" s="380" t="s">
        <v>237</v>
      </c>
      <c r="L33" s="381" t="s">
        <v>397</v>
      </c>
      <c r="M33" s="1052" t="s">
        <v>178</v>
      </c>
      <c r="N33" s="1052"/>
      <c r="O33" s="380" t="s">
        <v>177</v>
      </c>
      <c r="P33" s="380" t="s">
        <v>79</v>
      </c>
      <c r="Q33" s="380" t="s">
        <v>238</v>
      </c>
      <c r="R33" s="380" t="s">
        <v>179</v>
      </c>
      <c r="S33" s="1068" t="s">
        <v>180</v>
      </c>
      <c r="T33" s="1069"/>
      <c r="U33" s="380" t="s">
        <v>28</v>
      </c>
    </row>
    <row r="34" spans="1:21" s="121" customFormat="1" ht="39.75" customHeight="1" x14ac:dyDescent="0.3">
      <c r="A34" s="365" t="s">
        <v>345</v>
      </c>
      <c r="B34" s="73">
        <v>5697.6008849999998</v>
      </c>
      <c r="C34" s="73">
        <v>5697.6008849999998</v>
      </c>
      <c r="D34" s="73" t="e">
        <v>#REF!</v>
      </c>
      <c r="E34" s="73">
        <v>0</v>
      </c>
      <c r="F34" s="73">
        <v>5697.6008849999998</v>
      </c>
      <c r="G34" s="73">
        <v>5266.8415590000004</v>
      </c>
      <c r="H34" s="78">
        <v>0.92439636705090134</v>
      </c>
      <c r="I34" s="73">
        <v>430.75932599999942</v>
      </c>
      <c r="J34" s="73">
        <v>3374.2334369999999</v>
      </c>
      <c r="K34" s="78">
        <v>0.59222004227837377</v>
      </c>
      <c r="L34" s="75">
        <v>0.33</v>
      </c>
      <c r="M34" s="79" t="s">
        <v>86</v>
      </c>
      <c r="N34" s="915">
        <v>1.7946061887223446</v>
      </c>
      <c r="O34" s="76">
        <v>1892.6081220000005</v>
      </c>
      <c r="P34" s="73">
        <v>603.57895762999999</v>
      </c>
      <c r="Q34" s="595">
        <v>0.10593563322749308</v>
      </c>
      <c r="R34" s="510">
        <v>0.08</v>
      </c>
      <c r="S34" s="378" t="s">
        <v>86</v>
      </c>
      <c r="T34" s="916">
        <v>1.3241954153436635</v>
      </c>
      <c r="U34" s="316" t="e">
        <v>#REF!</v>
      </c>
    </row>
    <row r="35" spans="1:21" s="121" customFormat="1" ht="39.75" customHeight="1" x14ac:dyDescent="0.3">
      <c r="A35" s="365" t="s">
        <v>497</v>
      </c>
      <c r="B35" s="73">
        <v>8000</v>
      </c>
      <c r="C35" s="73">
        <v>8000</v>
      </c>
      <c r="D35" s="73" t="e">
        <v>#REF!</v>
      </c>
      <c r="E35" s="73">
        <v>0</v>
      </c>
      <c r="F35" s="73">
        <v>8000</v>
      </c>
      <c r="G35" s="73">
        <v>7493.492628</v>
      </c>
      <c r="H35" s="78">
        <v>0.93668657850000003</v>
      </c>
      <c r="I35" s="73">
        <v>506.50737200000003</v>
      </c>
      <c r="J35" s="73">
        <v>1241.4648040000002</v>
      </c>
      <c r="K35" s="78">
        <v>0.15518310050000003</v>
      </c>
      <c r="L35" s="75">
        <v>0.33</v>
      </c>
      <c r="M35" s="79" t="s">
        <v>88</v>
      </c>
      <c r="N35" s="627">
        <v>0.47025181969696978</v>
      </c>
      <c r="O35" s="76">
        <v>6252.0278239999998</v>
      </c>
      <c r="P35" s="73">
        <v>220.37354399999998</v>
      </c>
      <c r="Q35" s="595">
        <v>2.7546692999999997E-2</v>
      </c>
      <c r="R35" s="510">
        <v>0.08</v>
      </c>
      <c r="S35" s="378" t="s">
        <v>88</v>
      </c>
      <c r="T35" s="647">
        <v>0.34433366249999997</v>
      </c>
      <c r="U35" s="316" t="e">
        <v>#REF!</v>
      </c>
    </row>
    <row r="36" spans="1:21" s="121" customFormat="1" ht="21.75" x14ac:dyDescent="0.3">
      <c r="A36" s="365" t="s">
        <v>62</v>
      </c>
      <c r="B36" s="73">
        <v>5000.8263219999999</v>
      </c>
      <c r="C36" s="73">
        <v>5000.8263219999999</v>
      </c>
      <c r="D36" s="73" t="e">
        <v>#REF!</v>
      </c>
      <c r="E36" s="73">
        <v>0</v>
      </c>
      <c r="F36" s="73">
        <v>5000.8263219999999</v>
      </c>
      <c r="G36" s="73">
        <v>3789.3290470000002</v>
      </c>
      <c r="H36" s="78">
        <v>0.75774058185738369</v>
      </c>
      <c r="I36" s="73">
        <v>1211.4972749999997</v>
      </c>
      <c r="J36" s="73">
        <v>2633.1199510000001</v>
      </c>
      <c r="K36" s="78">
        <v>0.52653697238318131</v>
      </c>
      <c r="L36" s="129">
        <v>0.33</v>
      </c>
      <c r="M36" s="129" t="s">
        <v>86</v>
      </c>
      <c r="N36" s="352">
        <v>1.5955665829793373</v>
      </c>
      <c r="O36" s="76">
        <v>1156.209096</v>
      </c>
      <c r="P36" s="73">
        <v>546.79999799999996</v>
      </c>
      <c r="Q36" s="595">
        <v>0.10934192927166407</v>
      </c>
      <c r="R36" s="397">
        <v>0.08</v>
      </c>
      <c r="S36" s="80" t="s">
        <v>86</v>
      </c>
      <c r="T36" s="916">
        <v>1.3667741158958009</v>
      </c>
      <c r="U36" s="316" t="e">
        <v>#REF!</v>
      </c>
    </row>
    <row r="37" spans="1:21" s="121" customFormat="1" ht="43.5" x14ac:dyDescent="0.3">
      <c r="A37" s="365" t="s">
        <v>409</v>
      </c>
      <c r="B37" s="73">
        <v>11620.268284</v>
      </c>
      <c r="C37" s="73">
        <v>11620.268284</v>
      </c>
      <c r="D37" s="73" t="e">
        <v>#REF!</v>
      </c>
      <c r="E37" s="73">
        <v>0</v>
      </c>
      <c r="F37" s="73">
        <v>11620.268284</v>
      </c>
      <c r="G37" s="73">
        <v>11540.140283999999</v>
      </c>
      <c r="H37" s="78">
        <v>0.99310446213102244</v>
      </c>
      <c r="I37" s="73">
        <v>80.128000000000611</v>
      </c>
      <c r="J37" s="73">
        <v>6859.6282209999999</v>
      </c>
      <c r="K37" s="78">
        <v>0.59031582174785524</v>
      </c>
      <c r="L37" s="75">
        <v>0.33</v>
      </c>
      <c r="M37" s="79" t="s">
        <v>86</v>
      </c>
      <c r="N37" s="352">
        <v>1.788835823478349</v>
      </c>
      <c r="O37" s="76">
        <v>4680.5120629999992</v>
      </c>
      <c r="P37" s="73">
        <v>32.99</v>
      </c>
      <c r="Q37" s="595">
        <v>2.8390050206864915E-3</v>
      </c>
      <c r="R37" s="397">
        <v>0.08</v>
      </c>
      <c r="S37" s="79" t="s">
        <v>88</v>
      </c>
      <c r="T37" s="379">
        <v>3.5487562758581143E-2</v>
      </c>
      <c r="U37" s="316" t="e">
        <v>#REF!</v>
      </c>
    </row>
    <row r="38" spans="1:21" s="121" customFormat="1" ht="21.75" x14ac:dyDescent="0.3">
      <c r="A38" s="365" t="s">
        <v>533</v>
      </c>
      <c r="B38" s="73">
        <v>3542.9</v>
      </c>
      <c r="C38" s="73">
        <v>3542.9</v>
      </c>
      <c r="D38" s="73" t="e">
        <v>#REF!</v>
      </c>
      <c r="E38" s="73">
        <v>0</v>
      </c>
      <c r="F38" s="73">
        <v>3542.9</v>
      </c>
      <c r="G38" s="73">
        <v>0</v>
      </c>
      <c r="H38" s="78">
        <v>0</v>
      </c>
      <c r="I38" s="73">
        <v>3542.9</v>
      </c>
      <c r="J38" s="73">
        <v>0</v>
      </c>
      <c r="K38" s="78">
        <v>0</v>
      </c>
      <c r="L38" s="1053" t="s">
        <v>66</v>
      </c>
      <c r="M38" s="1053" t="s">
        <v>392</v>
      </c>
      <c r="N38" s="1053"/>
      <c r="O38" s="76">
        <v>0</v>
      </c>
      <c r="P38" s="73">
        <v>0</v>
      </c>
      <c r="Q38" s="595">
        <v>0</v>
      </c>
      <c r="R38" s="1070" t="s">
        <v>66</v>
      </c>
      <c r="S38" s="1071">
        <v>2.8627749123745497E-2</v>
      </c>
      <c r="T38" s="1071">
        <v>2.8627749123745497E-2</v>
      </c>
      <c r="U38" s="316">
        <v>0</v>
      </c>
    </row>
    <row r="39" spans="1:21" s="122" customFormat="1" ht="24.75" x14ac:dyDescent="0.35">
      <c r="A39" s="367" t="s">
        <v>60</v>
      </c>
      <c r="B39" s="368">
        <v>33861.595491</v>
      </c>
      <c r="C39" s="369">
        <v>33861.595491</v>
      </c>
      <c r="D39" s="370" t="e">
        <v>#REF!</v>
      </c>
      <c r="E39" s="370">
        <v>0</v>
      </c>
      <c r="F39" s="369">
        <v>33861.595491</v>
      </c>
      <c r="G39" s="369">
        <v>28089.803518000001</v>
      </c>
      <c r="H39" s="372">
        <v>0.82954754820888255</v>
      </c>
      <c r="I39" s="369">
        <v>5771.7919729999994</v>
      </c>
      <c r="J39" s="369">
        <v>14108.446413000001</v>
      </c>
      <c r="K39" s="373">
        <v>0.4166503736290233</v>
      </c>
      <c r="L39" s="373">
        <v>0.33</v>
      </c>
      <c r="M39" s="366" t="s">
        <v>86</v>
      </c>
      <c r="N39" s="930">
        <v>1.262576889784919</v>
      </c>
      <c r="O39" s="398">
        <v>13981.357104999999</v>
      </c>
      <c r="P39" s="370">
        <v>1403.7424996299999</v>
      </c>
      <c r="Q39" s="382">
        <v>4.1455297048926636E-2</v>
      </c>
      <c r="R39" s="373">
        <v>0.08</v>
      </c>
      <c r="S39" s="79" t="s">
        <v>88</v>
      </c>
      <c r="T39" s="379">
        <v>0.51819121311158289</v>
      </c>
      <c r="U39" s="410" t="e">
        <v>#REF!</v>
      </c>
    </row>
    <row r="40" spans="1:21" ht="15" customHeight="1" x14ac:dyDescent="0.25">
      <c r="A40" s="1062" t="s">
        <v>563</v>
      </c>
      <c r="B40" s="1062"/>
      <c r="C40" s="1062"/>
      <c r="D40" s="1062"/>
      <c r="E40" s="1062"/>
      <c r="F40" s="1062"/>
      <c r="G40" s="1062"/>
      <c r="H40" s="1062"/>
      <c r="I40" s="1062"/>
      <c r="J40" s="1062"/>
      <c r="K40" s="1062"/>
      <c r="L40" s="1062"/>
      <c r="M40" s="1062"/>
      <c r="N40" s="1062"/>
      <c r="O40" s="1062"/>
      <c r="P40" s="1062"/>
      <c r="Q40" s="1062"/>
      <c r="R40" s="321"/>
      <c r="S40" s="321"/>
      <c r="T40" s="321"/>
    </row>
    <row r="41" spans="1:21" ht="27" customHeight="1" x14ac:dyDescent="0.35">
      <c r="A41" s="313" t="s">
        <v>398</v>
      </c>
      <c r="B41" s="72"/>
      <c r="C41" s="72"/>
      <c r="D41" s="72"/>
      <c r="E41" s="72"/>
      <c r="F41" s="314"/>
      <c r="G41" s="72"/>
      <c r="H41" s="233"/>
      <c r="I41" s="233"/>
      <c r="J41" s="72"/>
      <c r="K41" s="72"/>
      <c r="L41" s="72"/>
      <c r="M41" s="72"/>
      <c r="N41" s="72"/>
      <c r="O41" s="72"/>
      <c r="P41" s="72"/>
      <c r="Q41" s="72"/>
      <c r="R41" s="72"/>
      <c r="S41" s="72"/>
      <c r="T41" s="72"/>
      <c r="U41" s="72"/>
    </row>
    <row r="42" spans="1:21" ht="25.5" customHeight="1" thickBot="1" x14ac:dyDescent="0.3">
      <c r="A42" s="1059" t="s">
        <v>300</v>
      </c>
      <c r="B42" s="1060"/>
      <c r="C42" s="1060"/>
      <c r="D42" s="1060"/>
      <c r="E42" s="1060"/>
      <c r="F42" s="1060"/>
      <c r="G42" s="1060"/>
      <c r="H42" s="1060"/>
      <c r="I42" s="1060"/>
      <c r="J42" s="1060"/>
      <c r="K42" s="1060"/>
      <c r="L42" s="1060"/>
      <c r="M42" s="1060"/>
      <c r="N42" s="1060"/>
      <c r="O42" s="1060"/>
      <c r="P42" s="1060"/>
      <c r="Q42" s="1060"/>
      <c r="R42" s="1060"/>
      <c r="S42" s="1060"/>
      <c r="T42" s="1060"/>
      <c r="U42" s="1061"/>
    </row>
    <row r="43" spans="1:21" ht="42.75" customHeight="1" x14ac:dyDescent="0.25">
      <c r="A43" s="380" t="s">
        <v>63</v>
      </c>
      <c r="B43" s="380" t="s">
        <v>94</v>
      </c>
      <c r="C43" s="380" t="s">
        <v>172</v>
      </c>
      <c r="D43" s="380" t="s">
        <v>534</v>
      </c>
      <c r="E43" s="504" t="s">
        <v>96</v>
      </c>
      <c r="F43" s="504" t="s">
        <v>561</v>
      </c>
      <c r="G43" s="380" t="s">
        <v>24</v>
      </c>
      <c r="H43" s="380" t="s">
        <v>372</v>
      </c>
      <c r="I43" s="380" t="s">
        <v>42</v>
      </c>
      <c r="J43" s="380" t="s">
        <v>25</v>
      </c>
      <c r="K43" s="380" t="s">
        <v>237</v>
      </c>
      <c r="L43" s="381" t="s">
        <v>397</v>
      </c>
      <c r="M43" s="1052" t="s">
        <v>178</v>
      </c>
      <c r="N43" s="1052"/>
      <c r="O43" s="380" t="s">
        <v>177</v>
      </c>
      <c r="P43" s="380" t="s">
        <v>79</v>
      </c>
      <c r="Q43" s="380" t="s">
        <v>238</v>
      </c>
      <c r="R43" s="380" t="s">
        <v>179</v>
      </c>
      <c r="S43" s="1052" t="s">
        <v>180</v>
      </c>
      <c r="T43" s="1052"/>
      <c r="U43" s="380" t="s">
        <v>28</v>
      </c>
    </row>
    <row r="44" spans="1:21" s="121" customFormat="1" ht="28.5" customHeight="1" x14ac:dyDescent="0.3">
      <c r="A44" s="365" t="s">
        <v>61</v>
      </c>
      <c r="B44" s="73">
        <v>451</v>
      </c>
      <c r="C44" s="73">
        <v>351</v>
      </c>
      <c r="D44" s="73" t="e">
        <v>#REF!</v>
      </c>
      <c r="E44" s="73">
        <v>0</v>
      </c>
      <c r="F44" s="73">
        <v>351</v>
      </c>
      <c r="G44" s="73">
        <v>115.103167</v>
      </c>
      <c r="H44" s="78">
        <v>0.32792925071225071</v>
      </c>
      <c r="I44" s="73">
        <v>235.89683300000002</v>
      </c>
      <c r="J44" s="73">
        <v>115.103167</v>
      </c>
      <c r="K44" s="78">
        <v>0.32792925071225071</v>
      </c>
      <c r="L44" s="1053" t="s">
        <v>66</v>
      </c>
      <c r="M44" s="1053"/>
      <c r="N44" s="1053"/>
      <c r="O44" s="73">
        <v>0</v>
      </c>
      <c r="P44" s="399">
        <v>25.210599999999999</v>
      </c>
      <c r="Q44" s="595">
        <v>7.182507122507123E-2</v>
      </c>
      <c r="R44" s="1053" t="s">
        <v>66</v>
      </c>
      <c r="S44" s="1053"/>
      <c r="T44" s="1053"/>
      <c r="U44" s="316">
        <v>0</v>
      </c>
    </row>
    <row r="45" spans="1:21" s="121" customFormat="1" ht="43.5" x14ac:dyDescent="0.3">
      <c r="A45" s="365" t="s">
        <v>344</v>
      </c>
      <c r="B45" s="73">
        <v>32864.457491000001</v>
      </c>
      <c r="C45" s="73">
        <v>32964.694453999997</v>
      </c>
      <c r="D45" s="73" t="e">
        <v>#REF!</v>
      </c>
      <c r="E45" s="73">
        <v>0</v>
      </c>
      <c r="F45" s="73">
        <v>32964.694453999997</v>
      </c>
      <c r="G45" s="73">
        <v>29833.895965209995</v>
      </c>
      <c r="H45" s="78">
        <v>0.90502570884863442</v>
      </c>
      <c r="I45" s="73">
        <v>3130.798488790002</v>
      </c>
      <c r="J45" s="73">
        <v>24271.26300721</v>
      </c>
      <c r="K45" s="78">
        <v>0.73628053920168768</v>
      </c>
      <c r="L45" s="1053" t="s">
        <v>66</v>
      </c>
      <c r="M45" s="1053" t="s">
        <v>66</v>
      </c>
      <c r="N45" s="1053" t="s">
        <v>66</v>
      </c>
      <c r="O45" s="73">
        <v>5562.6329579999947</v>
      </c>
      <c r="P45" s="399">
        <v>7516.5462590100005</v>
      </c>
      <c r="Q45" s="595">
        <v>0.22801807762844073</v>
      </c>
      <c r="R45" s="1055" t="s">
        <v>66</v>
      </c>
      <c r="S45" s="1055"/>
      <c r="T45" s="1055"/>
      <c r="U45" s="316" t="e">
        <v>#REF!</v>
      </c>
    </row>
    <row r="46" spans="1:21" s="121" customFormat="1" ht="40.5" customHeight="1" x14ac:dyDescent="0.3">
      <c r="A46" s="365" t="s">
        <v>299</v>
      </c>
      <c r="B46" s="73">
        <v>52469.541624000005</v>
      </c>
      <c r="C46" s="73">
        <v>52469.541624000005</v>
      </c>
      <c r="D46" s="73" t="e">
        <v>#REF!</v>
      </c>
      <c r="E46" s="73">
        <v>0</v>
      </c>
      <c r="F46" s="73">
        <v>52469.541624000005</v>
      </c>
      <c r="G46" s="73">
        <v>51208.028404099998</v>
      </c>
      <c r="H46" s="78">
        <v>0.97595722812026664</v>
      </c>
      <c r="I46" s="73">
        <v>1261.5132199000072</v>
      </c>
      <c r="J46" s="73">
        <v>11979.675931</v>
      </c>
      <c r="K46" s="78">
        <v>0.22831676359681397</v>
      </c>
      <c r="L46" s="1053" t="s">
        <v>66</v>
      </c>
      <c r="M46" s="1053" t="s">
        <v>66</v>
      </c>
      <c r="N46" s="1053" t="s">
        <v>66</v>
      </c>
      <c r="O46" s="73">
        <v>39228.3524731</v>
      </c>
      <c r="P46" s="399">
        <v>11807.794334</v>
      </c>
      <c r="Q46" s="595">
        <v>0.2250409279085262</v>
      </c>
      <c r="R46" s="1056" t="s">
        <v>66</v>
      </c>
      <c r="S46" s="1057"/>
      <c r="T46" s="1058"/>
      <c r="U46" s="316" t="e">
        <v>#REF!</v>
      </c>
    </row>
    <row r="47" spans="1:21" s="122" customFormat="1" ht="24.75" x14ac:dyDescent="0.35">
      <c r="A47" s="367" t="s">
        <v>60</v>
      </c>
      <c r="B47" s="368">
        <v>85784.999115000013</v>
      </c>
      <c r="C47" s="369">
        <v>85785.236078000002</v>
      </c>
      <c r="D47" s="370" t="e">
        <v>#REF!</v>
      </c>
      <c r="E47" s="370">
        <v>0</v>
      </c>
      <c r="F47" s="369">
        <v>85785.236078000002</v>
      </c>
      <c r="G47" s="369">
        <v>81157.027536309994</v>
      </c>
      <c r="H47" s="372">
        <v>0.94604889193891339</v>
      </c>
      <c r="I47" s="369">
        <v>4628.2085416900081</v>
      </c>
      <c r="J47" s="369">
        <v>36366.042105209999</v>
      </c>
      <c r="K47" s="373">
        <v>0.42391958998800527</v>
      </c>
      <c r="L47" s="1054" t="s">
        <v>66</v>
      </c>
      <c r="M47" s="1054"/>
      <c r="N47" s="1054"/>
      <c r="O47" s="369">
        <v>44790.985431099994</v>
      </c>
      <c r="P47" s="400">
        <v>19349.55119301</v>
      </c>
      <c r="Q47" s="382">
        <v>0.22555805727941894</v>
      </c>
      <c r="R47" s="1054" t="s">
        <v>66</v>
      </c>
      <c r="S47" s="1054"/>
      <c r="T47" s="1054"/>
      <c r="U47" s="410" t="e">
        <v>#REF!</v>
      </c>
    </row>
    <row r="48" spans="1:21" ht="21" customHeight="1" x14ac:dyDescent="0.25">
      <c r="A48" s="1062" t="s">
        <v>563</v>
      </c>
      <c r="B48" s="1062"/>
      <c r="C48" s="1062"/>
      <c r="D48" s="1062"/>
      <c r="E48" s="1062"/>
      <c r="F48" s="1062"/>
      <c r="G48" s="1062"/>
      <c r="H48" s="1062"/>
      <c r="I48" s="1062"/>
      <c r="J48" s="1062"/>
      <c r="K48" s="1062"/>
      <c r="L48" s="1062"/>
      <c r="M48" s="1062"/>
      <c r="N48" s="1062"/>
      <c r="O48" s="1062"/>
      <c r="P48" s="1062"/>
      <c r="Q48" s="1062"/>
      <c r="R48" s="312"/>
      <c r="S48" s="312"/>
      <c r="T48" s="312"/>
    </row>
    <row r="49" spans="1:21" ht="18" customHeight="1" x14ac:dyDescent="0.35">
      <c r="B49" s="93"/>
      <c r="C49" s="93"/>
      <c r="D49" s="93"/>
      <c r="E49" s="93"/>
      <c r="F49" s="315"/>
      <c r="G49" s="93"/>
      <c r="H49" s="234"/>
      <c r="I49" s="234"/>
      <c r="J49" s="93"/>
      <c r="K49" s="93"/>
      <c r="L49" s="93"/>
      <c r="M49" s="93"/>
      <c r="N49" s="93"/>
      <c r="O49" s="93"/>
      <c r="P49" s="93"/>
      <c r="Q49" s="93"/>
      <c r="R49" s="93"/>
      <c r="S49" s="93"/>
      <c r="T49" s="93"/>
      <c r="U49" s="93"/>
    </row>
    <row r="50" spans="1:21" ht="17.25" x14ac:dyDescent="0.35">
      <c r="A50" s="342" t="s">
        <v>398</v>
      </c>
      <c r="B50" s="93"/>
      <c r="C50" s="93"/>
      <c r="D50" s="93"/>
      <c r="E50" s="93"/>
      <c r="F50" s="93"/>
      <c r="G50" s="52"/>
      <c r="H50" s="234"/>
      <c r="I50" s="234"/>
      <c r="J50" s="52"/>
      <c r="K50" s="52"/>
      <c r="L50" s="52"/>
      <c r="M50" s="52"/>
      <c r="N50" s="52"/>
      <c r="O50" s="52"/>
      <c r="P50" s="52"/>
      <c r="Q50" s="52"/>
      <c r="R50" s="52"/>
      <c r="S50" s="52"/>
      <c r="T50" s="52"/>
      <c r="U50" s="52"/>
    </row>
    <row r="51" spans="1:21" ht="25.5" customHeight="1" thickBot="1" x14ac:dyDescent="0.3">
      <c r="A51" s="1059" t="s">
        <v>384</v>
      </c>
      <c r="B51" s="1060"/>
      <c r="C51" s="1060"/>
      <c r="D51" s="1060"/>
      <c r="E51" s="1060"/>
      <c r="F51" s="1060"/>
      <c r="G51" s="1060"/>
      <c r="H51" s="1060"/>
      <c r="I51" s="1060"/>
      <c r="J51" s="1060"/>
      <c r="K51" s="1060"/>
      <c r="L51" s="1060"/>
      <c r="M51" s="1060"/>
      <c r="N51" s="1060"/>
      <c r="O51" s="1060"/>
      <c r="P51" s="1060"/>
      <c r="Q51" s="1060"/>
      <c r="R51" s="1060"/>
      <c r="S51" s="1060"/>
      <c r="T51" s="1060"/>
      <c r="U51" s="1061"/>
    </row>
    <row r="52" spans="1:21" ht="46.5" customHeight="1" x14ac:dyDescent="0.25">
      <c r="A52" s="380" t="s">
        <v>63</v>
      </c>
      <c r="B52" s="380" t="s">
        <v>94</v>
      </c>
      <c r="C52" s="380" t="s">
        <v>172</v>
      </c>
      <c r="D52" s="380" t="s">
        <v>534</v>
      </c>
      <c r="E52" s="504" t="s">
        <v>96</v>
      </c>
      <c r="F52" s="504" t="s">
        <v>561</v>
      </c>
      <c r="G52" s="380" t="s">
        <v>24</v>
      </c>
      <c r="H52" s="380" t="s">
        <v>372</v>
      </c>
      <c r="I52" s="380" t="s">
        <v>42</v>
      </c>
      <c r="J52" s="380" t="s">
        <v>25</v>
      </c>
      <c r="K52" s="380" t="s">
        <v>237</v>
      </c>
      <c r="L52" s="381" t="s">
        <v>397</v>
      </c>
      <c r="M52" s="1052" t="s">
        <v>178</v>
      </c>
      <c r="N52" s="1052"/>
      <c r="O52" s="380" t="s">
        <v>177</v>
      </c>
      <c r="P52" s="380" t="s">
        <v>79</v>
      </c>
      <c r="Q52" s="380" t="s">
        <v>238</v>
      </c>
      <c r="R52" s="381" t="s">
        <v>179</v>
      </c>
      <c r="S52" s="1052" t="s">
        <v>180</v>
      </c>
      <c r="T52" s="1052"/>
      <c r="U52" s="380" t="s">
        <v>28</v>
      </c>
    </row>
    <row r="53" spans="1:21" s="120" customFormat="1" ht="84" customHeight="1" x14ac:dyDescent="0.25">
      <c r="A53" s="365" t="s">
        <v>393</v>
      </c>
      <c r="B53" s="322">
        <v>8905.6</v>
      </c>
      <c r="C53" s="322">
        <v>8905.6</v>
      </c>
      <c r="D53" s="354" t="e">
        <v>#REF!</v>
      </c>
      <c r="E53" s="354">
        <v>0</v>
      </c>
      <c r="F53" s="73">
        <v>8905.6</v>
      </c>
      <c r="G53" s="73">
        <v>8905.6</v>
      </c>
      <c r="H53" s="78">
        <v>1</v>
      </c>
      <c r="I53" s="323">
        <v>0</v>
      </c>
      <c r="J53" s="73">
        <v>0</v>
      </c>
      <c r="K53" s="78">
        <v>0</v>
      </c>
      <c r="L53" s="1072" t="s">
        <v>66</v>
      </c>
      <c r="M53" s="1072"/>
      <c r="N53" s="1072"/>
      <c r="O53" s="73">
        <v>8905.6</v>
      </c>
      <c r="P53" s="73">
        <v>0</v>
      </c>
      <c r="Q53" s="78">
        <v>0</v>
      </c>
      <c r="R53" s="1072" t="s">
        <v>66</v>
      </c>
      <c r="S53" s="1072"/>
      <c r="T53" s="1072"/>
      <c r="U53" s="316" t="e">
        <v>#REF!</v>
      </c>
    </row>
    <row r="54" spans="1:21" s="120" customFormat="1" ht="60" customHeight="1" x14ac:dyDescent="0.25">
      <c r="A54" s="365" t="s">
        <v>40</v>
      </c>
      <c r="B54" s="322">
        <v>9067</v>
      </c>
      <c r="C54" s="322">
        <v>9067</v>
      </c>
      <c r="D54" s="322" t="e">
        <v>#REF!</v>
      </c>
      <c r="E54" s="322">
        <v>9067</v>
      </c>
      <c r="F54" s="73">
        <v>0</v>
      </c>
      <c r="G54" s="73">
        <v>0</v>
      </c>
      <c r="H54" s="78">
        <v>0</v>
      </c>
      <c r="I54" s="323">
        <v>0</v>
      </c>
      <c r="J54" s="73">
        <v>0</v>
      </c>
      <c r="K54" s="78">
        <v>0</v>
      </c>
      <c r="L54" s="1072" t="s">
        <v>66</v>
      </c>
      <c r="M54" s="1072"/>
      <c r="N54" s="1072"/>
      <c r="O54" s="73">
        <v>0</v>
      </c>
      <c r="P54" s="73">
        <v>0</v>
      </c>
      <c r="Q54" s="78">
        <v>0</v>
      </c>
      <c r="R54" s="1072" t="s">
        <v>66</v>
      </c>
      <c r="S54" s="1072"/>
      <c r="T54" s="1072"/>
      <c r="U54" s="316" t="e">
        <v>#REF!</v>
      </c>
    </row>
    <row r="55" spans="1:21" ht="24.75" x14ac:dyDescent="0.25">
      <c r="A55" s="367" t="s">
        <v>60</v>
      </c>
      <c r="B55" s="368">
        <v>17972.599999999999</v>
      </c>
      <c r="C55" s="369">
        <v>17972.599999999999</v>
      </c>
      <c r="D55" s="369" t="e">
        <v>#REF!</v>
      </c>
      <c r="E55" s="369">
        <v>9067</v>
      </c>
      <c r="F55" s="370">
        <v>8905.5999999999985</v>
      </c>
      <c r="G55" s="371">
        <v>8905.6</v>
      </c>
      <c r="H55" s="372">
        <v>1.0000000000000002</v>
      </c>
      <c r="I55" s="371">
        <v>0</v>
      </c>
      <c r="J55" s="371">
        <v>0</v>
      </c>
      <c r="K55" s="373">
        <v>0</v>
      </c>
      <c r="L55" s="1054" t="s">
        <v>66</v>
      </c>
      <c r="M55" s="1054"/>
      <c r="N55" s="1054"/>
      <c r="O55" s="371">
        <v>8905.6</v>
      </c>
      <c r="P55" s="370">
        <v>0</v>
      </c>
      <c r="Q55" s="373">
        <v>0</v>
      </c>
      <c r="R55" s="1054" t="s">
        <v>66</v>
      </c>
      <c r="S55" s="1054"/>
      <c r="T55" s="1054"/>
      <c r="U55" s="410" t="e">
        <v>#REF!</v>
      </c>
    </row>
    <row r="56" spans="1:21" ht="17.25" x14ac:dyDescent="0.35">
      <c r="A56" s="72" t="s">
        <v>563</v>
      </c>
      <c r="B56" s="72"/>
      <c r="C56" s="72"/>
      <c r="D56" s="72"/>
      <c r="E56" s="72"/>
      <c r="F56" s="72"/>
      <c r="G56" s="72"/>
      <c r="H56" s="233"/>
      <c r="I56" s="233"/>
      <c r="J56" s="72"/>
      <c r="K56" s="72"/>
      <c r="L56" s="72"/>
      <c r="M56" s="72"/>
      <c r="N56" s="72"/>
      <c r="O56" s="72"/>
      <c r="P56" s="72"/>
      <c r="Q56" s="72"/>
      <c r="R56" s="72"/>
      <c r="S56" s="72"/>
      <c r="T56" s="72"/>
      <c r="U56" s="72"/>
    </row>
    <row r="57" spans="1:21" ht="24.75" customHeight="1" x14ac:dyDescent="0.35">
      <c r="A57" s="72"/>
      <c r="B57" s="72"/>
      <c r="C57" s="72"/>
      <c r="D57" s="72"/>
      <c r="E57" s="72"/>
      <c r="F57" s="72"/>
      <c r="G57" s="72"/>
      <c r="H57" s="233"/>
      <c r="I57" s="233"/>
      <c r="J57" s="242"/>
      <c r="K57" s="72"/>
      <c r="L57" s="72"/>
      <c r="M57" s="72"/>
      <c r="N57" s="72"/>
      <c r="O57" s="72"/>
      <c r="P57" s="72"/>
      <c r="Q57" s="72"/>
      <c r="R57" s="72"/>
      <c r="S57" s="72"/>
      <c r="T57" s="72"/>
      <c r="U57" s="72"/>
    </row>
    <row r="58" spans="1:21" ht="64.5" customHeight="1" x14ac:dyDescent="0.25">
      <c r="A58" s="54"/>
      <c r="B58" s="57"/>
      <c r="C58" s="57"/>
      <c r="D58" s="57"/>
      <c r="E58" s="57"/>
      <c r="F58" s="45"/>
      <c r="G58" s="45"/>
      <c r="H58" s="351"/>
      <c r="I58" s="57"/>
      <c r="J58" s="57"/>
      <c r="K58" s="58"/>
      <c r="L58" s="92"/>
      <c r="M58" s="92"/>
      <c r="N58" s="92"/>
      <c r="O58" s="57"/>
      <c r="P58" s="57"/>
      <c r="Q58" s="56"/>
      <c r="R58" s="92"/>
      <c r="S58" s="92"/>
      <c r="T58" s="92"/>
      <c r="U58" s="56"/>
    </row>
    <row r="59" spans="1:21" ht="64.5" customHeight="1" x14ac:dyDescent="0.3">
      <c r="B59" s="47"/>
      <c r="G59" s="136"/>
      <c r="L59" s="46"/>
    </row>
    <row r="60" spans="1:21" ht="64.5" customHeight="1" x14ac:dyDescent="0.3">
      <c r="B60" s="48"/>
      <c r="C60" s="48"/>
      <c r="F60" s="48"/>
    </row>
    <row r="61" spans="1:21" ht="64.5" customHeight="1" x14ac:dyDescent="0.25"/>
    <row r="64" spans="1:21" ht="17.25" x14ac:dyDescent="0.35">
      <c r="A64" s="93"/>
      <c r="B64" s="93"/>
      <c r="C64" s="93"/>
      <c r="D64" s="93"/>
      <c r="E64" s="93"/>
      <c r="F64" s="93"/>
      <c r="G64" s="93"/>
      <c r="H64" s="234"/>
      <c r="I64" s="234"/>
      <c r="J64" s="93"/>
      <c r="K64" s="93"/>
      <c r="L64" s="93"/>
      <c r="M64" s="93"/>
      <c r="N64" s="93"/>
      <c r="O64" s="93"/>
      <c r="P64" s="93"/>
      <c r="Q64" s="93"/>
      <c r="R64" s="59"/>
      <c r="S64" s="60"/>
      <c r="T64" s="60"/>
      <c r="U64" s="93"/>
    </row>
    <row r="65" spans="1:21" ht="24.75" x14ac:dyDescent="0.3">
      <c r="A65" s="61"/>
      <c r="B65" s="60"/>
      <c r="C65" s="60"/>
      <c r="D65" s="61"/>
      <c r="E65" s="61"/>
      <c r="F65" s="62"/>
      <c r="G65" s="62"/>
      <c r="H65" s="235"/>
      <c r="I65" s="235"/>
      <c r="J65" s="62"/>
      <c r="K65" s="63"/>
      <c r="L65" s="63"/>
      <c r="M65" s="63"/>
      <c r="N65" s="63"/>
      <c r="O65" s="63"/>
      <c r="P65" s="63"/>
      <c r="Q65" s="64"/>
      <c r="R65" s="59"/>
      <c r="S65" s="60"/>
      <c r="T65" s="60"/>
      <c r="U65" s="64"/>
    </row>
    <row r="66" spans="1:21" ht="24.75" x14ac:dyDescent="0.3">
      <c r="A66" s="61"/>
      <c r="B66" s="60"/>
      <c r="C66" s="60"/>
      <c r="D66" s="61"/>
      <c r="E66" s="61"/>
      <c r="F66" s="65"/>
      <c r="G66" s="65"/>
      <c r="H66" s="236"/>
      <c r="I66" s="236"/>
      <c r="J66" s="65"/>
      <c r="K66" s="66"/>
      <c r="L66" s="66"/>
      <c r="M66" s="66"/>
      <c r="N66" s="66"/>
      <c r="O66" s="66"/>
      <c r="P66" s="66"/>
      <c r="Q66" s="55"/>
      <c r="R66" s="59"/>
      <c r="S66" s="60"/>
      <c r="T66" s="60"/>
      <c r="U66" s="55"/>
    </row>
    <row r="67" spans="1:21" ht="24.75" x14ac:dyDescent="0.3">
      <c r="A67" s="61"/>
      <c r="B67" s="60"/>
      <c r="C67" s="60"/>
      <c r="D67" s="61"/>
      <c r="E67" s="61"/>
      <c r="F67" s="67"/>
      <c r="G67" s="67"/>
      <c r="H67" s="238"/>
      <c r="I67" s="238"/>
      <c r="J67" s="67"/>
      <c r="K67" s="68"/>
      <c r="L67" s="68"/>
      <c r="M67" s="68"/>
      <c r="N67" s="68"/>
      <c r="O67" s="68"/>
      <c r="P67" s="68"/>
      <c r="Q67" s="56"/>
      <c r="R67" s="59"/>
      <c r="S67" s="60"/>
      <c r="T67" s="60"/>
      <c r="U67" s="56"/>
    </row>
    <row r="68" spans="1:21" ht="24.75" x14ac:dyDescent="0.3">
      <c r="A68" s="61"/>
      <c r="B68" s="60"/>
      <c r="C68" s="60"/>
      <c r="D68" s="61"/>
      <c r="E68" s="61"/>
      <c r="F68" s="62"/>
      <c r="G68" s="62"/>
      <c r="H68" s="235"/>
      <c r="I68" s="235"/>
      <c r="J68" s="62"/>
      <c r="K68" s="63"/>
      <c r="L68" s="63"/>
      <c r="M68" s="63"/>
      <c r="N68" s="63"/>
      <c r="O68" s="63"/>
      <c r="P68" s="63"/>
      <c r="Q68" s="64"/>
      <c r="R68" s="59"/>
      <c r="S68" s="60"/>
      <c r="T68" s="60"/>
      <c r="U68" s="64"/>
    </row>
    <row r="69" spans="1:21" ht="24.75" x14ac:dyDescent="0.3">
      <c r="A69" s="61"/>
      <c r="B69" s="60"/>
      <c r="C69" s="60"/>
      <c r="D69" s="61"/>
      <c r="E69" s="61"/>
      <c r="F69" s="65"/>
      <c r="G69" s="65"/>
      <c r="H69" s="236"/>
      <c r="I69" s="236"/>
      <c r="J69" s="65"/>
      <c r="K69" s="66"/>
      <c r="L69" s="66"/>
      <c r="M69" s="66"/>
      <c r="N69" s="66"/>
      <c r="O69" s="66"/>
      <c r="P69" s="66"/>
      <c r="Q69" s="55"/>
      <c r="R69" s="59"/>
      <c r="S69" s="60"/>
      <c r="T69" s="60"/>
      <c r="U69" s="55"/>
    </row>
    <row r="70" spans="1:21" ht="24.75" x14ac:dyDescent="0.3">
      <c r="A70" s="61"/>
      <c r="B70" s="60"/>
      <c r="C70" s="60"/>
      <c r="D70" s="61"/>
      <c r="E70" s="61"/>
      <c r="F70" s="65"/>
      <c r="G70" s="65"/>
      <c r="H70" s="236"/>
      <c r="I70" s="236"/>
      <c r="J70" s="65"/>
      <c r="K70" s="66"/>
      <c r="L70" s="66"/>
      <c r="M70" s="66"/>
      <c r="N70" s="66"/>
      <c r="O70" s="66"/>
      <c r="P70" s="66"/>
      <c r="Q70" s="55"/>
      <c r="R70" s="59"/>
      <c r="S70" s="60"/>
      <c r="T70" s="60"/>
      <c r="U70" s="55"/>
    </row>
    <row r="71" spans="1:21" ht="24.75" x14ac:dyDescent="0.3">
      <c r="A71" s="61"/>
      <c r="B71" s="60"/>
      <c r="C71" s="60"/>
      <c r="D71" s="61"/>
      <c r="E71" s="61"/>
      <c r="F71" s="65"/>
      <c r="G71" s="65"/>
      <c r="H71" s="236"/>
      <c r="I71" s="236"/>
      <c r="J71" s="65"/>
      <c r="K71" s="66"/>
      <c r="L71" s="66"/>
      <c r="M71" s="66"/>
      <c r="N71" s="66"/>
      <c r="O71" s="66"/>
      <c r="P71" s="66"/>
      <c r="Q71" s="55"/>
      <c r="R71" s="59"/>
      <c r="S71" s="60"/>
      <c r="T71" s="60"/>
      <c r="U71" s="55"/>
    </row>
    <row r="72" spans="1:21" ht="24.75" x14ac:dyDescent="0.3">
      <c r="A72" s="61"/>
      <c r="B72" s="60"/>
      <c r="C72" s="60"/>
      <c r="D72" s="61"/>
      <c r="E72" s="61"/>
      <c r="F72" s="65"/>
      <c r="G72" s="65"/>
      <c r="H72" s="236"/>
      <c r="I72" s="236"/>
      <c r="J72" s="65"/>
      <c r="K72" s="66"/>
      <c r="L72" s="66"/>
      <c r="M72" s="66"/>
      <c r="N72" s="66"/>
      <c r="O72" s="66"/>
      <c r="P72" s="66"/>
      <c r="Q72" s="55"/>
      <c r="R72" s="59"/>
      <c r="S72" s="60"/>
      <c r="T72" s="60"/>
      <c r="U72" s="55"/>
    </row>
    <row r="73" spans="1:21" ht="24.75" x14ac:dyDescent="0.3">
      <c r="A73" s="61"/>
      <c r="B73" s="60"/>
      <c r="C73" s="60"/>
      <c r="D73" s="61"/>
      <c r="E73" s="61"/>
      <c r="F73" s="65"/>
      <c r="G73" s="65"/>
      <c r="H73" s="236"/>
      <c r="I73" s="236"/>
      <c r="J73" s="65"/>
      <c r="K73" s="66"/>
      <c r="L73" s="66"/>
      <c r="M73" s="66"/>
      <c r="N73" s="66"/>
      <c r="O73" s="66"/>
      <c r="P73" s="66"/>
      <c r="Q73" s="55"/>
      <c r="R73" s="59"/>
      <c r="S73" s="60"/>
      <c r="T73" s="60"/>
      <c r="U73" s="55"/>
    </row>
    <row r="74" spans="1:21" ht="24.75" x14ac:dyDescent="0.3">
      <c r="A74" s="61"/>
      <c r="B74" s="60"/>
      <c r="C74" s="60"/>
      <c r="D74" s="61"/>
      <c r="E74" s="61"/>
      <c r="F74" s="67"/>
      <c r="G74" s="67"/>
      <c r="H74" s="238"/>
      <c r="I74" s="238"/>
      <c r="J74" s="67"/>
      <c r="K74" s="68"/>
      <c r="L74" s="68"/>
      <c r="M74" s="68"/>
      <c r="N74" s="68"/>
      <c r="O74" s="68"/>
      <c r="P74" s="68"/>
      <c r="Q74" s="56"/>
      <c r="R74" s="59"/>
      <c r="S74" s="60"/>
      <c r="T74" s="60"/>
      <c r="U74" s="56"/>
    </row>
    <row r="75" spans="1:21" ht="24.75" x14ac:dyDescent="0.3">
      <c r="A75" s="61"/>
      <c r="B75" s="60"/>
      <c r="C75" s="60"/>
      <c r="D75" s="61"/>
      <c r="E75" s="61"/>
      <c r="F75" s="65"/>
      <c r="G75" s="65"/>
      <c r="H75" s="236"/>
      <c r="I75" s="236"/>
      <c r="J75" s="65"/>
      <c r="K75" s="66"/>
      <c r="L75" s="66"/>
      <c r="M75" s="66"/>
      <c r="N75" s="66"/>
      <c r="O75" s="66"/>
      <c r="P75" s="66"/>
      <c r="Q75" s="55"/>
      <c r="R75" s="59"/>
      <c r="S75" s="60"/>
      <c r="T75" s="60"/>
      <c r="U75" s="55"/>
    </row>
    <row r="76" spans="1:21" ht="24.75" x14ac:dyDescent="0.3">
      <c r="A76" s="61"/>
      <c r="B76" s="60"/>
      <c r="C76" s="60"/>
      <c r="D76" s="61"/>
      <c r="E76" s="61"/>
      <c r="F76" s="65"/>
      <c r="G76" s="65"/>
      <c r="H76" s="236"/>
      <c r="I76" s="236"/>
      <c r="J76" s="65"/>
      <c r="K76" s="66"/>
      <c r="L76" s="66"/>
      <c r="M76" s="66"/>
      <c r="N76" s="66"/>
      <c r="O76" s="66"/>
      <c r="P76" s="66"/>
      <c r="Q76" s="55"/>
      <c r="R76" s="59"/>
      <c r="S76" s="60"/>
      <c r="T76" s="60"/>
      <c r="U76" s="55"/>
    </row>
    <row r="77" spans="1:21" ht="24.75" x14ac:dyDescent="0.3">
      <c r="A77" s="61"/>
      <c r="B77" s="60"/>
      <c r="C77" s="60"/>
      <c r="D77" s="61"/>
      <c r="E77" s="61"/>
      <c r="F77" s="62"/>
      <c r="G77" s="62"/>
      <c r="H77" s="235"/>
      <c r="I77" s="235"/>
      <c r="J77" s="62"/>
      <c r="K77" s="63"/>
      <c r="L77" s="63"/>
      <c r="M77" s="63"/>
      <c r="N77" s="63"/>
      <c r="O77" s="63"/>
      <c r="P77" s="63"/>
      <c r="Q77" s="64"/>
      <c r="R77" s="59"/>
      <c r="S77" s="60"/>
      <c r="T77" s="60"/>
      <c r="U77" s="64"/>
    </row>
    <row r="78" spans="1:21" ht="24.75" x14ac:dyDescent="0.3">
      <c r="A78" s="61"/>
      <c r="B78" s="60"/>
      <c r="C78" s="60"/>
      <c r="D78" s="61"/>
      <c r="E78" s="61"/>
      <c r="F78" s="65"/>
      <c r="G78" s="65"/>
      <c r="H78" s="236"/>
      <c r="I78" s="236"/>
      <c r="J78" s="65"/>
      <c r="K78" s="66"/>
      <c r="L78" s="66"/>
      <c r="M78" s="66"/>
      <c r="N78" s="66"/>
      <c r="O78" s="66"/>
      <c r="P78" s="66"/>
      <c r="Q78" s="55"/>
      <c r="R78" s="59"/>
      <c r="S78" s="60"/>
      <c r="T78" s="60"/>
      <c r="U78" s="55"/>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3" priority="34" operator="greaterThan">
      <formula>0.99</formula>
    </cfRule>
    <cfRule type="cellIs" dxfId="32" priority="35" operator="lessThan">
      <formula>0.7</formula>
    </cfRule>
    <cfRule type="cellIs" dxfId="31" priority="36" operator="between">
      <formula>0.7</formula>
      <formula>0.99</formula>
    </cfRule>
  </conditionalFormatting>
  <conditionalFormatting sqref="N24:N29">
    <cfRule type="cellIs" dxfId="30" priority="76" operator="greaterThan">
      <formula>0.99</formula>
    </cfRule>
    <cfRule type="cellIs" dxfId="29" priority="77" operator="lessThan">
      <formula>0.7</formula>
    </cfRule>
    <cfRule type="cellIs" dxfId="28" priority="78" operator="between">
      <formula>0.7</formula>
      <formula>0.99</formula>
    </cfRule>
  </conditionalFormatting>
  <conditionalFormatting sqref="N34:N37">
    <cfRule type="cellIs" dxfId="27" priority="16" operator="greaterThan">
      <formula>0.99</formula>
    </cfRule>
    <cfRule type="cellIs" dxfId="26" priority="17" operator="lessThan">
      <formula>0.7</formula>
    </cfRule>
    <cfRule type="cellIs" dxfId="25" priority="18" operator="between">
      <formula>0.7</formula>
      <formula>0.99</formula>
    </cfRule>
  </conditionalFormatting>
  <conditionalFormatting sqref="N39">
    <cfRule type="cellIs" dxfId="24" priority="7" operator="greaterThan">
      <formula>0.99</formula>
    </cfRule>
    <cfRule type="cellIs" dxfId="23" priority="8" operator="lessThan">
      <formula>0.7</formula>
    </cfRule>
    <cfRule type="cellIs" dxfId="22" priority="9" operator="between">
      <formula>0.7</formula>
      <formula>0.99</formula>
    </cfRule>
  </conditionalFormatting>
  <conditionalFormatting sqref="T8:T11 T13:T15">
    <cfRule type="cellIs" dxfId="21" priority="25" stopIfTrue="1" operator="greaterThan">
      <formula>0.99</formula>
    </cfRule>
    <cfRule type="cellIs" dxfId="20" priority="26" stopIfTrue="1" operator="lessThan">
      <formula>0.7</formula>
    </cfRule>
    <cfRule type="cellIs" dxfId="19" priority="27" stopIfTrue="1" operator="between">
      <formula>0.7</formula>
      <formula>0.99</formula>
    </cfRule>
  </conditionalFormatting>
  <conditionalFormatting sqref="T12">
    <cfRule type="cellIs" dxfId="18" priority="1" operator="greaterThan">
      <formula>0.99</formula>
    </cfRule>
    <cfRule type="cellIs" dxfId="17" priority="2" operator="lessThan">
      <formula>0.7</formula>
    </cfRule>
    <cfRule type="cellIs" dxfId="16" priority="3" operator="between">
      <formula>0.7</formula>
      <formula>0.99</formula>
    </cfRule>
  </conditionalFormatting>
  <conditionalFormatting sqref="T16:T19">
    <cfRule type="cellIs" dxfId="15" priority="37" operator="greaterThan">
      <formula>0.99</formula>
    </cfRule>
    <cfRule type="cellIs" dxfId="14" priority="38" operator="lessThan">
      <formula>0.7</formula>
    </cfRule>
    <cfRule type="cellIs" dxfId="13" priority="39" operator="between">
      <formula>0.7</formula>
      <formula>0.99</formula>
    </cfRule>
  </conditionalFormatting>
  <conditionalFormatting sqref="T24:T29">
    <cfRule type="cellIs" dxfId="12" priority="13" operator="greaterThan">
      <formula>0.99</formula>
    </cfRule>
    <cfRule type="cellIs" dxfId="11" priority="14" operator="lessThan">
      <formula>0.7</formula>
    </cfRule>
    <cfRule type="cellIs" dxfId="10" priority="15" operator="between">
      <formula>0.7</formula>
      <formula>0.99</formula>
    </cfRule>
  </conditionalFormatting>
  <conditionalFormatting sqref="T34:T37">
    <cfRule type="cellIs" dxfId="9" priority="100" operator="greaterThan">
      <formula>0.99</formula>
    </cfRule>
    <cfRule type="cellIs" dxfId="8" priority="101" operator="lessThan">
      <formula>0.7</formula>
    </cfRule>
    <cfRule type="cellIs" dxfId="7" priority="102" operator="between">
      <formula>0.7</formula>
      <formula>0.99</formula>
    </cfRule>
  </conditionalFormatting>
  <conditionalFormatting sqref="T39">
    <cfRule type="cellIs" dxfId="6" priority="10" operator="greaterThan">
      <formula>0.99</formula>
    </cfRule>
    <cfRule type="cellIs" dxfId="5" priority="11" operator="lessThan">
      <formula>0.7</formula>
    </cfRule>
    <cfRule type="cellIs" dxfId="4"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1" t="s">
        <v>0</v>
      </c>
      <c r="B1" s="81">
        <v>2024</v>
      </c>
      <c r="C1" s="82" t="s">
        <v>1</v>
      </c>
      <c r="D1" s="82" t="s">
        <v>1</v>
      </c>
      <c r="E1" s="82" t="s">
        <v>1</v>
      </c>
      <c r="F1" s="82" t="s">
        <v>1</v>
      </c>
      <c r="G1" s="82" t="s">
        <v>1</v>
      </c>
      <c r="H1" s="82" t="s">
        <v>1</v>
      </c>
      <c r="I1" s="82" t="s">
        <v>1</v>
      </c>
      <c r="J1" s="82" t="s">
        <v>1</v>
      </c>
      <c r="K1" s="82" t="s">
        <v>1</v>
      </c>
      <c r="L1" s="82" t="s">
        <v>1</v>
      </c>
      <c r="M1" s="82" t="s">
        <v>1</v>
      </c>
      <c r="N1" s="82" t="s">
        <v>1</v>
      </c>
      <c r="O1" s="82" t="s">
        <v>1</v>
      </c>
      <c r="P1" s="82" t="s">
        <v>1</v>
      </c>
      <c r="Q1" s="1073" t="s">
        <v>368</v>
      </c>
      <c r="R1" s="1073"/>
      <c r="S1" s="1073"/>
      <c r="T1" s="82" t="s">
        <v>1</v>
      </c>
      <c r="U1" s="82" t="s">
        <v>1</v>
      </c>
      <c r="V1" s="82" t="s">
        <v>1</v>
      </c>
      <c r="W1" s="82" t="s">
        <v>1</v>
      </c>
      <c r="X1" s="82" t="s">
        <v>1</v>
      </c>
      <c r="Y1" s="82" t="s">
        <v>1</v>
      </c>
      <c r="Z1" s="82" t="s">
        <v>1</v>
      </c>
      <c r="AA1" s="82" t="s">
        <v>1</v>
      </c>
    </row>
    <row r="2" spans="1:27" ht="14.25" customHeight="1" x14ac:dyDescent="0.25">
      <c r="A2" s="81" t="s">
        <v>2</v>
      </c>
      <c r="B2" s="81" t="s">
        <v>3</v>
      </c>
      <c r="C2" s="82" t="s">
        <v>1</v>
      </c>
      <c r="D2" s="82" t="s">
        <v>1</v>
      </c>
      <c r="E2" s="82" t="s">
        <v>1</v>
      </c>
      <c r="F2" s="82" t="s">
        <v>1</v>
      </c>
      <c r="G2" s="82" t="s">
        <v>1</v>
      </c>
      <c r="H2" s="82" t="s">
        <v>1</v>
      </c>
      <c r="I2" s="82" t="s">
        <v>1</v>
      </c>
      <c r="J2" s="82" t="s">
        <v>1</v>
      </c>
      <c r="K2" s="82" t="s">
        <v>1</v>
      </c>
      <c r="L2" s="82" t="s">
        <v>1</v>
      </c>
      <c r="M2" s="82" t="s">
        <v>1</v>
      </c>
      <c r="N2" s="82" t="s">
        <v>1</v>
      </c>
      <c r="O2" s="82" t="s">
        <v>1</v>
      </c>
      <c r="P2" s="82" t="s">
        <v>1</v>
      </c>
      <c r="Q2" s="82" t="s">
        <v>1</v>
      </c>
      <c r="R2" s="82" t="s">
        <v>1</v>
      </c>
      <c r="S2" s="82" t="s">
        <v>1</v>
      </c>
      <c r="T2" s="82" t="s">
        <v>1</v>
      </c>
      <c r="U2" s="82" t="s">
        <v>1</v>
      </c>
      <c r="V2" s="82" t="s">
        <v>1</v>
      </c>
      <c r="W2" s="82" t="s">
        <v>1</v>
      </c>
      <c r="X2" s="82" t="s">
        <v>1</v>
      </c>
      <c r="Y2" s="82" t="s">
        <v>1</v>
      </c>
      <c r="Z2" s="82" t="s">
        <v>1</v>
      </c>
      <c r="AA2" s="82" t="s">
        <v>1</v>
      </c>
    </row>
    <row r="3" spans="1:27" ht="20.25" customHeight="1" x14ac:dyDescent="0.25">
      <c r="A3" s="81" t="s">
        <v>4</v>
      </c>
      <c r="B3" s="268" t="e">
        <f>+#REF!</f>
        <v>#REF!</v>
      </c>
      <c r="C3" s="82" t="s">
        <v>1</v>
      </c>
      <c r="D3" s="82" t="s">
        <v>1</v>
      </c>
      <c r="E3" s="82" t="s">
        <v>1</v>
      </c>
      <c r="F3" s="82" t="s">
        <v>1</v>
      </c>
      <c r="G3" s="82" t="s">
        <v>1</v>
      </c>
      <c r="H3" s="82" t="s">
        <v>1</v>
      </c>
      <c r="I3" s="82" t="s">
        <v>1</v>
      </c>
      <c r="J3" s="82" t="s">
        <v>1</v>
      </c>
      <c r="K3" s="82" t="s">
        <v>1</v>
      </c>
      <c r="L3" s="82" t="s">
        <v>1</v>
      </c>
      <c r="M3" s="82" t="s">
        <v>1</v>
      </c>
      <c r="N3" s="82" t="s">
        <v>1</v>
      </c>
      <c r="O3" s="82" t="s">
        <v>1</v>
      </c>
      <c r="P3" s="82" t="s">
        <v>1</v>
      </c>
      <c r="Q3" s="126">
        <v>1000000</v>
      </c>
      <c r="R3" s="82" t="s">
        <v>1</v>
      </c>
      <c r="S3" s="82" t="s">
        <v>1</v>
      </c>
      <c r="T3" s="82" t="s">
        <v>1</v>
      </c>
      <c r="U3" s="82" t="s">
        <v>1</v>
      </c>
      <c r="V3" s="82" t="s">
        <v>1</v>
      </c>
      <c r="W3" s="82" t="s">
        <v>1</v>
      </c>
      <c r="X3" s="82" t="s">
        <v>1</v>
      </c>
      <c r="Y3" s="82" t="s">
        <v>1</v>
      </c>
      <c r="Z3" s="82" t="s">
        <v>1</v>
      </c>
      <c r="AA3" s="82" t="s">
        <v>1</v>
      </c>
    </row>
    <row r="4" spans="1:27" ht="37.5" customHeight="1" x14ac:dyDescent="0.25">
      <c r="A4" s="81" t="s">
        <v>5</v>
      </c>
      <c r="B4" s="81" t="s">
        <v>6</v>
      </c>
      <c r="C4" s="81" t="s">
        <v>7</v>
      </c>
      <c r="D4" s="81" t="s">
        <v>8</v>
      </c>
      <c r="E4" s="81" t="s">
        <v>9</v>
      </c>
      <c r="F4" s="81" t="s">
        <v>10</v>
      </c>
      <c r="G4" s="81" t="s">
        <v>11</v>
      </c>
      <c r="H4" s="81" t="s">
        <v>12</v>
      </c>
      <c r="I4" s="81" t="s">
        <v>13</v>
      </c>
      <c r="J4" s="81" t="s">
        <v>14</v>
      </c>
      <c r="K4" s="81" t="s">
        <v>15</v>
      </c>
      <c r="L4" s="81" t="s">
        <v>183</v>
      </c>
      <c r="M4" s="81" t="s">
        <v>16</v>
      </c>
      <c r="N4" s="81" t="s">
        <v>17</v>
      </c>
      <c r="O4" s="81" t="s">
        <v>18</v>
      </c>
      <c r="P4" s="81" t="s">
        <v>19</v>
      </c>
      <c r="Q4" s="81" t="s">
        <v>20</v>
      </c>
      <c r="R4" s="81" t="s">
        <v>21</v>
      </c>
      <c r="S4" s="81" t="s">
        <v>22</v>
      </c>
      <c r="T4" s="81" t="s">
        <v>95</v>
      </c>
      <c r="U4" s="81" t="s">
        <v>23</v>
      </c>
      <c r="V4" s="81" t="s">
        <v>24</v>
      </c>
      <c r="W4" s="81" t="s">
        <v>184</v>
      </c>
      <c r="X4" s="81" t="s">
        <v>25</v>
      </c>
      <c r="Y4" s="81" t="s">
        <v>26</v>
      </c>
      <c r="Z4" s="81" t="s">
        <v>27</v>
      </c>
      <c r="AA4" s="81" t="s">
        <v>28</v>
      </c>
    </row>
    <row r="5" spans="1:27" ht="63.75" hidden="1" customHeight="1" x14ac:dyDescent="0.25">
      <c r="A5" s="83" t="s">
        <v>57</v>
      </c>
      <c r="B5" s="84" t="s">
        <v>58</v>
      </c>
      <c r="C5" s="85" t="s">
        <v>99</v>
      </c>
      <c r="D5" s="83" t="s">
        <v>29</v>
      </c>
      <c r="E5" s="83" t="s">
        <v>185</v>
      </c>
      <c r="F5" s="83" t="s">
        <v>185</v>
      </c>
      <c r="G5" s="83" t="s">
        <v>185</v>
      </c>
      <c r="H5" s="83"/>
      <c r="I5" s="83"/>
      <c r="J5" s="83"/>
      <c r="K5" s="83"/>
      <c r="L5" s="83"/>
      <c r="M5" s="83" t="s">
        <v>30</v>
      </c>
      <c r="N5" s="83" t="s">
        <v>31</v>
      </c>
      <c r="O5" s="83" t="s">
        <v>32</v>
      </c>
      <c r="P5" s="84" t="s">
        <v>100</v>
      </c>
      <c r="Q5" s="86">
        <v>23550.499999</v>
      </c>
      <c r="R5" s="86">
        <v>9.9999999999999995E-7</v>
      </c>
      <c r="S5" s="86">
        <v>0</v>
      </c>
      <c r="T5" s="86">
        <v>23550.5</v>
      </c>
      <c r="U5" s="86">
        <v>0</v>
      </c>
      <c r="V5" s="86">
        <v>13079.841163499999</v>
      </c>
      <c r="W5" s="86">
        <v>10470.658836500001</v>
      </c>
      <c r="X5" s="86">
        <v>1484.369794</v>
      </c>
      <c r="Y5" s="86">
        <v>1444.5872139999999</v>
      </c>
      <c r="Z5" s="86">
        <v>1444.5872139999999</v>
      </c>
      <c r="AA5" s="86">
        <v>1444.5872139999999</v>
      </c>
    </row>
    <row r="6" spans="1:27" ht="63.75" hidden="1" customHeight="1" x14ac:dyDescent="0.25">
      <c r="A6" s="83" t="s">
        <v>57</v>
      </c>
      <c r="B6" s="84" t="s">
        <v>58</v>
      </c>
      <c r="C6" s="85" t="s">
        <v>101</v>
      </c>
      <c r="D6" s="83" t="s">
        <v>29</v>
      </c>
      <c r="E6" s="83" t="s">
        <v>185</v>
      </c>
      <c r="F6" s="83" t="s">
        <v>185</v>
      </c>
      <c r="G6" s="83" t="s">
        <v>186</v>
      </c>
      <c r="H6" s="83"/>
      <c r="I6" s="83"/>
      <c r="J6" s="83"/>
      <c r="K6" s="83"/>
      <c r="L6" s="83"/>
      <c r="M6" s="83" t="s">
        <v>30</v>
      </c>
      <c r="N6" s="83" t="s">
        <v>31</v>
      </c>
      <c r="O6" s="83" t="s">
        <v>32</v>
      </c>
      <c r="P6" s="84" t="s">
        <v>102</v>
      </c>
      <c r="Q6" s="86">
        <v>7317.1</v>
      </c>
      <c r="R6" s="86">
        <v>0</v>
      </c>
      <c r="S6" s="86">
        <v>0</v>
      </c>
      <c r="T6" s="86">
        <v>7317.1</v>
      </c>
      <c r="U6" s="86">
        <v>0</v>
      </c>
      <c r="V6" s="86">
        <v>760.72953199999995</v>
      </c>
      <c r="W6" s="86">
        <v>6556.3704680000001</v>
      </c>
      <c r="X6" s="86">
        <v>0</v>
      </c>
      <c r="Y6" s="86">
        <v>0</v>
      </c>
      <c r="Z6" s="86">
        <v>0</v>
      </c>
      <c r="AA6" s="86">
        <v>0</v>
      </c>
    </row>
    <row r="7" spans="1:27" ht="63.75" hidden="1" customHeight="1" x14ac:dyDescent="0.25">
      <c r="A7" s="83" t="s">
        <v>57</v>
      </c>
      <c r="B7" s="84" t="s">
        <v>58</v>
      </c>
      <c r="C7" s="85" t="s">
        <v>103</v>
      </c>
      <c r="D7" s="83" t="s">
        <v>29</v>
      </c>
      <c r="E7" s="83" t="s">
        <v>185</v>
      </c>
      <c r="F7" s="83" t="s">
        <v>185</v>
      </c>
      <c r="G7" s="83" t="s">
        <v>187</v>
      </c>
      <c r="H7" s="83"/>
      <c r="I7" s="83"/>
      <c r="J7" s="83"/>
      <c r="K7" s="83"/>
      <c r="L7" s="83"/>
      <c r="M7" s="83" t="s">
        <v>30</v>
      </c>
      <c r="N7" s="83" t="s">
        <v>31</v>
      </c>
      <c r="O7" s="83" t="s">
        <v>32</v>
      </c>
      <c r="P7" s="84" t="s">
        <v>104</v>
      </c>
      <c r="Q7" s="86">
        <v>3836.2</v>
      </c>
      <c r="R7" s="86">
        <v>0</v>
      </c>
      <c r="S7" s="86">
        <v>0</v>
      </c>
      <c r="T7" s="86">
        <v>3836.2</v>
      </c>
      <c r="U7" s="86">
        <v>0</v>
      </c>
      <c r="V7" s="86">
        <v>1963.1513445000001</v>
      </c>
      <c r="W7" s="86">
        <v>1873.0486555</v>
      </c>
      <c r="X7" s="86">
        <v>214.901128</v>
      </c>
      <c r="Y7" s="86">
        <v>162.82080999999999</v>
      </c>
      <c r="Z7" s="86">
        <v>162.82080999999999</v>
      </c>
      <c r="AA7" s="86">
        <v>162.82080999999999</v>
      </c>
    </row>
    <row r="8" spans="1:27" ht="63.75" hidden="1" customHeight="1" x14ac:dyDescent="0.25">
      <c r="A8" s="83" t="s">
        <v>57</v>
      </c>
      <c r="B8" s="84" t="s">
        <v>58</v>
      </c>
      <c r="C8" s="85" t="s">
        <v>105</v>
      </c>
      <c r="D8" s="83" t="s">
        <v>29</v>
      </c>
      <c r="E8" s="83" t="s">
        <v>186</v>
      </c>
      <c r="F8" s="83" t="s">
        <v>185</v>
      </c>
      <c r="G8" s="83"/>
      <c r="H8" s="83"/>
      <c r="I8" s="83"/>
      <c r="J8" s="83"/>
      <c r="K8" s="83"/>
      <c r="L8" s="83"/>
      <c r="M8" s="83" t="s">
        <v>30</v>
      </c>
      <c r="N8" s="83" t="s">
        <v>31</v>
      </c>
      <c r="O8" s="83" t="s">
        <v>32</v>
      </c>
      <c r="P8" s="84" t="s">
        <v>106</v>
      </c>
      <c r="Q8" s="86">
        <v>20.2</v>
      </c>
      <c r="R8" s="86">
        <v>7</v>
      </c>
      <c r="S8" s="86">
        <v>7</v>
      </c>
      <c r="T8" s="86">
        <v>20.2</v>
      </c>
      <c r="U8" s="86">
        <v>0</v>
      </c>
      <c r="V8" s="86">
        <v>20.2</v>
      </c>
      <c r="W8" s="86">
        <v>0</v>
      </c>
      <c r="X8" s="86">
        <v>0</v>
      </c>
      <c r="Y8" s="86">
        <v>0</v>
      </c>
      <c r="Z8" s="86">
        <v>0</v>
      </c>
      <c r="AA8" s="86">
        <v>0</v>
      </c>
    </row>
    <row r="9" spans="1:27" ht="63.75" hidden="1" customHeight="1" x14ac:dyDescent="0.25">
      <c r="A9" s="83" t="s">
        <v>57</v>
      </c>
      <c r="B9" s="84" t="s">
        <v>58</v>
      </c>
      <c r="C9" s="85" t="s">
        <v>107</v>
      </c>
      <c r="D9" s="83" t="s">
        <v>29</v>
      </c>
      <c r="E9" s="83" t="s">
        <v>186</v>
      </c>
      <c r="F9" s="83" t="s">
        <v>186</v>
      </c>
      <c r="G9" s="83"/>
      <c r="H9" s="83"/>
      <c r="I9" s="83"/>
      <c r="J9" s="83"/>
      <c r="K9" s="83"/>
      <c r="L9" s="83"/>
      <c r="M9" s="83" t="s">
        <v>30</v>
      </c>
      <c r="N9" s="83" t="s">
        <v>31</v>
      </c>
      <c r="O9" s="83" t="s">
        <v>32</v>
      </c>
      <c r="P9" s="84" t="s">
        <v>108</v>
      </c>
      <c r="Q9" s="86">
        <v>7599.3999990000002</v>
      </c>
      <c r="R9" s="86">
        <v>19.000001000000001</v>
      </c>
      <c r="S9" s="86">
        <v>19</v>
      </c>
      <c r="T9" s="86">
        <v>7599.4</v>
      </c>
      <c r="U9" s="86">
        <v>0</v>
      </c>
      <c r="V9" s="86">
        <v>5966.0640716300004</v>
      </c>
      <c r="W9" s="86">
        <v>1633.3359283699999</v>
      </c>
      <c r="X9" s="86">
        <v>3019.15741063</v>
      </c>
      <c r="Y9" s="86">
        <v>449.402264</v>
      </c>
      <c r="Z9" s="86">
        <v>449.402264</v>
      </c>
      <c r="AA9" s="86">
        <v>432</v>
      </c>
    </row>
    <row r="10" spans="1:27" ht="63.75" hidden="1" customHeight="1" x14ac:dyDescent="0.25">
      <c r="A10" s="83" t="s">
        <v>57</v>
      </c>
      <c r="B10" s="84" t="s">
        <v>58</v>
      </c>
      <c r="C10" s="85" t="s">
        <v>110</v>
      </c>
      <c r="D10" s="83" t="s">
        <v>29</v>
      </c>
      <c r="E10" s="83" t="s">
        <v>187</v>
      </c>
      <c r="F10" s="83" t="s">
        <v>187</v>
      </c>
      <c r="G10" s="83" t="s">
        <v>185</v>
      </c>
      <c r="H10" s="83" t="s">
        <v>188</v>
      </c>
      <c r="I10" s="83"/>
      <c r="J10" s="83"/>
      <c r="K10" s="83"/>
      <c r="L10" s="83"/>
      <c r="M10" s="83" t="s">
        <v>30</v>
      </c>
      <c r="N10" s="83" t="s">
        <v>31</v>
      </c>
      <c r="O10" s="83" t="s">
        <v>32</v>
      </c>
      <c r="P10" s="84" t="s">
        <v>33</v>
      </c>
      <c r="Q10" s="86">
        <v>554.1</v>
      </c>
      <c r="R10" s="86">
        <v>0</v>
      </c>
      <c r="S10" s="86">
        <v>0</v>
      </c>
      <c r="T10" s="86">
        <v>554.1</v>
      </c>
      <c r="U10" s="86">
        <v>0</v>
      </c>
      <c r="V10" s="86">
        <v>373.097734</v>
      </c>
      <c r="W10" s="86">
        <v>181.00226599999999</v>
      </c>
      <c r="X10" s="86">
        <v>190.7534</v>
      </c>
      <c r="Y10" s="86">
        <v>0</v>
      </c>
      <c r="Z10" s="86">
        <v>0</v>
      </c>
      <c r="AA10" s="86">
        <v>0</v>
      </c>
    </row>
    <row r="11" spans="1:27" ht="63.75" hidden="1" customHeight="1" x14ac:dyDescent="0.25">
      <c r="A11" s="83" t="s">
        <v>57</v>
      </c>
      <c r="B11" s="84" t="s">
        <v>58</v>
      </c>
      <c r="C11" s="85" t="s">
        <v>114</v>
      </c>
      <c r="D11" s="83" t="s">
        <v>29</v>
      </c>
      <c r="E11" s="83" t="s">
        <v>187</v>
      </c>
      <c r="F11" s="83" t="s">
        <v>187</v>
      </c>
      <c r="G11" s="83" t="s">
        <v>185</v>
      </c>
      <c r="H11" s="83" t="s">
        <v>190</v>
      </c>
      <c r="I11" s="83"/>
      <c r="J11" s="83"/>
      <c r="K11" s="83"/>
      <c r="L11" s="83"/>
      <c r="M11" s="83" t="s">
        <v>30</v>
      </c>
      <c r="N11" s="83" t="s">
        <v>31</v>
      </c>
      <c r="O11" s="83" t="s">
        <v>32</v>
      </c>
      <c r="P11" s="84" t="s">
        <v>36</v>
      </c>
      <c r="Q11" s="86">
        <v>6604.4</v>
      </c>
      <c r="R11" s="86">
        <v>0</v>
      </c>
      <c r="S11" s="86">
        <v>0</v>
      </c>
      <c r="T11" s="86">
        <v>6604.4</v>
      </c>
      <c r="U11" s="86">
        <v>0</v>
      </c>
      <c r="V11" s="86">
        <v>2165.4143779999999</v>
      </c>
      <c r="W11" s="86">
        <v>4438.9856220000001</v>
      </c>
      <c r="X11" s="86">
        <v>802.63182600000005</v>
      </c>
      <c r="Y11" s="86">
        <v>0</v>
      </c>
      <c r="Z11" s="86">
        <v>0</v>
      </c>
      <c r="AA11" s="86">
        <v>0</v>
      </c>
    </row>
    <row r="12" spans="1:27" ht="63.75" hidden="1" customHeight="1" x14ac:dyDescent="0.25">
      <c r="A12" s="83" t="s">
        <v>57</v>
      </c>
      <c r="B12" s="84" t="s">
        <v>58</v>
      </c>
      <c r="C12" s="85" t="s">
        <v>301</v>
      </c>
      <c r="D12" s="83" t="s">
        <v>29</v>
      </c>
      <c r="E12" s="83" t="s">
        <v>187</v>
      </c>
      <c r="F12" s="83" t="s">
        <v>187</v>
      </c>
      <c r="G12" s="83" t="s">
        <v>185</v>
      </c>
      <c r="H12" s="83" t="s">
        <v>302</v>
      </c>
      <c r="I12" s="83"/>
      <c r="J12" s="83"/>
      <c r="K12" s="83"/>
      <c r="L12" s="83"/>
      <c r="M12" s="83" t="s">
        <v>30</v>
      </c>
      <c r="N12" s="83" t="s">
        <v>31</v>
      </c>
      <c r="O12" s="83" t="s">
        <v>32</v>
      </c>
      <c r="P12" s="84" t="s">
        <v>303</v>
      </c>
      <c r="Q12" s="86">
        <v>1400</v>
      </c>
      <c r="R12" s="86">
        <v>0</v>
      </c>
      <c r="S12" s="86">
        <v>0</v>
      </c>
      <c r="T12" s="86">
        <v>1400</v>
      </c>
      <c r="U12" s="86">
        <v>0</v>
      </c>
      <c r="V12" s="86">
        <v>1167.040197</v>
      </c>
      <c r="W12" s="86">
        <v>232.95980299999999</v>
      </c>
      <c r="X12" s="86">
        <v>277.34826299999997</v>
      </c>
      <c r="Y12" s="86">
        <v>0</v>
      </c>
      <c r="Z12" s="86">
        <v>0</v>
      </c>
      <c r="AA12" s="86">
        <v>0</v>
      </c>
    </row>
    <row r="13" spans="1:27" ht="63.75" hidden="1" customHeight="1" x14ac:dyDescent="0.25">
      <c r="A13" s="83" t="s">
        <v>57</v>
      </c>
      <c r="B13" s="84" t="s">
        <v>58</v>
      </c>
      <c r="C13" s="85" t="s">
        <v>118</v>
      </c>
      <c r="D13" s="83" t="s">
        <v>29</v>
      </c>
      <c r="E13" s="83" t="s">
        <v>187</v>
      </c>
      <c r="F13" s="83" t="s">
        <v>187</v>
      </c>
      <c r="G13" s="83" t="s">
        <v>186</v>
      </c>
      <c r="H13" s="83" t="s">
        <v>192</v>
      </c>
      <c r="I13" s="83"/>
      <c r="J13" s="83"/>
      <c r="K13" s="83"/>
      <c r="L13" s="83"/>
      <c r="M13" s="83" t="s">
        <v>30</v>
      </c>
      <c r="N13" s="83" t="s">
        <v>31</v>
      </c>
      <c r="O13" s="83" t="s">
        <v>32</v>
      </c>
      <c r="P13" s="84" t="s">
        <v>119</v>
      </c>
      <c r="Q13" s="86">
        <v>5735.9</v>
      </c>
      <c r="R13" s="86">
        <v>0</v>
      </c>
      <c r="S13" s="86">
        <v>0</v>
      </c>
      <c r="T13" s="86">
        <v>5735.9</v>
      </c>
      <c r="U13" s="86">
        <v>0</v>
      </c>
      <c r="V13" s="86">
        <v>0</v>
      </c>
      <c r="W13" s="86">
        <v>5735.9</v>
      </c>
      <c r="X13" s="86">
        <v>0</v>
      </c>
      <c r="Y13" s="86">
        <v>0</v>
      </c>
      <c r="Z13" s="86">
        <v>0</v>
      </c>
      <c r="AA13" s="86">
        <v>0</v>
      </c>
    </row>
    <row r="14" spans="1:27" ht="63.75" hidden="1" customHeight="1" x14ac:dyDescent="0.25">
      <c r="A14" s="83" t="s">
        <v>57</v>
      </c>
      <c r="B14" s="84" t="s">
        <v>58</v>
      </c>
      <c r="C14" s="85" t="s">
        <v>120</v>
      </c>
      <c r="D14" s="83" t="s">
        <v>29</v>
      </c>
      <c r="E14" s="83" t="s">
        <v>187</v>
      </c>
      <c r="F14" s="83" t="s">
        <v>187</v>
      </c>
      <c r="G14" s="83" t="s">
        <v>186</v>
      </c>
      <c r="H14" s="83" t="s">
        <v>193</v>
      </c>
      <c r="I14" s="83"/>
      <c r="J14" s="83"/>
      <c r="K14" s="83"/>
      <c r="L14" s="83"/>
      <c r="M14" s="83" t="s">
        <v>30</v>
      </c>
      <c r="N14" s="83" t="s">
        <v>31</v>
      </c>
      <c r="O14" s="83" t="s">
        <v>32</v>
      </c>
      <c r="P14" s="84" t="s">
        <v>121</v>
      </c>
      <c r="Q14" s="86">
        <v>4082.1</v>
      </c>
      <c r="R14" s="86">
        <v>0</v>
      </c>
      <c r="S14" s="86">
        <v>0</v>
      </c>
      <c r="T14" s="86">
        <v>4082.1</v>
      </c>
      <c r="U14" s="86">
        <v>0</v>
      </c>
      <c r="V14" s="86">
        <v>4082.1</v>
      </c>
      <c r="W14" s="86">
        <v>0</v>
      </c>
      <c r="X14" s="86">
        <v>4082.1</v>
      </c>
      <c r="Y14" s="86">
        <v>340.17500000000001</v>
      </c>
      <c r="Z14" s="86">
        <v>340.17500000000001</v>
      </c>
      <c r="AA14" s="86">
        <v>336.88463100000001</v>
      </c>
    </row>
    <row r="15" spans="1:27" ht="63.75" hidden="1" customHeight="1" x14ac:dyDescent="0.25">
      <c r="A15" s="83" t="s">
        <v>57</v>
      </c>
      <c r="B15" s="84" t="s">
        <v>58</v>
      </c>
      <c r="C15" s="85" t="s">
        <v>122</v>
      </c>
      <c r="D15" s="83" t="s">
        <v>29</v>
      </c>
      <c r="E15" s="83" t="s">
        <v>187</v>
      </c>
      <c r="F15" s="83" t="s">
        <v>187</v>
      </c>
      <c r="G15" s="83" t="s">
        <v>186</v>
      </c>
      <c r="H15" s="83" t="s">
        <v>194</v>
      </c>
      <c r="I15" s="83"/>
      <c r="J15" s="83"/>
      <c r="K15" s="83"/>
      <c r="L15" s="83"/>
      <c r="M15" s="83" t="s">
        <v>30</v>
      </c>
      <c r="N15" s="83" t="s">
        <v>31</v>
      </c>
      <c r="O15" s="83" t="s">
        <v>32</v>
      </c>
      <c r="P15" s="84" t="s">
        <v>123</v>
      </c>
      <c r="Q15" s="86">
        <v>2900.4</v>
      </c>
      <c r="R15" s="86">
        <v>0</v>
      </c>
      <c r="S15" s="86">
        <v>0</v>
      </c>
      <c r="T15" s="86">
        <v>2900.4</v>
      </c>
      <c r="U15" s="86">
        <v>0</v>
      </c>
      <c r="V15" s="86">
        <v>0</v>
      </c>
      <c r="W15" s="86">
        <v>2900.4</v>
      </c>
      <c r="X15" s="86">
        <v>0</v>
      </c>
      <c r="Y15" s="86">
        <v>0</v>
      </c>
      <c r="Z15" s="86">
        <v>0</v>
      </c>
      <c r="AA15" s="86">
        <v>0</v>
      </c>
    </row>
    <row r="16" spans="1:27" ht="63.75" hidden="1" customHeight="1" x14ac:dyDescent="0.25">
      <c r="A16" s="83" t="s">
        <v>57</v>
      </c>
      <c r="B16" s="84" t="s">
        <v>58</v>
      </c>
      <c r="C16" s="85" t="s">
        <v>124</v>
      </c>
      <c r="D16" s="83" t="s">
        <v>29</v>
      </c>
      <c r="E16" s="83" t="s">
        <v>187</v>
      </c>
      <c r="F16" s="83" t="s">
        <v>187</v>
      </c>
      <c r="G16" s="83" t="s">
        <v>186</v>
      </c>
      <c r="H16" s="83" t="s">
        <v>195</v>
      </c>
      <c r="I16" s="83"/>
      <c r="J16" s="83"/>
      <c r="K16" s="83"/>
      <c r="L16" s="83"/>
      <c r="M16" s="83" t="s">
        <v>30</v>
      </c>
      <c r="N16" s="83" t="s">
        <v>31</v>
      </c>
      <c r="O16" s="83" t="s">
        <v>32</v>
      </c>
      <c r="P16" s="84" t="s">
        <v>125</v>
      </c>
      <c r="Q16" s="86">
        <v>2257.8000000000002</v>
      </c>
      <c r="R16" s="86">
        <v>0</v>
      </c>
      <c r="S16" s="86">
        <v>0</v>
      </c>
      <c r="T16" s="86">
        <v>2257.8000000000002</v>
      </c>
      <c r="U16" s="86">
        <v>0</v>
      </c>
      <c r="V16" s="86">
        <v>0</v>
      </c>
      <c r="W16" s="86">
        <v>2257.8000000000002</v>
      </c>
      <c r="X16" s="86">
        <v>0</v>
      </c>
      <c r="Y16" s="86">
        <v>0</v>
      </c>
      <c r="Z16" s="86">
        <v>0</v>
      </c>
      <c r="AA16" s="86">
        <v>0</v>
      </c>
    </row>
    <row r="17" spans="1:27" ht="63.75" hidden="1" customHeight="1" x14ac:dyDescent="0.25">
      <c r="A17" s="83" t="s">
        <v>57</v>
      </c>
      <c r="B17" s="84" t="s">
        <v>58</v>
      </c>
      <c r="C17" s="85" t="s">
        <v>126</v>
      </c>
      <c r="D17" s="83" t="s">
        <v>29</v>
      </c>
      <c r="E17" s="83" t="s">
        <v>187</v>
      </c>
      <c r="F17" s="83" t="s">
        <v>187</v>
      </c>
      <c r="G17" s="83" t="s">
        <v>186</v>
      </c>
      <c r="H17" s="83" t="s">
        <v>196</v>
      </c>
      <c r="I17" s="83"/>
      <c r="J17" s="83"/>
      <c r="K17" s="83"/>
      <c r="L17" s="83"/>
      <c r="M17" s="83" t="s">
        <v>30</v>
      </c>
      <c r="N17" s="83" t="s">
        <v>31</v>
      </c>
      <c r="O17" s="83" t="s">
        <v>32</v>
      </c>
      <c r="P17" s="84" t="s">
        <v>127</v>
      </c>
      <c r="Q17" s="86">
        <v>2897</v>
      </c>
      <c r="R17" s="86">
        <v>0</v>
      </c>
      <c r="S17" s="86">
        <v>0</v>
      </c>
      <c r="T17" s="86">
        <v>2897</v>
      </c>
      <c r="U17" s="86">
        <v>0</v>
      </c>
      <c r="V17" s="86">
        <v>0</v>
      </c>
      <c r="W17" s="86">
        <v>2897</v>
      </c>
      <c r="X17" s="86">
        <v>0</v>
      </c>
      <c r="Y17" s="86">
        <v>0</v>
      </c>
      <c r="Z17" s="86">
        <v>0</v>
      </c>
      <c r="AA17" s="86">
        <v>0</v>
      </c>
    </row>
    <row r="18" spans="1:27" ht="63.75" hidden="1" customHeight="1" x14ac:dyDescent="0.25">
      <c r="A18" s="83" t="s">
        <v>57</v>
      </c>
      <c r="B18" s="84" t="s">
        <v>58</v>
      </c>
      <c r="C18" s="85" t="s">
        <v>128</v>
      </c>
      <c r="D18" s="83" t="s">
        <v>29</v>
      </c>
      <c r="E18" s="83" t="s">
        <v>187</v>
      </c>
      <c r="F18" s="83" t="s">
        <v>187</v>
      </c>
      <c r="G18" s="83" t="s">
        <v>186</v>
      </c>
      <c r="H18" s="83" t="s">
        <v>197</v>
      </c>
      <c r="I18" s="83"/>
      <c r="J18" s="83"/>
      <c r="K18" s="83"/>
      <c r="L18" s="83"/>
      <c r="M18" s="83" t="s">
        <v>30</v>
      </c>
      <c r="N18" s="83" t="s">
        <v>31</v>
      </c>
      <c r="O18" s="83" t="s">
        <v>32</v>
      </c>
      <c r="P18" s="84" t="s">
        <v>129</v>
      </c>
      <c r="Q18" s="86">
        <v>4585.3</v>
      </c>
      <c r="R18" s="86">
        <v>0</v>
      </c>
      <c r="S18" s="86">
        <v>0</v>
      </c>
      <c r="T18" s="86">
        <v>4585.3</v>
      </c>
      <c r="U18" s="86">
        <v>0</v>
      </c>
      <c r="V18" s="86">
        <v>0</v>
      </c>
      <c r="W18" s="86">
        <v>4585.3</v>
      </c>
      <c r="X18" s="86">
        <v>0</v>
      </c>
      <c r="Y18" s="86">
        <v>0</v>
      </c>
      <c r="Z18" s="86">
        <v>0</v>
      </c>
      <c r="AA18" s="86">
        <v>0</v>
      </c>
    </row>
    <row r="19" spans="1:27" s="116" customFormat="1" ht="33.75" x14ac:dyDescent="0.25">
      <c r="A19" s="133" t="s">
        <v>57</v>
      </c>
      <c r="B19" s="134" t="s">
        <v>58</v>
      </c>
      <c r="C19" s="135" t="s">
        <v>131</v>
      </c>
      <c r="D19" s="133" t="s">
        <v>29</v>
      </c>
      <c r="E19" s="133" t="s">
        <v>187</v>
      </c>
      <c r="F19" s="133" t="s">
        <v>198</v>
      </c>
      <c r="G19" s="133" t="s">
        <v>185</v>
      </c>
      <c r="H19" s="133" t="s">
        <v>199</v>
      </c>
      <c r="I19" s="133"/>
      <c r="J19" s="133"/>
      <c r="K19" s="133"/>
      <c r="L19" s="133"/>
      <c r="M19" s="133" t="s">
        <v>30</v>
      </c>
      <c r="N19" s="133" t="s">
        <v>31</v>
      </c>
      <c r="O19" s="133" t="s">
        <v>32</v>
      </c>
      <c r="P19" s="269" t="s">
        <v>319</v>
      </c>
      <c r="Q19" s="126" t="e">
        <f>+#REF!/$Q$3</f>
        <v>#REF!</v>
      </c>
      <c r="R19" s="126" t="e">
        <f>+#REF!/$Q$3</f>
        <v>#REF!</v>
      </c>
      <c r="S19" s="126" t="e">
        <f>+#REF!/$Q$3</f>
        <v>#REF!</v>
      </c>
      <c r="T19" s="126" t="e">
        <f>+#REF!/$Q$3</f>
        <v>#REF!</v>
      </c>
      <c r="U19" s="126" t="e">
        <f>+#REF!/$Q$3</f>
        <v>#REF!</v>
      </c>
      <c r="V19" s="666" t="e">
        <f>+#REF!/$Q$3</f>
        <v>#REF!</v>
      </c>
      <c r="W19" s="126" t="e">
        <f>+#REF!/$Q$3</f>
        <v>#REF!</v>
      </c>
      <c r="X19" s="126" t="e">
        <f>+#REF!/$Q$3</f>
        <v>#REF!</v>
      </c>
      <c r="Y19" s="126" t="e">
        <f>+#REF!/$Q$3</f>
        <v>#REF!</v>
      </c>
      <c r="Z19" s="126" t="e">
        <f>+#REF!/$Q$3</f>
        <v>#REF!</v>
      </c>
      <c r="AA19" s="126" t="e">
        <f>+#REF!/$Q$3</f>
        <v>#REF!</v>
      </c>
    </row>
    <row r="20" spans="1:27" ht="63.75" hidden="1" customHeight="1" x14ac:dyDescent="0.25">
      <c r="A20" s="83" t="s">
        <v>57</v>
      </c>
      <c r="B20" s="84" t="s">
        <v>58</v>
      </c>
      <c r="C20" s="85" t="s">
        <v>132</v>
      </c>
      <c r="D20" s="83" t="s">
        <v>29</v>
      </c>
      <c r="E20" s="83" t="s">
        <v>187</v>
      </c>
      <c r="F20" s="83" t="s">
        <v>200</v>
      </c>
      <c r="G20" s="83" t="s">
        <v>185</v>
      </c>
      <c r="H20" s="83" t="s">
        <v>201</v>
      </c>
      <c r="I20" s="83"/>
      <c r="J20" s="83"/>
      <c r="K20" s="83"/>
      <c r="L20" s="83"/>
      <c r="M20" s="83" t="s">
        <v>30</v>
      </c>
      <c r="N20" s="83" t="s">
        <v>31</v>
      </c>
      <c r="O20" s="83" t="s">
        <v>32</v>
      </c>
      <c r="P20" s="84" t="s">
        <v>133</v>
      </c>
      <c r="Q20" s="126">
        <v>9.9999999999999989E-277</v>
      </c>
      <c r="R20" s="126">
        <v>9.9999999999999989E-277</v>
      </c>
      <c r="S20" s="126">
        <v>9.9999999999999989E-277</v>
      </c>
      <c r="T20" s="126">
        <v>9.9999999999999989E-277</v>
      </c>
      <c r="U20" s="126">
        <v>9.9999999999999989E-277</v>
      </c>
      <c r="V20" s="126">
        <v>9.9999999999999989E-277</v>
      </c>
      <c r="W20" s="126">
        <v>9.9999999999999989E-277</v>
      </c>
      <c r="X20" s="126">
        <v>9.9999999999999989E-277</v>
      </c>
      <c r="Y20" s="126">
        <v>9.9999999999999989E-277</v>
      </c>
      <c r="Z20" s="126">
        <v>9.9999999999999989E-277</v>
      </c>
      <c r="AA20" s="126">
        <v>9.9999999999999989E-277</v>
      </c>
    </row>
    <row r="21" spans="1:27" ht="63.75" hidden="1" customHeight="1" x14ac:dyDescent="0.25">
      <c r="A21" s="83" t="s">
        <v>57</v>
      </c>
      <c r="B21" s="84" t="s">
        <v>58</v>
      </c>
      <c r="C21" s="85" t="s">
        <v>134</v>
      </c>
      <c r="D21" s="83" t="s">
        <v>29</v>
      </c>
      <c r="E21" s="83" t="s">
        <v>187</v>
      </c>
      <c r="F21" s="83" t="s">
        <v>200</v>
      </c>
      <c r="G21" s="83" t="s">
        <v>185</v>
      </c>
      <c r="H21" s="83" t="s">
        <v>199</v>
      </c>
      <c r="I21" s="83"/>
      <c r="J21" s="83"/>
      <c r="K21" s="83"/>
      <c r="L21" s="83"/>
      <c r="M21" s="83" t="s">
        <v>30</v>
      </c>
      <c r="N21" s="83" t="s">
        <v>31</v>
      </c>
      <c r="O21" s="83" t="s">
        <v>32</v>
      </c>
      <c r="P21" s="84" t="s">
        <v>135</v>
      </c>
      <c r="Q21" s="126">
        <v>9.9999999999999989E-277</v>
      </c>
      <c r="R21" s="126">
        <v>9.9999999999999989E-277</v>
      </c>
      <c r="S21" s="126">
        <v>9.9999999999999989E-277</v>
      </c>
      <c r="T21" s="126">
        <v>9.9999999999999989E-277</v>
      </c>
      <c r="U21" s="126">
        <v>9.9999999999999989E-277</v>
      </c>
      <c r="V21" s="126">
        <v>9.9999999999999989E-277</v>
      </c>
      <c r="W21" s="126">
        <v>9.9999999999999989E-277</v>
      </c>
      <c r="X21" s="126">
        <v>9.9999999999999989E-277</v>
      </c>
      <c r="Y21" s="126">
        <v>9.9999999999999989E-277</v>
      </c>
      <c r="Z21" s="126">
        <v>9.9999999999999989E-277</v>
      </c>
      <c r="AA21" s="126">
        <v>9.9999999999999989E-277</v>
      </c>
    </row>
    <row r="22" spans="1:27" ht="63.75" hidden="1" customHeight="1" x14ac:dyDescent="0.25">
      <c r="A22" s="83" t="s">
        <v>57</v>
      </c>
      <c r="B22" s="84" t="s">
        <v>58</v>
      </c>
      <c r="C22" s="85" t="s">
        <v>136</v>
      </c>
      <c r="D22" s="83" t="s">
        <v>29</v>
      </c>
      <c r="E22" s="83" t="s">
        <v>187</v>
      </c>
      <c r="F22" s="83" t="s">
        <v>200</v>
      </c>
      <c r="G22" s="83" t="s">
        <v>185</v>
      </c>
      <c r="H22" s="83" t="s">
        <v>202</v>
      </c>
      <c r="I22" s="83"/>
      <c r="J22" s="83"/>
      <c r="K22" s="83"/>
      <c r="L22" s="83"/>
      <c r="M22" s="83" t="s">
        <v>30</v>
      </c>
      <c r="N22" s="83" t="s">
        <v>31</v>
      </c>
      <c r="O22" s="83" t="s">
        <v>32</v>
      </c>
      <c r="P22" s="84" t="s">
        <v>34</v>
      </c>
      <c r="Q22" s="126">
        <v>9.9999999999999989E-277</v>
      </c>
      <c r="R22" s="126">
        <v>9.9999999999999989E-277</v>
      </c>
      <c r="S22" s="126">
        <v>9.9999999999999989E-277</v>
      </c>
      <c r="T22" s="126">
        <v>9.9999999999999989E-277</v>
      </c>
      <c r="U22" s="126">
        <v>9.9999999999999989E-277</v>
      </c>
      <c r="V22" s="126">
        <v>9.9999999999999989E-277</v>
      </c>
      <c r="W22" s="126">
        <v>9.9999999999999989E-277</v>
      </c>
      <c r="X22" s="126">
        <v>9.9999999999999989E-277</v>
      </c>
      <c r="Y22" s="126">
        <v>9.9999999999999989E-277</v>
      </c>
      <c r="Z22" s="126">
        <v>9.9999999999999989E-277</v>
      </c>
      <c r="AA22" s="126">
        <v>9.9999999999999989E-277</v>
      </c>
    </row>
    <row r="23" spans="1:27" ht="63.75" hidden="1" customHeight="1" x14ac:dyDescent="0.25">
      <c r="A23" s="83" t="s">
        <v>57</v>
      </c>
      <c r="B23" s="84" t="s">
        <v>58</v>
      </c>
      <c r="C23" s="85" t="s">
        <v>137</v>
      </c>
      <c r="D23" s="83" t="s">
        <v>29</v>
      </c>
      <c r="E23" s="83" t="s">
        <v>187</v>
      </c>
      <c r="F23" s="83" t="s">
        <v>200</v>
      </c>
      <c r="G23" s="83" t="s">
        <v>185</v>
      </c>
      <c r="H23" s="83" t="s">
        <v>192</v>
      </c>
      <c r="I23" s="83"/>
      <c r="J23" s="83"/>
      <c r="K23" s="83"/>
      <c r="L23" s="83"/>
      <c r="M23" s="83" t="s">
        <v>30</v>
      </c>
      <c r="N23" s="83" t="s">
        <v>31</v>
      </c>
      <c r="O23" s="83" t="s">
        <v>32</v>
      </c>
      <c r="P23" s="84" t="s">
        <v>37</v>
      </c>
      <c r="Q23" s="126">
        <v>9.9999999999999989E-277</v>
      </c>
      <c r="R23" s="126">
        <v>9.9999999999999989E-277</v>
      </c>
      <c r="S23" s="126">
        <v>9.9999999999999989E-277</v>
      </c>
      <c r="T23" s="126">
        <v>9.9999999999999989E-277</v>
      </c>
      <c r="U23" s="126">
        <v>9.9999999999999989E-277</v>
      </c>
      <c r="V23" s="126">
        <v>9.9999999999999989E-277</v>
      </c>
      <c r="W23" s="126">
        <v>9.9999999999999989E-277</v>
      </c>
      <c r="X23" s="126">
        <v>9.9999999999999989E-277</v>
      </c>
      <c r="Y23" s="126">
        <v>9.9999999999999989E-277</v>
      </c>
      <c r="Z23" s="126">
        <v>9.9999999999999989E-277</v>
      </c>
      <c r="AA23" s="126">
        <v>9.9999999999999989E-277</v>
      </c>
    </row>
    <row r="24" spans="1:27" ht="63.75" hidden="1" customHeight="1" x14ac:dyDescent="0.25">
      <c r="A24" s="83" t="s">
        <v>57</v>
      </c>
      <c r="B24" s="84" t="s">
        <v>58</v>
      </c>
      <c r="C24" s="85" t="s">
        <v>138</v>
      </c>
      <c r="D24" s="83" t="s">
        <v>29</v>
      </c>
      <c r="E24" s="83" t="s">
        <v>187</v>
      </c>
      <c r="F24" s="83" t="s">
        <v>31</v>
      </c>
      <c r="G24" s="83" t="s">
        <v>185</v>
      </c>
      <c r="H24" s="83" t="s">
        <v>201</v>
      </c>
      <c r="I24" s="83"/>
      <c r="J24" s="83"/>
      <c r="K24" s="83"/>
      <c r="L24" s="83"/>
      <c r="M24" s="83" t="s">
        <v>30</v>
      </c>
      <c r="N24" s="83" t="s">
        <v>31</v>
      </c>
      <c r="O24" s="83" t="s">
        <v>32</v>
      </c>
      <c r="P24" s="84" t="s">
        <v>139</v>
      </c>
      <c r="Q24" s="126">
        <v>9.9999999999999989E-277</v>
      </c>
      <c r="R24" s="126">
        <v>9.9999999999999989E-277</v>
      </c>
      <c r="S24" s="126">
        <v>9.9999999999999989E-277</v>
      </c>
      <c r="T24" s="126">
        <v>9.9999999999999989E-277</v>
      </c>
      <c r="U24" s="126">
        <v>9.9999999999999989E-277</v>
      </c>
      <c r="V24" s="126">
        <v>9.9999999999999989E-277</v>
      </c>
      <c r="W24" s="126">
        <v>9.9999999999999989E-277</v>
      </c>
      <c r="X24" s="126">
        <v>9.9999999999999989E-277</v>
      </c>
      <c r="Y24" s="126">
        <v>9.9999999999999989E-277</v>
      </c>
      <c r="Z24" s="126">
        <v>9.9999999999999989E-277</v>
      </c>
      <c r="AA24" s="126">
        <v>9.9999999999999989E-277</v>
      </c>
    </row>
    <row r="25" spans="1:27" ht="63.75" hidden="1" customHeight="1" x14ac:dyDescent="0.25">
      <c r="A25" s="83" t="s">
        <v>57</v>
      </c>
      <c r="B25" s="84" t="s">
        <v>58</v>
      </c>
      <c r="C25" s="85" t="s">
        <v>140</v>
      </c>
      <c r="D25" s="83" t="s">
        <v>29</v>
      </c>
      <c r="E25" s="83" t="s">
        <v>187</v>
      </c>
      <c r="F25" s="83" t="s">
        <v>31</v>
      </c>
      <c r="G25" s="83" t="s">
        <v>185</v>
      </c>
      <c r="H25" s="83" t="s">
        <v>204</v>
      </c>
      <c r="I25" s="83"/>
      <c r="J25" s="83"/>
      <c r="K25" s="83"/>
      <c r="L25" s="83"/>
      <c r="M25" s="83" t="s">
        <v>30</v>
      </c>
      <c r="N25" s="83" t="s">
        <v>31</v>
      </c>
      <c r="O25" s="83" t="s">
        <v>32</v>
      </c>
      <c r="P25" s="84" t="s">
        <v>141</v>
      </c>
      <c r="Q25" s="126">
        <v>9.9999999999999989E-277</v>
      </c>
      <c r="R25" s="126">
        <v>9.9999999999999989E-277</v>
      </c>
      <c r="S25" s="126">
        <v>9.9999999999999989E-277</v>
      </c>
      <c r="T25" s="126">
        <v>9.9999999999999989E-277</v>
      </c>
      <c r="U25" s="126">
        <v>9.9999999999999989E-277</v>
      </c>
      <c r="V25" s="126">
        <v>9.9999999999999989E-277</v>
      </c>
      <c r="W25" s="126">
        <v>9.9999999999999989E-277</v>
      </c>
      <c r="X25" s="126">
        <v>9.9999999999999989E-277</v>
      </c>
      <c r="Y25" s="126">
        <v>9.9999999999999989E-277</v>
      </c>
      <c r="Z25" s="126">
        <v>9.9999999999999989E-277</v>
      </c>
      <c r="AA25" s="126">
        <v>9.9999999999999989E-277</v>
      </c>
    </row>
    <row r="26" spans="1:27" ht="63.75" hidden="1" customHeight="1" x14ac:dyDescent="0.25">
      <c r="A26" s="83" t="s">
        <v>57</v>
      </c>
      <c r="B26" s="84" t="s">
        <v>58</v>
      </c>
      <c r="C26" s="85" t="s">
        <v>142</v>
      </c>
      <c r="D26" s="83" t="s">
        <v>29</v>
      </c>
      <c r="E26" s="83" t="s">
        <v>187</v>
      </c>
      <c r="F26" s="83" t="s">
        <v>203</v>
      </c>
      <c r="G26" s="83" t="s">
        <v>205</v>
      </c>
      <c r="H26" s="83" t="s">
        <v>201</v>
      </c>
      <c r="I26" s="83"/>
      <c r="J26" s="83"/>
      <c r="K26" s="83"/>
      <c r="L26" s="83"/>
      <c r="M26" s="83" t="s">
        <v>30</v>
      </c>
      <c r="N26" s="83" t="s">
        <v>31</v>
      </c>
      <c r="O26" s="83" t="s">
        <v>32</v>
      </c>
      <c r="P26" s="84" t="s">
        <v>83</v>
      </c>
      <c r="Q26" s="126">
        <v>9.9999999999999989E-277</v>
      </c>
      <c r="R26" s="126">
        <v>9.9999999999999989E-277</v>
      </c>
      <c r="S26" s="126">
        <v>9.9999999999999989E-277</v>
      </c>
      <c r="T26" s="126">
        <v>9.9999999999999989E-277</v>
      </c>
      <c r="U26" s="126">
        <v>9.9999999999999989E-277</v>
      </c>
      <c r="V26" s="126">
        <v>9.9999999999999989E-277</v>
      </c>
      <c r="W26" s="126">
        <v>9.9999999999999989E-277</v>
      </c>
      <c r="X26" s="126">
        <v>9.9999999999999989E-277</v>
      </c>
      <c r="Y26" s="126">
        <v>9.9999999999999989E-277</v>
      </c>
      <c r="Z26" s="126">
        <v>9.9999999999999989E-277</v>
      </c>
      <c r="AA26" s="126">
        <v>9.9999999999999989E-277</v>
      </c>
    </row>
    <row r="27" spans="1:27" ht="63.75" hidden="1" customHeight="1" x14ac:dyDescent="0.25">
      <c r="A27" s="83" t="s">
        <v>57</v>
      </c>
      <c r="B27" s="84" t="s">
        <v>58</v>
      </c>
      <c r="C27" s="85" t="s">
        <v>143</v>
      </c>
      <c r="D27" s="83" t="s">
        <v>29</v>
      </c>
      <c r="E27" s="83" t="s">
        <v>205</v>
      </c>
      <c r="F27" s="83" t="s">
        <v>185</v>
      </c>
      <c r="G27" s="83"/>
      <c r="H27" s="83"/>
      <c r="I27" s="83"/>
      <c r="J27" s="83"/>
      <c r="K27" s="83"/>
      <c r="L27" s="83"/>
      <c r="M27" s="83" t="s">
        <v>30</v>
      </c>
      <c r="N27" s="83" t="s">
        <v>31</v>
      </c>
      <c r="O27" s="83" t="s">
        <v>32</v>
      </c>
      <c r="P27" s="84" t="s">
        <v>144</v>
      </c>
      <c r="Q27" s="126">
        <v>9.9999999999999989E-277</v>
      </c>
      <c r="R27" s="126">
        <v>9.9999999999999989E-277</v>
      </c>
      <c r="S27" s="126">
        <v>9.9999999999999989E-277</v>
      </c>
      <c r="T27" s="126">
        <v>9.9999999999999989E-277</v>
      </c>
      <c r="U27" s="126">
        <v>9.9999999999999989E-277</v>
      </c>
      <c r="V27" s="126">
        <v>9.9999999999999989E-277</v>
      </c>
      <c r="W27" s="126">
        <v>9.9999999999999989E-277</v>
      </c>
      <c r="X27" s="126">
        <v>9.9999999999999989E-277</v>
      </c>
      <c r="Y27" s="126">
        <v>9.9999999999999989E-277</v>
      </c>
      <c r="Z27" s="126">
        <v>9.9999999999999989E-277</v>
      </c>
      <c r="AA27" s="126">
        <v>9.9999999999999989E-277</v>
      </c>
    </row>
    <row r="28" spans="1:27" ht="63.75" hidden="1" customHeight="1" x14ac:dyDescent="0.25">
      <c r="A28" s="83" t="s">
        <v>57</v>
      </c>
      <c r="B28" s="84" t="s">
        <v>58</v>
      </c>
      <c r="C28" s="85" t="s">
        <v>145</v>
      </c>
      <c r="D28" s="83" t="s">
        <v>29</v>
      </c>
      <c r="E28" s="83" t="s">
        <v>205</v>
      </c>
      <c r="F28" s="83" t="s">
        <v>198</v>
      </c>
      <c r="G28" s="83" t="s">
        <v>185</v>
      </c>
      <c r="H28" s="83"/>
      <c r="I28" s="83"/>
      <c r="J28" s="83"/>
      <c r="K28" s="83"/>
      <c r="L28" s="83"/>
      <c r="M28" s="83" t="s">
        <v>30</v>
      </c>
      <c r="N28" s="83" t="s">
        <v>203</v>
      </c>
      <c r="O28" s="83" t="s">
        <v>206</v>
      </c>
      <c r="P28" s="84" t="s">
        <v>146</v>
      </c>
      <c r="Q28" s="126">
        <v>9.9999999999999989E-277</v>
      </c>
      <c r="R28" s="126">
        <v>9.9999999999999989E-277</v>
      </c>
      <c r="S28" s="126">
        <v>9.9999999999999989E-277</v>
      </c>
      <c r="T28" s="126">
        <v>9.9999999999999989E-277</v>
      </c>
      <c r="U28" s="126">
        <v>9.9999999999999989E-277</v>
      </c>
      <c r="V28" s="126">
        <v>9.9999999999999989E-277</v>
      </c>
      <c r="W28" s="126">
        <v>9.9999999999999989E-277</v>
      </c>
      <c r="X28" s="126">
        <v>9.9999999999999989E-277</v>
      </c>
      <c r="Y28" s="126">
        <v>9.9999999999999989E-277</v>
      </c>
      <c r="Z28" s="126">
        <v>9.9999999999999989E-277</v>
      </c>
      <c r="AA28" s="126">
        <v>9.9999999999999989E-277</v>
      </c>
    </row>
    <row r="29" spans="1:27" ht="63.75" hidden="1" customHeight="1" x14ac:dyDescent="0.25">
      <c r="A29" s="83" t="s">
        <v>57</v>
      </c>
      <c r="B29" s="84" t="s">
        <v>58</v>
      </c>
      <c r="C29" s="85" t="s">
        <v>148</v>
      </c>
      <c r="D29" s="83" t="s">
        <v>207</v>
      </c>
      <c r="E29" s="83" t="s">
        <v>208</v>
      </c>
      <c r="F29" s="83" t="s">
        <v>209</v>
      </c>
      <c r="G29" s="83" t="s">
        <v>211</v>
      </c>
      <c r="H29" s="83"/>
      <c r="I29" s="83"/>
      <c r="J29" s="83"/>
      <c r="K29" s="83"/>
      <c r="L29" s="83"/>
      <c r="M29" s="83" t="s">
        <v>30</v>
      </c>
      <c r="N29" s="83" t="s">
        <v>203</v>
      </c>
      <c r="O29" s="83" t="s">
        <v>32</v>
      </c>
      <c r="P29" s="84" t="s">
        <v>149</v>
      </c>
      <c r="Q29" s="126">
        <v>9.9999999999999989E-277</v>
      </c>
      <c r="R29" s="126">
        <v>9.9999999999999989E-277</v>
      </c>
      <c r="S29" s="126">
        <v>9.9999999999999989E-277</v>
      </c>
      <c r="T29" s="126">
        <v>9.9999999999999989E-277</v>
      </c>
      <c r="U29" s="126">
        <v>9.9999999999999989E-277</v>
      </c>
      <c r="V29" s="126">
        <v>9.9999999999999989E-277</v>
      </c>
      <c r="W29" s="126">
        <v>9.9999999999999989E-277</v>
      </c>
      <c r="X29" s="126">
        <v>9.9999999999999989E-277</v>
      </c>
      <c r="Y29" s="126">
        <v>9.9999999999999989E-277</v>
      </c>
      <c r="Z29" s="126">
        <v>9.9999999999999989E-277</v>
      </c>
      <c r="AA29" s="126">
        <v>9.9999999999999989E-277</v>
      </c>
    </row>
    <row r="30" spans="1:27" ht="63.75" hidden="1" customHeight="1" x14ac:dyDescent="0.25">
      <c r="A30" s="83" t="s">
        <v>57</v>
      </c>
      <c r="B30" s="84" t="s">
        <v>58</v>
      </c>
      <c r="C30" s="85" t="s">
        <v>225</v>
      </c>
      <c r="D30" s="83" t="s">
        <v>207</v>
      </c>
      <c r="E30" s="83" t="s">
        <v>208</v>
      </c>
      <c r="F30" s="83" t="s">
        <v>209</v>
      </c>
      <c r="G30" s="83" t="s">
        <v>226</v>
      </c>
      <c r="H30" s="83"/>
      <c r="I30" s="83"/>
      <c r="J30" s="83"/>
      <c r="K30" s="83"/>
      <c r="L30" s="83"/>
      <c r="M30" s="83" t="s">
        <v>30</v>
      </c>
      <c r="N30" s="83" t="s">
        <v>203</v>
      </c>
      <c r="O30" s="83" t="s">
        <v>32</v>
      </c>
      <c r="P30" s="84" t="s">
        <v>297</v>
      </c>
      <c r="Q30" s="126">
        <v>9.9999999999999989E-277</v>
      </c>
      <c r="R30" s="126">
        <v>9.9999999999999989E-277</v>
      </c>
      <c r="S30" s="126">
        <v>9.9999999999999989E-277</v>
      </c>
      <c r="T30" s="126">
        <v>9.9999999999999989E-277</v>
      </c>
      <c r="U30" s="126">
        <v>9.9999999999999989E-277</v>
      </c>
      <c r="V30" s="126">
        <v>9.9999999999999989E-277</v>
      </c>
      <c r="W30" s="126">
        <v>9.9999999999999989E-277</v>
      </c>
      <c r="X30" s="126">
        <v>9.9999999999999989E-277</v>
      </c>
      <c r="Y30" s="126">
        <v>9.9999999999999989E-277</v>
      </c>
      <c r="Z30" s="126">
        <v>9.9999999999999989E-277</v>
      </c>
      <c r="AA30" s="126">
        <v>9.9999999999999989E-277</v>
      </c>
    </row>
    <row r="31" spans="1:27" ht="63.75" hidden="1" customHeight="1" x14ac:dyDescent="0.25">
      <c r="A31" s="83" t="s">
        <v>57</v>
      </c>
      <c r="B31" s="84" t="s">
        <v>58</v>
      </c>
      <c r="C31" s="85" t="s">
        <v>227</v>
      </c>
      <c r="D31" s="83" t="s">
        <v>207</v>
      </c>
      <c r="E31" s="83" t="s">
        <v>208</v>
      </c>
      <c r="F31" s="83" t="s">
        <v>209</v>
      </c>
      <c r="G31" s="83" t="s">
        <v>228</v>
      </c>
      <c r="H31" s="83"/>
      <c r="I31" s="83"/>
      <c r="J31" s="83"/>
      <c r="K31" s="83"/>
      <c r="L31" s="83"/>
      <c r="M31" s="83" t="s">
        <v>30</v>
      </c>
      <c r="N31" s="83" t="s">
        <v>203</v>
      </c>
      <c r="O31" s="83" t="s">
        <v>32</v>
      </c>
      <c r="P31" s="84" t="s">
        <v>229</v>
      </c>
      <c r="Q31" s="126">
        <v>9.9999999999999989E-277</v>
      </c>
      <c r="R31" s="126">
        <v>9.9999999999999989E-277</v>
      </c>
      <c r="S31" s="126">
        <v>9.9999999999999989E-277</v>
      </c>
      <c r="T31" s="126">
        <v>9.9999999999999989E-277</v>
      </c>
      <c r="U31" s="126">
        <v>9.9999999999999989E-277</v>
      </c>
      <c r="V31" s="126">
        <v>9.9999999999999989E-277</v>
      </c>
      <c r="W31" s="126">
        <v>9.9999999999999989E-277</v>
      </c>
      <c r="X31" s="126">
        <v>9.9999999999999989E-277</v>
      </c>
      <c r="Y31" s="126">
        <v>9.9999999999999989E-277</v>
      </c>
      <c r="Z31" s="126">
        <v>9.9999999999999989E-277</v>
      </c>
      <c r="AA31" s="126">
        <v>9.9999999999999989E-277</v>
      </c>
    </row>
    <row r="32" spans="1:27" ht="63.75" hidden="1" customHeight="1" x14ac:dyDescent="0.25">
      <c r="A32" s="83" t="s">
        <v>57</v>
      </c>
      <c r="B32" s="84" t="s">
        <v>58</v>
      </c>
      <c r="C32" s="85" t="s">
        <v>153</v>
      </c>
      <c r="D32" s="83" t="s">
        <v>207</v>
      </c>
      <c r="E32" s="83" t="s">
        <v>213</v>
      </c>
      <c r="F32" s="83" t="s">
        <v>209</v>
      </c>
      <c r="G32" s="83" t="s">
        <v>31</v>
      </c>
      <c r="H32" s="83"/>
      <c r="I32" s="83"/>
      <c r="J32" s="83"/>
      <c r="K32" s="83"/>
      <c r="L32" s="83"/>
      <c r="M32" s="83" t="s">
        <v>30</v>
      </c>
      <c r="N32" s="83" t="s">
        <v>189</v>
      </c>
      <c r="O32" s="83" t="s">
        <v>32</v>
      </c>
      <c r="P32" s="84" t="s">
        <v>154</v>
      </c>
      <c r="Q32" s="126">
        <v>9.9999999999999989E-277</v>
      </c>
      <c r="R32" s="126">
        <v>9.9999999999999989E-277</v>
      </c>
      <c r="S32" s="126">
        <v>9.9999999999999989E-277</v>
      </c>
      <c r="T32" s="126">
        <v>9.9999999999999989E-277</v>
      </c>
      <c r="U32" s="126">
        <v>9.9999999999999989E-277</v>
      </c>
      <c r="V32" s="126">
        <v>9.9999999999999989E-277</v>
      </c>
      <c r="W32" s="126">
        <v>9.9999999999999989E-277</v>
      </c>
      <c r="X32" s="126">
        <v>9.9999999999999989E-277</v>
      </c>
      <c r="Y32" s="126">
        <v>9.9999999999999989E-277</v>
      </c>
      <c r="Z32" s="126">
        <v>9.9999999999999989E-277</v>
      </c>
      <c r="AA32" s="126">
        <v>9.9999999999999989E-277</v>
      </c>
    </row>
    <row r="33" spans="1:27" ht="63.75" hidden="1" customHeight="1" x14ac:dyDescent="0.25">
      <c r="A33" s="83" t="s">
        <v>57</v>
      </c>
      <c r="B33" s="84" t="s">
        <v>58</v>
      </c>
      <c r="C33" s="85" t="s">
        <v>155</v>
      </c>
      <c r="D33" s="83" t="s">
        <v>207</v>
      </c>
      <c r="E33" s="83" t="s">
        <v>213</v>
      </c>
      <c r="F33" s="83" t="s">
        <v>209</v>
      </c>
      <c r="G33" s="83" t="s">
        <v>203</v>
      </c>
      <c r="H33" s="83"/>
      <c r="I33" s="83"/>
      <c r="J33" s="83"/>
      <c r="K33" s="83"/>
      <c r="L33" s="83"/>
      <c r="M33" s="83" t="s">
        <v>30</v>
      </c>
      <c r="N33" s="83" t="s">
        <v>203</v>
      </c>
      <c r="O33" s="83" t="s">
        <v>32</v>
      </c>
      <c r="P33" s="84" t="s">
        <v>156</v>
      </c>
      <c r="Q33" s="126">
        <v>9.9999999999999989E-277</v>
      </c>
      <c r="R33" s="126">
        <v>9.9999999999999989E-277</v>
      </c>
      <c r="S33" s="126">
        <v>9.9999999999999989E-277</v>
      </c>
      <c r="T33" s="126">
        <v>9.9999999999999989E-277</v>
      </c>
      <c r="U33" s="126">
        <v>9.9999999999999989E-277</v>
      </c>
      <c r="V33" s="126">
        <v>9.9999999999999989E-277</v>
      </c>
      <c r="W33" s="126">
        <v>9.9999999999999989E-277</v>
      </c>
      <c r="X33" s="126">
        <v>9.9999999999999989E-277</v>
      </c>
      <c r="Y33" s="126">
        <v>9.9999999999999989E-277</v>
      </c>
      <c r="Z33" s="126">
        <v>9.9999999999999989E-277</v>
      </c>
      <c r="AA33" s="126">
        <v>9.9999999999999989E-277</v>
      </c>
    </row>
    <row r="34" spans="1:27" ht="63.75" hidden="1" customHeight="1" x14ac:dyDescent="0.25">
      <c r="A34" s="83" t="s">
        <v>57</v>
      </c>
      <c r="B34" s="84" t="s">
        <v>58</v>
      </c>
      <c r="C34" s="85" t="s">
        <v>157</v>
      </c>
      <c r="D34" s="83" t="s">
        <v>207</v>
      </c>
      <c r="E34" s="83" t="s">
        <v>213</v>
      </c>
      <c r="F34" s="83" t="s">
        <v>209</v>
      </c>
      <c r="G34" s="83" t="s">
        <v>216</v>
      </c>
      <c r="H34" s="83"/>
      <c r="I34" s="83"/>
      <c r="J34" s="83"/>
      <c r="K34" s="83"/>
      <c r="L34" s="83"/>
      <c r="M34" s="83" t="s">
        <v>30</v>
      </c>
      <c r="N34" s="83" t="s">
        <v>189</v>
      </c>
      <c r="O34" s="83" t="s">
        <v>32</v>
      </c>
      <c r="P34" s="84" t="s">
        <v>158</v>
      </c>
      <c r="Q34" s="126">
        <v>9.9999999999999989E-277</v>
      </c>
      <c r="R34" s="126">
        <v>9.9999999999999989E-277</v>
      </c>
      <c r="S34" s="126">
        <v>9.9999999999999989E-277</v>
      </c>
      <c r="T34" s="126">
        <v>9.9999999999999989E-277</v>
      </c>
      <c r="U34" s="126">
        <v>9.9999999999999989E-277</v>
      </c>
      <c r="V34" s="126">
        <v>9.9999999999999989E-277</v>
      </c>
      <c r="W34" s="126">
        <v>9.9999999999999989E-277</v>
      </c>
      <c r="X34" s="126">
        <v>9.9999999999999989E-277</v>
      </c>
      <c r="Y34" s="126">
        <v>9.9999999999999989E-277</v>
      </c>
      <c r="Z34" s="126">
        <v>9.9999999999999989E-277</v>
      </c>
      <c r="AA34" s="126">
        <v>9.9999999999999989E-277</v>
      </c>
    </row>
    <row r="35" spans="1:27" ht="63.75" hidden="1" customHeight="1" x14ac:dyDescent="0.25">
      <c r="A35" s="83" t="s">
        <v>57</v>
      </c>
      <c r="B35" s="84" t="s">
        <v>58</v>
      </c>
      <c r="C35" s="85" t="s">
        <v>159</v>
      </c>
      <c r="D35" s="83" t="s">
        <v>207</v>
      </c>
      <c r="E35" s="83" t="s">
        <v>217</v>
      </c>
      <c r="F35" s="83" t="s">
        <v>209</v>
      </c>
      <c r="G35" s="83" t="s">
        <v>218</v>
      </c>
      <c r="H35" s="83"/>
      <c r="I35" s="83"/>
      <c r="J35" s="83"/>
      <c r="K35" s="83"/>
      <c r="L35" s="83"/>
      <c r="M35" s="83" t="s">
        <v>30</v>
      </c>
      <c r="N35" s="83" t="s">
        <v>203</v>
      </c>
      <c r="O35" s="83" t="s">
        <v>32</v>
      </c>
      <c r="P35" s="84" t="s">
        <v>160</v>
      </c>
      <c r="Q35" s="126">
        <v>9.9999999999999989E-277</v>
      </c>
      <c r="R35" s="126">
        <v>9.9999999999999989E-277</v>
      </c>
      <c r="S35" s="126">
        <v>9.9999999999999989E-277</v>
      </c>
      <c r="T35" s="126">
        <v>9.9999999999999989E-277</v>
      </c>
      <c r="U35" s="126">
        <v>9.9999999999999989E-277</v>
      </c>
      <c r="V35" s="126">
        <v>9.9999999999999989E-277</v>
      </c>
      <c r="W35" s="126">
        <v>9.9999999999999989E-277</v>
      </c>
      <c r="X35" s="126">
        <v>9.9999999999999989E-277</v>
      </c>
      <c r="Y35" s="126">
        <v>9.9999999999999989E-277</v>
      </c>
      <c r="Z35" s="126">
        <v>9.9999999999999989E-277</v>
      </c>
      <c r="AA35" s="126">
        <v>9.9999999999999989E-277</v>
      </c>
    </row>
    <row r="36" spans="1:27" ht="63.75" hidden="1" customHeight="1" x14ac:dyDescent="0.25">
      <c r="A36" s="83" t="s">
        <v>57</v>
      </c>
      <c r="B36" s="84" t="s">
        <v>58</v>
      </c>
      <c r="C36" s="85" t="s">
        <v>161</v>
      </c>
      <c r="D36" s="83" t="s">
        <v>207</v>
      </c>
      <c r="E36" s="83" t="s">
        <v>219</v>
      </c>
      <c r="F36" s="83" t="s">
        <v>209</v>
      </c>
      <c r="G36" s="83" t="s">
        <v>220</v>
      </c>
      <c r="H36" s="83"/>
      <c r="I36" s="83"/>
      <c r="J36" s="83"/>
      <c r="K36" s="83"/>
      <c r="L36" s="83"/>
      <c r="M36" s="83" t="s">
        <v>30</v>
      </c>
      <c r="N36" s="83" t="s">
        <v>203</v>
      </c>
      <c r="O36" s="83" t="s">
        <v>32</v>
      </c>
      <c r="P36" s="84" t="s">
        <v>162</v>
      </c>
      <c r="Q36" s="126">
        <v>9.9999999999999989E-277</v>
      </c>
      <c r="R36" s="126">
        <v>9.9999999999999989E-277</v>
      </c>
      <c r="S36" s="126">
        <v>9.9999999999999989E-277</v>
      </c>
      <c r="T36" s="126">
        <v>9.9999999999999989E-277</v>
      </c>
      <c r="U36" s="126">
        <v>9.9999999999999989E-277</v>
      </c>
      <c r="V36" s="126">
        <v>9.9999999999999989E-277</v>
      </c>
      <c r="W36" s="126">
        <v>9.9999999999999989E-277</v>
      </c>
      <c r="X36" s="126">
        <v>9.9999999999999989E-277</v>
      </c>
      <c r="Y36" s="126">
        <v>9.9999999999999989E-277</v>
      </c>
      <c r="Z36" s="126">
        <v>9.9999999999999989E-277</v>
      </c>
      <c r="AA36" s="126">
        <v>9.9999999999999989E-277</v>
      </c>
    </row>
    <row r="37" spans="1:27" ht="63.75" hidden="1" customHeight="1" x14ac:dyDescent="0.25">
      <c r="A37" s="83" t="s">
        <v>57</v>
      </c>
      <c r="B37" s="84" t="s">
        <v>58</v>
      </c>
      <c r="C37" s="85" t="s">
        <v>230</v>
      </c>
      <c r="D37" s="83" t="s">
        <v>207</v>
      </c>
      <c r="E37" s="83" t="s">
        <v>219</v>
      </c>
      <c r="F37" s="83" t="s">
        <v>209</v>
      </c>
      <c r="G37" s="83" t="s">
        <v>223</v>
      </c>
      <c r="H37" s="83"/>
      <c r="I37" s="83"/>
      <c r="J37" s="83"/>
      <c r="K37" s="83"/>
      <c r="L37" s="83"/>
      <c r="M37" s="83" t="s">
        <v>30</v>
      </c>
      <c r="N37" s="83" t="s">
        <v>203</v>
      </c>
      <c r="O37" s="83" t="s">
        <v>32</v>
      </c>
      <c r="P37" s="84" t="s">
        <v>231</v>
      </c>
      <c r="Q37" s="126">
        <v>9.9999999999999989E-277</v>
      </c>
      <c r="R37" s="126">
        <v>9.9999999999999989E-277</v>
      </c>
      <c r="S37" s="126">
        <v>9.9999999999999989E-277</v>
      </c>
      <c r="T37" s="126">
        <v>9.9999999999999989E-277</v>
      </c>
      <c r="U37" s="126">
        <v>9.9999999999999989E-277</v>
      </c>
      <c r="V37" s="126">
        <v>9.9999999999999989E-277</v>
      </c>
      <c r="W37" s="126">
        <v>9.9999999999999989E-277</v>
      </c>
      <c r="X37" s="126">
        <v>9.9999999999999989E-277</v>
      </c>
      <c r="Y37" s="126">
        <v>9.9999999999999989E-277</v>
      </c>
      <c r="Z37" s="126">
        <v>9.9999999999999989E-277</v>
      </c>
      <c r="AA37" s="126">
        <v>9.9999999999999989E-277</v>
      </c>
    </row>
    <row r="38" spans="1:27" ht="63.75" hidden="1" customHeight="1" x14ac:dyDescent="0.25">
      <c r="A38" s="83" t="s">
        <v>57</v>
      </c>
      <c r="B38" s="84" t="s">
        <v>58</v>
      </c>
      <c r="C38" s="85" t="s">
        <v>230</v>
      </c>
      <c r="D38" s="83" t="s">
        <v>207</v>
      </c>
      <c r="E38" s="83" t="s">
        <v>219</v>
      </c>
      <c r="F38" s="83" t="s">
        <v>209</v>
      </c>
      <c r="G38" s="83" t="s">
        <v>223</v>
      </c>
      <c r="H38" s="83"/>
      <c r="I38" s="83"/>
      <c r="J38" s="83"/>
      <c r="K38" s="83"/>
      <c r="L38" s="83"/>
      <c r="M38" s="83" t="s">
        <v>30</v>
      </c>
      <c r="N38" s="83" t="s">
        <v>189</v>
      </c>
      <c r="O38" s="83" t="s">
        <v>32</v>
      </c>
      <c r="P38" s="84" t="s">
        <v>231</v>
      </c>
      <c r="Q38" s="126">
        <v>9.9999999999999989E-277</v>
      </c>
      <c r="R38" s="126">
        <v>9.9999999999999989E-277</v>
      </c>
      <c r="S38" s="126">
        <v>9.9999999999999989E-277</v>
      </c>
      <c r="T38" s="126">
        <v>9.9999999999999989E-277</v>
      </c>
      <c r="U38" s="126">
        <v>9.9999999999999989E-277</v>
      </c>
      <c r="V38" s="126">
        <v>9.9999999999999989E-277</v>
      </c>
      <c r="W38" s="126">
        <v>9.9999999999999989E-277</v>
      </c>
      <c r="X38" s="126">
        <v>9.9999999999999989E-277</v>
      </c>
      <c r="Y38" s="126">
        <v>9.9999999999999989E-277</v>
      </c>
      <c r="Z38" s="126">
        <v>9.9999999999999989E-277</v>
      </c>
      <c r="AA38" s="126">
        <v>9.9999999999999989E-277</v>
      </c>
    </row>
    <row r="39" spans="1:27" ht="63.75" hidden="1" customHeight="1" x14ac:dyDescent="0.25">
      <c r="A39" s="83" t="s">
        <v>57</v>
      </c>
      <c r="B39" s="84" t="s">
        <v>58</v>
      </c>
      <c r="C39" s="85" t="s">
        <v>163</v>
      </c>
      <c r="D39" s="83" t="s">
        <v>207</v>
      </c>
      <c r="E39" s="83" t="s">
        <v>221</v>
      </c>
      <c r="F39" s="83" t="s">
        <v>209</v>
      </c>
      <c r="G39" s="83" t="s">
        <v>222</v>
      </c>
      <c r="H39" s="83"/>
      <c r="I39" s="83"/>
      <c r="J39" s="83"/>
      <c r="K39" s="83"/>
      <c r="L39" s="83"/>
      <c r="M39" s="83" t="s">
        <v>30</v>
      </c>
      <c r="N39" s="83" t="s">
        <v>203</v>
      </c>
      <c r="O39" s="83" t="s">
        <v>32</v>
      </c>
      <c r="P39" s="84" t="s">
        <v>164</v>
      </c>
      <c r="Q39" s="126">
        <v>9.9999999999999989E-277</v>
      </c>
      <c r="R39" s="126">
        <v>9.9999999999999989E-277</v>
      </c>
      <c r="S39" s="126">
        <v>9.9999999999999989E-277</v>
      </c>
      <c r="T39" s="126">
        <v>9.9999999999999989E-277</v>
      </c>
      <c r="U39" s="126">
        <v>9.9999999999999989E-277</v>
      </c>
      <c r="V39" s="126">
        <v>9.9999999999999989E-277</v>
      </c>
      <c r="W39" s="126">
        <v>9.9999999999999989E-277</v>
      </c>
      <c r="X39" s="126">
        <v>9.9999999999999989E-277</v>
      </c>
      <c r="Y39" s="126">
        <v>9.9999999999999989E-277</v>
      </c>
      <c r="Z39" s="126">
        <v>9.9999999999999989E-277</v>
      </c>
      <c r="AA39" s="126">
        <v>9.9999999999999989E-277</v>
      </c>
    </row>
    <row r="40" spans="1:27" ht="63.75" hidden="1" customHeight="1" x14ac:dyDescent="0.25">
      <c r="A40" s="83" t="s">
        <v>57</v>
      </c>
      <c r="B40" s="84" t="s">
        <v>58</v>
      </c>
      <c r="C40" s="85" t="s">
        <v>165</v>
      </c>
      <c r="D40" s="83" t="s">
        <v>207</v>
      </c>
      <c r="E40" s="83" t="s">
        <v>221</v>
      </c>
      <c r="F40" s="83" t="s">
        <v>209</v>
      </c>
      <c r="G40" s="83" t="s">
        <v>214</v>
      </c>
      <c r="H40" s="83"/>
      <c r="I40" s="83"/>
      <c r="J40" s="83"/>
      <c r="K40" s="83"/>
      <c r="L40" s="83"/>
      <c r="M40" s="83" t="s">
        <v>30</v>
      </c>
      <c r="N40" s="83" t="s">
        <v>203</v>
      </c>
      <c r="O40" s="83" t="s">
        <v>32</v>
      </c>
      <c r="P40" s="84" t="s">
        <v>166</v>
      </c>
      <c r="Q40" s="126">
        <v>9.9999999999999989E-277</v>
      </c>
      <c r="R40" s="126">
        <v>9.9999999999999989E-277</v>
      </c>
      <c r="S40" s="126">
        <v>9.9999999999999989E-277</v>
      </c>
      <c r="T40" s="126">
        <v>9.9999999999999989E-277</v>
      </c>
      <c r="U40" s="126">
        <v>9.9999999999999989E-277</v>
      </c>
      <c r="V40" s="126">
        <v>9.9999999999999989E-277</v>
      </c>
      <c r="W40" s="126">
        <v>9.9999999999999989E-277</v>
      </c>
      <c r="X40" s="126">
        <v>9.9999999999999989E-277</v>
      </c>
      <c r="Y40" s="126">
        <v>9.9999999999999989E-277</v>
      </c>
      <c r="Z40" s="126">
        <v>9.9999999999999989E-277</v>
      </c>
      <c r="AA40" s="126">
        <v>9.9999999999999989E-277</v>
      </c>
    </row>
    <row r="41" spans="1:27" ht="63.75" hidden="1" customHeight="1" x14ac:dyDescent="0.25">
      <c r="A41" s="83" t="s">
        <v>57</v>
      </c>
      <c r="B41" s="84" t="s">
        <v>58</v>
      </c>
      <c r="C41" s="85" t="s">
        <v>167</v>
      </c>
      <c r="D41" s="83" t="s">
        <v>207</v>
      </c>
      <c r="E41" s="83" t="s">
        <v>221</v>
      </c>
      <c r="F41" s="83" t="s">
        <v>209</v>
      </c>
      <c r="G41" s="83" t="s">
        <v>215</v>
      </c>
      <c r="H41" s="83"/>
      <c r="I41" s="83"/>
      <c r="J41" s="83"/>
      <c r="K41" s="83"/>
      <c r="L41" s="83"/>
      <c r="M41" s="83" t="s">
        <v>30</v>
      </c>
      <c r="N41" s="83" t="s">
        <v>203</v>
      </c>
      <c r="O41" s="83" t="s">
        <v>32</v>
      </c>
      <c r="P41" s="84" t="s">
        <v>168</v>
      </c>
      <c r="Q41" s="126">
        <v>9.9999999999999989E-277</v>
      </c>
      <c r="R41" s="126">
        <v>9.9999999999999989E-277</v>
      </c>
      <c r="S41" s="126">
        <v>9.9999999999999989E-277</v>
      </c>
      <c r="T41" s="126">
        <v>9.9999999999999989E-277</v>
      </c>
      <c r="U41" s="126">
        <v>9.9999999999999989E-277</v>
      </c>
      <c r="V41" s="126">
        <v>9.9999999999999989E-277</v>
      </c>
      <c r="W41" s="126">
        <v>9.9999999999999989E-277</v>
      </c>
      <c r="X41" s="126">
        <v>9.9999999999999989E-277</v>
      </c>
      <c r="Y41" s="126">
        <v>9.9999999999999989E-277</v>
      </c>
      <c r="Z41" s="126">
        <v>9.9999999999999989E-277</v>
      </c>
      <c r="AA41" s="126">
        <v>9.9999999999999989E-277</v>
      </c>
    </row>
    <row r="42" spans="1:27" ht="63.75" hidden="1" customHeight="1" x14ac:dyDescent="0.25">
      <c r="A42" s="83" t="s">
        <v>57</v>
      </c>
      <c r="B42" s="84" t="s">
        <v>58</v>
      </c>
      <c r="C42" s="85" t="s">
        <v>232</v>
      </c>
      <c r="D42" s="83" t="s">
        <v>207</v>
      </c>
      <c r="E42" s="83" t="s">
        <v>221</v>
      </c>
      <c r="F42" s="83" t="s">
        <v>209</v>
      </c>
      <c r="G42" s="83" t="s">
        <v>203</v>
      </c>
      <c r="H42" s="83"/>
      <c r="I42" s="83"/>
      <c r="J42" s="83"/>
      <c r="K42" s="83"/>
      <c r="L42" s="83"/>
      <c r="M42" s="83" t="s">
        <v>30</v>
      </c>
      <c r="N42" s="83" t="s">
        <v>203</v>
      </c>
      <c r="O42" s="83" t="s">
        <v>32</v>
      </c>
      <c r="P42" s="84" t="s">
        <v>233</v>
      </c>
      <c r="Q42" s="126">
        <v>9.9999999999999989E-277</v>
      </c>
      <c r="R42" s="126">
        <v>9.9999999999999989E-277</v>
      </c>
      <c r="S42" s="126">
        <v>9.9999999999999989E-277</v>
      </c>
      <c r="T42" s="126">
        <v>9.9999999999999989E-277</v>
      </c>
      <c r="U42" s="126">
        <v>9.9999999999999989E-277</v>
      </c>
      <c r="V42" s="126">
        <v>9.9999999999999989E-277</v>
      </c>
      <c r="W42" s="126">
        <v>9.9999999999999989E-277</v>
      </c>
      <c r="X42" s="126">
        <v>9.9999999999999989E-277</v>
      </c>
      <c r="Y42" s="126">
        <v>9.9999999999999989E-277</v>
      </c>
      <c r="Z42" s="126">
        <v>9.9999999999999989E-277</v>
      </c>
      <c r="AA42" s="126">
        <v>9.9999999999999989E-277</v>
      </c>
    </row>
    <row r="43" spans="1:27" ht="63.75" hidden="1" customHeight="1" x14ac:dyDescent="0.25">
      <c r="A43" s="83" t="s">
        <v>57</v>
      </c>
      <c r="B43" s="84" t="s">
        <v>58</v>
      </c>
      <c r="C43" s="85" t="s">
        <v>304</v>
      </c>
      <c r="D43" s="83" t="s">
        <v>207</v>
      </c>
      <c r="E43" s="83" t="s">
        <v>221</v>
      </c>
      <c r="F43" s="83" t="s">
        <v>209</v>
      </c>
      <c r="G43" s="83" t="s">
        <v>216</v>
      </c>
      <c r="H43" s="83" t="s">
        <v>1</v>
      </c>
      <c r="I43" s="83" t="s">
        <v>1</v>
      </c>
      <c r="J43" s="83" t="s">
        <v>1</v>
      </c>
      <c r="K43" s="83" t="s">
        <v>1</v>
      </c>
      <c r="L43" s="83" t="s">
        <v>1</v>
      </c>
      <c r="M43" s="83" t="s">
        <v>30</v>
      </c>
      <c r="N43" s="83" t="s">
        <v>203</v>
      </c>
      <c r="O43" s="83" t="s">
        <v>32</v>
      </c>
      <c r="P43" s="84" t="s">
        <v>305</v>
      </c>
      <c r="Q43" s="126">
        <v>9.9999999999999989E-277</v>
      </c>
      <c r="R43" s="126">
        <v>9.9999999999999989E-277</v>
      </c>
      <c r="S43" s="126">
        <v>9.9999999999999989E-277</v>
      </c>
      <c r="T43" s="126">
        <v>9.9999999999999989E-277</v>
      </c>
      <c r="U43" s="126">
        <v>9.9999999999999989E-277</v>
      </c>
      <c r="V43" s="126">
        <v>9.9999999999999989E-277</v>
      </c>
      <c r="W43" s="126">
        <v>9.9999999999999989E-277</v>
      </c>
      <c r="X43" s="126">
        <v>9.9999999999999989E-277</v>
      </c>
      <c r="Y43" s="126">
        <v>9.9999999999999989E-277</v>
      </c>
      <c r="Z43" s="126">
        <v>9.9999999999999989E-277</v>
      </c>
      <c r="AA43" s="126">
        <v>9.9999999999999989E-277</v>
      </c>
    </row>
    <row r="44" spans="1:27" s="116" customFormat="1" ht="33.75" x14ac:dyDescent="0.25">
      <c r="A44" s="133" t="s">
        <v>55</v>
      </c>
      <c r="B44" s="134" t="s">
        <v>56</v>
      </c>
      <c r="C44" s="135" t="s">
        <v>131</v>
      </c>
      <c r="D44" s="133" t="s">
        <v>29</v>
      </c>
      <c r="E44" s="133" t="s">
        <v>187</v>
      </c>
      <c r="F44" s="133" t="s">
        <v>198</v>
      </c>
      <c r="G44" s="133" t="s">
        <v>185</v>
      </c>
      <c r="H44" s="133" t="s">
        <v>199</v>
      </c>
      <c r="I44" s="133"/>
      <c r="J44" s="133"/>
      <c r="K44" s="133"/>
      <c r="L44" s="133"/>
      <c r="M44" s="133" t="s">
        <v>30</v>
      </c>
      <c r="N44" s="133" t="s">
        <v>31</v>
      </c>
      <c r="O44" s="133" t="s">
        <v>32</v>
      </c>
      <c r="P44" s="269" t="s">
        <v>319</v>
      </c>
      <c r="Q44" s="126" t="e">
        <f>+#REF!/$Q$3</f>
        <v>#REF!</v>
      </c>
      <c r="R44" s="126" t="e">
        <f>+#REF!/$Q$3</f>
        <v>#REF!</v>
      </c>
      <c r="S44" s="126" t="e">
        <f>+#REF!/$Q$3</f>
        <v>#REF!</v>
      </c>
      <c r="T44" s="126" t="e">
        <f>+#REF!/$Q$3</f>
        <v>#REF!</v>
      </c>
      <c r="U44" s="126" t="e">
        <f>+#REF!/$Q$3</f>
        <v>#REF!</v>
      </c>
      <c r="V44" s="126" t="e">
        <f>+#REF!/$Q$3</f>
        <v>#REF!</v>
      </c>
      <c r="W44" s="126" t="e">
        <f>+#REF!/$Q$3</f>
        <v>#REF!</v>
      </c>
      <c r="X44" s="126" t="e">
        <f>+#REF!/$Q$3</f>
        <v>#REF!</v>
      </c>
      <c r="Y44" s="126" t="e">
        <f>+#REF!/$Q$3</f>
        <v>#REF!</v>
      </c>
      <c r="Z44" s="126" t="e">
        <f>+#REF!/$Q$3</f>
        <v>#REF!</v>
      </c>
      <c r="AA44" s="126" t="e">
        <f>+#REF!/$Q$3</f>
        <v>#REF!</v>
      </c>
    </row>
    <row r="45" spans="1:27" s="116" customFormat="1" ht="33.75" x14ac:dyDescent="0.25">
      <c r="A45" s="130" t="s">
        <v>53</v>
      </c>
      <c r="B45" s="134" t="s">
        <v>54</v>
      </c>
      <c r="C45" s="135" t="s">
        <v>131</v>
      </c>
      <c r="D45" s="133" t="s">
        <v>29</v>
      </c>
      <c r="E45" s="133" t="s">
        <v>187</v>
      </c>
      <c r="F45" s="133" t="s">
        <v>198</v>
      </c>
      <c r="G45" s="133" t="s">
        <v>185</v>
      </c>
      <c r="H45" s="133" t="s">
        <v>199</v>
      </c>
      <c r="I45" s="133"/>
      <c r="J45" s="133"/>
      <c r="K45" s="133"/>
      <c r="L45" s="133"/>
      <c r="M45" s="133" t="s">
        <v>30</v>
      </c>
      <c r="N45" s="133" t="s">
        <v>31</v>
      </c>
      <c r="O45" s="133" t="s">
        <v>32</v>
      </c>
      <c r="P45" s="269" t="s">
        <v>319</v>
      </c>
      <c r="Q45" s="126" t="e">
        <f>+#REF!/$Q$3</f>
        <v>#REF!</v>
      </c>
      <c r="R45" s="126" t="e">
        <f>+#REF!/$Q$3</f>
        <v>#REF!</v>
      </c>
      <c r="S45" s="126" t="e">
        <f>+#REF!/$Q$3</f>
        <v>#REF!</v>
      </c>
      <c r="T45" s="126" t="e">
        <f>+#REF!/$Q$3</f>
        <v>#REF!</v>
      </c>
      <c r="U45" s="126" t="e">
        <f>+#REF!/$Q$3</f>
        <v>#REF!</v>
      </c>
      <c r="V45" s="126" t="e">
        <f>+#REF!/$Q$3</f>
        <v>#REF!</v>
      </c>
      <c r="W45" s="126" t="e">
        <f>+#REF!/$Q$3</f>
        <v>#REF!</v>
      </c>
      <c r="X45" s="126" t="e">
        <f>+#REF!/$Q$3</f>
        <v>#REF!</v>
      </c>
      <c r="Y45" s="126" t="e">
        <f>+#REF!/$Q$3</f>
        <v>#REF!</v>
      </c>
      <c r="Z45" s="126" t="e">
        <f>+#REF!/$Q$3</f>
        <v>#REF!</v>
      </c>
      <c r="AA45" s="630" t="e">
        <f>+#REF!/$Q$3</f>
        <v>#REF!</v>
      </c>
    </row>
    <row r="46" spans="1:27" s="116" customFormat="1" ht="33.75" x14ac:dyDescent="0.25">
      <c r="A46" s="133" t="s">
        <v>51</v>
      </c>
      <c r="B46" s="134" t="s">
        <v>52</v>
      </c>
      <c r="C46" s="135" t="s">
        <v>131</v>
      </c>
      <c r="D46" s="133" t="s">
        <v>29</v>
      </c>
      <c r="E46" s="133" t="s">
        <v>187</v>
      </c>
      <c r="F46" s="133" t="s">
        <v>198</v>
      </c>
      <c r="G46" s="133" t="s">
        <v>185</v>
      </c>
      <c r="H46" s="133" t="s">
        <v>199</v>
      </c>
      <c r="I46" s="133"/>
      <c r="J46" s="133"/>
      <c r="K46" s="133"/>
      <c r="L46" s="133"/>
      <c r="M46" s="133" t="s">
        <v>30</v>
      </c>
      <c r="N46" s="133" t="s">
        <v>31</v>
      </c>
      <c r="O46" s="133" t="s">
        <v>32</v>
      </c>
      <c r="P46" s="269" t="s">
        <v>319</v>
      </c>
      <c r="Q46" s="126" t="e">
        <f>+#REF!/$Q$3</f>
        <v>#REF!</v>
      </c>
      <c r="R46" s="126" t="e">
        <f>+#REF!/$Q$3</f>
        <v>#REF!</v>
      </c>
      <c r="S46" s="126" t="e">
        <f>+#REF!/$Q$3</f>
        <v>#REF!</v>
      </c>
      <c r="T46" s="126" t="e">
        <f>+#REF!/$Q$3</f>
        <v>#REF!</v>
      </c>
      <c r="U46" s="126" t="e">
        <f>+#REF!/$Q$3</f>
        <v>#REF!</v>
      </c>
      <c r="V46" s="126" t="e">
        <f>+#REF!/$Q$3</f>
        <v>#REF!</v>
      </c>
      <c r="W46" s="126" t="e">
        <f>+#REF!/$Q$3</f>
        <v>#REF!</v>
      </c>
      <c r="X46" s="126" t="e">
        <f>+#REF!/$Q$3</f>
        <v>#REF!</v>
      </c>
      <c r="Y46" s="126" t="e">
        <f>+#REF!/$Q$3</f>
        <v>#REF!</v>
      </c>
      <c r="Z46" s="126" t="e">
        <f>+#REF!/$Q$3</f>
        <v>#REF!</v>
      </c>
      <c r="AA46" s="630" t="e">
        <f>+#REF!/$Q$3</f>
        <v>#REF!</v>
      </c>
    </row>
    <row r="47" spans="1:27" ht="15" x14ac:dyDescent="0.25">
      <c r="A47" s="88" t="s">
        <v>1</v>
      </c>
      <c r="B47" s="89" t="s">
        <v>1</v>
      </c>
      <c r="C47" s="90" t="s">
        <v>1</v>
      </c>
      <c r="D47" s="88" t="s">
        <v>1</v>
      </c>
      <c r="E47" s="88" t="s">
        <v>1</v>
      </c>
      <c r="F47" s="88" t="s">
        <v>1</v>
      </c>
      <c r="G47" s="88" t="s">
        <v>1</v>
      </c>
      <c r="H47" s="88" t="s">
        <v>1</v>
      </c>
      <c r="I47" s="88" t="s">
        <v>1</v>
      </c>
      <c r="J47" s="88" t="s">
        <v>1</v>
      </c>
      <c r="K47" s="88" t="s">
        <v>1</v>
      </c>
      <c r="L47" s="88" t="s">
        <v>1</v>
      </c>
      <c r="M47" s="88" t="s">
        <v>1</v>
      </c>
      <c r="N47" s="88" t="s">
        <v>1</v>
      </c>
      <c r="O47" s="88" t="s">
        <v>1</v>
      </c>
      <c r="P47" s="89" t="s">
        <v>1</v>
      </c>
      <c r="Q47" s="126" t="e">
        <f>(((((SUM(Q5:Q46))/1000000)/1000000)/1000000)/1000000)/1000000</f>
        <v>#REF!</v>
      </c>
      <c r="R47" s="126" t="e">
        <f t="shared" ref="R47:AA47" si="0">((((((SUM(R5:R46))/1000000)/1000000)/1000000)/1000000)/1000000)/1000000</f>
        <v>#REF!</v>
      </c>
      <c r="S47" s="126" t="e">
        <f t="shared" si="0"/>
        <v>#REF!</v>
      </c>
      <c r="T47" s="126" t="e">
        <f t="shared" si="0"/>
        <v>#REF!</v>
      </c>
      <c r="U47" s="126" t="e">
        <f t="shared" si="0"/>
        <v>#REF!</v>
      </c>
      <c r="V47" s="126" t="e">
        <f t="shared" si="0"/>
        <v>#REF!</v>
      </c>
      <c r="W47" s="126" t="e">
        <f t="shared" si="0"/>
        <v>#REF!</v>
      </c>
      <c r="X47" s="126" t="e">
        <f t="shared" si="0"/>
        <v>#REF!</v>
      </c>
      <c r="Y47" s="126" t="e">
        <f t="shared" si="0"/>
        <v>#REF!</v>
      </c>
      <c r="Z47" s="126" t="e">
        <f t="shared" si="0"/>
        <v>#REF!</v>
      </c>
      <c r="AA47" s="126" t="e">
        <f t="shared" si="0"/>
        <v>#REF!</v>
      </c>
    </row>
    <row r="48" spans="1:27" ht="15" x14ac:dyDescent="0.25">
      <c r="A48" s="83" t="s">
        <v>1</v>
      </c>
      <c r="B48" s="87" t="s">
        <v>1</v>
      </c>
      <c r="C48" s="85" t="s">
        <v>1</v>
      </c>
      <c r="D48" s="83" t="s">
        <v>1</v>
      </c>
      <c r="E48" s="83" t="s">
        <v>1</v>
      </c>
      <c r="F48" s="83" t="s">
        <v>1</v>
      </c>
      <c r="G48" s="83" t="s">
        <v>1</v>
      </c>
      <c r="H48" s="83" t="s">
        <v>1</v>
      </c>
      <c r="I48" s="83" t="s">
        <v>1</v>
      </c>
      <c r="J48" s="83" t="s">
        <v>1</v>
      </c>
      <c r="K48" s="83" t="s">
        <v>1</v>
      </c>
      <c r="L48" s="83" t="s">
        <v>1</v>
      </c>
      <c r="M48" s="83" t="s">
        <v>1</v>
      </c>
      <c r="N48" s="83" t="s">
        <v>1</v>
      </c>
      <c r="O48" s="83" t="s">
        <v>1</v>
      </c>
      <c r="P48" s="84" t="s">
        <v>1</v>
      </c>
      <c r="Q48" s="126" t="s">
        <v>1</v>
      </c>
      <c r="R48" s="126" t="s">
        <v>1</v>
      </c>
      <c r="S48" s="126" t="s">
        <v>1</v>
      </c>
      <c r="T48" s="126" t="s">
        <v>1</v>
      </c>
      <c r="U48" s="126" t="s">
        <v>1</v>
      </c>
      <c r="V48" s="126" t="s">
        <v>1</v>
      </c>
      <c r="W48" s="126" t="s">
        <v>1</v>
      </c>
      <c r="X48" s="126" t="s">
        <v>1</v>
      </c>
      <c r="Y48" s="126" t="s">
        <v>1</v>
      </c>
      <c r="Z48" s="126" t="s">
        <v>1</v>
      </c>
      <c r="AA48" s="126" t="s">
        <v>1</v>
      </c>
    </row>
    <row r="49" spans="16:27" ht="20.25" hidden="1" customHeight="1" x14ac:dyDescent="0.25">
      <c r="P49" s="276" t="s">
        <v>69</v>
      </c>
      <c r="Q49" s="226" t="e">
        <f>SUBTOTAL(9,Q5:Q48)</f>
        <v>#REF!</v>
      </c>
      <c r="R49" s="226" t="e">
        <f t="shared" ref="R49:AA49" si="1">SUBTOTAL(9,R5:R48)</f>
        <v>#REF!</v>
      </c>
      <c r="S49" s="226" t="e">
        <f t="shared" si="1"/>
        <v>#REF!</v>
      </c>
      <c r="T49" s="226" t="e">
        <f>SUBTOTAL(9,T5:T48)</f>
        <v>#REF!</v>
      </c>
      <c r="U49" s="226" t="e">
        <f t="shared" si="1"/>
        <v>#REF!</v>
      </c>
      <c r="V49" s="226" t="e">
        <f>SUBTOTAL(9,V5:V48)</f>
        <v>#REF!</v>
      </c>
      <c r="W49" s="226" t="e">
        <f t="shared" si="1"/>
        <v>#REF!</v>
      </c>
      <c r="X49" s="226" t="e">
        <f t="shared" si="1"/>
        <v>#REF!</v>
      </c>
      <c r="Y49" s="226" t="e">
        <f t="shared" si="1"/>
        <v>#REF!</v>
      </c>
      <c r="Z49" s="226" t="e">
        <f t="shared" si="1"/>
        <v>#REF!</v>
      </c>
      <c r="AA49" s="226" t="e">
        <f t="shared" si="1"/>
        <v>#REF!</v>
      </c>
    </row>
    <row r="50" spans="16:27" ht="15" hidden="1" x14ac:dyDescent="0.25">
      <c r="P50" s="276" t="s">
        <v>351</v>
      </c>
      <c r="Q50" s="126" t="e">
        <f>(+#REF!)/1000000</f>
        <v>#REF!</v>
      </c>
      <c r="R50" s="126" t="e">
        <f>(+#REF!)/1000000</f>
        <v>#REF!</v>
      </c>
      <c r="S50" s="126" t="e">
        <f>(+#REF!)/1000000</f>
        <v>#REF!</v>
      </c>
      <c r="T50" s="126" t="e">
        <f>(+#REF!)/1000000</f>
        <v>#REF!</v>
      </c>
      <c r="U50" s="126" t="e">
        <f>(+#REF!)/1000000</f>
        <v>#REF!</v>
      </c>
      <c r="V50" s="126" t="e">
        <f>(+#REF!)/1000000</f>
        <v>#REF!</v>
      </c>
      <c r="W50" s="126" t="e">
        <f>(+#REF!)/1000000</f>
        <v>#REF!</v>
      </c>
      <c r="X50" s="126" t="e">
        <f>(+#REF!)/1000000</f>
        <v>#REF!</v>
      </c>
      <c r="Y50" s="126" t="e">
        <f>(+#REF!)/1000000</f>
        <v>#REF!</v>
      </c>
      <c r="Z50" s="126" t="e">
        <f>(+#REF!)/1000000</f>
        <v>#REF!</v>
      </c>
      <c r="AA50" s="126" t="e">
        <f>(+#REF!)/1000000</f>
        <v>#REF!</v>
      </c>
    </row>
    <row r="51" spans="16:27" ht="15" hidden="1" x14ac:dyDescent="0.25">
      <c r="P51" s="276" t="s">
        <v>350</v>
      </c>
      <c r="Q51" s="127" t="e">
        <f>+Q49-Q50</f>
        <v>#REF!</v>
      </c>
      <c r="R51" s="127" t="e">
        <f t="shared" ref="R51:Z51" si="2">+R49-R50</f>
        <v>#REF!</v>
      </c>
      <c r="S51" s="127" t="e">
        <f t="shared" si="2"/>
        <v>#REF!</v>
      </c>
      <c r="T51" s="127" t="e">
        <f t="shared" si="2"/>
        <v>#REF!</v>
      </c>
      <c r="U51" s="127" t="e">
        <f t="shared" si="2"/>
        <v>#REF!</v>
      </c>
      <c r="V51" s="127" t="e">
        <f t="shared" si="2"/>
        <v>#REF!</v>
      </c>
      <c r="W51" s="127" t="e">
        <f t="shared" si="2"/>
        <v>#REF!</v>
      </c>
      <c r="X51" s="127" t="e">
        <f t="shared" si="2"/>
        <v>#REF!</v>
      </c>
      <c r="Y51" s="127" t="e">
        <f t="shared" si="2"/>
        <v>#REF!</v>
      </c>
      <c r="Z51" s="127" t="e">
        <f t="shared" si="2"/>
        <v>#REF!</v>
      </c>
      <c r="AA51" s="127" t="e">
        <f>+AA49-AA50</f>
        <v>#REF!</v>
      </c>
    </row>
    <row r="52" spans="16:27" ht="63.75" customHeight="1" x14ac:dyDescent="0.25">
      <c r="Q52" s="128"/>
      <c r="R52" s="128"/>
      <c r="S52" s="128"/>
      <c r="T52" s="128"/>
      <c r="U52" s="128"/>
      <c r="V52" s="128"/>
      <c r="W52" s="128"/>
      <c r="X52" s="128"/>
      <c r="Y52" s="128"/>
      <c r="Z52" s="128"/>
      <c r="AA52" s="128"/>
    </row>
  </sheetData>
  <autoFilter ref="A4:AA48" xr:uid="{00000000-0009-0000-0000-000004000000}">
    <filterColumn colId="15">
      <colorFilter dxfId="40"/>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118"/>
      <c r="D1" s="1119"/>
      <c r="E1" s="1119"/>
      <c r="F1" s="1120"/>
      <c r="G1" s="22"/>
      <c r="H1" s="23"/>
      <c r="I1" s="24"/>
      <c r="J1" s="24"/>
      <c r="K1" s="25"/>
      <c r="L1" s="26"/>
      <c r="M1" s="26"/>
      <c r="N1" s="26"/>
      <c r="O1" s="95"/>
      <c r="P1" s="1124" t="s">
        <v>244</v>
      </c>
      <c r="Q1" s="1125"/>
      <c r="R1" s="1126"/>
      <c r="U1" s="96"/>
    </row>
    <row r="2" spans="3:21" s="19" customFormat="1" ht="19.5" customHeight="1" x14ac:dyDescent="0.2">
      <c r="C2" s="1121"/>
      <c r="D2" s="1122"/>
      <c r="E2" s="1122"/>
      <c r="F2" s="1123"/>
      <c r="H2" s="1127" t="s">
        <v>245</v>
      </c>
      <c r="I2" s="1128"/>
      <c r="J2" s="1128"/>
      <c r="K2" s="1128"/>
      <c r="L2" s="1128"/>
      <c r="M2" s="1128"/>
      <c r="N2" s="1128"/>
      <c r="O2" s="1129"/>
      <c r="P2" s="1130" t="s">
        <v>246</v>
      </c>
      <c r="Q2" s="1131"/>
      <c r="R2" s="1132"/>
      <c r="U2" s="96"/>
    </row>
    <row r="3" spans="3:21" s="19" customFormat="1" ht="24" customHeight="1" x14ac:dyDescent="0.2">
      <c r="C3" s="1121"/>
      <c r="D3" s="1122"/>
      <c r="E3" s="1122"/>
      <c r="F3" s="1123"/>
      <c r="H3" s="1127" t="s">
        <v>247</v>
      </c>
      <c r="I3" s="1128"/>
      <c r="J3" s="1128"/>
      <c r="K3" s="1128"/>
      <c r="L3" s="1128"/>
      <c r="M3" s="1128"/>
      <c r="N3" s="1128"/>
      <c r="O3" s="1129"/>
      <c r="P3" s="1130"/>
      <c r="Q3" s="1131"/>
      <c r="R3" s="1132"/>
      <c r="U3" s="96"/>
    </row>
    <row r="4" spans="3:21" s="19" customFormat="1" ht="15" customHeight="1" x14ac:dyDescent="0.2">
      <c r="C4" s="1121"/>
      <c r="D4" s="1122"/>
      <c r="E4" s="1122"/>
      <c r="F4" s="1123"/>
      <c r="H4" s="1127" t="s">
        <v>248</v>
      </c>
      <c r="I4" s="1128"/>
      <c r="J4" s="1128"/>
      <c r="K4" s="1128"/>
      <c r="L4" s="1128"/>
      <c r="M4" s="1128"/>
      <c r="N4" s="1128"/>
      <c r="O4" s="1129"/>
      <c r="P4" s="1130" t="s">
        <v>249</v>
      </c>
      <c r="Q4" s="1131"/>
      <c r="R4" s="1132"/>
      <c r="U4" s="96"/>
    </row>
    <row r="5" spans="3:21" s="19" customFormat="1" ht="15" customHeight="1" x14ac:dyDescent="0.2">
      <c r="C5" s="1121"/>
      <c r="D5" s="1122"/>
      <c r="E5" s="1122"/>
      <c r="F5" s="1123"/>
      <c r="H5" s="1127" t="s">
        <v>250</v>
      </c>
      <c r="I5" s="1128"/>
      <c r="J5" s="1128"/>
      <c r="K5" s="1128"/>
      <c r="L5" s="1128"/>
      <c r="M5" s="1128"/>
      <c r="N5" s="1128"/>
      <c r="O5" s="1129"/>
      <c r="P5" s="1130"/>
      <c r="Q5" s="1131"/>
      <c r="R5" s="1132"/>
      <c r="U5" s="96"/>
    </row>
    <row r="6" spans="3:21" s="19" customFormat="1" ht="15" customHeight="1" x14ac:dyDescent="0.2">
      <c r="C6" s="1121"/>
      <c r="D6" s="1122"/>
      <c r="E6" s="1122"/>
      <c r="F6" s="1123"/>
      <c r="H6" s="1127" t="s">
        <v>251</v>
      </c>
      <c r="I6" s="1128"/>
      <c r="J6" s="1128"/>
      <c r="K6" s="1128"/>
      <c r="L6" s="1128"/>
      <c r="M6" s="1128"/>
      <c r="N6" s="1128"/>
      <c r="O6" s="1129"/>
      <c r="P6" s="1130"/>
      <c r="Q6" s="1131"/>
      <c r="R6" s="1132"/>
      <c r="U6" s="96"/>
    </row>
    <row r="7" spans="3:21" s="19" customFormat="1" ht="16.5" customHeight="1" thickBot="1" x14ac:dyDescent="0.25">
      <c r="C7" s="1121"/>
      <c r="D7" s="1122"/>
      <c r="E7" s="1122"/>
      <c r="F7" s="1123"/>
      <c r="H7" s="43">
        <v>1000000</v>
      </c>
      <c r="I7" s="27"/>
      <c r="J7" s="27"/>
      <c r="K7" s="28"/>
      <c r="L7" s="27"/>
      <c r="M7" s="27"/>
      <c r="N7" s="27"/>
      <c r="O7" s="29">
        <v>1000000</v>
      </c>
      <c r="P7" s="1133"/>
      <c r="Q7" s="1134"/>
      <c r="R7" s="1135"/>
      <c r="U7" s="96"/>
    </row>
    <row r="8" spans="3:21" s="19" customFormat="1" ht="16.5" customHeight="1" thickBot="1" x14ac:dyDescent="0.25">
      <c r="C8" s="1136" t="s">
        <v>252</v>
      </c>
      <c r="D8" s="1137"/>
      <c r="E8" s="1137"/>
      <c r="F8" s="1138"/>
      <c r="G8" s="22"/>
      <c r="H8" s="1139" t="s">
        <v>428</v>
      </c>
      <c r="I8" s="1140"/>
      <c r="J8" s="1140"/>
      <c r="K8" s="1140"/>
      <c r="L8" s="1140"/>
      <c r="M8" s="1140"/>
      <c r="N8" s="1140"/>
      <c r="O8" s="1140"/>
      <c r="P8" s="1140"/>
      <c r="Q8" s="1140"/>
      <c r="R8" s="1141"/>
      <c r="U8" s="96"/>
    </row>
    <row r="9" spans="3:21" s="19" customFormat="1" ht="26.25" customHeight="1" thickBot="1" x14ac:dyDescent="0.25">
      <c r="C9" s="1142" t="s">
        <v>253</v>
      </c>
      <c r="D9" s="1143"/>
      <c r="E9" s="1143"/>
      <c r="F9" s="1143"/>
      <c r="G9" s="1143"/>
      <c r="H9" s="1143"/>
      <c r="I9" s="1143"/>
      <c r="J9" s="1143"/>
      <c r="K9" s="1143"/>
      <c r="L9" s="1143"/>
      <c r="M9" s="1143"/>
      <c r="N9" s="1143"/>
      <c r="O9" s="1143"/>
      <c r="P9" s="1143"/>
      <c r="Q9" s="1143"/>
      <c r="R9" s="1144"/>
      <c r="U9" s="96"/>
    </row>
    <row r="10" spans="3:21" s="19" customFormat="1" ht="48" customHeight="1" thickBot="1" x14ac:dyDescent="0.25">
      <c r="C10" s="209" t="s">
        <v>19</v>
      </c>
      <c r="D10" s="210" t="s">
        <v>283</v>
      </c>
      <c r="E10" s="355" t="s">
        <v>20</v>
      </c>
      <c r="F10" s="211" t="s">
        <v>95</v>
      </c>
      <c r="G10" s="211" t="s">
        <v>254</v>
      </c>
      <c r="H10" s="211" t="s">
        <v>24</v>
      </c>
      <c r="I10" s="211" t="s">
        <v>255</v>
      </c>
      <c r="J10" s="211" t="s">
        <v>22</v>
      </c>
      <c r="K10" s="211" t="s">
        <v>256</v>
      </c>
      <c r="L10" s="212" t="s">
        <v>25</v>
      </c>
      <c r="M10" s="212" t="s">
        <v>257</v>
      </c>
      <c r="N10" s="212" t="s">
        <v>258</v>
      </c>
      <c r="O10" s="213" t="s">
        <v>259</v>
      </c>
      <c r="P10" s="213" t="s">
        <v>260</v>
      </c>
      <c r="Q10" s="213" t="s">
        <v>261</v>
      </c>
      <c r="R10" s="214" t="s">
        <v>262</v>
      </c>
      <c r="U10" s="96"/>
    </row>
    <row r="11" spans="3:21" s="19" customFormat="1" ht="36" customHeight="1" x14ac:dyDescent="0.2">
      <c r="C11" s="138" t="s">
        <v>46</v>
      </c>
      <c r="D11" s="536"/>
      <c r="E11" s="536"/>
      <c r="F11" s="537"/>
      <c r="G11" s="538"/>
      <c r="H11" s="537"/>
      <c r="I11" s="537"/>
      <c r="J11" s="537"/>
      <c r="K11" s="537"/>
      <c r="L11" s="537"/>
      <c r="M11" s="539"/>
      <c r="N11" s="540"/>
      <c r="O11" s="541"/>
      <c r="P11" s="542"/>
      <c r="Q11" s="542"/>
      <c r="R11" s="541"/>
      <c r="S11" s="19">
        <v>1000000</v>
      </c>
      <c r="U11" s="96"/>
    </row>
    <row r="12" spans="3:21" s="19" customFormat="1" ht="45.75" customHeight="1" x14ac:dyDescent="0.2">
      <c r="C12" s="1147" t="s">
        <v>169</v>
      </c>
      <c r="D12" s="535" t="s">
        <v>268</v>
      </c>
      <c r="E12" s="401">
        <v>0</v>
      </c>
      <c r="F12" s="401">
        <v>0</v>
      </c>
      <c r="G12" s="401">
        <v>0</v>
      </c>
      <c r="H12" s="401">
        <v>0</v>
      </c>
      <c r="I12" s="299"/>
      <c r="J12" s="299"/>
      <c r="K12" s="43">
        <f>+F12-H12</f>
        <v>0</v>
      </c>
      <c r="L12" s="644">
        <v>0</v>
      </c>
      <c r="M12" s="300"/>
      <c r="N12" s="300"/>
      <c r="O12" s="301">
        <f>+IF(ISERROR(L12/F12),0,L12/F12)</f>
        <v>0</v>
      </c>
      <c r="P12" s="187">
        <f>+F12-L12</f>
        <v>0</v>
      </c>
      <c r="Q12" s="187">
        <v>0</v>
      </c>
      <c r="R12" s="306">
        <f>+IF(ISERROR(Q12/F12),0,Q12/F12)</f>
        <v>0</v>
      </c>
      <c r="U12" s="96"/>
    </row>
    <row r="13" spans="3:21" s="19" customFormat="1" ht="45.75" customHeight="1" x14ac:dyDescent="0.2">
      <c r="C13" s="1148"/>
      <c r="D13" s="535" t="s">
        <v>284</v>
      </c>
      <c r="E13" s="401">
        <v>0</v>
      </c>
      <c r="F13" s="401">
        <v>0</v>
      </c>
      <c r="G13" s="401">
        <v>0</v>
      </c>
      <c r="H13" s="401">
        <v>0</v>
      </c>
      <c r="I13" s="299"/>
      <c r="J13" s="299"/>
      <c r="K13" s="43">
        <f t="shared" ref="K13:K16" si="0">+F13-H13</f>
        <v>0</v>
      </c>
      <c r="L13" s="644">
        <v>0</v>
      </c>
      <c r="M13" s="300"/>
      <c r="N13" s="300"/>
      <c r="O13" s="301">
        <f>+IF(ISERROR(L13/F13),0,L13/F13)</f>
        <v>0</v>
      </c>
      <c r="P13" s="187">
        <f>+F13-L13</f>
        <v>0</v>
      </c>
      <c r="Q13" s="187">
        <v>0</v>
      </c>
      <c r="R13" s="306">
        <f>+IF(ISERROR(Q13/F13),0,Q13/F13)</f>
        <v>0</v>
      </c>
      <c r="U13" s="96"/>
    </row>
    <row r="14" spans="3:21" s="19" customFormat="1" ht="45.75" customHeight="1" x14ac:dyDescent="0.2">
      <c r="C14" s="1149"/>
      <c r="D14" s="535" t="s">
        <v>181</v>
      </c>
      <c r="E14" s="299">
        <v>0</v>
      </c>
      <c r="F14" s="401">
        <v>0</v>
      </c>
      <c r="G14" s="401">
        <v>0</v>
      </c>
      <c r="H14" s="401">
        <v>0</v>
      </c>
      <c r="I14" s="299"/>
      <c r="J14" s="299"/>
      <c r="K14" s="43">
        <f t="shared" si="0"/>
        <v>0</v>
      </c>
      <c r="L14" s="644">
        <v>0</v>
      </c>
      <c r="M14" s="300"/>
      <c r="N14" s="300"/>
      <c r="O14" s="301">
        <f>+IF(ISERROR(L14/F14),0,L14/F14)</f>
        <v>0</v>
      </c>
      <c r="P14" s="187">
        <v>0</v>
      </c>
      <c r="Q14" s="187">
        <v>0</v>
      </c>
      <c r="R14" s="306">
        <f>+IF(ISERROR(Q14/F14),0,Q14/F14)</f>
        <v>0</v>
      </c>
      <c r="U14" s="96"/>
    </row>
    <row r="15" spans="3:21" s="19" customFormat="1" ht="38.25" customHeight="1" x14ac:dyDescent="0.2">
      <c r="C15" s="97" t="s">
        <v>67</v>
      </c>
      <c r="D15" s="534"/>
      <c r="E15" s="303">
        <v>0</v>
      </c>
      <c r="F15" s="303">
        <v>0</v>
      </c>
      <c r="G15" s="302">
        <v>0</v>
      </c>
      <c r="H15" s="303"/>
      <c r="I15" s="303"/>
      <c r="J15" s="303"/>
      <c r="K15" s="43">
        <f t="shared" si="0"/>
        <v>0</v>
      </c>
      <c r="L15" s="644">
        <v>0</v>
      </c>
      <c r="M15" s="304"/>
      <c r="N15" s="305"/>
      <c r="O15" s="306"/>
      <c r="P15" s="299"/>
      <c r="Q15" s="299">
        <v>0</v>
      </c>
      <c r="R15" s="306"/>
      <c r="U15" s="96"/>
    </row>
    <row r="16" spans="3:21" s="19" customFormat="1" ht="54" customHeight="1" thickBot="1" x14ac:dyDescent="0.25">
      <c r="C16" s="44" t="s">
        <v>263</v>
      </c>
      <c r="D16" s="528"/>
      <c r="E16" s="529">
        <v>0</v>
      </c>
      <c r="F16" s="529">
        <f>+F12+F13+F14</f>
        <v>0</v>
      </c>
      <c r="G16" s="529">
        <f>+G12+G13+G14</f>
        <v>0</v>
      </c>
      <c r="H16" s="529">
        <f>+H12+H13+H14</f>
        <v>0</v>
      </c>
      <c r="I16" s="529"/>
      <c r="J16" s="529"/>
      <c r="K16" s="43">
        <f t="shared" si="0"/>
        <v>0</v>
      </c>
      <c r="L16" s="645">
        <f t="shared" ref="L16" si="1">SUM(L12:L15)</f>
        <v>0</v>
      </c>
      <c r="M16" s="530"/>
      <c r="N16" s="530"/>
      <c r="O16" s="531">
        <f>+IF(ISERROR(L16/F16),0,L16/F16)</f>
        <v>0</v>
      </c>
      <c r="P16" s="532" t="s">
        <v>527</v>
      </c>
      <c r="Q16" s="532">
        <v>0</v>
      </c>
      <c r="R16" s="533">
        <v>0</v>
      </c>
      <c r="U16" s="96"/>
    </row>
    <row r="17" spans="3:25" s="19" customFormat="1" ht="5.25" hidden="1" customHeight="1" x14ac:dyDescent="0.2">
      <c r="C17" s="191" t="s">
        <v>263</v>
      </c>
      <c r="D17" s="192"/>
      <c r="E17" s="192"/>
      <c r="F17" s="193">
        <v>0</v>
      </c>
      <c r="G17" s="193">
        <v>248847.70388248999</v>
      </c>
      <c r="H17" s="194">
        <v>0</v>
      </c>
      <c r="I17" s="195">
        <v>0</v>
      </c>
      <c r="J17" s="195" t="e">
        <f>SUMIF([3]base!$G$5:$AD$76,"C",[3]base!$V$5:$V$76)</f>
        <v>#VALUE!</v>
      </c>
      <c r="K17" s="194">
        <f>(+F17-(I17+H17))/1000000</f>
        <v>0</v>
      </c>
      <c r="L17" s="195">
        <f>+L12+L13</f>
        <v>0</v>
      </c>
      <c r="M17" s="196">
        <f>+L17-Q17</f>
        <v>0</v>
      </c>
      <c r="N17" s="197" t="e">
        <f>+M17/(F17-I17)</f>
        <v>#DIV/0!</v>
      </c>
      <c r="O17" s="198">
        <v>0</v>
      </c>
      <c r="P17" s="199">
        <v>0</v>
      </c>
      <c r="Q17" s="200">
        <f>+Q12</f>
        <v>0</v>
      </c>
      <c r="R17" s="201">
        <v>0</v>
      </c>
      <c r="U17" s="96"/>
    </row>
    <row r="18" spans="3:25" s="7" customFormat="1" ht="41.25" customHeight="1" thickBot="1" x14ac:dyDescent="0.25">
      <c r="C18" s="1145" t="s">
        <v>69</v>
      </c>
      <c r="D18" s="1146"/>
      <c r="E18" s="202">
        <f>+E16</f>
        <v>0</v>
      </c>
      <c r="F18" s="202">
        <f>+F16</f>
        <v>0</v>
      </c>
      <c r="G18" s="202">
        <f>+G12+G13+G14</f>
        <v>0</v>
      </c>
      <c r="H18" s="202">
        <f>+H16</f>
        <v>0</v>
      </c>
      <c r="I18" s="202">
        <f>+I12+I13+I14</f>
        <v>0</v>
      </c>
      <c r="J18" s="202">
        <f>+J12+J13+J14</f>
        <v>0</v>
      </c>
      <c r="K18" s="202">
        <f>+K12+K13+K14</f>
        <v>0</v>
      </c>
      <c r="L18" s="202">
        <f>+L12+L13+L14</f>
        <v>0</v>
      </c>
      <c r="M18" s="203">
        <f>+L18-Q18</f>
        <v>0</v>
      </c>
      <c r="N18" s="239" t="e">
        <f>+M18/(F18-I18)</f>
        <v>#DIV/0!</v>
      </c>
      <c r="O18" s="204">
        <f>+IF(ISERROR(L18/F18),0,L18/F18)</f>
        <v>0</v>
      </c>
      <c r="P18" s="205">
        <f>+P12+P13+P14</f>
        <v>0</v>
      </c>
      <c r="Q18" s="206">
        <f>+Q12+Q13+Q14</f>
        <v>0</v>
      </c>
      <c r="R18" s="207">
        <f>+IF(ISERROR(Q18/F18),0,Q18/F18)</f>
        <v>0</v>
      </c>
      <c r="T18" s="19"/>
      <c r="U18" s="98"/>
    </row>
    <row r="19" spans="3:25" s="7" customFormat="1" ht="23.25" customHeight="1" x14ac:dyDescent="0.2">
      <c r="C19" s="30"/>
      <c r="D19" s="272">
        <v>1000000</v>
      </c>
      <c r="E19" s="272"/>
      <c r="F19" s="208"/>
      <c r="G19" s="31"/>
      <c r="H19" s="99"/>
      <c r="I19" s="99"/>
      <c r="J19" s="31"/>
      <c r="K19" s="31"/>
      <c r="L19" s="99"/>
      <c r="M19" s="99"/>
      <c r="N19" s="100"/>
      <c r="O19" s="32"/>
      <c r="P19" s="101"/>
      <c r="Q19" s="102"/>
      <c r="R19" s="33"/>
      <c r="T19" s="19"/>
      <c r="U19" s="98"/>
    </row>
    <row r="20" spans="3:25" s="7" customFormat="1" ht="23.25" customHeight="1" x14ac:dyDescent="0.25">
      <c r="C20" s="1101"/>
      <c r="D20" s="1101"/>
      <c r="E20" s="1101"/>
      <c r="F20" s="1101"/>
      <c r="G20" s="1101"/>
      <c r="H20" s="1101"/>
      <c r="I20" s="1101"/>
      <c r="J20" s="1101"/>
      <c r="K20" s="1101"/>
      <c r="L20" s="1101"/>
      <c r="M20" s="1101"/>
      <c r="N20" s="1101"/>
      <c r="O20" s="1101"/>
      <c r="P20" s="1101"/>
      <c r="Q20" s="1101"/>
      <c r="R20" s="33"/>
      <c r="T20" s="19"/>
      <c r="U20" s="103"/>
      <c r="V20" s="104"/>
    </row>
    <row r="21" spans="3:25" s="7" customFormat="1" ht="49.5" customHeight="1" x14ac:dyDescent="0.25">
      <c r="C21" s="1117"/>
      <c r="D21" s="1117"/>
      <c r="E21" s="1117"/>
      <c r="F21" s="1117"/>
      <c r="G21" s="1117"/>
      <c r="H21" s="1117"/>
      <c r="I21" s="1117"/>
      <c r="J21" s="1117"/>
      <c r="K21" s="1117"/>
      <c r="L21" s="1117"/>
      <c r="M21" s="1117"/>
      <c r="N21" s="1117"/>
      <c r="O21" s="1117"/>
      <c r="P21" s="1117"/>
      <c r="Q21" s="1117"/>
      <c r="R21" s="1117"/>
      <c r="T21" s="19"/>
      <c r="U21" s="103"/>
      <c r="V21" s="104"/>
    </row>
    <row r="22" spans="3:25" s="7" customFormat="1" ht="54.75" customHeight="1" x14ac:dyDescent="0.25">
      <c r="C22" s="1101"/>
      <c r="D22" s="1101"/>
      <c r="E22" s="1101"/>
      <c r="F22" s="1101"/>
      <c r="G22" s="1101"/>
      <c r="H22" s="1101"/>
      <c r="I22" s="1101"/>
      <c r="J22" s="1101"/>
      <c r="K22" s="1101"/>
      <c r="L22" s="1101"/>
      <c r="M22" s="1101"/>
      <c r="N22" s="1101"/>
      <c r="O22" s="1101"/>
      <c r="P22" s="1101"/>
      <c r="Q22" s="1101"/>
      <c r="R22" s="33"/>
      <c r="T22" s="19"/>
      <c r="U22" s="103"/>
      <c r="V22" s="104"/>
    </row>
    <row r="23" spans="3:25" s="7" customFormat="1" ht="31.5" customHeight="1" x14ac:dyDescent="0.25">
      <c r="C23" s="1101"/>
      <c r="D23" s="1101"/>
      <c r="E23" s="1101"/>
      <c r="F23" s="1101"/>
      <c r="G23" s="1101"/>
      <c r="H23" s="1101"/>
      <c r="I23" s="1101"/>
      <c r="J23" s="1101"/>
      <c r="K23" s="1101"/>
      <c r="L23" s="1101"/>
      <c r="M23" s="1101"/>
      <c r="N23" s="1101"/>
      <c r="O23" s="1101"/>
      <c r="P23" s="1101"/>
      <c r="Q23" s="1101"/>
      <c r="R23" s="1101"/>
      <c r="T23" s="19"/>
      <c r="U23" s="103"/>
      <c r="V23" s="104"/>
    </row>
    <row r="24" spans="3:25" s="7" customFormat="1" ht="38.25" hidden="1" customHeight="1" x14ac:dyDescent="0.25">
      <c r="T24" s="19"/>
      <c r="U24" s="103"/>
      <c r="V24" s="104"/>
    </row>
    <row r="25" spans="3:25" s="7" customFormat="1" ht="31.5" hidden="1" customHeight="1" thickBot="1" x14ac:dyDescent="0.3">
      <c r="C25" s="7" t="s">
        <v>264</v>
      </c>
      <c r="K25" s="34"/>
      <c r="M25" s="42"/>
      <c r="N25" s="42"/>
      <c r="O25" s="42"/>
      <c r="P25" s="42"/>
      <c r="Q25" s="42"/>
      <c r="R25" s="42"/>
      <c r="T25" s="19"/>
      <c r="U25" s="103"/>
      <c r="V25" s="104"/>
    </row>
    <row r="26" spans="3:25" s="7" customFormat="1" ht="31.5" hidden="1" customHeight="1" x14ac:dyDescent="0.2">
      <c r="C26" s="1102" t="s">
        <v>265</v>
      </c>
      <c r="D26" s="1103"/>
      <c r="E26" s="1103"/>
      <c r="F26" s="1104"/>
      <c r="G26" s="13"/>
      <c r="H26" s="1105" t="s">
        <v>266</v>
      </c>
      <c r="I26" s="1106"/>
      <c r="J26" s="1106"/>
      <c r="K26" s="1107"/>
      <c r="L26" s="1107"/>
      <c r="M26" s="1107"/>
      <c r="N26" s="1107"/>
      <c r="O26" s="1107"/>
      <c r="P26" s="1108"/>
      <c r="Q26" s="14" t="s">
        <v>267</v>
      </c>
      <c r="R26" s="42"/>
      <c r="U26" s="98"/>
    </row>
    <row r="27" spans="3:25" s="7" customFormat="1" ht="15.75" hidden="1" x14ac:dyDescent="0.25">
      <c r="C27" s="1093" t="s">
        <v>268</v>
      </c>
      <c r="D27" s="1094"/>
      <c r="E27" s="1094"/>
      <c r="F27" s="1095"/>
      <c r="G27" s="15"/>
      <c r="H27" s="1109" t="s">
        <v>269</v>
      </c>
      <c r="I27" s="1110"/>
      <c r="J27" s="1110"/>
      <c r="K27" s="1111"/>
      <c r="L27" s="1111"/>
      <c r="M27" s="1111"/>
      <c r="N27" s="1111"/>
      <c r="O27" s="1111"/>
      <c r="P27" s="1112"/>
      <c r="Q27" s="105">
        <v>1000000000</v>
      </c>
      <c r="R27" s="42"/>
      <c r="T27" s="106"/>
      <c r="U27" s="103"/>
      <c r="V27" s="104"/>
      <c r="Y27" s="35"/>
    </row>
    <row r="28" spans="3:25" s="7" customFormat="1" ht="15.75" hidden="1" x14ac:dyDescent="0.25">
      <c r="C28" s="1096"/>
      <c r="D28" s="1097"/>
      <c r="E28" s="1097"/>
      <c r="F28" s="1098"/>
      <c r="G28" s="16"/>
      <c r="H28" s="1113" t="s">
        <v>149</v>
      </c>
      <c r="I28" s="1114"/>
      <c r="J28" s="1114"/>
      <c r="K28" s="1115"/>
      <c r="L28" s="1115"/>
      <c r="M28" s="1115"/>
      <c r="N28" s="1115"/>
      <c r="O28" s="1115"/>
      <c r="P28" s="1116"/>
      <c r="Q28" s="107">
        <v>3605000000</v>
      </c>
      <c r="R28" s="42"/>
      <c r="T28" s="106"/>
      <c r="U28" s="103"/>
      <c r="V28" s="104"/>
      <c r="Y28" s="35"/>
    </row>
    <row r="29" spans="3:25" s="7" customFormat="1" ht="15.75" hidden="1" x14ac:dyDescent="0.25">
      <c r="C29" s="1096"/>
      <c r="D29" s="1097"/>
      <c r="E29" s="1097"/>
      <c r="F29" s="1098"/>
      <c r="G29" s="16"/>
      <c r="H29" s="1080" t="s">
        <v>270</v>
      </c>
      <c r="I29" s="1081"/>
      <c r="J29" s="1081"/>
      <c r="K29" s="1082"/>
      <c r="L29" s="1082"/>
      <c r="M29" s="1082"/>
      <c r="N29" s="1082"/>
      <c r="O29" s="1082"/>
      <c r="P29" s="1083"/>
      <c r="Q29" s="108">
        <v>300000000</v>
      </c>
      <c r="R29" s="42"/>
      <c r="T29" s="106"/>
      <c r="U29" s="103"/>
      <c r="V29" s="104"/>
      <c r="Y29" s="35"/>
    </row>
    <row r="30" spans="3:25" s="7" customFormat="1" ht="15.75" hidden="1" x14ac:dyDescent="0.25">
      <c r="C30" s="1096" t="s">
        <v>271</v>
      </c>
      <c r="D30" s="1097"/>
      <c r="E30" s="1097"/>
      <c r="F30" s="1098"/>
      <c r="G30" s="17"/>
      <c r="H30" s="1080" t="s">
        <v>162</v>
      </c>
      <c r="I30" s="1081"/>
      <c r="J30" s="1081"/>
      <c r="K30" s="1082"/>
      <c r="L30" s="1082"/>
      <c r="M30" s="1082"/>
      <c r="N30" s="1082"/>
      <c r="O30" s="1082"/>
      <c r="P30" s="1083"/>
      <c r="Q30" s="107">
        <v>200000000</v>
      </c>
      <c r="R30" s="42"/>
      <c r="T30" s="106"/>
      <c r="U30" s="103"/>
      <c r="V30" s="104"/>
      <c r="Y30" s="35"/>
    </row>
    <row r="31" spans="3:25" s="7" customFormat="1" hidden="1" x14ac:dyDescent="0.25">
      <c r="C31" s="1096" t="s">
        <v>272</v>
      </c>
      <c r="D31" s="1097"/>
      <c r="E31" s="1097"/>
      <c r="F31" s="1098"/>
      <c r="G31" s="16"/>
      <c r="H31" s="1080" t="s">
        <v>273</v>
      </c>
      <c r="I31" s="1081"/>
      <c r="J31" s="1081"/>
      <c r="K31" s="1082"/>
      <c r="L31" s="1082"/>
      <c r="M31" s="1082"/>
      <c r="N31" s="1082"/>
      <c r="O31" s="1082"/>
      <c r="P31" s="1083"/>
      <c r="Q31" s="108">
        <v>300000000</v>
      </c>
      <c r="T31" s="106"/>
      <c r="U31" s="103"/>
      <c r="V31" s="104"/>
      <c r="Y31" s="35"/>
    </row>
    <row r="32" spans="3:25" s="7" customFormat="1" hidden="1" x14ac:dyDescent="0.25">
      <c r="C32" s="1096"/>
      <c r="D32" s="1097"/>
      <c r="E32" s="1097"/>
      <c r="F32" s="1098"/>
      <c r="G32" s="16"/>
      <c r="H32" s="1080" t="s">
        <v>274</v>
      </c>
      <c r="I32" s="1081"/>
      <c r="J32" s="1081"/>
      <c r="K32" s="1082"/>
      <c r="L32" s="1082"/>
      <c r="M32" s="1082"/>
      <c r="N32" s="1082"/>
      <c r="O32" s="1082"/>
      <c r="P32" s="1083"/>
      <c r="Q32" s="108">
        <v>2200000000</v>
      </c>
      <c r="R32" s="19"/>
      <c r="T32" s="106"/>
      <c r="U32" s="103"/>
      <c r="V32" s="104"/>
      <c r="Y32" s="35"/>
    </row>
    <row r="33" spans="3:25" s="7" customFormat="1" hidden="1" x14ac:dyDescent="0.25">
      <c r="C33" s="1096" t="s">
        <v>275</v>
      </c>
      <c r="D33" s="1097"/>
      <c r="E33" s="1097"/>
      <c r="F33" s="1098"/>
      <c r="G33" s="16"/>
      <c r="H33" s="1080" t="s">
        <v>150</v>
      </c>
      <c r="I33" s="1081"/>
      <c r="J33" s="1081"/>
      <c r="K33" s="1082"/>
      <c r="L33" s="1082"/>
      <c r="M33" s="1082"/>
      <c r="N33" s="1082"/>
      <c r="O33" s="1082"/>
      <c r="P33" s="1083"/>
      <c r="Q33" s="108">
        <v>1160000000</v>
      </c>
      <c r="R33" s="19"/>
      <c r="T33" s="106"/>
      <c r="U33" s="103"/>
      <c r="V33" s="104"/>
      <c r="Y33" s="35"/>
    </row>
    <row r="34" spans="3:25" s="7" customFormat="1" hidden="1" x14ac:dyDescent="0.25">
      <c r="C34" s="1096"/>
      <c r="D34" s="1097"/>
      <c r="E34" s="1097"/>
      <c r="F34" s="1098"/>
      <c r="G34" s="16"/>
      <c r="H34" s="1080" t="s">
        <v>147</v>
      </c>
      <c r="I34" s="1081"/>
      <c r="J34" s="1081"/>
      <c r="K34" s="1082"/>
      <c r="L34" s="1082"/>
      <c r="M34" s="1082"/>
      <c r="N34" s="1082"/>
      <c r="O34" s="1082"/>
      <c r="P34" s="1083"/>
      <c r="Q34" s="108">
        <v>30461434</v>
      </c>
      <c r="R34" s="19"/>
      <c r="T34" s="106"/>
      <c r="U34" s="103"/>
      <c r="V34" s="104"/>
      <c r="Y34" s="35"/>
    </row>
    <row r="35" spans="3:25" s="7" customFormat="1" hidden="1" x14ac:dyDescent="0.25">
      <c r="C35" s="1074" t="s">
        <v>276</v>
      </c>
      <c r="D35" s="1074"/>
      <c r="E35" s="1074"/>
      <c r="F35" s="1075"/>
      <c r="G35" s="18"/>
      <c r="H35" s="1080" t="s">
        <v>156</v>
      </c>
      <c r="I35" s="1081"/>
      <c r="J35" s="1081"/>
      <c r="K35" s="1082"/>
      <c r="L35" s="1082"/>
      <c r="M35" s="1082"/>
      <c r="N35" s="1082"/>
      <c r="O35" s="1082"/>
      <c r="P35" s="1083"/>
      <c r="Q35" s="108">
        <v>1962993187</v>
      </c>
      <c r="R35" s="36"/>
      <c r="T35" s="106"/>
      <c r="U35" s="103"/>
      <c r="V35" s="104"/>
      <c r="Y35" s="35"/>
    </row>
    <row r="36" spans="3:25" s="7" customFormat="1" hidden="1" x14ac:dyDescent="0.25">
      <c r="C36" s="1076"/>
      <c r="D36" s="1076"/>
      <c r="E36" s="1076"/>
      <c r="F36" s="1077"/>
      <c r="G36" s="18"/>
      <c r="H36" s="1080" t="s">
        <v>158</v>
      </c>
      <c r="I36" s="1081"/>
      <c r="J36" s="1081"/>
      <c r="K36" s="1082"/>
      <c r="L36" s="1082"/>
      <c r="M36" s="1082"/>
      <c r="N36" s="1082"/>
      <c r="O36" s="1082"/>
      <c r="P36" s="1083"/>
      <c r="Q36" s="108">
        <v>300000000</v>
      </c>
      <c r="R36" s="36"/>
      <c r="T36" s="106"/>
      <c r="U36" s="103"/>
      <c r="V36" s="104"/>
      <c r="Y36" s="35"/>
    </row>
    <row r="37" spans="3:25" s="7" customFormat="1" ht="15.75" hidden="1" thickBot="1" x14ac:dyDescent="0.3">
      <c r="C37" s="1078"/>
      <c r="D37" s="1078"/>
      <c r="E37" s="1078"/>
      <c r="F37" s="1079"/>
      <c r="G37" s="37"/>
      <c r="H37" s="1084" t="s">
        <v>152</v>
      </c>
      <c r="I37" s="1085"/>
      <c r="J37" s="1085"/>
      <c r="K37" s="1086"/>
      <c r="L37" s="1086"/>
      <c r="M37" s="1086"/>
      <c r="N37" s="1086"/>
      <c r="O37" s="1086"/>
      <c r="P37" s="1087"/>
      <c r="Q37" s="108">
        <v>311484467</v>
      </c>
      <c r="R37" s="36"/>
      <c r="T37" s="106"/>
      <c r="U37" s="103"/>
      <c r="V37" s="104"/>
      <c r="Y37" s="35"/>
    </row>
    <row r="38" spans="3:25" s="7" customFormat="1" hidden="1" x14ac:dyDescent="0.25">
      <c r="C38" s="1088" t="s">
        <v>277</v>
      </c>
      <c r="D38" s="1088"/>
      <c r="E38" s="1088"/>
      <c r="F38" s="1088"/>
      <c r="G38" s="37"/>
      <c r="H38" s="1080" t="s">
        <v>151</v>
      </c>
      <c r="I38" s="1081"/>
      <c r="J38" s="1081"/>
      <c r="K38" s="1082"/>
      <c r="L38" s="1082"/>
      <c r="M38" s="1082"/>
      <c r="N38" s="1082"/>
      <c r="O38" s="1082"/>
      <c r="P38" s="1083"/>
      <c r="Q38" s="108">
        <v>31685384000</v>
      </c>
      <c r="R38" s="36"/>
      <c r="T38" s="106"/>
      <c r="U38" s="103"/>
      <c r="V38" s="104"/>
      <c r="Y38" s="35"/>
    </row>
    <row r="39" spans="3:25" s="7" customFormat="1" ht="27" hidden="1" customHeight="1" x14ac:dyDescent="0.25">
      <c r="C39" s="1093" t="s">
        <v>278</v>
      </c>
      <c r="D39" s="1094"/>
      <c r="E39" s="1094"/>
      <c r="F39" s="1095"/>
      <c r="G39" s="17"/>
      <c r="H39" s="1080" t="s">
        <v>154</v>
      </c>
      <c r="I39" s="1081"/>
      <c r="J39" s="1081"/>
      <c r="K39" s="1082"/>
      <c r="L39" s="1082"/>
      <c r="M39" s="1082"/>
      <c r="N39" s="1082"/>
      <c r="O39" s="1082"/>
      <c r="P39" s="1083"/>
      <c r="Q39" s="108">
        <v>5004999999</v>
      </c>
      <c r="R39" s="19"/>
      <c r="T39" s="106"/>
      <c r="U39" s="103"/>
      <c r="V39" s="104"/>
      <c r="Y39" s="35"/>
    </row>
    <row r="40" spans="3:25" s="7" customFormat="1" hidden="1" x14ac:dyDescent="0.25">
      <c r="C40" s="1096" t="s">
        <v>181</v>
      </c>
      <c r="D40" s="1097"/>
      <c r="E40" s="1097"/>
      <c r="F40" s="1098"/>
      <c r="G40" s="17"/>
      <c r="H40" s="1080" t="s">
        <v>168</v>
      </c>
      <c r="I40" s="1081"/>
      <c r="J40" s="1081"/>
      <c r="K40" s="1082"/>
      <c r="L40" s="1082"/>
      <c r="M40" s="1082"/>
      <c r="N40" s="1082"/>
      <c r="O40" s="1082"/>
      <c r="P40" s="1083"/>
      <c r="Q40" s="108">
        <v>2120000000</v>
      </c>
      <c r="R40" s="19"/>
      <c r="T40" s="106"/>
      <c r="U40" s="106"/>
      <c r="V40" s="106"/>
      <c r="W40" s="106"/>
      <c r="Y40" s="35"/>
    </row>
    <row r="41" spans="3:25" s="7" customFormat="1" ht="12.75" hidden="1" customHeight="1" x14ac:dyDescent="0.25">
      <c r="C41" s="1099" t="s">
        <v>279</v>
      </c>
      <c r="D41" s="1100"/>
      <c r="E41" s="1100"/>
      <c r="F41" s="1088"/>
      <c r="G41" s="18"/>
      <c r="H41" s="1080" t="s">
        <v>164</v>
      </c>
      <c r="I41" s="1081"/>
      <c r="J41" s="1081"/>
      <c r="K41" s="1082"/>
      <c r="L41" s="1082"/>
      <c r="M41" s="1082"/>
      <c r="N41" s="1082"/>
      <c r="O41" s="1082"/>
      <c r="P41" s="1083"/>
      <c r="Q41" s="108">
        <v>4000000000</v>
      </c>
      <c r="R41" s="19"/>
      <c r="T41" s="106"/>
      <c r="U41" s="106"/>
      <c r="V41" s="106"/>
      <c r="W41" s="106"/>
      <c r="Y41" s="35"/>
    </row>
    <row r="42" spans="3:25" s="7" customFormat="1" ht="28.5" hidden="1" customHeight="1" thickBot="1" x14ac:dyDescent="0.3">
      <c r="C42" s="1099"/>
      <c r="D42" s="1100"/>
      <c r="E42" s="1100"/>
      <c r="F42" s="1088"/>
      <c r="G42" s="18"/>
      <c r="H42" s="1080" t="s">
        <v>166</v>
      </c>
      <c r="I42" s="1081"/>
      <c r="J42" s="1081"/>
      <c r="K42" s="1082"/>
      <c r="L42" s="1082"/>
      <c r="M42" s="1082"/>
      <c r="N42" s="1082"/>
      <c r="O42" s="1082"/>
      <c r="P42" s="1083"/>
      <c r="Q42" s="108">
        <v>3000000000</v>
      </c>
      <c r="R42" s="19"/>
      <c r="T42" s="106"/>
      <c r="U42" s="106"/>
      <c r="V42" s="106"/>
      <c r="W42" s="106"/>
      <c r="Y42" s="35"/>
    </row>
    <row r="43" spans="3:25" s="7" customFormat="1" ht="31.5" hidden="1" customHeight="1" x14ac:dyDescent="0.25">
      <c r="C43" s="1089" t="s">
        <v>60</v>
      </c>
      <c r="D43" s="1090"/>
      <c r="E43" s="1090"/>
      <c r="F43" s="1091"/>
      <c r="G43" s="1091"/>
      <c r="H43" s="1092"/>
      <c r="I43" s="1092"/>
      <c r="J43" s="1092"/>
      <c r="K43" s="1092"/>
      <c r="L43" s="1092"/>
      <c r="M43" s="1092"/>
      <c r="N43" s="1092"/>
      <c r="O43" s="1092"/>
      <c r="P43" s="1092"/>
      <c r="Q43" s="38">
        <f>SUM(Q27:Q42)</f>
        <v>57180323087</v>
      </c>
      <c r="R43" s="91"/>
      <c r="T43" s="109"/>
      <c r="U43" s="110"/>
      <c r="V43" s="111"/>
    </row>
    <row r="44" spans="3:25" s="7" customFormat="1" ht="31.5" hidden="1" customHeight="1" x14ac:dyDescent="0.2">
      <c r="C44" s="42"/>
      <c r="D44" s="42"/>
      <c r="E44" s="42"/>
      <c r="F44" s="42"/>
      <c r="G44" s="42"/>
      <c r="H44" s="42"/>
      <c r="I44" s="42"/>
      <c r="J44" s="42"/>
      <c r="K44" s="42"/>
      <c r="L44" s="42"/>
      <c r="M44" s="42"/>
      <c r="N44" s="42"/>
      <c r="O44" s="42"/>
      <c r="P44" s="42"/>
      <c r="Q44" s="42"/>
      <c r="R44" s="42"/>
      <c r="U44" s="98"/>
    </row>
    <row r="45" spans="3:25" s="19" customFormat="1" ht="12.75" hidden="1" x14ac:dyDescent="0.2">
      <c r="R45" s="91"/>
      <c r="U45" s="112"/>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1"/>
      <c r="U46" s="112"/>
    </row>
    <row r="47" spans="3:25" s="19" customFormat="1" ht="12.75" hidden="1" x14ac:dyDescent="0.2">
      <c r="F47" s="113" t="e">
        <f>(#REF!+'[4]VICE REL. POLÍTICAS'!E10+'[4]DESPACHO DEL MINISTRO '!E10+'[4]SECRE. GENERAL'!E10)-F18</f>
        <v>#REF!</v>
      </c>
      <c r="G47" s="114"/>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5" t="e">
        <f>+('[4]SECRE. GENERAL'!L10+'[4]DESPACHO DEL MINISTRO '!L10+'[4]VICE REL. POLÍTICAS'!L10+#REF!)-#REF!</f>
        <v>#REF!</v>
      </c>
      <c r="Q47" s="36" t="e">
        <f>+(#REF!+'[4]VICE REL. POLÍTICAS'!M10+'[4]DESPACHO DEL MINISTRO '!M10+'[4]SECRE. GENERAL'!M10)-#REF!</f>
        <v>#REF!</v>
      </c>
      <c r="R47" s="35"/>
      <c r="U47" s="112"/>
    </row>
    <row r="48" spans="3:25" s="19" customFormat="1" ht="12.75" hidden="1" x14ac:dyDescent="0.2">
      <c r="F48" s="39"/>
      <c r="R48" s="91"/>
      <c r="U48" s="112"/>
    </row>
    <row r="49" spans="9:21" s="19" customFormat="1" ht="12.75" hidden="1" x14ac:dyDescent="0.2">
      <c r="R49" s="91"/>
      <c r="U49" s="112"/>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C12" sqref="C12:C13"/>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50" t="s">
        <v>50</v>
      </c>
      <c r="C3" s="1151"/>
      <c r="D3" s="1151"/>
      <c r="E3" s="1151"/>
      <c r="F3" s="1151"/>
      <c r="G3" s="1151"/>
      <c r="H3" s="1151"/>
      <c r="I3" s="1151"/>
      <c r="J3" s="1151"/>
      <c r="K3" s="1151"/>
      <c r="L3" s="1151"/>
      <c r="M3" s="1151"/>
    </row>
    <row r="4" spans="2:13" ht="42" customHeight="1" thickBot="1" x14ac:dyDescent="0.3">
      <c r="B4" s="277" t="s">
        <v>63</v>
      </c>
      <c r="C4" s="254" t="s">
        <v>93</v>
      </c>
      <c r="D4" s="254" t="s">
        <v>41</v>
      </c>
      <c r="E4" s="254" t="s">
        <v>96</v>
      </c>
      <c r="F4" s="254" t="s">
        <v>97</v>
      </c>
      <c r="G4" s="254" t="s">
        <v>24</v>
      </c>
      <c r="H4" s="254" t="s">
        <v>372</v>
      </c>
      <c r="I4" s="254" t="s">
        <v>42</v>
      </c>
      <c r="J4" s="254" t="s">
        <v>25</v>
      </c>
      <c r="K4" s="254" t="s">
        <v>65</v>
      </c>
      <c r="L4" s="254" t="s">
        <v>79</v>
      </c>
      <c r="M4" s="254" t="s">
        <v>44</v>
      </c>
    </row>
    <row r="5" spans="2:13" ht="23.25" customHeight="1" x14ac:dyDescent="0.25">
      <c r="B5" s="220" t="s">
        <v>46</v>
      </c>
      <c r="C5" s="221" t="e">
        <f>+#REF!</f>
        <v>#REF!</v>
      </c>
      <c r="D5" s="222" t="e">
        <f>+#REF!</f>
        <v>#REF!</v>
      </c>
      <c r="E5" s="223" t="e">
        <f>+#REF!</f>
        <v>#REF!</v>
      </c>
      <c r="F5" s="222" t="e">
        <f>+#REF!</f>
        <v>#REF!</v>
      </c>
      <c r="G5" s="225" t="e">
        <f>+#REF!</f>
        <v>#REF!</v>
      </c>
      <c r="H5" s="255" t="e">
        <f>+G5/F5</f>
        <v>#REF!</v>
      </c>
      <c r="I5" s="222" t="e">
        <f>+F5-G5</f>
        <v>#REF!</v>
      </c>
      <c r="J5" s="222" t="e">
        <f>+#REF!</f>
        <v>#REF!</v>
      </c>
      <c r="K5" s="224" t="e">
        <f t="shared" ref="K5:K14" si="0">+J5/F5</f>
        <v>#REF!</v>
      </c>
      <c r="L5" s="225" t="e">
        <f>+#REF!</f>
        <v>#REF!</v>
      </c>
      <c r="M5" s="224">
        <f>+IF(ISERROR(L5/F5),0,L5/F5)</f>
        <v>0</v>
      </c>
    </row>
    <row r="6" spans="2:13" ht="25.5" customHeight="1" x14ac:dyDescent="0.25">
      <c r="B6" s="139" t="s">
        <v>169</v>
      </c>
      <c r="C6" s="70" t="e">
        <f>+#REF!</f>
        <v>#REF!</v>
      </c>
      <c r="D6" s="215" t="e">
        <f>+#REF!</f>
        <v>#REF!</v>
      </c>
      <c r="E6" s="216" t="e">
        <f>+#REF!</f>
        <v>#REF!</v>
      </c>
      <c r="F6" s="215" t="e">
        <f>+#REF!</f>
        <v>#REF!</v>
      </c>
      <c r="G6" s="218" t="e">
        <f>+#REF!</f>
        <v>#REF!</v>
      </c>
      <c r="H6" s="219" t="e">
        <f t="shared" ref="H6:H18" si="1">+G6/F6</f>
        <v>#REF!</v>
      </c>
      <c r="I6" s="215" t="e">
        <f t="shared" ref="I6:I18" si="2">+F6-G6</f>
        <v>#REF!</v>
      </c>
      <c r="J6" s="215" t="e">
        <f>+#REF!</f>
        <v>#REF!</v>
      </c>
      <c r="K6" s="217" t="e">
        <f t="shared" si="0"/>
        <v>#REF!</v>
      </c>
      <c r="L6" s="218" t="e">
        <f>+#REF!</f>
        <v>#REF!</v>
      </c>
      <c r="M6" s="217">
        <f t="shared" ref="M6:M17" si="3">+IF(ISERROR(L6/F6),0,L6/F6)</f>
        <v>0</v>
      </c>
    </row>
    <row r="7" spans="2:13" ht="27" customHeight="1" x14ac:dyDescent="0.25">
      <c r="B7" s="139" t="s">
        <v>67</v>
      </c>
      <c r="C7" s="70" t="e">
        <f>+#REF!</f>
        <v>#REF!</v>
      </c>
      <c r="D7" s="215" t="e">
        <f>+#REF!</f>
        <v>#REF!</v>
      </c>
      <c r="E7" s="216" t="e">
        <f>+#REF!</f>
        <v>#REF!</v>
      </c>
      <c r="F7" s="215" t="e">
        <f>+#REF!</f>
        <v>#REF!</v>
      </c>
      <c r="G7" s="218" t="e">
        <f>+#REF!</f>
        <v>#REF!</v>
      </c>
      <c r="H7" s="219" t="e">
        <f t="shared" si="1"/>
        <v>#REF!</v>
      </c>
      <c r="I7" s="215" t="e">
        <f t="shared" si="2"/>
        <v>#REF!</v>
      </c>
      <c r="J7" s="215" t="e">
        <f>+#REF!</f>
        <v>#REF!</v>
      </c>
      <c r="K7" s="217" t="e">
        <f t="shared" si="0"/>
        <v>#REF!</v>
      </c>
      <c r="L7" s="218" t="e">
        <f>+#REF!</f>
        <v>#REF!</v>
      </c>
      <c r="M7" s="217">
        <f t="shared" si="3"/>
        <v>0</v>
      </c>
    </row>
    <row r="8" spans="2:13" ht="40.5" customHeight="1" x14ac:dyDescent="0.25">
      <c r="B8" s="139" t="e">
        <f>+#REF!</f>
        <v>#REF!</v>
      </c>
      <c r="C8" s="70" t="e">
        <f>+#REF!</f>
        <v>#REF!</v>
      </c>
      <c r="D8" s="215" t="e">
        <f>+#REF!</f>
        <v>#REF!</v>
      </c>
      <c r="E8" s="216" t="e">
        <f>+#REF!</f>
        <v>#REF!</v>
      </c>
      <c r="F8" s="215" t="e">
        <f>+#REF!</f>
        <v>#REF!</v>
      </c>
      <c r="G8" s="218" t="e">
        <f>+#REF!</f>
        <v>#REF!</v>
      </c>
      <c r="H8" s="219" t="e">
        <f t="shared" si="1"/>
        <v>#REF!</v>
      </c>
      <c r="I8" s="215" t="e">
        <f t="shared" si="2"/>
        <v>#REF!</v>
      </c>
      <c r="J8" s="215" t="e">
        <f>+#REF!</f>
        <v>#REF!</v>
      </c>
      <c r="K8" s="217" t="e">
        <f t="shared" si="0"/>
        <v>#REF!</v>
      </c>
      <c r="L8" s="218" t="e">
        <f>+#REF!</f>
        <v>#REF!</v>
      </c>
      <c r="M8" s="217">
        <f t="shared" si="3"/>
        <v>0</v>
      </c>
    </row>
    <row r="9" spans="2:13" ht="42.75" customHeight="1" x14ac:dyDescent="0.25">
      <c r="B9" s="139" t="s">
        <v>170</v>
      </c>
      <c r="C9" s="70" t="e">
        <f>+#REF!</f>
        <v>#REF!</v>
      </c>
      <c r="D9" s="215" t="e">
        <f>+#REF!</f>
        <v>#REF!</v>
      </c>
      <c r="E9" s="216" t="e">
        <f>+#REF!</f>
        <v>#REF!</v>
      </c>
      <c r="F9" s="215" t="e">
        <f>+#REF!</f>
        <v>#REF!</v>
      </c>
      <c r="G9" s="218" t="e">
        <f>+#REF!</f>
        <v>#REF!</v>
      </c>
      <c r="H9" s="219" t="e">
        <f t="shared" si="1"/>
        <v>#REF!</v>
      </c>
      <c r="I9" s="215" t="e">
        <f t="shared" si="2"/>
        <v>#REF!</v>
      </c>
      <c r="J9" s="215" t="e">
        <f>+#REF!</f>
        <v>#REF!</v>
      </c>
      <c r="K9" s="217" t="e">
        <f t="shared" si="0"/>
        <v>#REF!</v>
      </c>
      <c r="L9" s="218" t="e">
        <f>+#REF!</f>
        <v>#REF!</v>
      </c>
      <c r="M9" s="217">
        <f t="shared" si="3"/>
        <v>0</v>
      </c>
    </row>
    <row r="10" spans="2:13" ht="42.75" customHeight="1" x14ac:dyDescent="0.25">
      <c r="B10" s="139" t="s">
        <v>390</v>
      </c>
      <c r="C10" s="70" t="e">
        <f>+#REF!</f>
        <v>#REF!</v>
      </c>
      <c r="D10" s="215" t="e">
        <f>+#REF!</f>
        <v>#REF!</v>
      </c>
      <c r="E10" s="216" t="e">
        <f>+#REF!</f>
        <v>#REF!</v>
      </c>
      <c r="F10" s="215" t="e">
        <f>+#REF!</f>
        <v>#REF!</v>
      </c>
      <c r="G10" s="218" t="e">
        <f>+#REF!</f>
        <v>#REF!</v>
      </c>
      <c r="H10" s="219" t="e">
        <f t="shared" ref="H10:H11" si="4">+G10/F10</f>
        <v>#REF!</v>
      </c>
      <c r="I10" s="215" t="e">
        <f t="shared" ref="I10:I11" si="5">+F10-G10</f>
        <v>#REF!</v>
      </c>
      <c r="J10" s="215" t="e">
        <f>+#REF!</f>
        <v>#REF!</v>
      </c>
      <c r="K10" s="217" t="e">
        <f t="shared" ref="K10:K11" si="6">+J10/F10</f>
        <v>#REF!</v>
      </c>
      <c r="L10" s="218" t="e">
        <f>+#REF!</f>
        <v>#REF!</v>
      </c>
      <c r="M10" s="217">
        <f t="shared" si="3"/>
        <v>0</v>
      </c>
    </row>
    <row r="11" spans="2:13" ht="42.75" customHeight="1" x14ac:dyDescent="0.25">
      <c r="B11" s="139" t="s">
        <v>419</v>
      </c>
      <c r="C11" s="70" t="e">
        <f>+#REF!</f>
        <v>#REF!</v>
      </c>
      <c r="D11" s="215" t="e">
        <f>+#REF!</f>
        <v>#REF!</v>
      </c>
      <c r="E11" s="216" t="e">
        <f>+#REF!</f>
        <v>#REF!</v>
      </c>
      <c r="F11" s="215" t="e">
        <f>+#REF!</f>
        <v>#REF!</v>
      </c>
      <c r="G11" s="218" t="e">
        <f>+#REF!</f>
        <v>#REF!</v>
      </c>
      <c r="H11" s="219" t="e">
        <f t="shared" si="4"/>
        <v>#REF!</v>
      </c>
      <c r="I11" s="215" t="e">
        <f t="shared" si="5"/>
        <v>#REF!</v>
      </c>
      <c r="J11" s="215" t="e">
        <f>+#REF!</f>
        <v>#REF!</v>
      </c>
      <c r="K11" s="217" t="e">
        <f t="shared" si="6"/>
        <v>#REF!</v>
      </c>
      <c r="L11" s="218" t="e">
        <f>+#REF!</f>
        <v>#REF!</v>
      </c>
      <c r="M11" s="217">
        <f t="shared" si="3"/>
        <v>0</v>
      </c>
    </row>
    <row r="12" spans="2:13" ht="28.5" customHeight="1" x14ac:dyDescent="0.25">
      <c r="B12" s="283" t="s">
        <v>84</v>
      </c>
      <c r="C12" s="284" t="e">
        <f>SUM(C5:C11)</f>
        <v>#REF!</v>
      </c>
      <c r="D12" s="284" t="e">
        <f>SUM(D5:D11)</f>
        <v>#REF!</v>
      </c>
      <c r="E12" s="284" t="e">
        <f>SUM(E5:E11)</f>
        <v>#REF!</v>
      </c>
      <c r="F12" s="284" t="e">
        <f>SUM(F5:F11)</f>
        <v>#REF!</v>
      </c>
      <c r="G12" s="284" t="e">
        <f>SUM(G5:G11)</f>
        <v>#REF!</v>
      </c>
      <c r="H12" s="285" t="e">
        <f t="shared" si="1"/>
        <v>#REF!</v>
      </c>
      <c r="I12" s="286" t="e">
        <f>SUM(I5:I11)</f>
        <v>#REF!</v>
      </c>
      <c r="J12" s="286" t="e">
        <f>SUM(J5:J11)</f>
        <v>#REF!</v>
      </c>
      <c r="K12" s="285" t="e">
        <f t="shared" si="0"/>
        <v>#REF!</v>
      </c>
      <c r="L12" s="287" t="e">
        <f>SUM(L5:L11)</f>
        <v>#REF!</v>
      </c>
      <c r="M12" s="285">
        <f>+IF(ISERROR(L12/F12),0,L12/F12)</f>
        <v>0</v>
      </c>
    </row>
    <row r="13" spans="2:13" ht="21.75" customHeight="1" x14ac:dyDescent="0.25">
      <c r="B13" s="71" t="s">
        <v>48</v>
      </c>
      <c r="C13" s="70" t="e">
        <f>+#REF!</f>
        <v>#REF!</v>
      </c>
      <c r="D13" s="215" t="e">
        <f>+#REF!</f>
        <v>#REF!</v>
      </c>
      <c r="E13" s="215" t="e">
        <f>+#REF!</f>
        <v>#REF!</v>
      </c>
      <c r="F13" s="215" t="e">
        <f>+#REF!</f>
        <v>#REF!</v>
      </c>
      <c r="G13" s="218" t="e">
        <f>+#REF!</f>
        <v>#REF!</v>
      </c>
      <c r="H13" s="219" t="e">
        <f t="shared" si="1"/>
        <v>#REF!</v>
      </c>
      <c r="I13" s="215" t="e">
        <f t="shared" si="2"/>
        <v>#REF!</v>
      </c>
      <c r="J13" s="215" t="e">
        <f>+#REF!</f>
        <v>#REF!</v>
      </c>
      <c r="K13" s="219" t="e">
        <f t="shared" si="0"/>
        <v>#REF!</v>
      </c>
      <c r="L13" s="218" t="e">
        <f>+#REF!</f>
        <v>#REF!</v>
      </c>
      <c r="M13" s="219">
        <f t="shared" si="3"/>
        <v>0</v>
      </c>
    </row>
    <row r="14" spans="2:13" ht="24" customHeight="1" x14ac:dyDescent="0.25">
      <c r="B14" s="293" t="s">
        <v>81</v>
      </c>
      <c r="C14" s="294" t="e">
        <f>+C13</f>
        <v>#REF!</v>
      </c>
      <c r="D14" s="295" t="e">
        <f>+D13</f>
        <v>#REF!</v>
      </c>
      <c r="E14" s="295" t="e">
        <f>+E13</f>
        <v>#REF!</v>
      </c>
      <c r="F14" s="295" t="e">
        <f>+F13</f>
        <v>#REF!</v>
      </c>
      <c r="G14" s="296" t="e">
        <f>+G13</f>
        <v>#REF!</v>
      </c>
      <c r="H14" s="297" t="e">
        <f t="shared" si="1"/>
        <v>#REF!</v>
      </c>
      <c r="I14" s="295" t="e">
        <f t="shared" si="2"/>
        <v>#REF!</v>
      </c>
      <c r="J14" s="295" t="e">
        <f>+J13</f>
        <v>#REF!</v>
      </c>
      <c r="K14" s="297" t="e">
        <f t="shared" si="0"/>
        <v>#REF!</v>
      </c>
      <c r="L14" s="296" t="e">
        <f>+L13</f>
        <v>#REF!</v>
      </c>
      <c r="M14" s="297">
        <f t="shared" si="3"/>
        <v>0</v>
      </c>
    </row>
    <row r="15" spans="2:13" ht="33" customHeight="1" x14ac:dyDescent="0.25">
      <c r="B15" s="288" t="s">
        <v>280</v>
      </c>
      <c r="C15" s="289" t="e">
        <f>+C12+C14</f>
        <v>#REF!</v>
      </c>
      <c r="D15" s="290" t="e">
        <f>+D12+D14</f>
        <v>#REF!</v>
      </c>
      <c r="E15" s="290" t="e">
        <f>+E12+E14</f>
        <v>#REF!</v>
      </c>
      <c r="F15" s="290" t="e">
        <f>+F12+F14</f>
        <v>#REF!</v>
      </c>
      <c r="G15" s="291" t="e">
        <f>+G12+G14</f>
        <v>#REF!</v>
      </c>
      <c r="H15" s="292" t="e">
        <f t="shared" si="1"/>
        <v>#REF!</v>
      </c>
      <c r="I15" s="290" t="e">
        <f t="shared" si="2"/>
        <v>#REF!</v>
      </c>
      <c r="J15" s="290" t="e">
        <f>+J12+J14</f>
        <v>#REF!</v>
      </c>
      <c r="K15" s="292" t="e">
        <f>+J15/F15</f>
        <v>#REF!</v>
      </c>
      <c r="L15" s="291" t="e">
        <f>+L12+L14</f>
        <v>#REF!</v>
      </c>
      <c r="M15" s="292">
        <f t="shared" si="3"/>
        <v>0</v>
      </c>
    </row>
    <row r="16" spans="2:13" ht="35.25" customHeight="1" x14ac:dyDescent="0.25">
      <c r="B16" s="243" t="s">
        <v>282</v>
      </c>
      <c r="C16" s="244">
        <f>+'CONSOLIDADO '!B17</f>
        <v>0</v>
      </c>
      <c r="D16" s="245">
        <f>+'CONSOLIDADO '!F18</f>
        <v>0</v>
      </c>
      <c r="E16" s="245">
        <v>0</v>
      </c>
      <c r="F16" s="246">
        <f>+D16-E16</f>
        <v>0</v>
      </c>
      <c r="G16" s="245">
        <f>+'CONSOLIDADO '!G17</f>
        <v>0</v>
      </c>
      <c r="H16" s="247">
        <f>+IF(ISERROR(G16/F16),0,G16/F16)</f>
        <v>0</v>
      </c>
      <c r="I16" s="246">
        <f t="shared" si="2"/>
        <v>0</v>
      </c>
      <c r="J16" s="246">
        <f>+'CONSOLIDADO '!J18</f>
        <v>0</v>
      </c>
      <c r="K16" s="247">
        <f>+IF(ISERROR(J16/D16),0,J16/D16)</f>
        <v>0</v>
      </c>
      <c r="L16" s="245">
        <f>+'CONSOLIDADO '!M18</f>
        <v>0</v>
      </c>
      <c r="M16" s="247">
        <f t="shared" si="3"/>
        <v>0</v>
      </c>
    </row>
    <row r="17" spans="2:13" ht="20.25" customHeight="1" thickBot="1" x14ac:dyDescent="0.3">
      <c r="B17" s="293" t="s">
        <v>281</v>
      </c>
      <c r="C17" s="294">
        <f>+C16</f>
        <v>0</v>
      </c>
      <c r="D17" s="295">
        <f t="shared" ref="D17:J17" si="7">+D16</f>
        <v>0</v>
      </c>
      <c r="E17" s="295">
        <f t="shared" si="7"/>
        <v>0</v>
      </c>
      <c r="F17" s="295">
        <f t="shared" si="7"/>
        <v>0</v>
      </c>
      <c r="G17" s="296">
        <f>+G16</f>
        <v>0</v>
      </c>
      <c r="H17" s="297">
        <f>+IF(ISERROR(G17/F17),0,G17/F17)</f>
        <v>0</v>
      </c>
      <c r="I17" s="295">
        <f t="shared" si="2"/>
        <v>0</v>
      </c>
      <c r="J17" s="295">
        <f t="shared" si="7"/>
        <v>0</v>
      </c>
      <c r="K17" s="297">
        <f>+IF(ISERROR(J17/D17),0,J17/D17)</f>
        <v>0</v>
      </c>
      <c r="L17" s="296">
        <f>+L16</f>
        <v>0</v>
      </c>
      <c r="M17" s="297">
        <f t="shared" si="3"/>
        <v>0</v>
      </c>
    </row>
    <row r="18" spans="2:13" ht="24.75" customHeight="1" thickBot="1" x14ac:dyDescent="0.3">
      <c r="B18" s="256" t="s">
        <v>286</v>
      </c>
      <c r="C18" s="257" t="e">
        <f>+C15+C17</f>
        <v>#REF!</v>
      </c>
      <c r="D18" s="258" t="e">
        <f t="shared" ref="D18:J18" si="8">+D15+D17</f>
        <v>#REF!</v>
      </c>
      <c r="E18" s="258" t="e">
        <f t="shared" si="8"/>
        <v>#REF!</v>
      </c>
      <c r="F18" s="258" t="e">
        <f t="shared" si="8"/>
        <v>#REF!</v>
      </c>
      <c r="G18" s="259" t="e">
        <f>+G15+G17</f>
        <v>#REF!</v>
      </c>
      <c r="H18" s="260" t="e">
        <f t="shared" si="1"/>
        <v>#REF!</v>
      </c>
      <c r="I18" s="258" t="e">
        <f t="shared" si="2"/>
        <v>#REF!</v>
      </c>
      <c r="J18" s="258" t="e">
        <f t="shared" si="8"/>
        <v>#REF!</v>
      </c>
      <c r="K18" s="260" t="e">
        <f>+J18/F18</f>
        <v>#REF!</v>
      </c>
      <c r="L18" s="259" t="e">
        <f>+L15+L17</f>
        <v>#REF!</v>
      </c>
      <c r="M18" s="260">
        <f>+IF(ISERROR(L18/F18),0,L18/F18)</f>
        <v>0</v>
      </c>
    </row>
    <row r="21" spans="2:13" x14ac:dyDescent="0.25">
      <c r="C21" s="250"/>
      <c r="E21" s="240"/>
    </row>
    <row r="22" spans="2:13" x14ac:dyDescent="0.25">
      <c r="C22" s="278"/>
      <c r="L22" s="41"/>
    </row>
    <row r="23" spans="2:13" x14ac:dyDescent="0.25">
      <c r="E23" s="240"/>
      <c r="L23" s="8"/>
    </row>
    <row r="25" spans="2:13" x14ac:dyDescent="0.25">
      <c r="E25" s="240"/>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52"/>
      <c r="B1" s="1152"/>
      <c r="C1" s="1152"/>
      <c r="D1" s="1152"/>
      <c r="E1" s="1152"/>
      <c r="F1" s="1152"/>
      <c r="G1" s="1152"/>
      <c r="H1" s="1152"/>
      <c r="I1" s="1152"/>
      <c r="J1" s="1152"/>
      <c r="K1" s="1152"/>
      <c r="L1" s="1152"/>
      <c r="M1" s="1152"/>
      <c r="N1" s="1152"/>
      <c r="O1" s="1152"/>
    </row>
    <row r="2" spans="1:17" ht="29.25" customHeight="1" x14ac:dyDescent="0.25">
      <c r="A2" s="1159" t="str">
        <f>+'POR DIRECCIONES'!A4:P4</f>
        <v>30 abril de 2025</v>
      </c>
      <c r="B2" s="1160"/>
      <c r="C2" s="1160"/>
      <c r="D2" s="1160"/>
      <c r="E2" s="1160"/>
      <c r="F2" s="1160"/>
      <c r="G2" s="1160"/>
      <c r="H2" s="1160"/>
      <c r="I2" s="1160"/>
      <c r="J2" s="1160"/>
      <c r="K2" s="1160"/>
      <c r="L2" s="1161"/>
    </row>
    <row r="3" spans="1:17" ht="15" customHeight="1" x14ac:dyDescent="0.25">
      <c r="A3" s="1162" t="s">
        <v>423</v>
      </c>
      <c r="B3" s="1163"/>
      <c r="C3" s="1163"/>
      <c r="D3" s="1163"/>
      <c r="E3" s="1163"/>
      <c r="F3" s="1163"/>
      <c r="G3" s="1163"/>
      <c r="H3" s="1163"/>
      <c r="I3" s="1163"/>
      <c r="J3" s="1163"/>
      <c r="K3" s="1163"/>
      <c r="L3" s="1164"/>
    </row>
    <row r="4" spans="1:17" ht="15" customHeight="1" x14ac:dyDescent="0.25">
      <c r="A4" s="1165"/>
      <c r="B4" s="1166"/>
      <c r="C4" s="1166"/>
      <c r="D4" s="1166"/>
      <c r="E4" s="1166"/>
      <c r="F4" s="1166"/>
      <c r="G4" s="1166"/>
      <c r="H4" s="1166"/>
      <c r="I4" s="1166"/>
      <c r="J4" s="1166"/>
      <c r="K4" s="1166"/>
      <c r="L4" s="1167"/>
    </row>
    <row r="5" spans="1:17" ht="39" customHeight="1" x14ac:dyDescent="0.25">
      <c r="A5" s="374"/>
      <c r="J5" s="237"/>
      <c r="K5" s="237"/>
      <c r="L5" s="375"/>
    </row>
    <row r="6" spans="1:17" ht="45.75" customHeight="1" x14ac:dyDescent="0.25">
      <c r="A6" s="1153" t="s">
        <v>323</v>
      </c>
      <c r="B6" s="1154"/>
      <c r="C6" s="1154"/>
      <c r="D6" s="1154"/>
      <c r="E6" s="1154"/>
      <c r="F6" s="1154"/>
      <c r="G6" s="1154"/>
      <c r="H6" s="1154"/>
      <c r="I6" s="1154"/>
      <c r="J6" s="1154"/>
      <c r="K6" s="1154"/>
      <c r="L6" s="1155"/>
      <c r="Q6" s="118"/>
    </row>
    <row r="7" spans="1:17" ht="23.25" customHeight="1" x14ac:dyDescent="0.25">
      <c r="A7" s="1153" t="s">
        <v>324</v>
      </c>
      <c r="B7" s="1154"/>
      <c r="C7" s="1154"/>
      <c r="D7" s="1154"/>
      <c r="E7" s="1154"/>
      <c r="F7" s="1154"/>
      <c r="G7" s="1154"/>
      <c r="H7" s="1154"/>
      <c r="I7" s="1154"/>
      <c r="J7" s="1154"/>
      <c r="K7" s="1154"/>
      <c r="L7" s="1155"/>
      <c r="Q7" s="118"/>
    </row>
    <row r="8" spans="1:17" ht="129" customHeight="1" x14ac:dyDescent="0.25">
      <c r="A8" s="1153" t="s">
        <v>325</v>
      </c>
      <c r="B8" s="1154"/>
      <c r="C8" s="1154"/>
      <c r="D8" s="1154"/>
      <c r="E8" s="1154"/>
      <c r="F8" s="1154"/>
      <c r="G8" s="1154"/>
      <c r="H8" s="1154"/>
      <c r="I8" s="1154"/>
      <c r="J8" s="1154"/>
      <c r="K8" s="1154"/>
      <c r="L8" s="1155"/>
    </row>
    <row r="9" spans="1:17" ht="125.25" customHeight="1" x14ac:dyDescent="0.25">
      <c r="A9" s="1153" t="s">
        <v>326</v>
      </c>
      <c r="B9" s="1154"/>
      <c r="C9" s="1154"/>
      <c r="D9" s="1154"/>
      <c r="E9" s="1154"/>
      <c r="F9" s="1154"/>
      <c r="G9" s="1154"/>
      <c r="H9" s="1154"/>
      <c r="I9" s="1154"/>
      <c r="J9" s="1154"/>
      <c r="K9" s="1154"/>
      <c r="L9" s="1155"/>
    </row>
    <row r="10" spans="1:17" ht="69.75" customHeight="1" x14ac:dyDescent="0.25">
      <c r="A10" s="1153" t="s">
        <v>327</v>
      </c>
      <c r="B10" s="1154"/>
      <c r="C10" s="1154"/>
      <c r="D10" s="1154"/>
      <c r="E10" s="1154"/>
      <c r="F10" s="1154"/>
      <c r="G10" s="1154"/>
      <c r="H10" s="1154"/>
      <c r="I10" s="1154"/>
      <c r="J10" s="1154"/>
      <c r="K10" s="1154"/>
      <c r="L10" s="1155"/>
    </row>
    <row r="11" spans="1:17" ht="42" customHeight="1" x14ac:dyDescent="0.25">
      <c r="A11" s="1153" t="s">
        <v>424</v>
      </c>
      <c r="B11" s="1154"/>
      <c r="C11" s="1154"/>
      <c r="D11" s="1154"/>
      <c r="E11" s="1154"/>
      <c r="F11" s="1154"/>
      <c r="G11" s="1154"/>
      <c r="H11" s="1154"/>
      <c r="I11" s="1154"/>
      <c r="J11" s="1154"/>
      <c r="K11" s="1154"/>
      <c r="L11" s="1155"/>
    </row>
    <row r="12" spans="1:17" ht="71.25" customHeight="1" x14ac:dyDescent="0.25">
      <c r="A12" s="1153" t="s">
        <v>328</v>
      </c>
      <c r="B12" s="1154"/>
      <c r="C12" s="1154"/>
      <c r="D12" s="1154"/>
      <c r="E12" s="1154"/>
      <c r="F12" s="1154"/>
      <c r="G12" s="1154"/>
      <c r="H12" s="1154"/>
      <c r="I12" s="1154"/>
      <c r="J12" s="1154"/>
      <c r="K12" s="1154"/>
      <c r="L12" s="1155"/>
    </row>
    <row r="13" spans="1:17" ht="69" customHeight="1" x14ac:dyDescent="0.25">
      <c r="A13" s="1156" t="s">
        <v>329</v>
      </c>
      <c r="B13" s="1157"/>
      <c r="C13" s="1157"/>
      <c r="D13" s="1157"/>
      <c r="E13" s="1157"/>
      <c r="F13" s="1157"/>
      <c r="G13" s="1157"/>
      <c r="H13" s="1157"/>
      <c r="I13" s="1157"/>
      <c r="J13" s="1157"/>
      <c r="K13" s="1157"/>
      <c r="L13" s="1158"/>
    </row>
    <row r="14" spans="1:17" hidden="1" x14ac:dyDescent="0.25">
      <c r="A14" t="s">
        <v>425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1"/>
      <c r="F40" s="241"/>
      <c r="G40" s="241"/>
      <c r="H40" s="241"/>
    </row>
    <row r="41" spans="5:8" x14ac:dyDescent="0.25">
      <c r="E41" s="241"/>
      <c r="F41" s="241"/>
      <c r="G41" s="241"/>
      <c r="H41" s="241"/>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68" t="s">
        <v>98</v>
      </c>
      <c r="E2" s="1168"/>
      <c r="F2" s="1168" t="s">
        <v>242</v>
      </c>
      <c r="G2" s="1168"/>
      <c r="H2" s="1169" t="s">
        <v>289</v>
      </c>
      <c r="I2" s="1170"/>
      <c r="J2" s="1170"/>
    </row>
    <row r="3" spans="1:10" ht="25.5" customHeight="1" thickBot="1" x14ac:dyDescent="0.3">
      <c r="A3" s="275" t="s">
        <v>243</v>
      </c>
      <c r="D3" s="131" t="s">
        <v>241</v>
      </c>
      <c r="E3" s="11" t="s">
        <v>240</v>
      </c>
      <c r="F3" s="131" t="s">
        <v>241</v>
      </c>
      <c r="G3" s="11" t="s">
        <v>240</v>
      </c>
    </row>
    <row r="4" spans="1:10" x14ac:dyDescent="0.2">
      <c r="B4" s="10" t="s">
        <v>224</v>
      </c>
      <c r="C4" s="274">
        <v>861993</v>
      </c>
      <c r="D4" s="273">
        <v>0</v>
      </c>
      <c r="E4" s="12">
        <v>0.1</v>
      </c>
      <c r="F4" s="273">
        <v>0</v>
      </c>
      <c r="G4" s="12">
        <v>0</v>
      </c>
      <c r="J4" s="21"/>
    </row>
    <row r="5" spans="1:10" x14ac:dyDescent="0.2">
      <c r="B5" s="10" t="s">
        <v>239</v>
      </c>
      <c r="C5" s="274">
        <v>863051.66122291004</v>
      </c>
      <c r="D5" s="273">
        <v>0.2</v>
      </c>
      <c r="E5" s="12">
        <v>0.5</v>
      </c>
      <c r="F5" s="273">
        <v>0.2</v>
      </c>
      <c r="G5" s="12">
        <v>1.0639230827073756E-2</v>
      </c>
      <c r="J5" s="21"/>
    </row>
    <row r="6" spans="1:10" x14ac:dyDescent="0.2">
      <c r="B6" s="10"/>
      <c r="C6" s="274"/>
      <c r="D6" s="273"/>
      <c r="E6" s="12"/>
      <c r="F6" s="273"/>
      <c r="G6" s="12"/>
      <c r="J6" s="21"/>
    </row>
    <row r="7" spans="1:10" x14ac:dyDescent="0.2">
      <c r="B7" s="10"/>
      <c r="C7" s="274"/>
      <c r="D7" s="273"/>
      <c r="E7" s="12"/>
      <c r="F7" s="273"/>
      <c r="G7" s="12"/>
    </row>
    <row r="8" spans="1:10" x14ac:dyDescent="0.2">
      <c r="B8" s="10"/>
      <c r="C8" s="274"/>
      <c r="D8" s="273"/>
      <c r="E8" s="232"/>
      <c r="F8" s="273"/>
      <c r="G8" s="232"/>
      <c r="H8" s="40"/>
    </row>
    <row r="9" spans="1:10" x14ac:dyDescent="0.2">
      <c r="B9" s="10"/>
      <c r="C9" s="274"/>
      <c r="D9" s="273"/>
      <c r="E9" s="12"/>
      <c r="F9" s="273"/>
      <c r="G9" s="12"/>
      <c r="H9" s="40"/>
    </row>
    <row r="10" spans="1:10" x14ac:dyDescent="0.2">
      <c r="B10" s="10"/>
      <c r="C10" s="274"/>
      <c r="D10" s="273"/>
      <c r="E10" s="12"/>
      <c r="F10" s="273"/>
      <c r="G10" s="12"/>
    </row>
    <row r="11" spans="1:10" x14ac:dyDescent="0.2">
      <c r="B11" s="10"/>
      <c r="C11" s="274"/>
      <c r="D11" s="273"/>
      <c r="E11" s="12"/>
      <c r="F11" s="273"/>
      <c r="G11" s="12"/>
    </row>
    <row r="12" spans="1:10" x14ac:dyDescent="0.2">
      <c r="B12" s="10"/>
      <c r="C12" s="274"/>
      <c r="D12" s="273"/>
      <c r="E12" s="12"/>
      <c r="F12" s="273"/>
      <c r="G12" s="12"/>
      <c r="J12" s="137"/>
    </row>
    <row r="13" spans="1:10" x14ac:dyDescent="0.2">
      <c r="B13" s="10"/>
      <c r="C13" s="274"/>
      <c r="D13" s="273"/>
      <c r="E13" s="12"/>
      <c r="F13" s="273"/>
      <c r="G13" s="12"/>
      <c r="H13" s="40"/>
    </row>
    <row r="14" spans="1:10" ht="12" customHeight="1" x14ac:dyDescent="0.2">
      <c r="B14" s="10"/>
      <c r="C14" s="274"/>
      <c r="D14" s="273"/>
      <c r="E14" s="12"/>
      <c r="F14" s="273"/>
      <c r="G14" s="12"/>
    </row>
    <row r="15" spans="1:10" ht="15" x14ac:dyDescent="0.2">
      <c r="B15" s="10"/>
      <c r="C15" s="274"/>
      <c r="D15" s="273"/>
      <c r="E15" s="12"/>
      <c r="F15" s="273"/>
      <c r="G15" s="249"/>
    </row>
    <row r="16" spans="1:10" x14ac:dyDescent="0.2">
      <c r="C16" s="40"/>
      <c r="J16" s="132" t="s">
        <v>242</v>
      </c>
    </row>
    <row r="17" spans="1:16" ht="15.75" customHeight="1" x14ac:dyDescent="0.2"/>
    <row r="18" spans="1:16" ht="15.75" customHeight="1" x14ac:dyDescent="0.2">
      <c r="J18" s="495" t="s">
        <v>242</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68" t="s">
        <v>98</v>
      </c>
      <c r="E27" s="1168"/>
      <c r="F27" s="1168" t="s">
        <v>242</v>
      </c>
      <c r="G27" s="1168"/>
    </row>
    <row r="28" spans="1:16" ht="15.75" thickBot="1" x14ac:dyDescent="0.3">
      <c r="A28" s="275" t="s">
        <v>406</v>
      </c>
      <c r="D28" s="131" t="s">
        <v>241</v>
      </c>
      <c r="E28" s="11" t="s">
        <v>240</v>
      </c>
      <c r="F28" s="131" t="s">
        <v>241</v>
      </c>
      <c r="G28" s="11" t="s">
        <v>240</v>
      </c>
    </row>
    <row r="29" spans="1:16" ht="15" x14ac:dyDescent="0.25">
      <c r="B29" s="10" t="s">
        <v>224</v>
      </c>
      <c r="C29" s="274">
        <v>208122</v>
      </c>
      <c r="D29" s="273">
        <v>0.38</v>
      </c>
      <c r="E29" s="12">
        <v>0.03</v>
      </c>
      <c r="F29" s="273">
        <v>0</v>
      </c>
      <c r="G29" s="12">
        <v>0</v>
      </c>
      <c r="H29" s="307" t="s">
        <v>405</v>
      </c>
      <c r="I29" s="308"/>
      <c r="J29" s="308"/>
      <c r="K29" s="308"/>
      <c r="L29" s="308"/>
      <c r="M29" s="308"/>
      <c r="N29" s="308"/>
      <c r="O29" s="308"/>
      <c r="P29" s="308"/>
    </row>
    <row r="30" spans="1:16" ht="15" x14ac:dyDescent="0.25">
      <c r="B30" s="10" t="s">
        <v>418</v>
      </c>
      <c r="C30" s="274">
        <v>209181.18628291003</v>
      </c>
      <c r="D30" s="273">
        <v>0.5</v>
      </c>
      <c r="E30" s="12">
        <v>0.09</v>
      </c>
      <c r="F30" s="273">
        <v>0.02</v>
      </c>
      <c r="G30" s="12">
        <v>1.3554658003028977E-2</v>
      </c>
      <c r="H30" s="307"/>
      <c r="I30" s="308"/>
      <c r="J30" s="308"/>
      <c r="K30" s="308"/>
      <c r="L30" s="308"/>
      <c r="M30" s="308"/>
      <c r="N30" s="308"/>
      <c r="O30" s="308"/>
      <c r="P30" s="308"/>
    </row>
    <row r="31" spans="1:16" ht="15" x14ac:dyDescent="0.25">
      <c r="B31" s="10"/>
      <c r="C31" s="274"/>
      <c r="D31" s="273"/>
      <c r="E31" s="12"/>
      <c r="F31" s="273"/>
      <c r="G31" s="12"/>
      <c r="H31" s="307"/>
      <c r="I31" s="308"/>
      <c r="J31" s="308"/>
      <c r="K31" s="308"/>
      <c r="L31" s="308"/>
      <c r="M31" s="308"/>
      <c r="N31" s="308"/>
      <c r="O31" s="308"/>
      <c r="P31" s="308"/>
    </row>
    <row r="32" spans="1:16" x14ac:dyDescent="0.2">
      <c r="B32" s="10"/>
      <c r="C32" s="274"/>
      <c r="D32" s="273"/>
      <c r="E32" s="12"/>
      <c r="F32" s="273"/>
      <c r="G32" s="12"/>
    </row>
    <row r="33" spans="2:9" x14ac:dyDescent="0.2">
      <c r="B33" s="10"/>
      <c r="C33" s="274"/>
      <c r="D33" s="273"/>
      <c r="E33" s="12"/>
      <c r="F33" s="273"/>
      <c r="G33" s="12"/>
    </row>
    <row r="34" spans="2:9" x14ac:dyDescent="0.2">
      <c r="B34" s="10"/>
      <c r="C34" s="274"/>
      <c r="D34" s="273"/>
      <c r="E34" s="12"/>
      <c r="F34" s="273"/>
      <c r="G34" s="12"/>
      <c r="I34" s="132"/>
    </row>
    <row r="35" spans="2:9" x14ac:dyDescent="0.2">
      <c r="B35" s="10"/>
      <c r="C35" s="274"/>
      <c r="D35" s="273"/>
      <c r="E35" s="12"/>
      <c r="F35" s="273"/>
      <c r="G35" s="12"/>
    </row>
    <row r="36" spans="2:9" x14ac:dyDescent="0.2">
      <c r="B36" s="10"/>
      <c r="C36" s="274"/>
      <c r="D36" s="273"/>
      <c r="E36" s="12"/>
      <c r="F36" s="273"/>
      <c r="G36" s="12"/>
      <c r="I36" s="40"/>
    </row>
    <row r="37" spans="2:9" x14ac:dyDescent="0.2">
      <c r="B37" s="10"/>
      <c r="C37" s="274"/>
      <c r="D37" s="273"/>
      <c r="E37" s="12"/>
      <c r="F37" s="273"/>
      <c r="G37" s="12"/>
      <c r="H37" s="40"/>
      <c r="I37" s="40"/>
    </row>
    <row r="38" spans="2:9" x14ac:dyDescent="0.2">
      <c r="B38" s="10"/>
      <c r="C38" s="274"/>
      <c r="D38" s="273"/>
      <c r="E38" s="12"/>
      <c r="F38" s="273"/>
      <c r="G38" s="12"/>
    </row>
    <row r="39" spans="2:9" x14ac:dyDescent="0.2">
      <c r="B39" s="10"/>
      <c r="C39" s="274"/>
      <c r="D39" s="273"/>
      <c r="E39" s="12"/>
      <c r="F39" s="273"/>
      <c r="G39" s="12"/>
    </row>
    <row r="40" spans="2:9" x14ac:dyDescent="0.2">
      <c r="B40" s="10"/>
      <c r="C40" s="274"/>
      <c r="D40" s="273"/>
      <c r="E40" s="12"/>
      <c r="F40" s="273"/>
      <c r="G40" s="12"/>
    </row>
    <row r="41" spans="2:9" x14ac:dyDescent="0.2">
      <c r="B41" s="10"/>
      <c r="C41" s="274"/>
      <c r="D41" s="273"/>
      <c r="E41" s="12"/>
      <c r="F41" s="273"/>
      <c r="G41" s="12"/>
    </row>
    <row r="42" spans="2:9" x14ac:dyDescent="0.2">
      <c r="B42" s="10"/>
      <c r="C42" s="274"/>
      <c r="D42" s="273"/>
      <c r="E42" s="12"/>
      <c r="F42" s="273"/>
      <c r="G42" s="12"/>
    </row>
    <row r="43" spans="2:9" ht="15.75" customHeight="1" x14ac:dyDescent="0.2">
      <c r="B43" s="10"/>
      <c r="C43" s="274"/>
      <c r="D43" s="273"/>
      <c r="E43" s="249"/>
      <c r="F43" s="273"/>
      <c r="G43" s="249"/>
    </row>
    <row r="44" spans="2:9" ht="5.25" customHeight="1" x14ac:dyDescent="0.2"/>
    <row r="45" spans="2:9" x14ac:dyDescent="0.2">
      <c r="C45" s="40"/>
    </row>
    <row r="58" spans="1:12" ht="15" customHeight="1" thickBot="1" x14ac:dyDescent="0.25">
      <c r="C58" s="20"/>
      <c r="D58" s="1168" t="s">
        <v>98</v>
      </c>
      <c r="E58" s="1168"/>
      <c r="F58" s="1168" t="s">
        <v>242</v>
      </c>
      <c r="G58" s="1168"/>
    </row>
    <row r="59" spans="1:12" ht="15.75" thickBot="1" x14ac:dyDescent="0.3">
      <c r="A59" s="275" t="s">
        <v>407</v>
      </c>
      <c r="D59" s="131" t="s">
        <v>241</v>
      </c>
      <c r="E59" s="11" t="s">
        <v>240</v>
      </c>
      <c r="F59" s="131" t="s">
        <v>241</v>
      </c>
      <c r="G59" s="11" t="s">
        <v>240</v>
      </c>
    </row>
    <row r="60" spans="1:12" ht="15" x14ac:dyDescent="0.25">
      <c r="B60" s="10" t="s">
        <v>224</v>
      </c>
      <c r="C60" s="274">
        <v>537791</v>
      </c>
      <c r="D60" s="273">
        <v>0.38</v>
      </c>
      <c r="E60" s="12">
        <f>+'[5]CONSOLIDADO '!J21</f>
        <v>0.9249200078204346</v>
      </c>
      <c r="F60" s="273">
        <v>0</v>
      </c>
      <c r="G60" s="12">
        <f>+'[5]ALERTAS DIRECCIONES'!P27</f>
        <v>0.48251737703203379</v>
      </c>
      <c r="H60" s="307" t="s">
        <v>404</v>
      </c>
      <c r="I60" s="308"/>
      <c r="J60" s="308"/>
      <c r="K60" s="308"/>
      <c r="L60" s="132"/>
    </row>
    <row r="61" spans="1:12" ht="15" x14ac:dyDescent="0.25">
      <c r="B61" s="10" t="s">
        <v>418</v>
      </c>
      <c r="C61" s="274">
        <v>537791</v>
      </c>
      <c r="D61" s="273">
        <v>0.5</v>
      </c>
      <c r="E61" s="12">
        <v>0.53554127002633001</v>
      </c>
      <c r="F61" s="273">
        <v>0.02</v>
      </c>
      <c r="G61" s="357">
        <v>4.4816979959852307E-3</v>
      </c>
      <c r="H61" s="307"/>
      <c r="I61" s="308"/>
      <c r="J61" s="308"/>
      <c r="K61" s="308"/>
      <c r="L61" s="132"/>
    </row>
    <row r="62" spans="1:12" ht="15" x14ac:dyDescent="0.25">
      <c r="B62" s="10" t="s">
        <v>420</v>
      </c>
      <c r="C62" s="274"/>
      <c r="D62" s="273"/>
      <c r="E62" s="12"/>
      <c r="F62" s="273"/>
      <c r="G62" s="357"/>
      <c r="H62" s="307"/>
      <c r="I62" s="308"/>
      <c r="J62" s="308"/>
      <c r="K62" s="308"/>
      <c r="L62" s="132"/>
    </row>
    <row r="63" spans="1:12" x14ac:dyDescent="0.2">
      <c r="B63" s="10" t="s">
        <v>421</v>
      </c>
      <c r="C63" s="274"/>
      <c r="D63" s="273"/>
      <c r="E63" s="12"/>
      <c r="F63" s="273"/>
      <c r="G63" s="12"/>
      <c r="H63" s="40"/>
    </row>
    <row r="64" spans="1:12" x14ac:dyDescent="0.2">
      <c r="B64" s="10" t="s">
        <v>422</v>
      </c>
      <c r="C64" s="274"/>
      <c r="D64" s="273"/>
      <c r="E64" s="12"/>
      <c r="F64" s="273"/>
      <c r="G64" s="12"/>
    </row>
    <row r="65" spans="1:7" x14ac:dyDescent="0.2">
      <c r="B65" s="10" t="s">
        <v>285</v>
      </c>
      <c r="C65" s="274"/>
      <c r="D65" s="273"/>
      <c r="E65" s="12"/>
      <c r="F65" s="273"/>
      <c r="G65" s="12"/>
    </row>
    <row r="66" spans="1:7" x14ac:dyDescent="0.2">
      <c r="A66" s="40"/>
      <c r="B66" s="10" t="s">
        <v>287</v>
      </c>
      <c r="C66" s="274"/>
      <c r="D66" s="273"/>
      <c r="E66" s="12"/>
      <c r="F66" s="273"/>
      <c r="G66" s="12"/>
    </row>
    <row r="67" spans="1:7" x14ac:dyDescent="0.2">
      <c r="B67" s="10" t="s">
        <v>426</v>
      </c>
      <c r="C67" s="274"/>
      <c r="D67" s="273"/>
      <c r="E67" s="12"/>
      <c r="F67" s="273"/>
      <c r="G67" s="12"/>
    </row>
    <row r="68" spans="1:7" x14ac:dyDescent="0.2">
      <c r="B68" s="10" t="s">
        <v>427</v>
      </c>
      <c r="C68" s="274"/>
      <c r="D68" s="273"/>
      <c r="E68" s="12"/>
      <c r="F68" s="273"/>
      <c r="G68" s="12"/>
    </row>
    <row r="69" spans="1:7" x14ac:dyDescent="0.2">
      <c r="B69" s="10" t="s">
        <v>295</v>
      </c>
      <c r="C69" s="274"/>
      <c r="D69" s="273"/>
      <c r="E69" s="12"/>
      <c r="F69" s="273"/>
      <c r="G69" s="12"/>
    </row>
    <row r="70" spans="1:7" x14ac:dyDescent="0.2">
      <c r="B70" s="10" t="s">
        <v>296</v>
      </c>
      <c r="C70" s="274"/>
      <c r="D70" s="273"/>
      <c r="E70" s="12"/>
      <c r="F70" s="273"/>
      <c r="G70" s="12"/>
    </row>
    <row r="71" spans="1:7" x14ac:dyDescent="0.2">
      <c r="B71" s="10" t="s">
        <v>408</v>
      </c>
      <c r="C71" s="274"/>
      <c r="D71" s="273"/>
      <c r="E71" s="12"/>
      <c r="F71" s="273"/>
      <c r="G71" s="12"/>
    </row>
    <row r="72" spans="1:7" x14ac:dyDescent="0.2">
      <c r="B72" s="10"/>
      <c r="C72" s="274"/>
      <c r="D72" s="273"/>
      <c r="E72" s="12"/>
      <c r="F72" s="273"/>
      <c r="G72" s="12"/>
    </row>
    <row r="73" spans="1:7" x14ac:dyDescent="0.2">
      <c r="B73" s="10"/>
      <c r="C73" s="274"/>
      <c r="D73" s="273"/>
      <c r="E73" s="12"/>
      <c r="F73" s="273"/>
      <c r="G73" s="12"/>
    </row>
    <row r="74" spans="1:7" ht="15" x14ac:dyDescent="0.2">
      <c r="B74" s="10"/>
      <c r="C74" s="274"/>
      <c r="D74" s="273"/>
      <c r="E74" s="249"/>
      <c r="F74" s="273"/>
      <c r="G74" s="249"/>
    </row>
    <row r="77" spans="1:7" ht="15" x14ac:dyDescent="0.25">
      <c r="C77" s="310"/>
    </row>
    <row r="92" spans="2:14" x14ac:dyDescent="0.2">
      <c r="C92" s="9" t="s">
        <v>72</v>
      </c>
    </row>
    <row r="94" spans="2:14" ht="20.25" customHeight="1" x14ac:dyDescent="0.2">
      <c r="B94" s="412" t="s">
        <v>349</v>
      </c>
      <c r="C94" s="413" t="s">
        <v>388</v>
      </c>
      <c r="D94" s="413" t="s">
        <v>389</v>
      </c>
      <c r="E94" s="413"/>
      <c r="F94" s="413"/>
      <c r="G94" s="413"/>
      <c r="H94" s="413"/>
      <c r="I94" s="413"/>
      <c r="J94" s="413"/>
      <c r="K94" s="413"/>
      <c r="L94" s="413"/>
      <c r="M94" s="413"/>
      <c r="N94" s="497" t="s">
        <v>408</v>
      </c>
    </row>
    <row r="95" spans="2:14" ht="15.75" customHeight="1" x14ac:dyDescent="0.2">
      <c r="B95" s="414" t="s">
        <v>182</v>
      </c>
      <c r="C95" s="309">
        <v>0.38</v>
      </c>
      <c r="D95" s="309">
        <v>0.5</v>
      </c>
      <c r="E95" s="309"/>
      <c r="F95" s="309"/>
      <c r="G95" s="309"/>
      <c r="H95" s="309"/>
      <c r="I95" s="309"/>
      <c r="J95" s="309"/>
      <c r="K95" s="309"/>
      <c r="L95" s="309"/>
      <c r="M95" s="309"/>
      <c r="N95" s="119"/>
    </row>
    <row r="96" spans="2:14" ht="15.75" customHeight="1" x14ac:dyDescent="0.2">
      <c r="B96" s="593"/>
      <c r="C96" s="344"/>
      <c r="D96" s="344"/>
      <c r="E96" s="344"/>
      <c r="F96" s="345"/>
      <c r="G96" s="345"/>
      <c r="H96" s="345"/>
      <c r="I96" s="345"/>
      <c r="J96" s="345"/>
      <c r="K96" s="345"/>
      <c r="L96" s="345"/>
      <c r="M96" s="345"/>
    </row>
    <row r="97" spans="2:14" x14ac:dyDescent="0.2">
      <c r="C97" s="9" t="s">
        <v>399</v>
      </c>
    </row>
    <row r="99" spans="2:14" ht="15" x14ac:dyDescent="0.2">
      <c r="B99" s="412" t="s">
        <v>349</v>
      </c>
      <c r="C99" s="413" t="s">
        <v>388</v>
      </c>
      <c r="D99" s="413" t="s">
        <v>389</v>
      </c>
      <c r="E99" s="413" t="s">
        <v>385</v>
      </c>
      <c r="F99" s="413" t="s">
        <v>386</v>
      </c>
      <c r="G99" s="413" t="s">
        <v>290</v>
      </c>
      <c r="H99" s="413" t="s">
        <v>291</v>
      </c>
      <c r="I99" s="413" t="s">
        <v>292</v>
      </c>
      <c r="J99" s="413" t="s">
        <v>293</v>
      </c>
      <c r="K99" s="413" t="s">
        <v>294</v>
      </c>
      <c r="L99" s="413" t="s">
        <v>295</v>
      </c>
      <c r="M99" s="413" t="s">
        <v>296</v>
      </c>
      <c r="N99" s="497" t="s">
        <v>408</v>
      </c>
    </row>
    <row r="100" spans="2:14" ht="15" x14ac:dyDescent="0.2">
      <c r="B100" s="414" t="s">
        <v>182</v>
      </c>
      <c r="C100" s="309">
        <v>0</v>
      </c>
      <c r="D100" s="309">
        <v>0.02</v>
      </c>
      <c r="E100" s="309"/>
      <c r="F100" s="309"/>
      <c r="G100" s="309"/>
      <c r="H100" s="309"/>
      <c r="I100" s="309"/>
      <c r="J100" s="309"/>
      <c r="K100" s="309"/>
      <c r="L100" s="309"/>
      <c r="M100" s="309"/>
      <c r="N100" s="119"/>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02F94-5BAD-4CB9-87B8-BF82D0A4D982}">
  <ds:schemaRef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c5d639e7-08af-42bc-b232-172a9ace2326"/>
    <ds:schemaRef ds:uri="8757c181-039b-4fd3-b5b4-f193ecef8269"/>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2025-05-26T13:22:52Z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