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C:\Users\henry.pineda\Desktop\4 REPORTES 2025\EJECUCION 2025\EJEC WEB\"/>
    </mc:Choice>
  </mc:AlternateContent>
  <xr:revisionPtr revIDLastSave="0" documentId="13_ncr:1_{2DB16F42-B02D-459C-A745-FEB707B99F26}" xr6:coauthVersionLast="36" xr6:coauthVersionMax="47" xr10:uidLastSave="{00000000-0000-0000-0000-000000000000}"/>
  <bookViews>
    <workbookView xWindow="0" yWindow="0" windowWidth="28800" windowHeight="11925" xr2:uid="{26394B1E-0B53-4E3B-AD10-41B012BF3165}"/>
  </bookViews>
  <sheets>
    <sheet name="CONSOLIDADO " sheetId="66" r:id="rId1"/>
    <sheet name="POR DIRECCIONES" sheetId="129" r:id="rId2"/>
    <sheet name="ALERTAS DIRECCIONES" sheetId="6" r:id="rId3"/>
    <sheet name="DATOS SENT" sheetId="551" state="hidden" r:id="rId4"/>
    <sheet name="DATOS REGALIAS" sheetId="1010" state="hidden" r:id="rId5"/>
    <sheet name="CONSOLIDADO SECTOR INTERIOR" sheetId="83" state="hidden" r:id="rId6"/>
    <sheet name="GLOSARIO" sheetId="987" state="hidden" r:id="rId7"/>
    <sheet name="GRAFICAS DE TENDENCIA " sheetId="1079" state="hidden" r:id="rId8"/>
    <sheet name="CUADRO SENTENCIA" sheetId="60" r:id="rId9"/>
    <sheet name="UNP" sheetId="77" state="hidden" r:id="rId10"/>
    <sheet name="BOMBEROS" sheetId="76" state="hidden" r:id="rId11"/>
    <sheet name="DER AUTOR" sheetId="73" state="hidden" r:id="rId12"/>
  </sheets>
  <externalReferences>
    <externalReference r:id="rId13"/>
    <externalReference r:id="rId14"/>
    <externalReference r:id="rId15"/>
    <externalReference r:id="rId16"/>
    <externalReference r:id="rId17"/>
  </externalReferences>
  <definedNames>
    <definedName name="_xlnm._FilterDatabase" localSheetId="2" hidden="1">'ALERTAS DIRECCIONES'!#REF!</definedName>
    <definedName name="_xlnm._FilterDatabase" localSheetId="3" hidden="1">'DATOS SENT'!$A$4:$AA$48</definedName>
    <definedName name="_xlnm._FilterDatabase" localSheetId="1" hidden="1">'POR DIRECCIONES'!$A$6:$BI$6</definedName>
    <definedName name="año">[1]Listas!$M$2:$M$8</definedName>
    <definedName name="_xlnm.Print_Area" localSheetId="2">'ALERTAS DIRECCIONES'!$A$1:$U$56</definedName>
    <definedName name="_xlnm.Print_Area" localSheetId="0">'CONSOLIDADO '!$A$3:$O$20</definedName>
    <definedName name="_xlnm.Print_Area" localSheetId="6">GLOSARIO!$A$2:$L$13</definedName>
    <definedName name="_xlnm.Print_Area" localSheetId="1">'POR DIRECCIONES'!$A$2:$Q$205</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2">'ALERTAS DIRECCIONES'!$A$1:$T$56</definedName>
    <definedName name="Print_Area" localSheetId="0">'CONSOLIDADO '!$A$3:$O$20</definedName>
    <definedName name="Print_Area" localSheetId="4">'DATOS REGALIAS'!$C$1:$Q$20</definedName>
    <definedName name="Print_Area" localSheetId="6">GLOSARIO!$A$1:$M$27</definedName>
    <definedName name="Print_Area" localSheetId="1">'POR DIRECCIONES'!$A$2:$P$205</definedName>
    <definedName name="Print_Titles" localSheetId="2">'ALERTAS DIRECCIONES'!$1:$4</definedName>
    <definedName name="Print_Titles" localSheetId="0">'CONSOLIDADO '!$3:$21</definedName>
    <definedName name="Print_Titles" localSheetId="1">'POR DIRECCIONES'!$2:$5</definedName>
    <definedName name="Sumar?">[1]Listas!$F$2:$F$3</definedName>
    <definedName name="Tipo_gasto">[1]Listas!$D$2:$D$3</definedName>
    <definedName name="_xlnm.Print_Titles" localSheetId="2">'ALERTAS DIRECCIONES'!$1:$4</definedName>
    <definedName name="_xlnm.Print_Titles" localSheetId="1">'POR DIRECCIONES'!$2:$5</definedName>
  </definedNames>
  <calcPr calcId="191029"/>
</workbook>
</file>

<file path=xl/calcChain.xml><?xml version="1.0" encoding="utf-8"?>
<calcChain xmlns="http://schemas.openxmlformats.org/spreadsheetml/2006/main">
  <c r="K15" i="1010" l="1"/>
  <c r="K14" i="1010"/>
  <c r="K13" i="1010"/>
  <c r="K12" i="1010"/>
  <c r="L16" i="1010" l="1"/>
  <c r="H16" i="1010"/>
  <c r="AA45" i="551" l="1"/>
  <c r="G60" i="1079" l="1"/>
  <c r="E60" i="1079"/>
  <c r="A2" i="987"/>
  <c r="E17" i="83"/>
  <c r="B8" i="83"/>
  <c r="Q47" i="1010"/>
  <c r="P47" i="1010"/>
  <c r="L47" i="1010"/>
  <c r="K47" i="1010"/>
  <c r="H47" i="1010"/>
  <c r="P46" i="1010"/>
  <c r="J46" i="1010"/>
  <c r="Q43" i="1010"/>
  <c r="Q18" i="1010"/>
  <c r="L18" i="1010"/>
  <c r="K18" i="1010"/>
  <c r="K46" i="1010" s="1"/>
  <c r="J18" i="1010"/>
  <c r="I18" i="1010"/>
  <c r="I46" i="1010" s="1"/>
  <c r="H18" i="1010"/>
  <c r="G18" i="1010"/>
  <c r="G46" i="1010" s="1"/>
  <c r="Q17" i="1010"/>
  <c r="L17" i="1010"/>
  <c r="K17" i="1010"/>
  <c r="J17" i="1010"/>
  <c r="G16" i="1010"/>
  <c r="F16" i="1010"/>
  <c r="E18" i="1010" s="1"/>
  <c r="R14" i="1010"/>
  <c r="O14" i="1010"/>
  <c r="R13" i="1010"/>
  <c r="P13" i="1010"/>
  <c r="O13" i="1010"/>
  <c r="R12" i="1010"/>
  <c r="P12" i="1010"/>
  <c r="O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R19" i="551"/>
  <c r="Q19" i="551"/>
  <c r="B3" i="551"/>
  <c r="AA50" i="551"/>
  <c r="Z50" i="551"/>
  <c r="Y50" i="551"/>
  <c r="X50" i="551"/>
  <c r="W50" i="551"/>
  <c r="V50" i="551"/>
  <c r="U50" i="551"/>
  <c r="T50" i="551"/>
  <c r="R50" i="551"/>
  <c r="Q50" i="551"/>
  <c r="O16" i="1010" l="1"/>
  <c r="K16" i="1010"/>
  <c r="M17" i="1010"/>
  <c r="N17" i="1010" s="1"/>
  <c r="Q46" i="1010"/>
  <c r="P18" i="1010"/>
  <c r="M18" i="1010"/>
  <c r="M46" i="1010" s="1"/>
  <c r="L46" i="1010"/>
  <c r="F18" i="1010"/>
  <c r="H46" i="1010"/>
  <c r="C7" i="73"/>
  <c r="C6" i="77"/>
  <c r="F7" i="73"/>
  <c r="F11" i="73"/>
  <c r="F6" i="77"/>
  <c r="G8" i="83"/>
  <c r="F10" i="77"/>
  <c r="F6" i="76"/>
  <c r="D7" i="73"/>
  <c r="B7" i="73"/>
  <c r="B6" i="77"/>
  <c r="C8" i="83"/>
  <c r="B10" i="77"/>
  <c r="B12" i="77"/>
  <c r="B13" i="77" s="1"/>
  <c r="D6" i="76"/>
  <c r="I7" i="73"/>
  <c r="D10" i="77"/>
  <c r="C11" i="73"/>
  <c r="C12" i="73" s="1"/>
  <c r="C10" i="77"/>
  <c r="C12" i="77"/>
  <c r="C13" i="77" s="1"/>
  <c r="D11" i="73"/>
  <c r="D12" i="73" s="1"/>
  <c r="D6" i="77"/>
  <c r="E8" i="83"/>
  <c r="D12" i="77"/>
  <c r="D13" i="77" s="1"/>
  <c r="B6" i="76"/>
  <c r="K6" i="77"/>
  <c r="C16" i="83"/>
  <c r="C17" i="83" s="1"/>
  <c r="G16" i="83"/>
  <c r="W47" i="551"/>
  <c r="W49" i="551" s="1"/>
  <c r="W51" i="551" s="1"/>
  <c r="Q47" i="551"/>
  <c r="Q49" i="551" s="1"/>
  <c r="Q51" i="551" s="1"/>
  <c r="V47" i="551"/>
  <c r="V49" i="551" s="1"/>
  <c r="V51" i="551" s="1"/>
  <c r="Z47" i="551"/>
  <c r="Z49" i="551" s="1"/>
  <c r="Z51" i="551" s="1"/>
  <c r="U47" i="551"/>
  <c r="U49" i="551" s="1"/>
  <c r="U51" i="551" s="1"/>
  <c r="R47" i="551"/>
  <c r="R49" i="551" s="1"/>
  <c r="R51" i="551" s="1"/>
  <c r="X47" i="551"/>
  <c r="X49" i="551" s="1"/>
  <c r="X51" i="551" s="1"/>
  <c r="Y47" i="551"/>
  <c r="Y49" i="551" s="1"/>
  <c r="Y51" i="551" s="1"/>
  <c r="T47" i="551"/>
  <c r="T49" i="551" s="1"/>
  <c r="T51" i="551" s="1"/>
  <c r="AA47" i="551"/>
  <c r="AA49" i="551" s="1"/>
  <c r="AA51" i="551" s="1"/>
  <c r="E6" i="83" l="1"/>
  <c r="B11" i="73"/>
  <c r="B12" i="73" s="1"/>
  <c r="J16" i="83"/>
  <c r="J17" i="83" s="1"/>
  <c r="B7" i="76"/>
  <c r="D9" i="73"/>
  <c r="D8" i="77"/>
  <c r="F7" i="76"/>
  <c r="B9" i="73"/>
  <c r="I7" i="76"/>
  <c r="I9" i="77"/>
  <c r="D8" i="83"/>
  <c r="D9" i="77"/>
  <c r="F8" i="77"/>
  <c r="I9" i="73"/>
  <c r="B8" i="73"/>
  <c r="C7" i="77"/>
  <c r="O18" i="1010"/>
  <c r="F46" i="1010"/>
  <c r="N18" i="1010"/>
  <c r="R18" i="1010"/>
  <c r="F47" i="1010"/>
  <c r="I8" i="77"/>
  <c r="D5" i="77"/>
  <c r="B5" i="77"/>
  <c r="K9" i="73"/>
  <c r="B6" i="73"/>
  <c r="C8" i="73"/>
  <c r="I5" i="77"/>
  <c r="I8" i="73"/>
  <c r="I6" i="73"/>
  <c r="K9" i="77"/>
  <c r="K7" i="77"/>
  <c r="K5" i="77"/>
  <c r="K8" i="73"/>
  <c r="K6" i="73"/>
  <c r="B8" i="77"/>
  <c r="C9" i="73"/>
  <c r="C5" i="77"/>
  <c r="C6" i="73"/>
  <c r="I7" i="77"/>
  <c r="B10" i="76"/>
  <c r="B9" i="76"/>
  <c r="F8" i="73"/>
  <c r="C9" i="77"/>
  <c r="C6" i="76"/>
  <c r="D8" i="73"/>
  <c r="E12" i="77"/>
  <c r="D9" i="76"/>
  <c r="D10" i="76"/>
  <c r="B9" i="77"/>
  <c r="B7" i="77"/>
  <c r="C7" i="76"/>
  <c r="F9" i="77"/>
  <c r="F7" i="77"/>
  <c r="F9" i="73"/>
  <c r="F9" i="76"/>
  <c r="D7" i="76"/>
  <c r="D7" i="77"/>
  <c r="L16" i="83"/>
  <c r="G17" i="83"/>
  <c r="I10" i="77"/>
  <c r="K10" i="77"/>
  <c r="J8" i="83"/>
  <c r="K8" i="77"/>
  <c r="I12" i="77"/>
  <c r="I13" i="77" s="1"/>
  <c r="I6" i="77"/>
  <c r="K12" i="77"/>
  <c r="K13" i="77" s="1"/>
  <c r="I11" i="73"/>
  <c r="F12" i="73"/>
  <c r="K11" i="73"/>
  <c r="K7" i="73"/>
  <c r="G6" i="83" l="1"/>
  <c r="C6" i="83"/>
  <c r="L6" i="83"/>
  <c r="C8" i="77"/>
  <c r="C8" i="76"/>
  <c r="B5" i="76"/>
  <c r="B8" i="76"/>
  <c r="B11" i="76" s="1"/>
  <c r="F5" i="76"/>
  <c r="F8" i="76" s="1"/>
  <c r="C5" i="76"/>
  <c r="E9" i="73"/>
  <c r="G9" i="73" s="1"/>
  <c r="D10" i="73"/>
  <c r="D13" i="73" s="1"/>
  <c r="E8" i="73"/>
  <c r="H8" i="73" s="1"/>
  <c r="D6" i="73"/>
  <c r="E9" i="83"/>
  <c r="L9" i="83"/>
  <c r="D7" i="83"/>
  <c r="C7" i="83"/>
  <c r="J6" i="83"/>
  <c r="L7" i="83"/>
  <c r="J7" i="83"/>
  <c r="J9" i="83"/>
  <c r="D6" i="83"/>
  <c r="I5" i="76"/>
  <c r="I6" i="76"/>
  <c r="K7" i="76"/>
  <c r="D5" i="76"/>
  <c r="F5" i="77"/>
  <c r="F11" i="77" s="1"/>
  <c r="K5" i="76"/>
  <c r="C10" i="76"/>
  <c r="C9" i="76"/>
  <c r="E7" i="83"/>
  <c r="C9" i="83"/>
  <c r="C11" i="77"/>
  <c r="C14" i="77" s="1"/>
  <c r="E7" i="77"/>
  <c r="F6" i="73"/>
  <c r="F10" i="73" s="1"/>
  <c r="F13" i="73" s="1"/>
  <c r="I10" i="76"/>
  <c r="I9" i="76"/>
  <c r="K6" i="76"/>
  <c r="F10" i="76"/>
  <c r="G7" i="83"/>
  <c r="D9" i="83"/>
  <c r="K10" i="76"/>
  <c r="K9" i="76"/>
  <c r="L17" i="83"/>
  <c r="F12" i="77"/>
  <c r="F13" i="77" s="1"/>
  <c r="E13" i="77"/>
  <c r="L8" i="83"/>
  <c r="K12" i="73"/>
  <c r="I12" i="73"/>
  <c r="C13" i="83" l="1"/>
  <c r="C14" i="83" s="1"/>
  <c r="C10" i="83"/>
  <c r="J13" i="83"/>
  <c r="J14" i="83" s="1"/>
  <c r="J10" i="83"/>
  <c r="E13" i="83"/>
  <c r="E14" i="83" s="1"/>
  <c r="E10" i="83"/>
  <c r="L13" i="83"/>
  <c r="L14" i="83" s="1"/>
  <c r="L10" i="83"/>
  <c r="G13" i="83"/>
  <c r="G14" i="83" s="1"/>
  <c r="G10" i="83"/>
  <c r="L9" i="73"/>
  <c r="E6" i="77"/>
  <c r="H6" i="77" s="1"/>
  <c r="E11" i="73"/>
  <c r="G11" i="73" s="1"/>
  <c r="E8" i="77"/>
  <c r="L8" i="77" s="1"/>
  <c r="J9" i="73"/>
  <c r="E7" i="73"/>
  <c r="L7" i="73" s="1"/>
  <c r="I8" i="76"/>
  <c r="K10" i="73"/>
  <c r="K13" i="73" s="1"/>
  <c r="J5" i="83"/>
  <c r="E9" i="77"/>
  <c r="L9" i="77" s="1"/>
  <c r="E5" i="77"/>
  <c r="H5" i="77" s="1"/>
  <c r="B10" i="73"/>
  <c r="B13" i="73" s="1"/>
  <c r="H9" i="73"/>
  <c r="I10" i="73"/>
  <c r="I13" i="73" s="1"/>
  <c r="C5" i="83"/>
  <c r="E5" i="76"/>
  <c r="H5" i="76" s="1"/>
  <c r="E6" i="73"/>
  <c r="H6" i="73" s="1"/>
  <c r="F6" i="83"/>
  <c r="I6" i="83" s="1"/>
  <c r="J8" i="73"/>
  <c r="G8" i="73"/>
  <c r="I11" i="77"/>
  <c r="I14" i="77" s="1"/>
  <c r="L8" i="73"/>
  <c r="E10" i="77"/>
  <c r="L10" i="77" s="1"/>
  <c r="C10" i="73"/>
  <c r="C13" i="73" s="1"/>
  <c r="K11" i="77"/>
  <c r="K14" i="77" s="1"/>
  <c r="F14" i="77"/>
  <c r="H12" i="77"/>
  <c r="G9" i="83"/>
  <c r="F7" i="83"/>
  <c r="I7" i="83" s="1"/>
  <c r="B11" i="77"/>
  <c r="B14" i="77" s="1"/>
  <c r="F11" i="76"/>
  <c r="E7" i="76"/>
  <c r="D8" i="76"/>
  <c r="D11" i="76" s="1"/>
  <c r="G5" i="83"/>
  <c r="E9" i="76"/>
  <c r="J9" i="76" s="1"/>
  <c r="E10" i="76"/>
  <c r="G10" i="76" s="1"/>
  <c r="K8" i="76"/>
  <c r="K11" i="76" s="1"/>
  <c r="E6" i="76"/>
  <c r="J6" i="76" s="1"/>
  <c r="C11" i="76"/>
  <c r="D11" i="77"/>
  <c r="D14" i="77" s="1"/>
  <c r="H13" i="77"/>
  <c r="H7" i="77"/>
  <c r="G7" i="77"/>
  <c r="J7" i="77"/>
  <c r="L7" i="77"/>
  <c r="E5" i="83"/>
  <c r="L5" i="83"/>
  <c r="L11" i="83"/>
  <c r="J6" i="77" l="1"/>
  <c r="G8" i="77"/>
  <c r="H8" i="77"/>
  <c r="L6" i="77"/>
  <c r="G6" i="77"/>
  <c r="E11" i="83"/>
  <c r="E12" i="83" s="1"/>
  <c r="E15" i="83" s="1"/>
  <c r="E18" i="83" s="1"/>
  <c r="L5" i="77"/>
  <c r="J9" i="77"/>
  <c r="J8" i="77"/>
  <c r="H11" i="73"/>
  <c r="J11" i="73"/>
  <c r="J7" i="73"/>
  <c r="E12" i="73"/>
  <c r="L12" i="73" s="1"/>
  <c r="L11" i="73"/>
  <c r="H9" i="77"/>
  <c r="H7" i="73"/>
  <c r="G6" i="73"/>
  <c r="G7" i="73"/>
  <c r="G9" i="77"/>
  <c r="E10" i="73"/>
  <c r="L10" i="73" s="1"/>
  <c r="G5" i="77"/>
  <c r="J5" i="77"/>
  <c r="F8" i="83"/>
  <c r="H8" i="83" s="1"/>
  <c r="L9" i="76"/>
  <c r="K6" i="83"/>
  <c r="F9" i="83"/>
  <c r="K9" i="83" s="1"/>
  <c r="H7" i="83"/>
  <c r="H6" i="83"/>
  <c r="L5" i="76"/>
  <c r="G5" i="76"/>
  <c r="M6" i="83"/>
  <c r="J5" i="76"/>
  <c r="M7" i="83"/>
  <c r="K7" i="83"/>
  <c r="D5" i="83"/>
  <c r="L6" i="73"/>
  <c r="J6" i="73"/>
  <c r="L6" i="76"/>
  <c r="G10" i="77"/>
  <c r="J10" i="77"/>
  <c r="H10" i="77"/>
  <c r="D16" i="83"/>
  <c r="H6" i="76"/>
  <c r="G6" i="76"/>
  <c r="E11" i="77"/>
  <c r="E14" i="77" s="1"/>
  <c r="J14" i="77" s="1"/>
  <c r="E8" i="76"/>
  <c r="L8" i="76" s="1"/>
  <c r="H7" i="76"/>
  <c r="G7" i="76"/>
  <c r="J7" i="76"/>
  <c r="H10" i="76"/>
  <c r="L10" i="76"/>
  <c r="H9" i="76"/>
  <c r="G9" i="76"/>
  <c r="J10" i="76"/>
  <c r="L7" i="76"/>
  <c r="I11" i="76"/>
  <c r="L12" i="83"/>
  <c r="J11" i="83" l="1"/>
  <c r="J12" i="83" s="1"/>
  <c r="J15" i="83" s="1"/>
  <c r="C11" i="83"/>
  <c r="C12" i="83" s="1"/>
  <c r="C15" i="83" s="1"/>
  <c r="C18" i="83" s="1"/>
  <c r="G11" i="83"/>
  <c r="G12" i="73"/>
  <c r="I8" i="83"/>
  <c r="H12" i="73"/>
  <c r="E13" i="73"/>
  <c r="J13" i="73" s="1"/>
  <c r="J12" i="73"/>
  <c r="J10" i="73"/>
  <c r="G10" i="73"/>
  <c r="H10" i="73"/>
  <c r="M8" i="83"/>
  <c r="M9" i="83"/>
  <c r="K8" i="83"/>
  <c r="H9" i="83"/>
  <c r="I9" i="83"/>
  <c r="J8" i="76"/>
  <c r="L11" i="77"/>
  <c r="H11" i="77"/>
  <c r="E11" i="76"/>
  <c r="H11" i="76" s="1"/>
  <c r="D17" i="83"/>
  <c r="F16" i="83"/>
  <c r="K16" i="83"/>
  <c r="G11" i="77"/>
  <c r="J11" i="77"/>
  <c r="H8" i="76"/>
  <c r="G8" i="76"/>
  <c r="H14" i="77"/>
  <c r="G14" i="77"/>
  <c r="L14" i="77"/>
  <c r="L15" i="83"/>
  <c r="F5" i="83"/>
  <c r="G12" i="83" l="1"/>
  <c r="G15" i="83" s="1"/>
  <c r="G18" i="83" s="1"/>
  <c r="L13" i="73"/>
  <c r="G13" i="73"/>
  <c r="H13" i="73"/>
  <c r="J11" i="76"/>
  <c r="L11" i="76"/>
  <c r="G11" i="76"/>
  <c r="H16" i="83"/>
  <c r="F17" i="83"/>
  <c r="I16" i="83"/>
  <c r="M16" i="83"/>
  <c r="K17" i="83"/>
  <c r="L18" i="83"/>
  <c r="I5" i="83"/>
  <c r="H5" i="83"/>
  <c r="K5" i="83"/>
  <c r="M5" i="83"/>
  <c r="J18" i="83"/>
  <c r="H17" i="83" l="1"/>
  <c r="M17" i="83"/>
  <c r="I17" i="83"/>
  <c r="D10" i="83" l="1"/>
  <c r="D11" i="83" l="1"/>
  <c r="D12" i="83" s="1"/>
  <c r="D13" i="83"/>
  <c r="D14" i="83" s="1"/>
  <c r="D15" i="83" l="1"/>
  <c r="D18" i="83" s="1"/>
  <c r="F13" i="83"/>
  <c r="F10" i="83"/>
  <c r="K10" i="83" l="1"/>
  <c r="M10" i="83"/>
  <c r="H10" i="83"/>
  <c r="I10" i="83"/>
  <c r="H13" i="83"/>
  <c r="I13" i="83"/>
  <c r="F14" i="83"/>
  <c r="K13" i="83"/>
  <c r="M13" i="83"/>
  <c r="F11" i="83"/>
  <c r="F12" i="83" s="1"/>
  <c r="I14" i="83" l="1"/>
  <c r="K14" i="83"/>
  <c r="H14" i="83"/>
  <c r="M14" i="83"/>
  <c r="M11" i="83"/>
  <c r="I11" i="83"/>
  <c r="I12" i="83" s="1"/>
  <c r="K11" i="83"/>
  <c r="H11" i="83"/>
  <c r="K12" i="83"/>
  <c r="M12" i="83"/>
  <c r="H12" i="83"/>
  <c r="F15" i="83"/>
  <c r="M15" i="83" l="1"/>
  <c r="I15" i="83"/>
  <c r="H15" i="83"/>
  <c r="K15" i="83"/>
  <c r="F18" i="83"/>
  <c r="H18" i="83" l="1"/>
  <c r="M18" i="83"/>
  <c r="I18" i="83"/>
  <c r="K18" i="83"/>
  <c r="S50" i="551" l="1"/>
  <c r="S19" i="551"/>
  <c r="S47" i="551" l="1"/>
  <c r="S49" i="551" s="1"/>
  <c r="S51" i="551" s="1"/>
</calcChain>
</file>

<file path=xl/sharedStrings.xml><?xml version="1.0" encoding="utf-8"?>
<sst xmlns="http://schemas.openxmlformats.org/spreadsheetml/2006/main" count="1921" uniqueCount="531">
  <si>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</si>
  <si>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</si>
  <si>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</si>
  <si>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</si>
  <si>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</si>
  <si>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</si>
  <si>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</si>
  <si>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</si>
  <si>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</si>
  <si>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</si>
  <si>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</si>
  <si>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</si>
  <si>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</si>
  <si>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</si>
  <si>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</si>
  <si>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</si>
  <si>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</si>
  <si>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</si>
  <si>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</si>
  <si>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</si>
  <si>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</si>
  <si>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</si>
  <si>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</si>
  <si>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</si>
  <si>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</si>
  <si>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</si>
  <si>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</si>
  <si>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</si>
  <si>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</si>
  <si>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</si>
  <si>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</si>
  <si>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</si>
  <si>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</si>
  <si>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</si>
  <si>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</si>
  <si>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</si>
  <si>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</si>
  <si>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</si>
  <si>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</si>
  <si>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</si>
  <si>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</si>
  <si>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</si>
  <si>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</si>
  <si>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</si>
  <si>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</si>
  <si>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</si>
  <si>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</si>
  <si>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</si>
  <si>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</si>
  <si>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</si>
  <si>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</si>
  <si>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</si>
  <si>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</si>
  <si>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</si>
  <si>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</si>
  <si>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</si>
  <si>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</si>
  <si>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</si>
  <si>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</si>
  <si>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</si>
  <si>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</si>
  <si>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</si>
  <si>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</si>
  <si>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</si>
  <si>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</si>
  <si>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</si>
  <si>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</si>
  <si>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</si>
  <si>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</si>
  <si>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</si>
  <si>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</si>
  <si>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</si>
  <si>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</si>
  <si>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</si>
  <si>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</si>
  <si>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</si>
  <si>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</si>
  <si>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</si>
  <si>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</si>
  <si>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</si>
  <si>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</si>
  <si>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</si>
  <si>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</si>
  <si>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</si>
  <si>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</si>
  <si>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</si>
  <si>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</si>
  <si>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</si>
  <si>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TOTALES</t>
  </si>
  <si>
    <t xml:space="preserve">DIRECCION NACIONAL DE DERECHO DE AUTOR </t>
  </si>
  <si>
    <t xml:space="preserve"> DIRECCIÓN NACIONAL DE BOMBEROS DE COLOMBIA</t>
  </si>
  <si>
    <t>APROPIACION INICIAL</t>
  </si>
  <si>
    <t>APROPIACIÓN INICIAL</t>
  </si>
  <si>
    <t>APR. VIGENTE</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</si>
  <si>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</si>
  <si>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</si>
  <si>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</si>
  <si>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</si>
  <si>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</si>
  <si>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</si>
  <si>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</si>
  <si>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</si>
  <si>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</si>
  <si>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</si>
  <si>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</si>
  <si>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</si>
  <si>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</si>
  <si>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</si>
  <si>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</si>
  <si>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</si>
  <si>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</si>
  <si>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</si>
  <si>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</si>
  <si>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</si>
  <si>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</si>
  <si>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</si>
  <si>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</si>
  <si>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</si>
  <si>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</si>
  <si>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</si>
  <si>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</si>
  <si>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</si>
  <si>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</si>
  <si>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</si>
  <si>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</si>
  <si>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</si>
  <si>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</si>
  <si>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</si>
  <si>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</si>
  <si>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</si>
  <si>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</si>
  <si>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</si>
  <si>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</si>
  <si>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</si>
  <si>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</si>
  <si>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</si>
  <si>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</si>
  <si>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</si>
  <si>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</si>
  <si>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</si>
  <si>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</si>
  <si>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</si>
  <si>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</si>
  <si>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</si>
  <si>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</si>
  <si>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</si>
  <si>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</si>
  <si>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</si>
  <si>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</si>
  <si>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</si>
  <si>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</si>
  <si>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</si>
  <si>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</si>
  <si>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</si>
  <si>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</si>
  <si>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</si>
  <si>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</si>
  <si>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</si>
  <si>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</si>
  <si>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</si>
  <si>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</si>
  <si>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</si>
  <si>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</si>
  <si>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</si>
  <si>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</si>
  <si>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</si>
  <si>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</si>
  <si>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</si>
  <si>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</si>
  <si>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</si>
  <si>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</si>
  <si>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</si>
  <si>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</si>
  <si>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</si>
  <si>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</si>
  <si>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</si>
  <si>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</si>
  <si>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</si>
  <si>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</si>
  <si>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</si>
  <si>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</si>
  <si>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</si>
  <si>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</si>
  <si>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</si>
  <si>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</si>
  <si>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</si>
  <si>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</si>
  <si>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</si>
  <si>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</si>
  <si>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</si>
  <si>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</si>
  <si>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</si>
  <si>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</si>
  <si>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</si>
  <si>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</si>
  <si>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</si>
  <si>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</si>
  <si>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</si>
  <si>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</si>
  <si>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</si>
  <si>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</si>
  <si>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</si>
  <si>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</si>
  <si>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</si>
  <si>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</si>
  <si>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</si>
  <si>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</si>
  <si>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</si>
  <si>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18</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</si>
  <si>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</si>
  <si>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</si>
  <si>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</si>
  <si>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</si>
  <si>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</si>
  <si>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</si>
  <si>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</si>
  <si>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</si>
  <si>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</si>
  <si>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</si>
  <si>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</si>
  <si>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</si>
  <si>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</si>
  <si>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</si>
  <si>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</si>
  <si>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</si>
  <si>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</si>
  <si>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</si>
  <si>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</si>
  <si>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</si>
  <si>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</si>
  <si>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</si>
  <si>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DIRECCIÓN DE LA AUTORIDAD NACIONAL DE CONSULTA PREVIA</t>
  </si>
  <si>
    <t>A-02-02-2-8-3</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</si>
  <si>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</si>
  <si>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</si>
  <si>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</si>
  <si>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</si>
  <si>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</si>
  <si>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</si>
  <si>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</si>
  <si>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</si>
  <si>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</si>
  <si>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</si>
  <si>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</si>
  <si>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</si>
  <si>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</si>
  <si>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</si>
  <si>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</si>
  <si>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</si>
  <si>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</si>
  <si>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</si>
  <si>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</si>
  <si>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</si>
  <si>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</si>
  <si>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</si>
  <si>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</si>
  <si>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</si>
  <si>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</si>
  <si>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</si>
  <si>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</si>
  <si>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</si>
  <si>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</si>
  <si>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</si>
  <si>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</si>
  <si>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</si>
  <si>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</si>
  <si>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</si>
  <si>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</si>
  <si>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</si>
  <si>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</si>
  <si>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</si>
  <si>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</si>
  <si>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</si>
  <si>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</si>
  <si>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</si>
  <si>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</si>
  <si>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</si>
  <si>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</si>
  <si>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</si>
  <si>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</si>
  <si>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</si>
  <si>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</si>
  <si>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</si>
  <si>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</si>
  <si>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</si>
  <si>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</si>
  <si>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</si>
  <si>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</si>
  <si>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</si>
  <si>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</si>
  <si>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</si>
  <si>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</si>
  <si>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</si>
  <si>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</si>
  <si>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</si>
  <si>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</si>
  <si>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</si>
  <si>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</si>
  <si>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</si>
  <si>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</si>
  <si>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</si>
  <si>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</si>
  <si>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</si>
  <si>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OFICINA ASESORA JURÍDICA</t>
  </si>
  <si>
    <t>Lo que trae el reporte</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</si>
  <si>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</si>
  <si>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</si>
  <si>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</si>
  <si>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</si>
  <si>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</si>
  <si>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</si>
  <si>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</si>
  <si>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</si>
  <si>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</si>
  <si>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</si>
  <si>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</si>
  <si>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</si>
  <si>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</si>
  <si>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</si>
  <si>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</si>
  <si>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</si>
  <si>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</si>
  <si>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</si>
  <si>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</si>
  <si>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 xml:space="preserve">Validación </t>
  </si>
  <si>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</si>
  <si>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</si>
  <si>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</si>
  <si>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</si>
  <si>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</si>
  <si>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</si>
  <si>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</si>
  <si>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</si>
  <si>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</si>
  <si>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</si>
  <si>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</si>
  <si>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</si>
  <si>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</si>
  <si>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</si>
  <si>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</si>
  <si>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</si>
  <si>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</si>
  <si>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</si>
  <si>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</si>
  <si>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 xml:space="preserve">VALIDACION     </t>
  </si>
  <si>
    <t>(VIENE DEL REPORTE ORIGINAL)</t>
  </si>
  <si>
    <t>FORTALECIMIENTO A LA GESTIÓN TERRITORIAL Y BUEN GOBIERNO LOCAL</t>
  </si>
  <si>
    <t>Los datos ya pasan jalados de la hoja base sentencia</t>
  </si>
  <si>
    <t>A-03-03-04-060</t>
  </si>
  <si>
    <t>PAGO DE APORTES SOBRE LOS VOLUNTARIOS ACREDITADOS Y ACTIVOS DEL SUBSISTEMA NACIONAL DE PRIMERA RESPUESTA AFILIADOS AL SGRL - DECRETO 1809 DE 2020</t>
  </si>
  <si>
    <t>% CDP</t>
  </si>
  <si>
    <t xml:space="preserve">                             EJECUCIÓN PRESUPUESTAL - ALERTA DIRECCIONES</t>
  </si>
  <si>
    <t>Lo que trae el ejercicio solo ministerio sin regalías</t>
  </si>
  <si>
    <t>PAGO APORTES VOLUNTARIOS</t>
  </si>
  <si>
    <t>REGALIAS</t>
  </si>
  <si>
    <t>ADQUISICIONES DE BIENES Y SERVICIOS</t>
  </si>
  <si>
    <t>A-03-03-04-062</t>
  </si>
  <si>
    <t>Dirección de Asuntos Legislativos</t>
  </si>
  <si>
    <t>A-03-10</t>
  </si>
  <si>
    <t>SENTENCIAS Y CONCILIACIONES</t>
  </si>
  <si>
    <t>OTROS</t>
  </si>
  <si>
    <t>Mar</t>
  </si>
  <si>
    <t>Abr</t>
  </si>
  <si>
    <t>Ene</t>
  </si>
  <si>
    <t>feb</t>
  </si>
  <si>
    <t>SERVICIO A LA DEUDA</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</si>
  <si>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</si>
  <si>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</si>
  <si>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</si>
  <si>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</si>
  <si>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</si>
  <si>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</si>
  <si>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 xml:space="preserve"> Cifras en millones de pesos</t>
  </si>
  <si>
    <t>OBLIGACIONES</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</si>
  <si>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</si>
  <si>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</si>
  <si>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</si>
  <si>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</si>
  <si>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</si>
  <si>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</si>
  <si>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</si>
  <si>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</si>
  <si>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</si>
  <si>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</si>
  <si>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</si>
  <si>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</si>
  <si>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</si>
  <si>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</si>
  <si>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</si>
  <si>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</si>
  <si>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</si>
  <si>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</si>
  <si>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</si>
  <si>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</si>
  <si>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</si>
  <si>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</si>
  <si>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</si>
  <si>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</si>
  <si>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</si>
  <si>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</si>
  <si>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</si>
  <si>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</si>
  <si>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</si>
  <si>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</si>
  <si>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</si>
  <si>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</si>
  <si>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</si>
  <si>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</si>
  <si>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</si>
  <si>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</si>
  <si>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5. CONVERGENCIA REGIONAL / A. DIÁLOGO, MEMORIA, CONVIVENCIA Y RECONCILIACIÓN PARA LA RECONSTRUCCIÓN DEL TEJIDO SOCIAL</t>
  </si>
  <si>
    <t>C-3701-1000-42-20113A</t>
  </si>
  <si>
    <t>2. SEGURIDAD HUMANA Y JUSTICIA SOCIAL / A. FORTALECIMIENTO DE LA BÚSQUEDA DE PERSONAS DADAS POR DESAPARECIDAS</t>
  </si>
  <si>
    <t>C-3702-1000-8-20105A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</si>
  <si>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</si>
  <si>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</si>
  <si>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</si>
  <si>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</si>
  <si>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</si>
  <si>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</si>
  <si>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</si>
  <si>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</si>
  <si>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</si>
  <si>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</si>
  <si>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</si>
  <si>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</si>
  <si>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</si>
  <si>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</si>
  <si>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 SEGURIDAD HUMANA Y JUSTICIA SOCIAL / B. CREACIÓN DEL SISTEMA NACIONAL DE CONVIVENCIA PARA LA VIDA</t>
  </si>
  <si>
    <t>C-3702-1000-17-701040</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</si>
  <si>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</si>
  <si>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</si>
  <si>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</si>
  <si>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</si>
  <si>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</si>
  <si>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</si>
  <si>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</si>
  <si>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</si>
  <si>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</si>
  <si>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</si>
  <si>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</si>
  <si>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</si>
  <si>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</si>
  <si>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</si>
  <si>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 CONVERGENCIA REGIONAL / D. GOBIERNO DIGITAL PARA LA GENTE</t>
  </si>
  <si>
    <t>C-3799-1000-16-53105B</t>
  </si>
  <si>
    <t>C-3799-1000-17-20104A</t>
  </si>
  <si>
    <t>2. SEGURIDAD HUMANA Y JUSTICIA SOCIAL / A. IMPLEMENTACIÓN DEL PROGRAMA DE DATOS BÁSICOS</t>
  </si>
  <si>
    <t>C-3799-1000-17-20104B</t>
  </si>
  <si>
    <t>2. SEGURIDAD HUMANA Y JUSTICIA SOCIAL / B. INTEROPERABILIDAD COMO BIEN PÚBLICO DIGITAL</t>
  </si>
  <si>
    <t>C-3799-1000-17-20108B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</si>
  <si>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</si>
  <si>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</si>
  <si>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</si>
  <si>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</si>
  <si>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</si>
  <si>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</si>
  <si>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NOMBRE PROGRAMA MISIONAL DE FUNCIONAMIENTO Y/O PROYECTO DE INVERSIÓN</t>
  </si>
  <si>
    <t>EQUIPO DE PAZ</t>
  </si>
  <si>
    <t>VICEMINISTERIO DE DIALOGO SOCIAL</t>
  </si>
  <si>
    <t>SUBDIRECCIÓN ADMINISTRATIVA Y FINANCIERA</t>
  </si>
  <si>
    <t>Grupo de Paz</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</si>
  <si>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</si>
  <si>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</si>
  <si>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</si>
  <si>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</si>
  <si>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</si>
  <si>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</si>
  <si>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</si>
  <si>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</si>
  <si>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</si>
  <si>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</si>
  <si>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</si>
  <si>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</si>
  <si>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</si>
  <si>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</si>
  <si>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</si>
  <si>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</si>
  <si>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</si>
  <si>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</si>
  <si>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</si>
  <si>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</si>
  <si>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</si>
  <si>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</si>
  <si>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</si>
  <si>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</si>
  <si>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</si>
  <si>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</si>
  <si>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</si>
  <si>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</si>
  <si>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</si>
  <si>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</si>
  <si>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</si>
  <si>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TOTAL 
MINITERIOR</t>
  </si>
  <si>
    <t>REGALÍAS</t>
  </si>
  <si>
    <t>DIRECCION JURÍDICA</t>
  </si>
  <si>
    <t>Direccion Jurídica</t>
  </si>
  <si>
    <t>REDUCIDO</t>
  </si>
  <si>
    <t>C-3701-1000-43-40070203</t>
  </si>
  <si>
    <t>4. TRANSFORMACIÓN PRODUCTIVA, INTERNACIONALIZACIÓN Y ACCIÓN CLÍMATICA / 03. FORTALECIMIENTO DE LA INSTITUCIONALIDAD</t>
  </si>
  <si>
    <t>C-3701-1000-44-701020</t>
  </si>
  <si>
    <t>C-3701-1000-45-40060004</t>
  </si>
  <si>
    <t>4. TRANSFORMACIÓN PRODUCTIVA, INTERNACIONALIZACIÓN Y ACCIÓN CLÍMATICA / 04. LA CULTURA DE PAZ EN LA COTIDIANIDAD DE LAS POBLACIONES Y TERRITORIOS</t>
  </si>
  <si>
    <t>C-3701-1000-46-40070203</t>
  </si>
  <si>
    <t>4. TRANSFORMACIÓN PRODUCTIVA, INTERNACIONALIZACIÓN Y ACCIÓN CLÍMATICA / 03. FORTALECIMIENTO DE LA INSTITUCIONALIDAD - [PREVIO CONCEPTO  DNP]</t>
  </si>
  <si>
    <t>C-3701-1000-47-40070505</t>
  </si>
  <si>
    <t>4. TRANSFORMACIÓN PRODUCTIVA, INTERNACIONALIZACIÓN Y ACCIÓN CLÍMATICA / 05. CONVERGENCIA REGIONAL PARA EL BIENESTAR Y BUEN VIVIR</t>
  </si>
  <si>
    <t>C-3701-1000-48-40070203</t>
  </si>
  <si>
    <t>C-3701-1000-49-40060004</t>
  </si>
  <si>
    <t>FORTALECIMIENTO DE LOS GOBIERNOS PROPIOS, SISTEMAS ORGANIZATIVOS Y AUTOSOSTENIBILIDAD DE LAS COMUNIDADES NEGRAS, AFROCOLOMBIANAS, RAIZALES Y PALENQUERAS</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</si>
  <si>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</si>
  <si>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</si>
  <si>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IMPLEMENTACIÓN DE ESTRATEGIAS PARA EL FORTALECIMIENTO DE LA CULTURA DE PAZ ESTABLE Y DURADERA EN LOS TERRITORIOS DE LOS PUEBLOS Y COMUNIDADES NEGRAS A NIVEL NACIONAL.</t>
  </si>
  <si>
    <t>TOTAL INVERSIÓN</t>
  </si>
  <si>
    <t>TOTAL DEPENDENCIA</t>
  </si>
  <si>
    <t>FORTALECIMIENTO DE LA PARTICIPACIÓN DE LAS MUJERES INDÍGENAS EN ESPACIOS DE DIÁLOGO A NIVEL NACIONAL</t>
  </si>
  <si>
    <t>FORTALECIMIENTO DE LOS MECANISMOS DE PROTECCIÓN DE LA GUARDIA INDÍGENA EN EL TERRITORIO NACIONAL</t>
  </si>
  <si>
    <t>2. SEGURIDAD HUMANA Y JUSTICIA SOCIAL / A. PREVENCIÓN Y PROTECCIÓN PARA POBLACIONES VULNERABLES DESDE UN ENFOQUE DIFERENCIAL, COLECTIVO E INDIVIDUAL</t>
  </si>
  <si>
    <t>7. ACTORES DIFERENCIALES PARA EL CAMBIO / 3. FORTALECIMIENTO DE LA INSTITUCIONALIDAD</t>
  </si>
  <si>
    <t>FORTALECIMIENTO DE LA GESTIÓN, DIÁLOGO Y PARTICIPACIÓN TERRITORIAL PARA L GARANTÍA, PROMOCIÓN Y RELACIÓN DE LOS DERECHOS HUMANOS</t>
  </si>
  <si>
    <t>Grupo Interno de Trabajo de Enfoque de Genero y Diversidad</t>
  </si>
  <si>
    <t>GRUPO INTERNO DE TRABAJO DE ENFOQUE DE GENERO Y DIVERSIDAD</t>
  </si>
  <si>
    <t>ADQUISICION DE IBIENES Y SERVICIOS</t>
  </si>
  <si>
    <t>Viceministerio del Diálogo Social</t>
  </si>
  <si>
    <t>APROPIACIÓN DESPUÈS DE BLOQUEO</t>
  </si>
  <si>
    <t>DIRECCIO DE ASUNTOS LEGISLATIVOS</t>
  </si>
  <si>
    <t>APLAZAMIENTO</t>
  </si>
  <si>
    <t>APROPIACIÓN DESPUÉS DE APLAZAMIENTO</t>
  </si>
  <si>
    <t>ARTICULACIÓN PLAN NACIONAL DE DESARROLLO -PND</t>
  </si>
  <si>
    <t>30 junio de 2025</t>
  </si>
  <si>
    <t xml:space="preserve"> Ejecución vigencia 2025. 30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</si>
</sst>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XDR&quot;* #,##0_-;\-&quot;XDR&quot;* #,##0_-;_-&quot;XDR&quot;* &quot;-&quot;_-;_-@_-"/>
    <numFmt numFmtId="165" formatCode="_-* #,##0\ &quot;€&quot;_-;\-* #,##0\ &quot;€&quot;_-;_-* &quot;-&quot;\ &quot;€&quot;_-;_-@_-"/>
    <numFmt numFmtId="166" formatCode="&quot;$&quot;\ #,##0.00;&quot;$&quot;\ \-#,##0.00"/>
    <numFmt numFmtId="167" formatCode="&quot;$&quot;#,##0;\-&quot;$&quot;#,##0"/>
    <numFmt numFmtId="168" formatCode="_-&quot;$&quot;* #,##0_-;\-&quot;$&quot;* #,##0_-;_-&quot;$&quot;* &quot;-&quot;_-;_-@_-"/>
    <numFmt numFmtId="169" formatCode="_-&quot;$&quot;* #,##0.00_-;\-&quot;$&quot;* #,##0.00_-;_-&quot;$&quot;* &quot;-&quot;??_-;_-@_-"/>
    <numFmt numFmtId="170" formatCode="_-* #,##0.00\ _€_-;\-* #,##0.00\ _€_-;_-* &quot;-&quot;??\ _€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80" formatCode="[$$-240A]\ #,##0"/>
    <numFmt numFmtId="181" formatCode="_-* #,##0.000_-;\-* #,##0.000_-;_-* &quot;-&quot;??_-;_-@_-"/>
    <numFmt numFmtId="182" formatCode="_-&quot;$&quot;* #,##0_-;\-&quot;$&quot;* #,##0_-;_-&quot;$&quot;* &quot;-&quot;??_-;_-@_-"/>
    <numFmt numFmtId="183" formatCode="00"/>
    <numFmt numFmtId="184" formatCode="000"/>
    <numFmt numFmtId="185" formatCode="[$-1240A]&quot;$&quot;\ #,##0.00;\-&quot;$&quot;\ #,##0.00"/>
    <numFmt numFmtId="186" formatCode="_-[$$-240A]\ * #,##0_-;\-[$$-240A]\ * #,##0_-;_-[$$-240A]\ * &quot;-&quot;??_-;_-@_-"/>
    <numFmt numFmtId="187" formatCode="_-[$$-240A]\ * #,##0.00_-;\-[$$-240A]\ * #,##0.00_-;_-[$$-240A]\ * &quot;-&quot;??_-;_-@_-"/>
    <numFmt numFmtId="188" formatCode="[$-1240A]&quot;$&quot;\ #,##0;\-&quot;$&quot;\ #,##0"/>
  </numFmts>
  <fonts count="177"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b/>
      <sz val="8"/>
      <color rgb="FF000000"/>
      <name val="Times New Roman"/>
      <family val="1"/>
    </font>
    <font>
      <sz val="8"/>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1"/>
      <name val="Calibri"/>
      <family val="2"/>
      <scheme val="minor"/>
    </font>
    <font>
      <sz val="10"/>
      <color theme="1"/>
      <name val="Gill Sans MT"/>
      <family val="2"/>
    </font>
    <font>
      <sz val="10"/>
      <color theme="0"/>
      <name val="Gill Sans MT"/>
      <family val="2"/>
    </font>
  </fonts>
  <fills count="5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s>
  <borders count="83">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9">
    <xf numFmtId="0" fontId="0" fillId="0" borderId="0"/>
    <xf numFmtId="43" fontId="42" fillId="0" borderId="0" applyFont="0" applyFill="0" applyBorder="0" applyAlignment="0" applyProtection="0"/>
    <xf numFmtId="9" fontId="42" fillId="0" borderId="0" applyFont="0" applyFill="0" applyBorder="0" applyAlignment="0" applyProtection="0"/>
    <xf numFmtId="0" fontId="42" fillId="0" borderId="0"/>
    <xf numFmtId="0" fontId="49" fillId="0" borderId="0"/>
    <xf numFmtId="0" fontId="49" fillId="0" borderId="0"/>
    <xf numFmtId="9" fontId="4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170" fontId="42" fillId="0" borderId="0" applyFont="0" applyFill="0" applyBorder="0" applyAlignment="0" applyProtection="0"/>
    <xf numFmtId="0" fontId="40" fillId="0" borderId="0"/>
    <xf numFmtId="41" fontId="42" fillId="0" borderId="0" applyFont="0" applyFill="0" applyBorder="0" applyAlignment="0" applyProtection="0"/>
    <xf numFmtId="0" fontId="39" fillId="0" borderId="0"/>
    <xf numFmtId="9" fontId="38"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0" fontId="67" fillId="0" borderId="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37" fillId="0" borderId="0"/>
    <xf numFmtId="168" fontId="36" fillId="0" borderId="0" applyFont="0" applyFill="0" applyBorder="0" applyAlignment="0" applyProtection="0"/>
    <xf numFmtId="0" fontId="36" fillId="0" borderId="0"/>
    <xf numFmtId="164" fontId="42" fillId="0" borderId="0" applyFont="0" applyFill="0" applyBorder="0" applyAlignment="0" applyProtection="0"/>
    <xf numFmtId="0" fontId="49" fillId="0" borderId="0"/>
    <xf numFmtId="0" fontId="35" fillId="0" borderId="0"/>
    <xf numFmtId="168"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34" fillId="0" borderId="0"/>
    <xf numFmtId="168"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8"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8"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8"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8"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9" fontId="42" fillId="0" borderId="0" applyFont="0" applyFill="0" applyBorder="0" applyAlignment="0" applyProtection="0"/>
    <xf numFmtId="0" fontId="29" fillId="0" borderId="0"/>
    <xf numFmtId="0" fontId="28" fillId="0" borderId="0"/>
    <xf numFmtId="168"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42" fillId="0" borderId="0" applyFont="0" applyFill="0" applyBorder="0" applyAlignment="0" applyProtection="0"/>
    <xf numFmtId="9" fontId="27" fillId="0" borderId="0" applyFont="0" applyFill="0" applyBorder="0" applyAlignment="0" applyProtection="0"/>
    <xf numFmtId="0" fontId="27" fillId="0" borderId="0"/>
    <xf numFmtId="41" fontId="42" fillId="0" borderId="0" applyFont="0" applyFill="0" applyBorder="0" applyAlignment="0" applyProtection="0"/>
    <xf numFmtId="0" fontId="27" fillId="0" borderId="0"/>
    <xf numFmtId="9" fontId="27"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7" fillId="0" borderId="0"/>
    <xf numFmtId="168" fontId="27" fillId="0" borderId="0" applyFont="0" applyFill="0" applyBorder="0" applyAlignment="0" applyProtection="0"/>
    <xf numFmtId="0" fontId="27" fillId="0" borderId="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5" fillId="0" borderId="0"/>
    <xf numFmtId="168"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8"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8"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8"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8"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79" fillId="0" borderId="0" applyNumberFormat="0" applyFill="0" applyBorder="0" applyAlignment="0" applyProtection="0"/>
    <xf numFmtId="0" fontId="80" fillId="0" borderId="61" applyNumberFormat="0" applyFill="0" applyAlignment="0" applyProtection="0"/>
    <xf numFmtId="0" fontId="81" fillId="0" borderId="62" applyNumberFormat="0" applyFill="0" applyAlignment="0" applyProtection="0"/>
    <xf numFmtId="0" fontId="82" fillId="0" borderId="63" applyNumberFormat="0" applyFill="0" applyAlignment="0" applyProtection="0"/>
    <xf numFmtId="0" fontId="82" fillId="0" borderId="0" applyNumberFormat="0" applyFill="0" applyBorder="0" applyAlignment="0" applyProtection="0"/>
    <xf numFmtId="0" fontId="83" fillId="8" borderId="0" applyNumberFormat="0" applyBorder="0" applyAlignment="0" applyProtection="0"/>
    <xf numFmtId="0" fontId="84" fillId="9" borderId="0" applyNumberFormat="0" applyBorder="0" applyAlignment="0" applyProtection="0"/>
    <xf numFmtId="0" fontId="85" fillId="10" borderId="0" applyNumberFormat="0" applyBorder="0" applyAlignment="0" applyProtection="0"/>
    <xf numFmtId="0" fontId="86" fillId="11" borderId="64" applyNumberFormat="0" applyAlignment="0" applyProtection="0"/>
    <xf numFmtId="0" fontId="87" fillId="12" borderId="65" applyNumberFormat="0" applyAlignment="0" applyProtection="0"/>
    <xf numFmtId="0" fontId="88" fillId="12" borderId="64" applyNumberFormat="0" applyAlignment="0" applyProtection="0"/>
    <xf numFmtId="0" fontId="89" fillId="0" borderId="66" applyNumberFormat="0" applyFill="0" applyAlignment="0" applyProtection="0"/>
    <xf numFmtId="0" fontId="90" fillId="13" borderId="67" applyNumberFormat="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3" fillId="0" borderId="69" applyNumberFormat="0" applyFill="0" applyAlignment="0" applyProtection="0"/>
    <xf numFmtId="0" fontId="9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9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9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9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94"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94"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0" borderId="0"/>
    <xf numFmtId="43" fontId="20" fillId="0" borderId="0" applyFont="0" applyFill="0" applyBorder="0" applyAlignment="0" applyProtection="0"/>
    <xf numFmtId="43" fontId="49" fillId="0" borderId="0" applyFont="0" applyFill="0" applyBorder="0" applyAlignment="0" applyProtection="0"/>
    <xf numFmtId="43" fontId="20" fillId="0" borderId="0" applyFont="0" applyFill="0" applyBorder="0" applyAlignment="0" applyProtection="0"/>
    <xf numFmtId="183" fontId="95" fillId="0" borderId="0" applyFill="0">
      <alignment horizontal="center" vertical="center" wrapText="1"/>
    </xf>
    <xf numFmtId="184" fontId="95" fillId="39" borderId="0" applyFill="0" applyProtection="0">
      <alignment horizontal="center" vertical="center"/>
    </xf>
    <xf numFmtId="168"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42" fillId="0" borderId="0" applyFont="0" applyFill="0" applyBorder="0" applyAlignment="0" applyProtection="0"/>
    <xf numFmtId="43" fontId="49" fillId="0" borderId="0" applyFont="0" applyFill="0" applyBorder="0" applyAlignment="0" applyProtection="0"/>
    <xf numFmtId="0" fontId="20" fillId="14" borderId="6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9" fillId="0" borderId="0"/>
    <xf numFmtId="168"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8" fillId="0" borderId="0"/>
    <xf numFmtId="168"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8"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8"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4" fillId="0" borderId="0"/>
    <xf numFmtId="168"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96" fillId="0" borderId="0"/>
    <xf numFmtId="170" fontId="49" fillId="0" borderId="0" applyFont="0" applyFill="0" applyBorder="0" applyAlignment="0" applyProtection="0"/>
    <xf numFmtId="165" fontId="49" fillId="0" borderId="0" applyFont="0" applyFill="0" applyBorder="0" applyAlignment="0" applyProtection="0"/>
    <xf numFmtId="0" fontId="13" fillId="0" borderId="0"/>
    <xf numFmtId="168"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2" fillId="0" borderId="0"/>
    <xf numFmtId="168"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0" borderId="0"/>
    <xf numFmtId="43" fontId="10" fillId="0" borderId="0" applyFont="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9" fillId="0" borderId="0" applyFont="0" applyFill="0" applyBorder="0" applyAlignment="0" applyProtection="0"/>
    <xf numFmtId="0" fontId="10" fillId="14" borderId="68"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9"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9" fillId="14" borderId="68"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8"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42"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168" fontId="4"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42" fillId="0" borderId="0" applyFont="0" applyFill="0" applyBorder="0" applyAlignment="0" applyProtection="0"/>
  </cellStyleXfs>
  <cellXfs count="1115">
    <xf numFmtId="0" fontId="0" fillId="0" borderId="0" xfId="0"/>
    <xf numFmtId="3" fontId="0" fillId="0" borderId="0" xfId="0" applyNumberFormat="1"/>
    <xf numFmtId="0" fontId="64" fillId="0" borderId="0" xfId="4" applyFont="1" applyAlignment="1" applyProtection="1">
      <alignment horizontal="center" vertical="center" wrapText="1" readingOrder="1"/>
      <protection locked="0"/>
    </xf>
    <xf numFmtId="4" fontId="64" fillId="0" borderId="0" xfId="4" applyNumberFormat="1" applyFont="1" applyAlignment="1" applyProtection="1">
      <alignment horizontal="right" vertical="center" wrapText="1" readingOrder="1"/>
      <protection locked="0"/>
    </xf>
    <xf numFmtId="10" fontId="65" fillId="0" borderId="0" xfId="4" applyNumberFormat="1" applyFont="1" applyAlignment="1">
      <alignment vertical="center" wrapText="1"/>
    </xf>
    <xf numFmtId="174" fontId="65" fillId="0" borderId="0" xfId="4" applyNumberFormat="1" applyFont="1" applyAlignment="1">
      <alignment horizontal="right" vertical="center" wrapText="1"/>
    </xf>
    <xf numFmtId="10" fontId="65" fillId="0" borderId="0" xfId="4" applyNumberFormat="1" applyFont="1" applyAlignment="1">
      <alignment horizontal="right" vertical="center" wrapText="1"/>
    </xf>
    <xf numFmtId="0" fontId="45" fillId="0" borderId="0" xfId="4" applyFont="1"/>
    <xf numFmtId="9" fontId="0" fillId="0" borderId="0" xfId="2" applyFont="1"/>
    <xf numFmtId="0" fontId="44" fillId="0" borderId="0" xfId="0" applyFont="1"/>
    <xf numFmtId="0" fontId="44" fillId="0" borderId="3" xfId="0" applyFont="1" applyBorder="1"/>
    <xf numFmtId="0" fontId="58" fillId="0" borderId="3" xfId="0" applyFont="1" applyBorder="1" applyAlignment="1">
      <alignment horizontal="center"/>
    </xf>
    <xf numFmtId="9" fontId="44" fillId="0" borderId="3" xfId="2" applyFont="1" applyFill="1" applyBorder="1" applyAlignment="1">
      <alignment horizontal="center" vertical="center" wrapText="1" readingOrder="1"/>
    </xf>
    <xf numFmtId="0" fontId="45" fillId="0" borderId="27" xfId="4" applyFont="1" applyBorder="1" applyAlignment="1">
      <alignment horizontal="center" vertical="center" wrapText="1"/>
    </xf>
    <xf numFmtId="0" fontId="45" fillId="0" borderId="23" xfId="4" applyFont="1" applyBorder="1" applyAlignment="1">
      <alignment horizontal="center" vertical="center"/>
    </xf>
    <xf numFmtId="0" fontId="78" fillId="0" borderId="11" xfId="4" applyFont="1" applyBorder="1" applyAlignment="1">
      <alignment horizontal="center" vertical="center" wrapText="1"/>
    </xf>
    <xf numFmtId="0" fontId="78" fillId="0" borderId="4" xfId="4" applyFont="1" applyBorder="1" applyAlignment="1">
      <alignment horizontal="center" vertical="center" wrapText="1"/>
    </xf>
    <xf numFmtId="0" fontId="78" fillId="0" borderId="4" xfId="4" applyFont="1" applyBorder="1" applyAlignment="1">
      <alignment horizontal="center" wrapText="1"/>
    </xf>
    <xf numFmtId="0" fontId="78" fillId="0" borderId="4" xfId="4" applyFont="1" applyBorder="1" applyAlignment="1">
      <alignment horizontal="center"/>
    </xf>
    <xf numFmtId="0" fontId="49" fillId="0" borderId="0" xfId="4"/>
    <xf numFmtId="9" fontId="44" fillId="0" borderId="0" xfId="0" applyNumberFormat="1" applyFont="1"/>
    <xf numFmtId="43" fontId="44" fillId="0" borderId="0" xfId="1" applyFont="1"/>
    <xf numFmtId="0" fontId="49" fillId="0" borderId="14" xfId="4" applyBorder="1"/>
    <xf numFmtId="0" fontId="55" fillId="0" borderId="13" xfId="27" applyFont="1" applyBorder="1" applyAlignment="1">
      <alignment vertical="center" wrapText="1"/>
    </xf>
    <xf numFmtId="0" fontId="55" fillId="0" borderId="14" xfId="27" applyFont="1" applyBorder="1" applyAlignment="1">
      <alignment vertical="center" wrapText="1"/>
    </xf>
    <xf numFmtId="0" fontId="55" fillId="0" borderId="14" xfId="27" applyFont="1" applyBorder="1" applyAlignment="1">
      <alignment horizontal="center" vertical="center" wrapText="1"/>
    </xf>
    <xf numFmtId="0" fontId="55" fillId="0" borderId="14" xfId="27" applyFont="1" applyBorder="1" applyAlignment="1">
      <alignment horizontal="right" vertical="center" wrapText="1"/>
    </xf>
    <xf numFmtId="0" fontId="55" fillId="0" borderId="19" xfId="27" applyFont="1" applyBorder="1" applyAlignment="1">
      <alignment vertical="center" wrapText="1"/>
    </xf>
    <xf numFmtId="0" fontId="55" fillId="0" borderId="19" xfId="27" applyFont="1" applyBorder="1" applyAlignment="1">
      <alignment horizontal="center" vertical="center" wrapText="1"/>
    </xf>
    <xf numFmtId="0" fontId="55" fillId="0" borderId="20" xfId="27" applyFont="1" applyBorder="1" applyAlignment="1">
      <alignment vertical="center" wrapText="1"/>
    </xf>
    <xf numFmtId="0" fontId="59" fillId="0" borderId="0" xfId="4" applyFont="1" applyAlignment="1" applyProtection="1">
      <alignment horizontal="center" vertical="center" wrapText="1" readingOrder="1"/>
      <protection locked="0"/>
    </xf>
    <xf numFmtId="4" fontId="59" fillId="0" borderId="0" xfId="4" applyNumberFormat="1" applyFont="1" applyAlignment="1" applyProtection="1">
      <alignment horizontal="right" vertical="center" wrapText="1" readingOrder="1"/>
      <protection locked="0"/>
    </xf>
    <xf numFmtId="9" fontId="55" fillId="0" borderId="0" xfId="4" applyNumberFormat="1" applyFont="1" applyAlignment="1">
      <alignment horizontal="center" vertical="center" wrapText="1"/>
    </xf>
    <xf numFmtId="10" fontId="55" fillId="0" borderId="0" xfId="4" applyNumberFormat="1" applyFont="1" applyAlignment="1">
      <alignment horizontal="center" vertical="center" wrapText="1"/>
    </xf>
    <xf numFmtId="4" fontId="45" fillId="0" borderId="0" xfId="4" applyNumberFormat="1" applyFont="1"/>
    <xf numFmtId="43" fontId="45" fillId="0" borderId="0" xfId="4" applyNumberFormat="1" applyFont="1"/>
    <xf numFmtId="43" fontId="45" fillId="0" borderId="0" xfId="4" applyNumberFormat="1" applyFont="1" applyAlignment="1">
      <alignment horizontal="left"/>
    </xf>
    <xf numFmtId="0" fontId="78" fillId="0" borderId="9" xfId="4" applyFont="1" applyBorder="1" applyAlignment="1">
      <alignment horizontal="center"/>
    </xf>
    <xf numFmtId="43" fontId="78" fillId="0" borderId="41" xfId="4" applyNumberFormat="1" applyFont="1" applyBorder="1"/>
    <xf numFmtId="43" fontId="49" fillId="0" borderId="0" xfId="4" applyNumberFormat="1"/>
    <xf numFmtId="178" fontId="44" fillId="0" borderId="0" xfId="0" applyNumberFormat="1" applyFont="1"/>
    <xf numFmtId="173" fontId="0" fillId="0" borderId="0" xfId="0" applyNumberFormat="1"/>
    <xf numFmtId="4" fontId="59" fillId="0" borderId="0" xfId="4" applyNumberFormat="1" applyFont="1" applyAlignment="1" applyProtection="1">
      <alignment horizontal="left" vertical="center" wrapText="1" readingOrder="1"/>
      <protection locked="0"/>
    </xf>
    <xf numFmtId="171" fontId="61" fillId="0" borderId="3" xfId="1" applyNumberFormat="1" applyFont="1" applyFill="1" applyBorder="1" applyAlignment="1" applyProtection="1">
      <alignment horizontal="center" vertical="center" wrapText="1" readingOrder="1"/>
      <protection locked="0"/>
    </xf>
    <xf numFmtId="0" fontId="59" fillId="0" borderId="44" xfId="4" applyFont="1" applyBorder="1" applyAlignment="1" applyProtection="1">
      <alignment horizontal="left" vertical="center" wrapText="1" readingOrder="1"/>
      <protection locked="0"/>
    </xf>
    <xf numFmtId="3" fontId="119" fillId="0" borderId="0" xfId="4" applyNumberFormat="1" applyFont="1" applyAlignment="1">
      <alignment horizontal="right" vertical="center" wrapText="1"/>
    </xf>
    <xf numFmtId="3" fontId="116" fillId="0" borderId="0" xfId="4" applyNumberFormat="1" applyFont="1"/>
    <xf numFmtId="176" fontId="103" fillId="0" borderId="0" xfId="4" applyNumberFormat="1" applyFont="1"/>
    <xf numFmtId="178" fontId="103" fillId="0" borderId="0" xfId="4" applyNumberFormat="1" applyFont="1"/>
    <xf numFmtId="0" fontId="103" fillId="0" borderId="3" xfId="0" applyFont="1" applyBorder="1" applyAlignment="1">
      <alignment horizontal="left" vertical="center" wrapText="1" readingOrder="1"/>
    </xf>
    <xf numFmtId="0" fontId="103" fillId="0" borderId="7" xfId="0" applyFont="1" applyBorder="1" applyAlignment="1">
      <alignment horizontal="left" vertical="center" wrapText="1" readingOrder="1"/>
    </xf>
    <xf numFmtId="9" fontId="100" fillId="0" borderId="3" xfId="2" applyFont="1" applyBorder="1" applyAlignment="1">
      <alignment horizontal="center" vertical="center" wrapText="1" readingOrder="1"/>
    </xf>
    <xf numFmtId="0" fontId="107" fillId="0" borderId="0" xfId="5" applyFont="1"/>
    <xf numFmtId="178" fontId="0" fillId="0" borderId="0" xfId="0" applyNumberFormat="1"/>
    <xf numFmtId="0" fontId="108" fillId="0" borderId="0" xfId="4" applyFont="1" applyAlignment="1">
      <alignment horizontal="center" vertical="center" wrapText="1" readingOrder="1"/>
    </xf>
    <xf numFmtId="9" fontId="110" fillId="0" borderId="0" xfId="2" applyFont="1" applyFill="1" applyBorder="1" applyAlignment="1">
      <alignment horizontal="center" vertical="center" wrapText="1" readingOrder="1"/>
    </xf>
    <xf numFmtId="9" fontId="117" fillId="0" borderId="0" xfId="2" applyFont="1" applyFill="1" applyBorder="1" applyAlignment="1">
      <alignment horizontal="center" vertical="center" wrapText="1" readingOrder="1"/>
    </xf>
    <xf numFmtId="178" fontId="111" fillId="0" borderId="0" xfId="4" applyNumberFormat="1" applyFont="1" applyAlignment="1">
      <alignment horizontal="center" vertical="center" wrapText="1" readingOrder="1"/>
    </xf>
    <xf numFmtId="9" fontId="111" fillId="0" borderId="0" xfId="6" applyFont="1" applyFill="1" applyBorder="1" applyAlignment="1">
      <alignment horizontal="center" vertical="center" wrapText="1" readingOrder="1"/>
    </xf>
    <xf numFmtId="0" fontId="116" fillId="0" borderId="0" xfId="4" applyFont="1"/>
    <xf numFmtId="0" fontId="103" fillId="0" borderId="0" xfId="4" applyFont="1"/>
    <xf numFmtId="0" fontId="109" fillId="0" borderId="0" xfId="4" applyFont="1" applyAlignment="1">
      <alignment horizontal="left" vertical="center" wrapText="1" readingOrder="1"/>
    </xf>
    <xf numFmtId="178" fontId="112" fillId="0" borderId="0" xfId="4" applyNumberFormat="1" applyFont="1" applyAlignment="1">
      <alignment horizontal="right" vertical="center" wrapText="1" readingOrder="1"/>
    </xf>
    <xf numFmtId="3" fontId="112" fillId="0" borderId="0" xfId="4" applyNumberFormat="1" applyFont="1" applyAlignment="1">
      <alignment horizontal="center" vertical="center" wrapText="1" readingOrder="1"/>
    </xf>
    <xf numFmtId="9" fontId="112" fillId="0" borderId="0" xfId="2" applyFont="1" applyFill="1" applyBorder="1" applyAlignment="1">
      <alignment horizontal="center" vertical="center" wrapText="1" readingOrder="1"/>
    </xf>
    <xf numFmtId="178" fontId="110" fillId="0" borderId="0" xfId="4" applyNumberFormat="1" applyFont="1" applyAlignment="1">
      <alignment horizontal="right" vertical="center" wrapText="1" readingOrder="1"/>
    </xf>
    <xf numFmtId="3" fontId="110" fillId="0" borderId="0" xfId="4" applyNumberFormat="1" applyFont="1" applyAlignment="1">
      <alignment horizontal="center" vertical="center" wrapText="1" readingOrder="1"/>
    </xf>
    <xf numFmtId="178" fontId="117" fillId="0" borderId="0" xfId="4" applyNumberFormat="1" applyFont="1" applyAlignment="1">
      <alignment horizontal="right" vertical="center" wrapText="1" readingOrder="1"/>
    </xf>
    <xf numFmtId="3" fontId="117" fillId="0" borderId="0" xfId="4" applyNumberFormat="1" applyFont="1" applyAlignment="1">
      <alignment horizontal="center" vertical="center" wrapText="1" readingOrder="1"/>
    </xf>
    <xf numFmtId="0" fontId="53" fillId="0" borderId="0" xfId="0" applyFont="1" applyAlignment="1">
      <alignment vertical="center" wrapText="1" readingOrder="1"/>
    </xf>
    <xf numFmtId="182" fontId="52" fillId="0" borderId="3" xfId="52" applyNumberFormat="1" applyFont="1" applyBorder="1" applyAlignment="1">
      <alignment horizontal="right" vertical="center" wrapText="1" readingOrder="1"/>
    </xf>
    <xf numFmtId="0" fontId="48" fillId="0" borderId="32" xfId="0" applyFont="1" applyBorder="1" applyAlignment="1">
      <alignment horizontal="left" vertical="center" wrapText="1" readingOrder="1"/>
    </xf>
    <xf numFmtId="0" fontId="122" fillId="0" borderId="0" xfId="5" applyFont="1" applyAlignment="1">
      <alignment horizontal="left"/>
    </xf>
    <xf numFmtId="178" fontId="102" fillId="0" borderId="3" xfId="4" applyNumberFormat="1" applyFont="1" applyBorder="1" applyAlignment="1">
      <alignment horizontal="right" vertical="center" wrapText="1" readingOrder="1"/>
    </xf>
    <xf numFmtId="9" fontId="102" fillId="0" borderId="3" xfId="2" applyFont="1" applyFill="1" applyBorder="1" applyAlignment="1">
      <alignment horizontal="center" vertical="center" wrapText="1" readingOrder="1"/>
    </xf>
    <xf numFmtId="9" fontId="113" fillId="0" borderId="3" xfId="7" applyFont="1" applyFill="1" applyBorder="1" applyAlignment="1">
      <alignment horizontal="center" vertical="center" wrapText="1" readingOrder="1"/>
    </xf>
    <xf numFmtId="178" fontId="102" fillId="0" borderId="3" xfId="4" applyNumberFormat="1" applyFont="1" applyBorder="1" applyAlignment="1">
      <alignment horizontal="center" vertical="center" wrapText="1" readingOrder="1"/>
    </xf>
    <xf numFmtId="9" fontId="113" fillId="0" borderId="3" xfId="7" applyFont="1" applyBorder="1" applyAlignment="1">
      <alignment horizontal="center" vertical="center" wrapText="1"/>
    </xf>
    <xf numFmtId="9" fontId="102" fillId="0" borderId="3" xfId="2" applyFont="1" applyBorder="1" applyAlignment="1">
      <alignment horizontal="center" vertical="center" wrapText="1" readingOrder="1"/>
    </xf>
    <xf numFmtId="9" fontId="113" fillId="0" borderId="3" xfId="7" applyFont="1" applyBorder="1" applyAlignment="1">
      <alignment horizontal="center" vertical="center" wrapText="1" readingOrder="1"/>
    </xf>
    <xf numFmtId="9" fontId="113" fillId="4" borderId="3" xfId="7" applyFont="1" applyFill="1" applyBorder="1" applyAlignment="1">
      <alignment horizontal="center" vertical="center" wrapText="1"/>
    </xf>
    <xf numFmtId="0" fontId="127" fillId="0" borderId="1" xfId="0" applyFont="1" applyBorder="1" applyAlignment="1">
      <alignment horizontal="center" vertical="center" wrapText="1" readingOrder="1"/>
    </xf>
    <xf numFmtId="0" fontId="127" fillId="0" borderId="0" xfId="0" applyFont="1" applyAlignment="1">
      <alignment horizontal="center" vertical="center" wrapText="1" readingOrder="1"/>
    </xf>
    <xf numFmtId="0" fontId="128" fillId="0" borderId="1" xfId="0" applyFont="1" applyBorder="1" applyAlignment="1">
      <alignment horizontal="center" vertical="center" wrapText="1" readingOrder="1"/>
    </xf>
    <xf numFmtId="0" fontId="128" fillId="0" borderId="1" xfId="0" applyFont="1" applyBorder="1" applyAlignment="1">
      <alignment horizontal="left" vertical="center" wrapText="1" readingOrder="1"/>
    </xf>
    <xf numFmtId="0" fontId="128" fillId="0" borderId="1" xfId="0" applyFont="1" applyBorder="1" applyAlignment="1">
      <alignment vertical="center" wrapText="1" readingOrder="1"/>
    </xf>
    <xf numFmtId="185" fontId="128" fillId="0" borderId="1" xfId="0" applyNumberFormat="1" applyFont="1" applyBorder="1" applyAlignment="1">
      <alignment horizontal="right" vertical="center" wrapText="1" readingOrder="1"/>
    </xf>
    <xf numFmtId="0" fontId="127" fillId="0" borderId="1" xfId="0" applyFont="1" applyBorder="1" applyAlignment="1">
      <alignment horizontal="left" vertical="center" wrapText="1" readingOrder="1"/>
    </xf>
    <xf numFmtId="0" fontId="129" fillId="0" borderId="1" xfId="0" applyFont="1" applyBorder="1" applyAlignment="1">
      <alignment horizontal="center" vertical="center" wrapText="1" readingOrder="1"/>
    </xf>
    <xf numFmtId="0" fontId="129" fillId="0" borderId="1" xfId="0" applyFont="1" applyBorder="1" applyAlignment="1">
      <alignment horizontal="left" vertical="center" wrapText="1" readingOrder="1"/>
    </xf>
    <xf numFmtId="0" fontId="129" fillId="0" borderId="1" xfId="0" applyFont="1" applyBorder="1" applyAlignment="1">
      <alignment vertical="center" wrapText="1" readingOrder="1"/>
    </xf>
    <xf numFmtId="0" fontId="49" fillId="0" borderId="0" xfId="4" applyAlignment="1">
      <alignment horizontal="center"/>
    </xf>
    <xf numFmtId="172" fontId="115" fillId="0" borderId="0" xfId="6" applyNumberFormat="1" applyFont="1" applyFill="1" applyBorder="1" applyAlignment="1">
      <alignment horizontal="center" vertical="center" wrapText="1" readingOrder="1"/>
    </xf>
    <xf numFmtId="0" fontId="107" fillId="0" borderId="0" xfId="5" applyFont="1" applyAlignment="1">
      <alignment horizontal="left"/>
    </xf>
    <xf numFmtId="177" fontId="75" fillId="0" borderId="0" xfId="0" applyNumberFormat="1" applyFont="1" applyAlignment="1">
      <alignment horizontal="center"/>
    </xf>
    <xf numFmtId="0" fontId="8" fillId="0" borderId="15" xfId="547" applyBorder="1"/>
    <xf numFmtId="168" fontId="49" fillId="0" borderId="0" xfId="548" applyFont="1" applyFill="1"/>
    <xf numFmtId="0" fontId="61" fillId="0" borderId="44" xfId="4" applyFont="1" applyBorder="1" applyAlignment="1" applyProtection="1">
      <alignment horizontal="left" vertical="center" wrapText="1" readingOrder="1"/>
      <protection locked="0"/>
    </xf>
    <xf numFmtId="168" fontId="45" fillId="0" borderId="0" xfId="548" applyFont="1" applyFill="1"/>
    <xf numFmtId="43" fontId="59" fillId="0" borderId="0" xfId="549" applyFont="1" applyFill="1" applyBorder="1" applyAlignment="1" applyProtection="1">
      <alignment horizontal="right" vertical="center" wrapText="1" readingOrder="1"/>
      <protection locked="0"/>
    </xf>
    <xf numFmtId="10" fontId="59" fillId="0" borderId="0" xfId="550" applyNumberFormat="1" applyFont="1" applyFill="1" applyBorder="1" applyAlignment="1" applyProtection="1">
      <alignment horizontal="right" vertical="center" wrapText="1" readingOrder="1"/>
      <protection locked="0"/>
    </xf>
    <xf numFmtId="43" fontId="55" fillId="0" borderId="0" xfId="549" applyFont="1" applyFill="1" applyBorder="1" applyAlignment="1">
      <alignment vertical="center" wrapText="1"/>
    </xf>
    <xf numFmtId="43" fontId="55" fillId="0" borderId="0" xfId="549" applyFont="1" applyFill="1" applyBorder="1" applyAlignment="1">
      <alignment horizontal="right" vertical="center" wrapText="1"/>
    </xf>
    <xf numFmtId="0" fontId="15" fillId="0" borderId="0" xfId="547" applyFont="1" applyAlignment="1">
      <alignment horizontal="left"/>
    </xf>
    <xf numFmtId="168" fontId="15" fillId="0" borderId="0" xfId="548" applyFont="1" applyFill="1" applyBorder="1"/>
    <xf numFmtId="43" fontId="47" fillId="0" borderId="47" xfId="549" applyFont="1" applyBorder="1"/>
    <xf numFmtId="0" fontId="15" fillId="0" borderId="0" xfId="547" applyFont="1" applyAlignment="1">
      <alignment horizontal="left" indent="1"/>
    </xf>
    <xf numFmtId="43" fontId="47" fillId="0" borderId="50" xfId="549" applyFont="1" applyBorder="1"/>
    <xf numFmtId="43" fontId="47" fillId="0" borderId="50" xfId="549" applyFont="1" applyFill="1" applyBorder="1"/>
    <xf numFmtId="0" fontId="72" fillId="7" borderId="60" xfId="547" applyFont="1" applyFill="1" applyBorder="1" applyAlignment="1">
      <alignment horizontal="left"/>
    </xf>
    <xf numFmtId="0" fontId="76" fillId="7" borderId="60" xfId="547" applyFont="1" applyFill="1" applyBorder="1"/>
    <xf numFmtId="168" fontId="72" fillId="7" borderId="60" xfId="548" applyFont="1" applyFill="1" applyBorder="1"/>
    <xf numFmtId="168" fontId="49" fillId="0" borderId="0" xfId="548" applyFont="1"/>
    <xf numFmtId="43" fontId="49" fillId="0" borderId="0" xfId="4" applyNumberFormat="1" applyAlignment="1">
      <alignment horizontal="left"/>
    </xf>
    <xf numFmtId="0" fontId="49" fillId="0" borderId="0" xfId="4" applyAlignment="1">
      <alignment horizontal="left"/>
    </xf>
    <xf numFmtId="181" fontId="45" fillId="0" borderId="0" xfId="4" applyNumberFormat="1" applyFont="1" applyAlignment="1">
      <alignment horizontal="left"/>
    </xf>
    <xf numFmtId="0" fontId="130" fillId="0" borderId="0" xfId="0" applyFont="1"/>
    <xf numFmtId="9" fontId="51" fillId="0" borderId="3" xfId="0" applyNumberFormat="1" applyFont="1" applyBorder="1" applyAlignment="1">
      <alignment horizontal="center" vertical="center" wrapText="1" readingOrder="1"/>
    </xf>
    <xf numFmtId="0" fontId="131" fillId="0" borderId="0" xfId="0" applyFont="1" applyAlignment="1">
      <alignment horizontal="center" vertical="center"/>
    </xf>
    <xf numFmtId="9" fontId="133" fillId="0" borderId="71" xfId="0" applyNumberFormat="1" applyFont="1" applyBorder="1" applyAlignment="1">
      <alignment horizontal="center" vertical="center" wrapText="1" readingOrder="1"/>
    </xf>
    <xf numFmtId="0" fontId="135" fillId="0" borderId="0" xfId="0" applyFont="1"/>
    <xf numFmtId="0" fontId="136" fillId="0" borderId="0" xfId="0" applyFont="1"/>
    <xf numFmtId="0" fontId="137" fillId="0" borderId="0" xfId="0" applyFont="1"/>
    <xf numFmtId="0" fontId="91" fillId="0" borderId="0" xfId="0" applyFont="1"/>
    <xf numFmtId="0" fontId="139" fillId="0" borderId="0" xfId="0" applyFont="1"/>
    <xf numFmtId="188" fontId="128" fillId="0" borderId="1" xfId="0" applyNumberFormat="1" applyFont="1" applyBorder="1" applyAlignment="1">
      <alignment horizontal="right" vertical="center" wrapText="1" readingOrder="1"/>
    </xf>
    <xf numFmtId="188" fontId="71" fillId="0" borderId="1" xfId="0" applyNumberFormat="1" applyFont="1" applyBorder="1" applyAlignment="1">
      <alignment horizontal="right" vertical="center" wrapText="1" readingOrder="1"/>
    </xf>
    <xf numFmtId="188" fontId="0" fillId="0" borderId="0" xfId="0" applyNumberFormat="1"/>
    <xf numFmtId="9" fontId="113" fillId="0" borderId="3" xfId="2" applyFont="1" applyBorder="1" applyAlignment="1">
      <alignment horizontal="center" vertical="center" wrapText="1" readingOrder="1"/>
    </xf>
    <xf numFmtId="0" fontId="70" fillId="0" borderId="1" xfId="0" applyFont="1" applyBorder="1" applyAlignment="1">
      <alignment horizontal="center" vertical="center" wrapText="1" readingOrder="1"/>
    </xf>
    <xf numFmtId="0" fontId="58" fillId="40" borderId="3" xfId="0" applyFont="1" applyFill="1" applyBorder="1" applyAlignment="1">
      <alignment horizontal="center"/>
    </xf>
    <xf numFmtId="0" fontId="141" fillId="0" borderId="0" xfId="0" applyFont="1"/>
    <xf numFmtId="0" fontId="142" fillId="0" borderId="1" xfId="0" applyFont="1" applyBorder="1" applyAlignment="1">
      <alignment horizontal="center" vertical="center" wrapText="1" readingOrder="1"/>
    </xf>
    <xf numFmtId="0" fontId="142" fillId="0" borderId="1" xfId="0" applyFont="1" applyBorder="1" applyAlignment="1">
      <alignment horizontal="left" vertical="center" wrapText="1" readingOrder="1"/>
    </xf>
    <xf numFmtId="0" fontId="142" fillId="0" borderId="1" xfId="0" applyFont="1" applyBorder="1" applyAlignment="1">
      <alignment vertical="center" wrapText="1" readingOrder="1"/>
    </xf>
    <xf numFmtId="1" fontId="0" fillId="0" borderId="0" xfId="0" applyNumberFormat="1"/>
    <xf numFmtId="9" fontId="44" fillId="0" borderId="0" xfId="2" applyFont="1" applyFill="1" applyBorder="1" applyAlignment="1">
      <alignment horizontal="center" vertical="center" wrapText="1" readingOrder="1"/>
    </xf>
    <xf numFmtId="0" fontId="61" fillId="0" borderId="46" xfId="4" applyFont="1" applyBorder="1" applyAlignment="1" applyProtection="1">
      <alignment horizontal="left" vertical="center" wrapText="1" readingOrder="1"/>
      <protection locked="0"/>
    </xf>
    <xf numFmtId="0" fontId="66" fillId="0" borderId="32" xfId="0" applyFont="1" applyBorder="1" applyAlignment="1">
      <alignment horizontal="left" vertical="center" wrapText="1" readingOrder="1"/>
    </xf>
    <xf numFmtId="0" fontId="143" fillId="0" borderId="0" xfId="0" applyFont="1"/>
    <xf numFmtId="173" fontId="144" fillId="0" borderId="3" xfId="4" applyNumberFormat="1" applyFont="1" applyBorder="1" applyAlignment="1" applyProtection="1">
      <alignment horizontal="right" vertical="center" wrapText="1" readingOrder="1"/>
      <protection locked="0"/>
    </xf>
    <xf numFmtId="9" fontId="145" fillId="0" borderId="3" xfId="7" applyFont="1" applyBorder="1" applyAlignment="1">
      <alignment horizontal="right" vertical="center" wrapText="1" readingOrder="1"/>
    </xf>
    <xf numFmtId="173" fontId="145" fillId="0" borderId="3" xfId="1" applyNumberFormat="1" applyFont="1" applyBorder="1" applyAlignment="1">
      <alignment horizontal="right" vertical="center" wrapText="1" readingOrder="1"/>
    </xf>
    <xf numFmtId="173" fontId="56" fillId="0" borderId="3" xfId="4" applyNumberFormat="1" applyFont="1" applyBorder="1" applyAlignment="1" applyProtection="1">
      <alignment horizontal="right" vertical="center" wrapText="1" readingOrder="1"/>
      <protection locked="0"/>
    </xf>
    <xf numFmtId="9" fontId="145" fillId="0" borderId="3" xfId="4" applyNumberFormat="1" applyFont="1" applyBorder="1" applyAlignment="1">
      <alignment horizontal="right" vertical="center" wrapText="1" readingOrder="1"/>
    </xf>
    <xf numFmtId="173" fontId="77" fillId="0" borderId="3" xfId="4" applyNumberFormat="1" applyFont="1" applyBorder="1" applyAlignment="1" applyProtection="1">
      <alignment horizontal="right" vertical="center" wrapText="1" readingOrder="1"/>
      <protection locked="0"/>
    </xf>
    <xf numFmtId="173" fontId="49" fillId="0" borderId="3" xfId="1" applyNumberFormat="1" applyFont="1" applyBorder="1" applyAlignment="1">
      <alignment horizontal="right" vertical="center" wrapText="1" readingOrder="1"/>
    </xf>
    <xf numFmtId="173" fontId="45" fillId="0" borderId="3" xfId="4" applyNumberFormat="1" applyFont="1" applyBorder="1" applyAlignment="1" applyProtection="1">
      <alignment horizontal="right" vertical="center" wrapText="1" readingOrder="1"/>
      <protection locked="0"/>
    </xf>
    <xf numFmtId="3" fontId="144" fillId="0" borderId="3" xfId="4" applyNumberFormat="1" applyFont="1" applyBorder="1" applyAlignment="1" applyProtection="1">
      <alignment horizontal="center" vertical="center" wrapText="1" readingOrder="1"/>
      <protection locked="0"/>
    </xf>
    <xf numFmtId="3" fontId="144" fillId="0" borderId="32" xfId="4" applyNumberFormat="1" applyFont="1" applyBorder="1" applyAlignment="1" applyProtection="1">
      <alignment horizontal="center" vertical="center" wrapText="1" readingOrder="1"/>
      <protection locked="0"/>
    </xf>
    <xf numFmtId="9" fontId="145" fillId="0" borderId="33" xfId="7" applyFont="1" applyBorder="1" applyAlignment="1">
      <alignment horizontal="right" vertical="center" wrapText="1" readingOrder="1"/>
    </xf>
    <xf numFmtId="9" fontId="145" fillId="0" borderId="33" xfId="4" applyNumberFormat="1" applyFont="1" applyBorder="1" applyAlignment="1">
      <alignment horizontal="right" vertical="center" wrapText="1" readingOrder="1"/>
    </xf>
    <xf numFmtId="3" fontId="77" fillId="0" borderId="32" xfId="4" applyNumberFormat="1" applyFont="1" applyBorder="1" applyAlignment="1" applyProtection="1">
      <alignment horizontal="center" vertical="center" wrapText="1" readingOrder="1"/>
      <protection locked="0"/>
    </xf>
    <xf numFmtId="0" fontId="77" fillId="0" borderId="32" xfId="4" applyFont="1" applyBorder="1" applyAlignment="1" applyProtection="1">
      <alignment horizontal="center" vertical="center" wrapText="1" readingOrder="1"/>
      <protection locked="0"/>
    </xf>
    <xf numFmtId="0" fontId="77" fillId="0" borderId="30" xfId="4" applyFont="1" applyBorder="1" applyAlignment="1" applyProtection="1">
      <alignment horizontal="center" vertical="center" wrapText="1" readingOrder="1"/>
      <protection locked="0"/>
    </xf>
    <xf numFmtId="173" fontId="77" fillId="0" borderId="7" xfId="4" applyNumberFormat="1" applyFont="1" applyBorder="1" applyAlignment="1" applyProtection="1">
      <alignment horizontal="right" vertical="center" wrapText="1" readingOrder="1"/>
      <protection locked="0"/>
    </xf>
    <xf numFmtId="173" fontId="49" fillId="0" borderId="7" xfId="1" applyNumberFormat="1" applyFont="1" applyBorder="1" applyAlignment="1">
      <alignment horizontal="right" vertical="center" wrapText="1" readingOrder="1"/>
    </xf>
    <xf numFmtId="3" fontId="77" fillId="0" borderId="30" xfId="4" applyNumberFormat="1" applyFont="1" applyBorder="1" applyAlignment="1" applyProtection="1">
      <alignment horizontal="center" vertical="center" wrapText="1" readingOrder="1"/>
      <protection locked="0"/>
    </xf>
    <xf numFmtId="3" fontId="144" fillId="0" borderId="7" xfId="4" applyNumberFormat="1" applyFont="1" applyBorder="1" applyAlignment="1" applyProtection="1">
      <alignment horizontal="center" vertical="center" wrapText="1" readingOrder="1"/>
      <protection locked="0"/>
    </xf>
    <xf numFmtId="173" fontId="144" fillId="0" borderId="7" xfId="4" applyNumberFormat="1" applyFont="1" applyBorder="1" applyAlignment="1" applyProtection="1">
      <alignment horizontal="right" vertical="center" wrapText="1" readingOrder="1"/>
      <protection locked="0"/>
    </xf>
    <xf numFmtId="9" fontId="145" fillId="0" borderId="7" xfId="7" applyFont="1" applyBorder="1" applyAlignment="1">
      <alignment horizontal="center" vertical="center" wrapText="1" readingOrder="1"/>
    </xf>
    <xf numFmtId="9" fontId="145" fillId="0" borderId="3" xfId="7" applyFont="1" applyBorder="1" applyAlignment="1">
      <alignment horizontal="center" vertical="center" wrapText="1" readingOrder="1"/>
    </xf>
    <xf numFmtId="9" fontId="145" fillId="0" borderId="3" xfId="4" applyNumberFormat="1" applyFont="1" applyBorder="1" applyAlignment="1">
      <alignment horizontal="center" vertical="center" wrapText="1" readingOrder="1"/>
    </xf>
    <xf numFmtId="9" fontId="145" fillId="0" borderId="31" xfId="7" applyFont="1" applyBorder="1" applyAlignment="1">
      <alignment horizontal="center" vertical="center" wrapText="1" readingOrder="1"/>
    </xf>
    <xf numFmtId="9" fontId="145" fillId="0" borderId="33" xfId="7" applyFont="1" applyBorder="1" applyAlignment="1">
      <alignment horizontal="center" vertical="center" wrapText="1" readingOrder="1"/>
    </xf>
    <xf numFmtId="9" fontId="145" fillId="0" borderId="33" xfId="4" applyNumberFormat="1" applyFont="1" applyBorder="1" applyAlignment="1">
      <alignment horizontal="center" vertical="center" wrapText="1" readingOrder="1"/>
    </xf>
    <xf numFmtId="9" fontId="49" fillId="0" borderId="7" xfId="7" applyFont="1" applyBorder="1" applyAlignment="1">
      <alignment horizontal="center" vertical="center" wrapText="1" readingOrder="1"/>
    </xf>
    <xf numFmtId="9" fontId="49" fillId="0" borderId="3" xfId="7" applyFont="1" applyBorder="1" applyAlignment="1">
      <alignment horizontal="center" vertical="center" wrapText="1" readingOrder="1"/>
    </xf>
    <xf numFmtId="9" fontId="49" fillId="0" borderId="31" xfId="7" applyFont="1" applyBorder="1" applyAlignment="1">
      <alignment horizontal="center" vertical="center" wrapText="1" readingOrder="1"/>
    </xf>
    <xf numFmtId="9" fontId="49" fillId="0" borderId="33" xfId="7" applyFont="1" applyBorder="1" applyAlignment="1">
      <alignment horizontal="center" vertical="center" wrapText="1" readingOrder="1"/>
    </xf>
    <xf numFmtId="0" fontId="77" fillId="0" borderId="36" xfId="4" applyFont="1" applyBorder="1" applyAlignment="1" applyProtection="1">
      <alignment horizontal="center" vertical="center" wrapText="1" readingOrder="1"/>
      <protection locked="0"/>
    </xf>
    <xf numFmtId="182" fontId="144" fillId="0" borderId="37" xfId="52" applyNumberFormat="1" applyFont="1" applyBorder="1" applyAlignment="1" applyProtection="1">
      <alignment horizontal="center" vertical="center" wrapText="1" readingOrder="1"/>
      <protection locked="0"/>
    </xf>
    <xf numFmtId="182" fontId="144" fillId="0" borderId="37" xfId="52" applyNumberFormat="1" applyFont="1" applyBorder="1" applyAlignment="1" applyProtection="1">
      <alignment horizontal="right" vertical="center" wrapText="1" readingOrder="1"/>
      <protection locked="0"/>
    </xf>
    <xf numFmtId="9" fontId="145" fillId="0" borderId="37" xfId="7" applyFont="1" applyBorder="1" applyAlignment="1">
      <alignment horizontal="right" vertical="center" wrapText="1" readingOrder="1"/>
    </xf>
    <xf numFmtId="173" fontId="145" fillId="0" borderId="37" xfId="1" applyNumberFormat="1" applyFont="1" applyBorder="1" applyAlignment="1">
      <alignment horizontal="right" vertical="center" wrapText="1" readingOrder="1"/>
    </xf>
    <xf numFmtId="182" fontId="145" fillId="0" borderId="37" xfId="52" applyNumberFormat="1" applyFont="1" applyBorder="1" applyAlignment="1">
      <alignment horizontal="right" vertical="center" wrapText="1" readingOrder="1"/>
    </xf>
    <xf numFmtId="9" fontId="145" fillId="0" borderId="38" xfId="7" applyFont="1" applyBorder="1" applyAlignment="1">
      <alignment horizontal="right" vertical="center" wrapText="1" readingOrder="1"/>
    </xf>
    <xf numFmtId="182" fontId="144" fillId="0" borderId="3" xfId="52" applyNumberFormat="1" applyFont="1" applyBorder="1" applyAlignment="1" applyProtection="1">
      <alignment horizontal="center" vertical="center" wrapText="1" readingOrder="1"/>
      <protection locked="0"/>
    </xf>
    <xf numFmtId="182" fontId="144" fillId="0" borderId="3" xfId="52" applyNumberFormat="1" applyFont="1" applyBorder="1" applyAlignment="1" applyProtection="1">
      <alignment horizontal="right" vertical="center" wrapText="1" readingOrder="1"/>
      <protection locked="0"/>
    </xf>
    <xf numFmtId="182" fontId="145" fillId="0" borderId="3" xfId="52" applyNumberFormat="1" applyFont="1" applyBorder="1" applyAlignment="1">
      <alignment horizontal="right" vertical="center" wrapText="1" readingOrder="1"/>
    </xf>
    <xf numFmtId="182" fontId="74" fillId="0" borderId="3" xfId="52" applyNumberFormat="1" applyFont="1" applyBorder="1" applyAlignment="1" applyProtection="1">
      <alignment horizontal="right" vertical="center" wrapText="1" readingOrder="1"/>
      <protection locked="0"/>
    </xf>
    <xf numFmtId="0" fontId="59" fillId="0" borderId="70" xfId="4" applyFont="1" applyBorder="1" applyAlignment="1" applyProtection="1">
      <alignment horizontal="left" vertical="center" wrapText="1" readingOrder="1"/>
      <protection locked="0"/>
    </xf>
    <xf numFmtId="0" fontId="59" fillId="0" borderId="6" xfId="4" applyFont="1" applyBorder="1" applyAlignment="1" applyProtection="1">
      <alignment horizontal="left" vertical="center" wrapText="1" readingOrder="1"/>
      <protection locked="0"/>
    </xf>
    <xf numFmtId="182" fontId="61" fillId="0" borderId="6" xfId="52" applyNumberFormat="1" applyFont="1" applyFill="1" applyBorder="1" applyAlignment="1" applyProtection="1">
      <alignment horizontal="center" vertical="center" wrapText="1" readingOrder="1"/>
      <protection locked="0"/>
    </xf>
    <xf numFmtId="182" fontId="61" fillId="0" borderId="6" xfId="52" applyNumberFormat="1" applyFont="1" applyFill="1" applyBorder="1" applyAlignment="1" applyProtection="1">
      <alignment vertical="center" wrapText="1" readingOrder="1"/>
      <protection locked="0"/>
    </xf>
    <xf numFmtId="182" fontId="50" fillId="0" borderId="6" xfId="52" applyNumberFormat="1" applyFont="1" applyBorder="1" applyAlignment="1">
      <alignment vertical="center" wrapText="1"/>
    </xf>
    <xf numFmtId="43" fontId="50" fillId="0" borderId="6" xfId="551" applyFont="1" applyBorder="1" applyAlignment="1">
      <alignment horizontal="right" vertical="center" wrapText="1"/>
    </xf>
    <xf numFmtId="10" fontId="50" fillId="0" borderId="6" xfId="552" applyNumberFormat="1" applyFont="1" applyBorder="1" applyAlignment="1">
      <alignment horizontal="right" vertical="center" wrapText="1"/>
    </xf>
    <xf numFmtId="10" fontId="50" fillId="0" borderId="6" xfId="4" applyNumberFormat="1" applyFont="1" applyBorder="1" applyAlignment="1">
      <alignment horizontal="center" vertical="center" wrapText="1"/>
    </xf>
    <xf numFmtId="182" fontId="61" fillId="0" borderId="6" xfId="52" applyNumberFormat="1" applyFont="1" applyFill="1" applyBorder="1" applyAlignment="1" applyProtection="1">
      <alignment horizontal="right" vertical="center" wrapText="1" readingOrder="1"/>
      <protection locked="0"/>
    </xf>
    <xf numFmtId="171" fontId="50" fillId="0" borderId="6" xfId="551" applyNumberFormat="1" applyFont="1" applyBorder="1" applyAlignment="1">
      <alignment horizontal="right" vertical="center" wrapText="1"/>
    </xf>
    <xf numFmtId="10" fontId="50" fillId="0" borderId="55" xfId="4" applyNumberFormat="1" applyFont="1" applyBorder="1" applyAlignment="1">
      <alignment horizontal="center" vertical="center" wrapText="1"/>
    </xf>
    <xf numFmtId="182" fontId="62" fillId="6" borderId="25" xfId="52" applyNumberFormat="1" applyFont="1" applyFill="1" applyBorder="1" applyAlignment="1" applyProtection="1">
      <alignment horizontal="center" vertical="center" wrapText="1" readingOrder="1"/>
      <protection locked="0"/>
    </xf>
    <xf numFmtId="43" fontId="62" fillId="6" borderId="25" xfId="551" applyFont="1" applyFill="1" applyBorder="1" applyAlignment="1" applyProtection="1">
      <alignment horizontal="right" vertical="center" wrapText="1" readingOrder="1"/>
      <protection locked="0"/>
    </xf>
    <xf numFmtId="9" fontId="46" fillId="6" borderId="25" xfId="4" applyNumberFormat="1" applyFont="1" applyFill="1" applyBorder="1" applyAlignment="1">
      <alignment horizontal="center" vertical="center" wrapText="1"/>
    </xf>
    <xf numFmtId="182" fontId="46" fillId="6" borderId="25" xfId="52" applyNumberFormat="1" applyFont="1" applyFill="1" applyBorder="1" applyAlignment="1">
      <alignment vertical="center" wrapText="1"/>
    </xf>
    <xf numFmtId="171" fontId="46" fillId="6" borderId="25" xfId="551" applyNumberFormat="1" applyFont="1" applyFill="1" applyBorder="1" applyAlignment="1">
      <alignment horizontal="right" vertical="center" wrapText="1"/>
    </xf>
    <xf numFmtId="9" fontId="46" fillId="6" borderId="26" xfId="4" applyNumberFormat="1" applyFont="1" applyFill="1" applyBorder="1" applyAlignment="1">
      <alignment horizontal="center" vertical="center" wrapText="1"/>
    </xf>
    <xf numFmtId="171" fontId="57" fillId="0" borderId="0" xfId="549" applyNumberFormat="1" applyFont="1" applyFill="1" applyBorder="1" applyAlignment="1" applyProtection="1">
      <alignment horizontal="right" vertical="center" wrapText="1" readingOrder="1"/>
      <protection locked="0"/>
    </xf>
    <xf numFmtId="0" fontId="63" fillId="0" borderId="21" xfId="4" applyFont="1" applyBorder="1" applyAlignment="1" applyProtection="1">
      <alignment horizontal="center" vertical="center" wrapText="1" readingOrder="1"/>
      <protection locked="0"/>
    </xf>
    <xf numFmtId="0" fontId="63" fillId="0" borderId="24" xfId="4" applyFont="1" applyBorder="1" applyAlignment="1" applyProtection="1">
      <alignment horizontal="center" vertical="center" wrapText="1" readingOrder="1"/>
      <protection locked="0"/>
    </xf>
    <xf numFmtId="175" fontId="63" fillId="0" borderId="25" xfId="4" applyNumberFormat="1" applyFont="1" applyBorder="1" applyAlignment="1" applyProtection="1">
      <alignment horizontal="center" vertical="center" wrapText="1" readingOrder="1"/>
      <protection locked="0"/>
    </xf>
    <xf numFmtId="0" fontId="63" fillId="0" borderId="25" xfId="4" applyFont="1" applyBorder="1" applyAlignment="1" applyProtection="1">
      <alignment horizontal="center" vertical="center" wrapText="1" readingOrder="1"/>
      <protection locked="0"/>
    </xf>
    <xf numFmtId="0" fontId="56" fillId="0" borderId="25" xfId="4" applyFont="1" applyBorder="1" applyAlignment="1">
      <alignment horizontal="center" vertical="center" wrapText="1"/>
    </xf>
    <xf numFmtId="0" fontId="56" fillId="0" borderId="26" xfId="4" applyFont="1" applyBorder="1" applyAlignment="1">
      <alignment horizontal="center" vertical="center" wrapText="1"/>
    </xf>
    <xf numFmtId="182" fontId="44" fillId="0" borderId="3" xfId="52" applyNumberFormat="1" applyFont="1" applyBorder="1" applyAlignment="1">
      <alignment horizontal="right" vertical="center" wrapText="1" readingOrder="1"/>
    </xf>
    <xf numFmtId="167" fontId="44" fillId="0" borderId="3" xfId="52" applyNumberFormat="1" applyFont="1" applyBorder="1" applyAlignment="1">
      <alignment horizontal="right" vertical="center" wrapText="1" readingOrder="1"/>
    </xf>
    <xf numFmtId="9" fontId="44" fillId="0" borderId="3" xfId="0" applyNumberFormat="1" applyFont="1" applyBorder="1" applyAlignment="1">
      <alignment horizontal="right" vertical="center" wrapText="1" readingOrder="1"/>
    </xf>
    <xf numFmtId="173" fontId="44" fillId="0" borderId="3" xfId="52" applyNumberFormat="1" applyFont="1" applyBorder="1" applyAlignment="1">
      <alignment horizontal="right" vertical="center" wrapText="1" readingOrder="1"/>
    </xf>
    <xf numFmtId="9" fontId="44" fillId="0" borderId="3" xfId="2" applyFont="1" applyBorder="1" applyAlignment="1">
      <alignment horizontal="right" vertical="center" wrapText="1" readingOrder="1"/>
    </xf>
    <xf numFmtId="0" fontId="66" fillId="0" borderId="30" xfId="0" applyFont="1" applyBorder="1" applyAlignment="1">
      <alignment horizontal="left" vertical="center" wrapText="1" readingOrder="1"/>
    </xf>
    <xf numFmtId="182" fontId="52" fillId="0" borderId="7" xfId="52" applyNumberFormat="1" applyFont="1" applyBorder="1" applyAlignment="1">
      <alignment horizontal="right" vertical="center" wrapText="1" readingOrder="1"/>
    </xf>
    <xf numFmtId="182" fontId="44" fillId="0" borderId="7" xfId="52" applyNumberFormat="1" applyFont="1" applyBorder="1" applyAlignment="1">
      <alignment horizontal="right" vertical="center" wrapText="1" readingOrder="1"/>
    </xf>
    <xf numFmtId="167" fontId="44" fillId="0" borderId="7" xfId="52" applyNumberFormat="1" applyFont="1" applyBorder="1" applyAlignment="1">
      <alignment horizontal="right" vertical="center" wrapText="1" readingOrder="1"/>
    </xf>
    <xf numFmtId="9" fontId="44" fillId="0" borderId="7" xfId="0" applyNumberFormat="1" applyFont="1" applyBorder="1" applyAlignment="1">
      <alignment horizontal="right" vertical="center" wrapText="1" readingOrder="1"/>
    </xf>
    <xf numFmtId="173" fontId="44" fillId="0" borderId="7" xfId="52" applyNumberFormat="1" applyFont="1" applyBorder="1" applyAlignment="1">
      <alignment horizontal="right" vertical="center" wrapText="1" readingOrder="1"/>
    </xf>
    <xf numFmtId="188" fontId="138" fillId="5" borderId="1" xfId="0" applyNumberFormat="1" applyFont="1" applyFill="1" applyBorder="1" applyAlignment="1">
      <alignment horizontal="right" vertical="center" wrapText="1" readingOrder="1"/>
    </xf>
    <xf numFmtId="0" fontId="0" fillId="0" borderId="0" xfId="0" applyAlignment="1">
      <alignment horizontal="left"/>
    </xf>
    <xf numFmtId="0" fontId="0" fillId="4" borderId="0" xfId="0" applyFill="1"/>
    <xf numFmtId="9" fontId="145" fillId="0" borderId="3" xfId="2" applyFont="1" applyFill="1" applyBorder="1" applyAlignment="1">
      <alignment horizontal="center" vertical="center" wrapText="1" readingOrder="1"/>
    </xf>
    <xf numFmtId="0" fontId="122" fillId="0" borderId="0" xfId="5" applyFont="1" applyAlignment="1">
      <alignment horizontal="center"/>
    </xf>
    <xf numFmtId="0" fontId="107" fillId="0" borderId="0" xfId="5" applyFont="1" applyAlignment="1">
      <alignment horizontal="center"/>
    </xf>
    <xf numFmtId="178" fontId="112" fillId="0" borderId="0" xfId="4" applyNumberFormat="1" applyFont="1" applyAlignment="1">
      <alignment horizontal="center" vertical="center" wrapText="1" readingOrder="1"/>
    </xf>
    <xf numFmtId="178" fontId="110" fillId="0" borderId="0" xfId="4" applyNumberFormat="1" applyFont="1" applyAlignment="1">
      <alignment horizontal="center" vertical="center" wrapText="1" readingOrder="1"/>
    </xf>
    <xf numFmtId="0" fontId="0" fillId="0" borderId="0" xfId="0" applyAlignment="1">
      <alignment horizontal="center"/>
    </xf>
    <xf numFmtId="178" fontId="117" fillId="0" borderId="0" xfId="4" applyNumberFormat="1" applyFont="1" applyAlignment="1">
      <alignment horizontal="center" vertical="center" wrapText="1" readingOrder="1"/>
    </xf>
    <xf numFmtId="9" fontId="62" fillId="6" borderId="25" xfId="552" applyFont="1" applyFill="1" applyBorder="1" applyAlignment="1" applyProtection="1">
      <alignment horizontal="right" vertical="center" wrapText="1" readingOrder="1"/>
      <protection locked="0"/>
    </xf>
    <xf numFmtId="182" fontId="0" fillId="0" borderId="0" xfId="0" applyNumberFormat="1"/>
    <xf numFmtId="180" fontId="0" fillId="0" borderId="0" xfId="0" applyNumberFormat="1"/>
    <xf numFmtId="182" fontId="122" fillId="0" borderId="0" xfId="5" applyNumberFormat="1" applyFont="1" applyAlignment="1">
      <alignment horizontal="left"/>
    </xf>
    <xf numFmtId="0" fontId="43" fillId="0" borderId="32" xfId="0" applyFont="1" applyBorder="1" applyAlignment="1">
      <alignment vertical="center" wrapText="1" readingOrder="1"/>
    </xf>
    <xf numFmtId="173" fontId="68" fillId="0" borderId="3" xfId="52" applyNumberFormat="1" applyFont="1" applyFill="1" applyBorder="1" applyAlignment="1">
      <alignment horizontal="right" vertical="center" wrapText="1" readingOrder="1"/>
    </xf>
    <xf numFmtId="173" fontId="146" fillId="0" borderId="3" xfId="52" applyNumberFormat="1" applyFont="1" applyFill="1" applyBorder="1" applyAlignment="1">
      <alignment horizontal="right" vertical="center" wrapText="1" readingOrder="1"/>
    </xf>
    <xf numFmtId="182" fontId="146" fillId="0" borderId="3" xfId="52" applyNumberFormat="1" applyFont="1" applyFill="1" applyBorder="1" applyAlignment="1">
      <alignment horizontal="right" vertical="center" wrapText="1" readingOrder="1"/>
    </xf>
    <xf numFmtId="9" fontId="146" fillId="0" borderId="3" xfId="2" applyFont="1" applyFill="1" applyBorder="1" applyAlignment="1">
      <alignment horizontal="right" vertical="center" wrapText="1" readingOrder="1"/>
    </xf>
    <xf numFmtId="171" fontId="0" fillId="0" borderId="0" xfId="1" applyNumberFormat="1" applyFont="1"/>
    <xf numFmtId="9" fontId="58" fillId="0" borderId="3" xfId="2" applyFont="1" applyFill="1" applyBorder="1" applyAlignment="1">
      <alignment horizontal="center" vertical="center" wrapText="1" readingOrder="1"/>
    </xf>
    <xf numFmtId="166" fontId="151" fillId="4" borderId="0" xfId="0" applyNumberFormat="1" applyFont="1" applyFill="1" applyAlignment="1">
      <alignment readingOrder="1"/>
    </xf>
    <xf numFmtId="178" fontId="100" fillId="0" borderId="3" xfId="0" applyNumberFormat="1" applyFont="1" applyBorder="1" applyAlignment="1">
      <alignment vertical="center" wrapText="1" readingOrder="1"/>
    </xf>
    <xf numFmtId="178" fontId="101" fillId="0" borderId="3" xfId="0" applyNumberFormat="1" applyFont="1" applyBorder="1" applyAlignment="1">
      <alignment vertical="center" wrapText="1" readingOrder="1"/>
    </xf>
    <xf numFmtId="178" fontId="100" fillId="0" borderId="3" xfId="2" applyNumberFormat="1" applyFont="1" applyBorder="1" applyAlignment="1">
      <alignment vertical="center" wrapText="1" readingOrder="1"/>
    </xf>
    <xf numFmtId="0" fontId="149" fillId="44" borderId="25" xfId="0" applyFont="1" applyFill="1" applyBorder="1" applyAlignment="1">
      <alignment horizontal="center" vertical="center" wrapText="1" readingOrder="1"/>
    </xf>
    <xf numFmtId="9" fontId="44" fillId="0" borderId="7" xfId="2" applyFont="1" applyBorder="1" applyAlignment="1">
      <alignment horizontal="right" vertical="center" wrapText="1" readingOrder="1"/>
    </xf>
    <xf numFmtId="0" fontId="155" fillId="44" borderId="24" xfId="0" applyFont="1" applyFill="1" applyBorder="1" applyAlignment="1">
      <alignment vertical="center" wrapText="1" readingOrder="1"/>
    </xf>
    <xf numFmtId="182" fontId="148" fillId="44" borderId="25" xfId="52" applyNumberFormat="1" applyFont="1" applyFill="1" applyBorder="1" applyAlignment="1">
      <alignment horizontal="right" vertical="center" wrapText="1" readingOrder="1"/>
    </xf>
    <xf numFmtId="182" fontId="156" fillId="44" borderId="25" xfId="52" applyNumberFormat="1" applyFont="1" applyFill="1" applyBorder="1" applyAlignment="1">
      <alignment horizontal="right" vertical="center" wrapText="1" readingOrder="1"/>
    </xf>
    <xf numFmtId="173" fontId="156" fillId="44" borderId="25" xfId="52" applyNumberFormat="1" applyFont="1" applyFill="1" applyBorder="1" applyAlignment="1">
      <alignment horizontal="right" vertical="center" wrapText="1" readingOrder="1"/>
    </xf>
    <xf numFmtId="9" fontId="156" fillId="44" borderId="25" xfId="2" applyFont="1" applyFill="1" applyBorder="1" applyAlignment="1">
      <alignment horizontal="right" vertical="center" wrapText="1" readingOrder="1"/>
    </xf>
    <xf numFmtId="9" fontId="144" fillId="0" borderId="7" xfId="2" applyFont="1" applyBorder="1" applyAlignment="1" applyProtection="1">
      <alignment horizontal="right" vertical="center" wrapText="1" readingOrder="1"/>
      <protection locked="0"/>
    </xf>
    <xf numFmtId="9" fontId="144" fillId="0" borderId="3" xfId="2" applyFont="1" applyBorder="1" applyAlignment="1" applyProtection="1">
      <alignment horizontal="right" vertical="center" wrapText="1" readingOrder="1"/>
      <protection locked="0"/>
    </xf>
    <xf numFmtId="9" fontId="56" fillId="0" borderId="3" xfId="2" applyFont="1" applyBorder="1" applyAlignment="1" applyProtection="1">
      <alignment horizontal="right" vertical="center" wrapText="1" readingOrder="1"/>
      <protection locked="0"/>
    </xf>
    <xf numFmtId="9" fontId="144" fillId="0" borderId="37" xfId="2" applyFont="1" applyBorder="1" applyAlignment="1" applyProtection="1">
      <alignment horizontal="right" vertical="center" wrapText="1" readingOrder="1"/>
      <protection locked="0"/>
    </xf>
    <xf numFmtId="9" fontId="74" fillId="0" borderId="3" xfId="2" applyFont="1" applyBorder="1" applyAlignment="1" applyProtection="1">
      <alignment horizontal="right" vertical="center" wrapText="1" readingOrder="1"/>
      <protection locked="0"/>
    </xf>
    <xf numFmtId="0" fontId="69" fillId="41" borderId="1" xfId="0" applyFont="1" applyFill="1" applyBorder="1" applyAlignment="1">
      <alignment horizontal="center" vertical="center" wrapText="1" readingOrder="1"/>
    </xf>
    <xf numFmtId="0" fontId="142" fillId="41"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182" fontId="77" fillId="0" borderId="0" xfId="52" applyNumberFormat="1" applyFont="1" applyAlignment="1" applyProtection="1">
      <alignment horizontal="center" vertical="center" wrapText="1" readingOrder="1"/>
      <protection locked="0"/>
    </xf>
    <xf numFmtId="9" fontId="44" fillId="45" borderId="3" xfId="2" applyFont="1" applyFill="1" applyBorder="1" applyAlignment="1">
      <alignment horizontal="center" vertical="center" wrapText="1" readingOrder="1"/>
    </xf>
    <xf numFmtId="178" fontId="44" fillId="6" borderId="3" xfId="0" applyNumberFormat="1" applyFont="1" applyFill="1" applyBorder="1" applyAlignment="1">
      <alignment horizontal="right" vertical="center" wrapText="1" readingOrder="1"/>
    </xf>
    <xf numFmtId="0" fontId="157" fillId="44" borderId="24" xfId="0" applyFont="1" applyFill="1" applyBorder="1" applyAlignment="1">
      <alignment horizontal="center" vertical="center" wrapText="1" readingOrder="1"/>
    </xf>
    <xf numFmtId="0" fontId="71" fillId="46" borderId="0" xfId="0" applyFont="1" applyFill="1" applyAlignment="1">
      <alignment horizontal="left" vertical="center" wrapText="1" readingOrder="1"/>
    </xf>
    <xf numFmtId="0" fontId="149" fillId="44" borderId="24" xfId="0" applyFont="1" applyFill="1" applyBorder="1" applyAlignment="1">
      <alignment horizontal="center" vertical="center" wrapText="1" readingOrder="1"/>
    </xf>
    <xf numFmtId="7" fontId="0" fillId="0" borderId="0" xfId="0" applyNumberFormat="1"/>
    <xf numFmtId="9" fontId="77" fillId="0" borderId="3" xfId="2" applyFont="1" applyBorder="1" applyAlignment="1" applyProtection="1">
      <alignment horizontal="right" vertical="center" wrapText="1" readingOrder="1"/>
      <protection locked="0"/>
    </xf>
    <xf numFmtId="9" fontId="45" fillId="0" borderId="3" xfId="2" applyFont="1" applyBorder="1" applyAlignment="1" applyProtection="1">
      <alignment horizontal="right" vertical="center" wrapText="1" readingOrder="1"/>
      <protection locked="0"/>
    </xf>
    <xf numFmtId="0" fontId="43" fillId="43" borderId="32" xfId="0" applyFont="1" applyFill="1" applyBorder="1" applyAlignment="1">
      <alignment horizontal="left" vertical="center" wrapText="1" readingOrder="1"/>
    </xf>
    <xf numFmtId="182" fontId="54" fillId="43" borderId="3" xfId="52" applyNumberFormat="1" applyFont="1" applyFill="1" applyBorder="1" applyAlignment="1">
      <alignment horizontal="right" vertical="center" wrapText="1" readingOrder="1"/>
    </xf>
    <xf numFmtId="9" fontId="58" fillId="43" borderId="3" xfId="2" applyFont="1" applyFill="1" applyBorder="1" applyAlignment="1">
      <alignment horizontal="right" vertical="center" wrapText="1" readingOrder="1"/>
    </xf>
    <xf numFmtId="182" fontId="58" fillId="43" borderId="3" xfId="52" applyNumberFormat="1" applyFont="1" applyFill="1" applyBorder="1" applyAlignment="1">
      <alignment horizontal="right" vertical="center" wrapText="1" readingOrder="1"/>
    </xf>
    <xf numFmtId="173" fontId="58" fillId="43" borderId="3" xfId="52" applyNumberFormat="1" applyFont="1" applyFill="1" applyBorder="1" applyAlignment="1">
      <alignment horizontal="right" vertical="center" wrapText="1" readingOrder="1"/>
    </xf>
    <xf numFmtId="0" fontId="155" fillId="44" borderId="32" xfId="0" applyFont="1" applyFill="1" applyBorder="1" applyAlignment="1">
      <alignment vertical="center" wrapText="1" readingOrder="1"/>
    </xf>
    <xf numFmtId="182" fontId="148" fillId="44" borderId="3" xfId="52" applyNumberFormat="1" applyFont="1" applyFill="1" applyBorder="1" applyAlignment="1">
      <alignment horizontal="right" vertical="center" wrapText="1" readingOrder="1"/>
    </xf>
    <xf numFmtId="182" fontId="156" fillId="44" borderId="3" xfId="52" applyNumberFormat="1" applyFont="1" applyFill="1" applyBorder="1" applyAlignment="1">
      <alignment horizontal="right" vertical="center" wrapText="1" readingOrder="1"/>
    </xf>
    <xf numFmtId="173" fontId="156" fillId="44" borderId="3" xfId="52" applyNumberFormat="1" applyFont="1" applyFill="1" applyBorder="1" applyAlignment="1">
      <alignment horizontal="right" vertical="center" wrapText="1" readingOrder="1"/>
    </xf>
    <xf numFmtId="9" fontId="156" fillId="44" borderId="3" xfId="2" applyFont="1" applyFill="1" applyBorder="1" applyAlignment="1">
      <alignment horizontal="right" vertical="center" wrapText="1" readingOrder="1"/>
    </xf>
    <xf numFmtId="0" fontId="43" fillId="43" borderId="32" xfId="0" applyFont="1" applyFill="1" applyBorder="1" applyAlignment="1">
      <alignment vertical="center" wrapText="1" readingOrder="1"/>
    </xf>
    <xf numFmtId="182" fontId="68" fillId="43" borderId="3" xfId="52" applyNumberFormat="1" applyFont="1" applyFill="1" applyBorder="1" applyAlignment="1">
      <alignment horizontal="right" vertical="center" wrapText="1" readingOrder="1"/>
    </xf>
    <xf numFmtId="182" fontId="146" fillId="43" borderId="3" xfId="52" applyNumberFormat="1" applyFont="1" applyFill="1" applyBorder="1" applyAlignment="1">
      <alignment horizontal="right" vertical="center" wrapText="1" readingOrder="1"/>
    </xf>
    <xf numFmtId="173" fontId="146" fillId="43" borderId="3" xfId="52" applyNumberFormat="1" applyFont="1" applyFill="1" applyBorder="1" applyAlignment="1">
      <alignment horizontal="right" vertical="center" wrapText="1" readingOrder="1"/>
    </xf>
    <xf numFmtId="9" fontId="146" fillId="43" borderId="3" xfId="2" applyFont="1" applyFill="1" applyBorder="1" applyAlignment="1">
      <alignment horizontal="right" vertical="center" wrapText="1" readingOrder="1"/>
    </xf>
    <xf numFmtId="182" fontId="144" fillId="0" borderId="3" xfId="52" applyNumberFormat="1" applyFont="1" applyFill="1" applyBorder="1" applyAlignment="1" applyProtection="1">
      <alignment horizontal="right" vertical="center" wrapText="1" readingOrder="1"/>
      <protection locked="0"/>
    </xf>
    <xf numFmtId="171" fontId="144" fillId="0" borderId="3" xfId="1" applyNumberFormat="1" applyFont="1" applyFill="1" applyBorder="1" applyAlignment="1" applyProtection="1">
      <alignment horizontal="center" vertical="center" wrapText="1" readingOrder="1"/>
      <protection locked="0"/>
    </xf>
    <xf numFmtId="9" fontId="145" fillId="0" borderId="3" xfId="2" applyFont="1" applyBorder="1" applyAlignment="1">
      <alignment horizontal="center" vertical="center" wrapText="1"/>
    </xf>
    <xf numFmtId="182" fontId="144" fillId="0" borderId="3" xfId="52" applyNumberFormat="1" applyFont="1" applyFill="1" applyBorder="1" applyAlignment="1" applyProtection="1">
      <alignment horizontal="center" vertical="center" wrapText="1" readingOrder="1"/>
      <protection locked="0"/>
    </xf>
    <xf numFmtId="182" fontId="144" fillId="0" borderId="3" xfId="52" applyNumberFormat="1" applyFont="1" applyFill="1" applyBorder="1" applyAlignment="1" applyProtection="1">
      <alignment vertical="center" wrapText="1" readingOrder="1"/>
      <protection locked="0"/>
    </xf>
    <xf numFmtId="43" fontId="145" fillId="0" borderId="3" xfId="551" applyFont="1" applyBorder="1" applyAlignment="1">
      <alignment horizontal="right" vertical="center" wrapText="1"/>
    </xf>
    <xf numFmtId="10" fontId="145" fillId="0" borderId="3" xfId="552" applyNumberFormat="1" applyFont="1" applyBorder="1" applyAlignment="1">
      <alignment horizontal="right" vertical="center" wrapText="1"/>
    </xf>
    <xf numFmtId="9" fontId="145" fillId="0" borderId="3" xfId="4" applyNumberFormat="1" applyFont="1" applyBorder="1" applyAlignment="1">
      <alignment horizontal="center" vertical="center" wrapText="1"/>
    </xf>
    <xf numFmtId="0" fontId="140" fillId="3" borderId="0" xfId="0" applyFont="1" applyFill="1"/>
    <xf numFmtId="0" fontId="141" fillId="3" borderId="0" xfId="0" applyFont="1" applyFill="1"/>
    <xf numFmtId="9" fontId="146" fillId="0" borderId="71" xfId="0" applyNumberFormat="1" applyFont="1" applyBorder="1" applyAlignment="1">
      <alignment horizontal="center" vertical="center" wrapText="1" readingOrder="1"/>
    </xf>
    <xf numFmtId="0" fontId="58" fillId="0" borderId="0" xfId="0" applyFont="1"/>
    <xf numFmtId="9" fontId="113" fillId="0" borderId="5" xfId="7" applyFont="1" applyBorder="1" applyAlignment="1">
      <alignment horizontal="center" vertical="center" wrapText="1"/>
    </xf>
    <xf numFmtId="0" fontId="97" fillId="0" borderId="0" xfId="0" applyFont="1" applyAlignment="1">
      <alignment vertical="top" wrapText="1" readingOrder="1"/>
    </xf>
    <xf numFmtId="0" fontId="103" fillId="0" borderId="0" xfId="5" applyFont="1" applyAlignment="1">
      <alignment horizontal="left"/>
    </xf>
    <xf numFmtId="180" fontId="122" fillId="0" borderId="0" xfId="5" applyNumberFormat="1" applyFont="1" applyAlignment="1">
      <alignment horizontal="left"/>
    </xf>
    <xf numFmtId="182" fontId="107" fillId="0" borderId="0" xfId="5" applyNumberFormat="1" applyFont="1" applyAlignment="1">
      <alignment horizontal="left"/>
    </xf>
    <xf numFmtId="178" fontId="102" fillId="0" borderId="3" xfId="4" applyNumberFormat="1" applyFont="1" applyBorder="1" applyAlignment="1">
      <alignment vertical="center" wrapText="1" readingOrder="1"/>
    </xf>
    <xf numFmtId="178" fontId="101" fillId="0" borderId="3" xfId="4" applyNumberFormat="1" applyFont="1" applyBorder="1" applyAlignment="1">
      <alignment vertical="center" wrapText="1" readingOrder="1"/>
    </xf>
    <xf numFmtId="178" fontId="102" fillId="0" borderId="3" xfId="0" applyNumberFormat="1" applyFont="1" applyBorder="1" applyAlignment="1">
      <alignment vertical="center" wrapText="1" readingOrder="1"/>
    </xf>
    <xf numFmtId="178" fontId="99" fillId="0" borderId="3" xfId="0" applyNumberFormat="1" applyFont="1" applyBorder="1" applyAlignment="1">
      <alignment vertical="center" wrapText="1" readingOrder="1"/>
    </xf>
    <xf numFmtId="178" fontId="100" fillId="0" borderId="37" xfId="0" applyNumberFormat="1" applyFont="1" applyBorder="1" applyAlignment="1">
      <alignment vertical="center" wrapText="1" readingOrder="1"/>
    </xf>
    <xf numFmtId="0" fontId="97" fillId="0" borderId="0" xfId="0" applyFont="1" applyAlignment="1">
      <alignment vertical="center" wrapText="1" readingOrder="1"/>
    </xf>
    <xf numFmtId="182" fontId="102" fillId="0" borderId="3" xfId="52" applyNumberFormat="1" applyFont="1" applyBorder="1" applyAlignment="1">
      <alignment horizontal="right" vertical="center" wrapText="1" readingOrder="1"/>
    </xf>
    <xf numFmtId="178" fontId="102" fillId="0" borderId="3" xfId="2" applyNumberFormat="1" applyFont="1" applyBorder="1" applyAlignment="1">
      <alignment horizontal="right" vertical="center" wrapText="1" readingOrder="1"/>
    </xf>
    <xf numFmtId="0" fontId="103" fillId="4" borderId="3" xfId="0" applyFont="1" applyFill="1" applyBorder="1" applyAlignment="1">
      <alignment horizontal="left" vertical="center" wrapText="1" readingOrder="1"/>
    </xf>
    <xf numFmtId="0" fontId="44" fillId="0" borderId="32" xfId="0" applyFont="1" applyBorder="1" applyAlignment="1">
      <alignment horizontal="left" vertical="center" wrapText="1" readingOrder="1"/>
    </xf>
    <xf numFmtId="9" fontId="51" fillId="0" borderId="33" xfId="0" applyNumberFormat="1" applyFont="1" applyBorder="1" applyAlignment="1">
      <alignment horizontal="center" vertical="center" wrapText="1" readingOrder="1"/>
    </xf>
    <xf numFmtId="0" fontId="103" fillId="4" borderId="7" xfId="0" applyFont="1" applyFill="1" applyBorder="1" applyAlignment="1">
      <alignment horizontal="left" vertical="center" wrapText="1" readingOrder="1"/>
    </xf>
    <xf numFmtId="0" fontId="44" fillId="0" borderId="56" xfId="0" applyFont="1" applyBorder="1" applyAlignment="1">
      <alignment horizontal="left" vertical="center" wrapText="1" readingOrder="1"/>
    </xf>
    <xf numFmtId="9" fontId="51" fillId="0" borderId="5" xfId="0" applyNumberFormat="1" applyFont="1" applyBorder="1" applyAlignment="1">
      <alignment horizontal="center" vertical="center" wrapText="1" readingOrder="1"/>
    </xf>
    <xf numFmtId="9" fontId="51" fillId="0" borderId="34" xfId="0" applyNumberFormat="1" applyFont="1" applyBorder="1" applyAlignment="1">
      <alignment horizontal="center" vertical="center" wrapText="1" readingOrder="1"/>
    </xf>
    <xf numFmtId="0" fontId="44" fillId="0" borderId="30" xfId="0" applyFont="1" applyBorder="1" applyAlignment="1">
      <alignment horizontal="left" vertical="center" wrapText="1" readingOrder="1"/>
    </xf>
    <xf numFmtId="9" fontId="51" fillId="0" borderId="7" xfId="0" applyNumberFormat="1" applyFont="1" applyBorder="1" applyAlignment="1">
      <alignment horizontal="center" vertical="center" wrapText="1" readingOrder="1"/>
    </xf>
    <xf numFmtId="9" fontId="51" fillId="0" borderId="31" xfId="0" applyNumberFormat="1" applyFont="1" applyBorder="1" applyAlignment="1">
      <alignment horizontal="center" vertical="center" wrapText="1" readingOrder="1"/>
    </xf>
    <xf numFmtId="178" fontId="51" fillId="0" borderId="7" xfId="52" applyNumberFormat="1" applyFont="1" applyBorder="1" applyAlignment="1">
      <alignment horizontal="right" vertical="center" wrapText="1" readingOrder="1"/>
    </xf>
    <xf numFmtId="178" fontId="51" fillId="0" borderId="3" xfId="52" applyNumberFormat="1" applyFont="1" applyBorder="1" applyAlignment="1">
      <alignment horizontal="right" vertical="center" wrapText="1" readingOrder="1"/>
    </xf>
    <xf numFmtId="178" fontId="51" fillId="0" borderId="3" xfId="52" applyNumberFormat="1" applyFont="1" applyBorder="1" applyAlignment="1">
      <alignment vertical="center" wrapText="1" readingOrder="1"/>
    </xf>
    <xf numFmtId="178" fontId="51" fillId="0" borderId="5" xfId="52" applyNumberFormat="1" applyFont="1" applyBorder="1" applyAlignment="1">
      <alignment horizontal="right" vertical="center" wrapText="1" readingOrder="1"/>
    </xf>
    <xf numFmtId="178" fontId="51" fillId="0" borderId="7" xfId="52" applyNumberFormat="1" applyFont="1" applyBorder="1" applyAlignment="1">
      <alignment horizontal="center" vertical="center" wrapText="1" readingOrder="1"/>
    </xf>
    <xf numFmtId="178" fontId="51" fillId="0" borderId="3" xfId="52" applyNumberFormat="1" applyFont="1" applyBorder="1" applyAlignment="1">
      <alignment horizontal="center" vertical="center" wrapText="1" readingOrder="1"/>
    </xf>
    <xf numFmtId="178" fontId="51" fillId="0" borderId="5" xfId="52" applyNumberFormat="1" applyFont="1" applyBorder="1" applyAlignment="1">
      <alignment horizontal="center" vertical="center" wrapText="1" readingOrder="1"/>
    </xf>
    <xf numFmtId="9" fontId="113" fillId="4" borderId="5" xfId="7" applyFont="1" applyFill="1" applyBorder="1" applyAlignment="1">
      <alignment horizontal="center" vertical="center" wrapText="1"/>
    </xf>
    <xf numFmtId="0" fontId="147" fillId="0" borderId="0" xfId="5" applyFont="1" applyAlignment="1">
      <alignment horizontal="left"/>
    </xf>
    <xf numFmtId="0" fontId="103" fillId="4" borderId="59" xfId="0" applyFont="1" applyFill="1" applyBorder="1" applyAlignment="1">
      <alignment horizontal="left" vertical="center" wrapText="1" readingOrder="1"/>
    </xf>
    <xf numFmtId="9" fontId="146" fillId="0" borderId="0" xfId="0" applyNumberFormat="1" applyFont="1" applyAlignment="1">
      <alignment horizontal="center" vertical="center" wrapText="1" readingOrder="1"/>
    </xf>
    <xf numFmtId="9" fontId="133" fillId="0" borderId="0" xfId="0" applyNumberFormat="1" applyFont="1" applyAlignment="1">
      <alignment horizontal="center" vertical="center" wrapText="1" readingOrder="1"/>
    </xf>
    <xf numFmtId="43" fontId="0" fillId="0" borderId="0" xfId="1" applyFont="1"/>
    <xf numFmtId="9" fontId="51" fillId="0" borderId="7" xfId="2" applyFont="1" applyBorder="1" applyAlignment="1">
      <alignment horizontal="right" vertical="center" wrapText="1" readingOrder="1"/>
    </xf>
    <xf numFmtId="9" fontId="51" fillId="0" borderId="3" xfId="2" applyFont="1" applyBorder="1" applyAlignment="1">
      <alignment horizontal="right" vertical="center" wrapText="1" readingOrder="1"/>
    </xf>
    <xf numFmtId="9" fontId="51" fillId="0" borderId="5" xfId="2" applyFont="1" applyBorder="1" applyAlignment="1">
      <alignment horizontal="right" vertical="center" wrapText="1" readingOrder="1"/>
    </xf>
    <xf numFmtId="178" fontId="162" fillId="0" borderId="0" xfId="4" applyNumberFormat="1" applyFont="1" applyAlignment="1">
      <alignment horizontal="center" vertical="center" wrapText="1" readingOrder="1"/>
    </xf>
    <xf numFmtId="9" fontId="126" fillId="0" borderId="3" xfId="7" applyFont="1" applyFill="1" applyBorder="1" applyAlignment="1">
      <alignment horizontal="center" vertical="center" wrapText="1" readingOrder="1"/>
    </xf>
    <xf numFmtId="178" fontId="122" fillId="0" borderId="0" xfId="5" applyNumberFormat="1" applyFont="1" applyAlignment="1">
      <alignment horizontal="left"/>
    </xf>
    <xf numFmtId="5" fontId="102" fillId="0" borderId="3" xfId="52" applyNumberFormat="1" applyFont="1" applyBorder="1" applyAlignment="1">
      <alignment horizontal="right" vertical="center" wrapText="1" readingOrder="1"/>
    </xf>
    <xf numFmtId="0" fontId="63" fillId="0" borderId="28" xfId="4" applyFont="1" applyBorder="1" applyAlignment="1" applyProtection="1">
      <alignment horizontal="center" vertical="center" wrapText="1" readingOrder="1"/>
      <protection locked="0"/>
    </xf>
    <xf numFmtId="0" fontId="103" fillId="4" borderId="37" xfId="0" applyFont="1" applyFill="1" applyBorder="1" applyAlignment="1">
      <alignment horizontal="left" vertical="center" wrapText="1" readingOrder="1"/>
    </xf>
    <xf numFmtId="172" fontId="44" fillId="0" borderId="3" xfId="2" applyNumberFormat="1" applyFont="1" applyFill="1" applyBorder="1" applyAlignment="1">
      <alignment horizontal="center" vertical="center" wrapText="1" readingOrder="1"/>
    </xf>
    <xf numFmtId="9" fontId="134" fillId="0" borderId="74" xfId="7" applyFont="1" applyFill="1" applyBorder="1" applyAlignment="1">
      <alignment horizontal="center" vertical="center" wrapText="1" readingOrder="1"/>
    </xf>
    <xf numFmtId="178" fontId="113" fillId="2" borderId="3" xfId="0" applyNumberFormat="1" applyFont="1" applyFill="1" applyBorder="1" applyAlignment="1">
      <alignment vertical="center" wrapText="1" readingOrder="1"/>
    </xf>
    <xf numFmtId="9" fontId="113" fillId="2" borderId="3" xfId="2" applyFont="1" applyFill="1" applyBorder="1" applyAlignment="1">
      <alignment horizontal="center" vertical="center" wrapText="1" readingOrder="1"/>
    </xf>
    <xf numFmtId="178" fontId="113" fillId="2" borderId="3" xfId="2" applyNumberFormat="1" applyFont="1" applyFill="1" applyBorder="1" applyAlignment="1">
      <alignment vertical="center" wrapText="1" readingOrder="1"/>
    </xf>
    <xf numFmtId="178" fontId="154" fillId="49" borderId="3" xfId="0" applyNumberFormat="1" applyFont="1" applyFill="1" applyBorder="1" applyAlignment="1">
      <alignment vertical="center" wrapText="1" readingOrder="1"/>
    </xf>
    <xf numFmtId="9" fontId="154" fillId="49" borderId="3" xfId="2" applyFont="1" applyFill="1" applyBorder="1" applyAlignment="1">
      <alignment horizontal="center" vertical="center" wrapText="1" readingOrder="1"/>
    </xf>
    <xf numFmtId="178" fontId="154" fillId="49" borderId="3" xfId="2" applyNumberFormat="1" applyFont="1" applyFill="1" applyBorder="1" applyAlignment="1">
      <alignment vertical="center" wrapText="1" readingOrder="1"/>
    </xf>
    <xf numFmtId="0" fontId="154" fillId="48" borderId="3" xfId="4" applyFont="1" applyFill="1" applyBorder="1" applyAlignment="1">
      <alignment horizontal="left" vertical="center" wrapText="1" readingOrder="1"/>
    </xf>
    <xf numFmtId="9" fontId="113" fillId="49" borderId="3" xfId="7" applyFont="1" applyFill="1" applyBorder="1" applyAlignment="1">
      <alignment horizontal="center" vertical="center" wrapText="1" readingOrder="1"/>
    </xf>
    <xf numFmtId="0" fontId="154" fillId="49" borderId="3" xfId="0" applyFont="1" applyFill="1" applyBorder="1" applyAlignment="1">
      <alignment horizontal="center" vertical="center" wrapText="1" readingOrder="1"/>
    </xf>
    <xf numFmtId="3" fontId="124" fillId="49" borderId="3" xfId="4" applyNumberFormat="1" applyFont="1" applyFill="1" applyBorder="1" applyAlignment="1">
      <alignment horizontal="right" vertical="center" wrapText="1" readingOrder="1"/>
    </xf>
    <xf numFmtId="182" fontId="124" fillId="49" borderId="3" xfId="52" applyNumberFormat="1" applyFont="1" applyFill="1" applyBorder="1" applyAlignment="1">
      <alignment horizontal="right" vertical="center" wrapText="1" readingOrder="1"/>
    </xf>
    <xf numFmtId="178" fontId="124" fillId="49" borderId="3" xfId="4" applyNumberFormat="1" applyFont="1" applyFill="1" applyBorder="1" applyAlignment="1">
      <alignment horizontal="right" vertical="center" wrapText="1" readingOrder="1"/>
    </xf>
    <xf numFmtId="5" fontId="124" fillId="49" borderId="3" xfId="52" applyNumberFormat="1" applyFont="1" applyFill="1" applyBorder="1" applyAlignment="1">
      <alignment horizontal="right" vertical="center" wrapText="1" readingOrder="1"/>
    </xf>
    <xf numFmtId="9" fontId="124" fillId="49" borderId="3" xfId="2" applyFont="1" applyFill="1" applyBorder="1" applyAlignment="1">
      <alignment horizontal="center" vertical="center" wrapText="1" readingOrder="1"/>
    </xf>
    <xf numFmtId="9" fontId="124" fillId="49" borderId="3" xfId="6" applyFont="1" applyFill="1" applyBorder="1" applyAlignment="1">
      <alignment horizontal="center" vertical="center" wrapText="1" readingOrder="1"/>
    </xf>
    <xf numFmtId="0" fontId="0" fillId="0" borderId="58" xfId="0" applyBorder="1"/>
    <xf numFmtId="0" fontId="0" fillId="0" borderId="12" xfId="0" applyBorder="1" applyAlignment="1">
      <alignment horizontal="center"/>
    </xf>
    <xf numFmtId="0" fontId="154" fillId="50" borderId="3" xfId="0" applyFont="1" applyFill="1" applyBorder="1" applyAlignment="1">
      <alignment horizontal="center" vertical="center" wrapText="1" readingOrder="1"/>
    </xf>
    <xf numFmtId="9" fontId="113" fillId="4" borderId="7" xfId="7" applyFont="1" applyFill="1" applyBorder="1" applyAlignment="1">
      <alignment horizontal="center" vertical="center" wrapText="1"/>
    </xf>
    <xf numFmtId="9" fontId="113" fillId="0" borderId="7" xfId="7" applyFont="1" applyBorder="1" applyAlignment="1">
      <alignment horizontal="center" vertical="center" wrapText="1"/>
    </xf>
    <xf numFmtId="9" fontId="134" fillId="42" borderId="3" xfId="7" applyFont="1" applyFill="1" applyBorder="1" applyAlignment="1">
      <alignment horizontal="center" vertical="center" wrapText="1" readingOrder="1"/>
    </xf>
    <xf numFmtId="0" fontId="152" fillId="48" borderId="3" xfId="4" applyFont="1" applyFill="1" applyBorder="1" applyAlignment="1">
      <alignment horizontal="center" vertical="center" wrapText="1" readingOrder="1"/>
    </xf>
    <xf numFmtId="3" fontId="152" fillId="48" borderId="3" xfId="4" applyNumberFormat="1" applyFont="1" applyFill="1" applyBorder="1" applyAlignment="1">
      <alignment horizontal="center" vertical="center" wrapText="1" readingOrder="1"/>
    </xf>
    <xf numFmtId="172" fontId="124" fillId="49" borderId="3" xfId="6" applyNumberFormat="1" applyFont="1" applyFill="1" applyBorder="1" applyAlignment="1">
      <alignment horizontal="center" vertical="center" wrapText="1" readingOrder="1"/>
    </xf>
    <xf numFmtId="0" fontId="124" fillId="47" borderId="3" xfId="4" applyFont="1" applyFill="1" applyBorder="1" applyAlignment="1">
      <alignment horizontal="center" vertical="center" wrapText="1" readingOrder="1"/>
    </xf>
    <xf numFmtId="178" fontId="124" fillId="47" borderId="3" xfId="4" applyNumberFormat="1" applyFont="1" applyFill="1" applyBorder="1" applyAlignment="1">
      <alignment vertical="center" wrapText="1" readingOrder="1"/>
    </xf>
    <xf numFmtId="9" fontId="124" fillId="47" borderId="3" xfId="2" applyFont="1" applyFill="1" applyBorder="1" applyAlignment="1">
      <alignment horizontal="center" vertical="center" wrapText="1" readingOrder="1"/>
    </xf>
    <xf numFmtId="9" fontId="154" fillId="47" borderId="3" xfId="2" applyFont="1" applyFill="1" applyBorder="1" applyAlignment="1">
      <alignment horizontal="center" vertical="center" wrapText="1" readingOrder="1"/>
    </xf>
    <xf numFmtId="9" fontId="124" fillId="47" borderId="3" xfId="6" applyFont="1" applyFill="1" applyBorder="1" applyAlignment="1">
      <alignment horizontal="center" vertical="center" wrapText="1" readingOrder="1"/>
    </xf>
    <xf numFmtId="172" fontId="124" fillId="47" borderId="3" xfId="6" applyNumberFormat="1" applyFont="1" applyFill="1" applyBorder="1" applyAlignment="1">
      <alignment horizontal="center" vertical="center" wrapText="1" readingOrder="1"/>
    </xf>
    <xf numFmtId="178" fontId="124" fillId="47" borderId="3" xfId="4" applyNumberFormat="1" applyFont="1" applyFill="1" applyBorder="1" applyAlignment="1">
      <alignment horizontal="right" vertical="center" wrapText="1" readingOrder="1"/>
    </xf>
    <xf numFmtId="178" fontId="124" fillId="50" borderId="3" xfId="4" applyNumberFormat="1" applyFont="1" applyFill="1" applyBorder="1" applyAlignment="1">
      <alignment vertical="center" wrapText="1" readingOrder="1"/>
    </xf>
    <xf numFmtId="182" fontId="124" fillId="50" borderId="3" xfId="52" applyNumberFormat="1" applyFont="1" applyFill="1" applyBorder="1" applyAlignment="1">
      <alignment vertical="center" wrapText="1" readingOrder="1"/>
    </xf>
    <xf numFmtId="182" fontId="124" fillId="50" borderId="3" xfId="52" applyNumberFormat="1" applyFont="1" applyFill="1" applyBorder="1" applyAlignment="1">
      <alignment horizontal="right" vertical="center" wrapText="1" readingOrder="1"/>
    </xf>
    <xf numFmtId="9" fontId="124" fillId="50" borderId="3" xfId="2" applyFont="1" applyFill="1" applyBorder="1" applyAlignment="1">
      <alignment horizontal="center" vertical="center" wrapText="1" readingOrder="1"/>
    </xf>
    <xf numFmtId="9" fontId="124" fillId="50" borderId="3" xfId="6" applyFont="1" applyFill="1" applyBorder="1" applyAlignment="1">
      <alignment horizontal="center" vertical="center" wrapText="1" readingOrder="1"/>
    </xf>
    <xf numFmtId="172" fontId="124" fillId="50" borderId="3" xfId="6" applyNumberFormat="1" applyFont="1" applyFill="1" applyBorder="1" applyAlignment="1">
      <alignment horizontal="center" vertical="center" wrapText="1" readingOrder="1"/>
    </xf>
    <xf numFmtId="178" fontId="124" fillId="50" borderId="3" xfId="4" applyNumberFormat="1" applyFont="1" applyFill="1" applyBorder="1" applyAlignment="1">
      <alignment horizontal="right" vertical="center" wrapText="1" readingOrder="1"/>
    </xf>
    <xf numFmtId="9" fontId="113" fillId="4" borderId="10" xfId="7" applyFont="1" applyFill="1" applyBorder="1" applyAlignment="1">
      <alignment horizontal="center" vertical="center" wrapText="1"/>
    </xf>
    <xf numFmtId="182" fontId="124" fillId="49" borderId="3" xfId="52" applyNumberFormat="1" applyFont="1" applyFill="1" applyBorder="1" applyAlignment="1">
      <alignment horizontal="center" vertical="center" wrapText="1" readingOrder="1"/>
    </xf>
    <xf numFmtId="6" fontId="163" fillId="0" borderId="3" xfId="0" applyNumberFormat="1" applyFont="1" applyBorder="1" applyAlignment="1">
      <alignment horizontal="right" vertical="center" wrapText="1" readingOrder="1"/>
    </xf>
    <xf numFmtId="6" fontId="164" fillId="49" borderId="3" xfId="0" applyNumberFormat="1" applyFont="1" applyFill="1" applyBorder="1" applyAlignment="1">
      <alignment horizontal="right" vertical="center" wrapText="1" readingOrder="1"/>
    </xf>
    <xf numFmtId="182" fontId="77" fillId="0" borderId="3" xfId="52" applyNumberFormat="1" applyFont="1" applyBorder="1" applyAlignment="1" applyProtection="1">
      <alignment horizontal="center" vertical="center" wrapText="1" readingOrder="1"/>
      <protection locked="0"/>
    </xf>
    <xf numFmtId="0" fontId="100" fillId="0" borderId="36" xfId="0" applyFont="1" applyBorder="1" applyAlignment="1">
      <alignment horizontal="left" vertical="center" wrapText="1" readingOrder="1"/>
    </xf>
    <xf numFmtId="0" fontId="100" fillId="0" borderId="32" xfId="0" applyFont="1" applyBorder="1" applyAlignment="1">
      <alignment horizontal="left" vertical="center" wrapText="1" readingOrder="1"/>
    </xf>
    <xf numFmtId="0" fontId="113" fillId="2" borderId="32" xfId="0" applyFont="1" applyFill="1" applyBorder="1" applyAlignment="1">
      <alignment horizontal="center" vertical="center" wrapText="1" readingOrder="1"/>
    </xf>
    <xf numFmtId="0" fontId="154" fillId="49" borderId="32" xfId="0" applyFont="1" applyFill="1" applyBorder="1" applyAlignment="1">
      <alignment horizontal="center" vertical="center" wrapText="1" readingOrder="1"/>
    </xf>
    <xf numFmtId="0" fontId="154" fillId="50" borderId="39" xfId="0" applyFont="1" applyFill="1" applyBorder="1" applyAlignment="1">
      <alignment horizontal="center" vertical="center" wrapText="1" readingOrder="1"/>
    </xf>
    <xf numFmtId="178" fontId="154" fillId="50" borderId="40" xfId="0" applyNumberFormat="1" applyFont="1" applyFill="1" applyBorder="1" applyAlignment="1">
      <alignment vertical="center" wrapText="1" readingOrder="1"/>
    </xf>
    <xf numFmtId="9" fontId="154" fillId="50" borderId="40" xfId="2" applyFont="1" applyFill="1" applyBorder="1" applyAlignment="1">
      <alignment horizontal="center" vertical="center" wrapText="1" readingOrder="1"/>
    </xf>
    <xf numFmtId="178" fontId="154" fillId="50" borderId="40" xfId="2" applyNumberFormat="1" applyFont="1" applyFill="1" applyBorder="1" applyAlignment="1">
      <alignment vertical="center" wrapText="1" readingOrder="1"/>
    </xf>
    <xf numFmtId="178" fontId="124" fillId="49" borderId="3" xfId="6" applyNumberFormat="1" applyFont="1" applyFill="1" applyBorder="1" applyAlignment="1">
      <alignment horizontal="right" vertical="center" wrapText="1" readingOrder="1"/>
    </xf>
    <xf numFmtId="178" fontId="124" fillId="50" borderId="3" xfId="6" applyNumberFormat="1" applyFont="1" applyFill="1" applyBorder="1" applyAlignment="1">
      <alignment horizontal="right" vertical="center" wrapText="1" readingOrder="1"/>
    </xf>
    <xf numFmtId="0" fontId="156" fillId="48" borderId="71" xfId="0" applyFont="1" applyFill="1" applyBorder="1" applyAlignment="1">
      <alignment horizontal="left" vertical="center" wrapText="1" readingOrder="1"/>
    </xf>
    <xf numFmtId="0" fontId="156" fillId="48" borderId="71" xfId="0" applyFont="1" applyFill="1" applyBorder="1" applyAlignment="1">
      <alignment horizontal="center" vertical="center" wrapText="1" readingOrder="1"/>
    </xf>
    <xf numFmtId="0" fontId="146" fillId="49" borderId="71" xfId="0" applyFont="1" applyFill="1" applyBorder="1" applyAlignment="1">
      <alignment horizontal="left" vertical="center" wrapText="1" readingOrder="1"/>
    </xf>
    <xf numFmtId="0" fontId="155" fillId="48" borderId="24" xfId="4" applyFont="1" applyFill="1" applyBorder="1" applyAlignment="1" applyProtection="1">
      <alignment horizontal="center" vertical="center" wrapText="1" readingOrder="1"/>
      <protection locked="0"/>
    </xf>
    <xf numFmtId="175" fontId="155" fillId="48" borderId="25" xfId="4" applyNumberFormat="1" applyFont="1" applyFill="1" applyBorder="1" applyAlignment="1" applyProtection="1">
      <alignment horizontal="center" vertical="center" wrapText="1" readingOrder="1"/>
      <protection locked="0"/>
    </xf>
    <xf numFmtId="0" fontId="155" fillId="48" borderId="25" xfId="0" applyFont="1" applyFill="1" applyBorder="1" applyAlignment="1">
      <alignment horizontal="center" vertical="center" wrapText="1"/>
    </xf>
    <xf numFmtId="0" fontId="155" fillId="48" borderId="25" xfId="4" applyFont="1" applyFill="1" applyBorder="1" applyAlignment="1" applyProtection="1">
      <alignment horizontal="center" vertical="center" wrapText="1" readingOrder="1"/>
      <protection locked="0"/>
    </xf>
    <xf numFmtId="0" fontId="155" fillId="48" borderId="25" xfId="4" applyFont="1" applyFill="1" applyBorder="1" applyAlignment="1">
      <alignment horizontal="center" vertical="center" wrapText="1"/>
    </xf>
    <xf numFmtId="0" fontId="155" fillId="48" borderId="26" xfId="0" applyFont="1" applyFill="1" applyBorder="1" applyAlignment="1">
      <alignment horizontal="center" vertical="center" wrapText="1"/>
    </xf>
    <xf numFmtId="0" fontId="57" fillId="47" borderId="32" xfId="4" applyFont="1" applyFill="1" applyBorder="1" applyAlignment="1" applyProtection="1">
      <alignment horizontal="center" vertical="center" wrapText="1" readingOrder="1"/>
      <protection locked="0"/>
    </xf>
    <xf numFmtId="173" fontId="45" fillId="47" borderId="3" xfId="4" applyNumberFormat="1" applyFont="1" applyFill="1" applyBorder="1" applyAlignment="1">
      <alignment horizontal="right" vertical="center" wrapText="1" readingOrder="1"/>
    </xf>
    <xf numFmtId="173" fontId="45" fillId="47" borderId="3" xfId="1" applyNumberFormat="1" applyFont="1" applyFill="1" applyBorder="1" applyAlignment="1">
      <alignment horizontal="right" vertical="center" wrapText="1" readingOrder="1"/>
    </xf>
    <xf numFmtId="9" fontId="45" fillId="47" borderId="3" xfId="2" applyFont="1" applyFill="1" applyBorder="1" applyAlignment="1">
      <alignment horizontal="right" vertical="center" wrapText="1" readingOrder="1"/>
    </xf>
    <xf numFmtId="9" fontId="45" fillId="47" borderId="3" xfId="4" applyNumberFormat="1" applyFont="1" applyFill="1" applyBorder="1" applyAlignment="1">
      <alignment horizontal="center" vertical="center" wrapText="1" readingOrder="1"/>
    </xf>
    <xf numFmtId="9" fontId="45" fillId="47" borderId="33" xfId="4" applyNumberFormat="1" applyFont="1" applyFill="1" applyBorder="1" applyAlignment="1">
      <alignment horizontal="center" vertical="center" wrapText="1" readingOrder="1"/>
    </xf>
    <xf numFmtId="0" fontId="57" fillId="47" borderId="56" xfId="4" applyFont="1" applyFill="1" applyBorder="1" applyAlignment="1" applyProtection="1">
      <alignment horizontal="center" vertical="center" wrapText="1" readingOrder="1"/>
      <protection locked="0"/>
    </xf>
    <xf numFmtId="173" fontId="57" fillId="47" borderId="5" xfId="4" applyNumberFormat="1" applyFont="1" applyFill="1" applyBorder="1" applyAlignment="1" applyProtection="1">
      <alignment horizontal="right" vertical="center" wrapText="1" readingOrder="1"/>
      <protection locked="0"/>
    </xf>
    <xf numFmtId="173" fontId="45" fillId="47" borderId="5" xfId="1" applyNumberFormat="1" applyFont="1" applyFill="1" applyBorder="1" applyAlignment="1">
      <alignment horizontal="right" vertical="center" wrapText="1" readingOrder="1"/>
    </xf>
    <xf numFmtId="9" fontId="57" fillId="47" borderId="5" xfId="2" applyFont="1" applyFill="1" applyBorder="1" applyAlignment="1" applyProtection="1">
      <alignment horizontal="right" vertical="center" wrapText="1" readingOrder="1"/>
      <protection locked="0"/>
    </xf>
    <xf numFmtId="173" fontId="155" fillId="48" borderId="25" xfId="4" applyNumberFormat="1" applyFont="1" applyFill="1" applyBorder="1" applyAlignment="1" applyProtection="1">
      <alignment horizontal="right" vertical="center" wrapText="1" readingOrder="1"/>
      <protection locked="0"/>
    </xf>
    <xf numFmtId="9" fontId="155" fillId="48" borderId="25" xfId="2" applyFont="1" applyFill="1" applyBorder="1" applyAlignment="1" applyProtection="1">
      <alignment horizontal="right" vertical="center" wrapText="1" readingOrder="1"/>
      <protection locked="0"/>
    </xf>
    <xf numFmtId="9" fontId="155" fillId="48" borderId="25" xfId="4" applyNumberFormat="1" applyFont="1" applyFill="1" applyBorder="1" applyAlignment="1">
      <alignment horizontal="center" vertical="center" wrapText="1" readingOrder="1"/>
    </xf>
    <xf numFmtId="9" fontId="155" fillId="48" borderId="26" xfId="4" applyNumberFormat="1" applyFont="1" applyFill="1" applyBorder="1" applyAlignment="1">
      <alignment horizontal="center" vertical="center" wrapText="1" readingOrder="1"/>
    </xf>
    <xf numFmtId="175" fontId="155" fillId="48" borderId="24" xfId="4" applyNumberFormat="1" applyFont="1" applyFill="1" applyBorder="1" applyAlignment="1" applyProtection="1">
      <alignment horizontal="center" vertical="center" wrapText="1" readingOrder="1"/>
      <protection locked="0"/>
    </xf>
    <xf numFmtId="3" fontId="156" fillId="48" borderId="24" xfId="4" applyNumberFormat="1" applyFont="1" applyFill="1" applyBorder="1" applyAlignment="1" applyProtection="1">
      <alignment horizontal="center" vertical="center" wrapText="1" readingOrder="1"/>
      <protection locked="0"/>
    </xf>
    <xf numFmtId="3" fontId="156" fillId="48" borderId="25" xfId="4" applyNumberFormat="1" applyFont="1" applyFill="1" applyBorder="1" applyAlignment="1" applyProtection="1">
      <alignment horizontal="center" vertical="center" wrapText="1" readingOrder="1"/>
      <protection locked="0"/>
    </xf>
    <xf numFmtId="173" fontId="156" fillId="48" borderId="25" xfId="4" applyNumberFormat="1" applyFont="1" applyFill="1" applyBorder="1" applyAlignment="1" applyProtection="1">
      <alignment horizontal="right" vertical="center" wrapText="1" readingOrder="1"/>
      <protection locked="0"/>
    </xf>
    <xf numFmtId="9" fontId="156" fillId="48" borderId="25" xfId="2" applyFont="1" applyFill="1" applyBorder="1" applyAlignment="1" applyProtection="1">
      <alignment horizontal="right" vertical="center" wrapText="1" readingOrder="1"/>
      <protection locked="0"/>
    </xf>
    <xf numFmtId="9" fontId="156" fillId="48" borderId="25" xfId="4" applyNumberFormat="1" applyFont="1" applyFill="1" applyBorder="1" applyAlignment="1">
      <alignment horizontal="center" vertical="center" wrapText="1" readingOrder="1"/>
    </xf>
    <xf numFmtId="9" fontId="156" fillId="48" borderId="26" xfId="2" applyFont="1" applyFill="1" applyBorder="1" applyAlignment="1" applyProtection="1">
      <alignment horizontal="center" vertical="center" wrapText="1" readingOrder="1"/>
      <protection locked="0"/>
    </xf>
    <xf numFmtId="3" fontId="63" fillId="47" borderId="32" xfId="4" applyNumberFormat="1" applyFont="1" applyFill="1" applyBorder="1" applyAlignment="1" applyProtection="1">
      <alignment horizontal="center" vertical="center" wrapText="1" readingOrder="1"/>
      <protection locked="0"/>
    </xf>
    <xf numFmtId="3" fontId="63" fillId="47" borderId="3" xfId="4" applyNumberFormat="1" applyFont="1" applyFill="1" applyBorder="1" applyAlignment="1" applyProtection="1">
      <alignment horizontal="center" vertical="center" wrapText="1" readingOrder="1"/>
      <protection locked="0"/>
    </xf>
    <xf numFmtId="173" fontId="63" fillId="47" borderId="3" xfId="4" applyNumberFormat="1" applyFont="1" applyFill="1" applyBorder="1" applyAlignment="1" applyProtection="1">
      <alignment horizontal="right" vertical="center" wrapText="1" readingOrder="1"/>
      <protection locked="0"/>
    </xf>
    <xf numFmtId="9" fontId="63" fillId="47" borderId="3" xfId="2" applyFont="1" applyFill="1" applyBorder="1" applyAlignment="1" applyProtection="1">
      <alignment horizontal="right" vertical="center" wrapText="1" readingOrder="1"/>
      <protection locked="0"/>
    </xf>
    <xf numFmtId="9" fontId="56" fillId="47" borderId="3" xfId="4" applyNumberFormat="1" applyFont="1" applyFill="1" applyBorder="1" applyAlignment="1">
      <alignment horizontal="center" vertical="center" wrapText="1" readingOrder="1"/>
    </xf>
    <xf numFmtId="9" fontId="56" fillId="47" borderId="33" xfId="4" applyNumberFormat="1" applyFont="1" applyFill="1" applyBorder="1" applyAlignment="1">
      <alignment horizontal="center" vertical="center" wrapText="1" readingOrder="1"/>
    </xf>
    <xf numFmtId="3" fontId="63" fillId="47" borderId="56" xfId="4" applyNumberFormat="1" applyFont="1" applyFill="1" applyBorder="1" applyAlignment="1" applyProtection="1">
      <alignment horizontal="center" vertical="center" wrapText="1" readingOrder="1"/>
      <protection locked="0"/>
    </xf>
    <xf numFmtId="3" fontId="63" fillId="47" borderId="5" xfId="4" applyNumberFormat="1" applyFont="1" applyFill="1" applyBorder="1" applyAlignment="1" applyProtection="1">
      <alignment horizontal="center" vertical="center" wrapText="1" readingOrder="1"/>
      <protection locked="0"/>
    </xf>
    <xf numFmtId="173" fontId="63" fillId="47" borderId="5" xfId="4" applyNumberFormat="1" applyFont="1" applyFill="1" applyBorder="1" applyAlignment="1" applyProtection="1">
      <alignment horizontal="right" vertical="center" wrapText="1" readingOrder="1"/>
      <protection locked="0"/>
    </xf>
    <xf numFmtId="9" fontId="63" fillId="47" borderId="5" xfId="2" applyFont="1" applyFill="1" applyBorder="1" applyAlignment="1" applyProtection="1">
      <alignment horizontal="right" vertical="center" wrapText="1" readingOrder="1"/>
      <protection locked="0"/>
    </xf>
    <xf numFmtId="9" fontId="63" fillId="47" borderId="5" xfId="2" applyFont="1" applyFill="1" applyBorder="1" applyAlignment="1" applyProtection="1">
      <alignment horizontal="center" vertical="center" wrapText="1" readingOrder="1"/>
      <protection locked="0"/>
    </xf>
    <xf numFmtId="9" fontId="63" fillId="47" borderId="34" xfId="2" applyFont="1" applyFill="1" applyBorder="1" applyAlignment="1" applyProtection="1">
      <alignment horizontal="center" vertical="center" wrapText="1" readingOrder="1"/>
      <protection locked="0"/>
    </xf>
    <xf numFmtId="0" fontId="155" fillId="48" borderId="42" xfId="4" applyFont="1" applyFill="1" applyBorder="1" applyAlignment="1" applyProtection="1">
      <alignment horizontal="center" vertical="center" wrapText="1" readingOrder="1"/>
      <protection locked="0"/>
    </xf>
    <xf numFmtId="175" fontId="155" fillId="48" borderId="43" xfId="4" applyNumberFormat="1" applyFont="1" applyFill="1" applyBorder="1" applyAlignment="1" applyProtection="1">
      <alignment horizontal="center" vertical="center" wrapText="1" readingOrder="1"/>
      <protection locked="0"/>
    </xf>
    <xf numFmtId="0" fontId="155" fillId="48" borderId="43" xfId="0" applyFont="1" applyFill="1" applyBorder="1" applyAlignment="1">
      <alignment horizontal="center" vertical="center" wrapText="1"/>
    </xf>
    <xf numFmtId="0" fontId="155" fillId="48" borderId="43" xfId="4" applyFont="1" applyFill="1" applyBorder="1" applyAlignment="1" applyProtection="1">
      <alignment horizontal="center" vertical="center" wrapText="1" readingOrder="1"/>
      <protection locked="0"/>
    </xf>
    <xf numFmtId="0" fontId="155" fillId="48" borderId="43" xfId="4" applyFont="1" applyFill="1" applyBorder="1" applyAlignment="1">
      <alignment horizontal="center" vertical="center" wrapText="1"/>
    </xf>
    <xf numFmtId="0" fontId="155" fillId="48" borderId="74" xfId="0" applyFont="1" applyFill="1" applyBorder="1" applyAlignment="1">
      <alignment horizontal="center" vertical="center" wrapText="1"/>
    </xf>
    <xf numFmtId="182" fontId="156" fillId="48" borderId="25" xfId="52" applyNumberFormat="1" applyFont="1" applyFill="1" applyBorder="1" applyAlignment="1" applyProtection="1">
      <alignment horizontal="center" vertical="center" wrapText="1" readingOrder="1"/>
      <protection locked="0"/>
    </xf>
    <xf numFmtId="182" fontId="156" fillId="48" borderId="25" xfId="52" applyNumberFormat="1" applyFont="1" applyFill="1" applyBorder="1" applyAlignment="1" applyProtection="1">
      <alignment horizontal="right" vertical="center" wrapText="1" readingOrder="1"/>
      <protection locked="0"/>
    </xf>
    <xf numFmtId="173" fontId="156" fillId="48" borderId="25" xfId="1" applyNumberFormat="1" applyFont="1" applyFill="1" applyBorder="1" applyAlignment="1">
      <alignment horizontal="right" vertical="center" wrapText="1" readingOrder="1"/>
    </xf>
    <xf numFmtId="182" fontId="156" fillId="48" borderId="25" xfId="52" applyNumberFormat="1" applyFont="1" applyFill="1" applyBorder="1" applyAlignment="1">
      <alignment horizontal="right" vertical="center" wrapText="1" readingOrder="1"/>
    </xf>
    <xf numFmtId="9" fontId="156" fillId="48" borderId="25" xfId="4" applyNumberFormat="1" applyFont="1" applyFill="1" applyBorder="1" applyAlignment="1">
      <alignment horizontal="right" vertical="center" wrapText="1" readingOrder="1"/>
    </xf>
    <xf numFmtId="9" fontId="156" fillId="48" borderId="26" xfId="2" applyFont="1" applyFill="1" applyBorder="1" applyAlignment="1" applyProtection="1">
      <alignment horizontal="right" vertical="center" wrapText="1" readingOrder="1"/>
      <protection locked="0"/>
    </xf>
    <xf numFmtId="182" fontId="63" fillId="47" borderId="3" xfId="52" applyNumberFormat="1" applyFont="1" applyFill="1" applyBorder="1" applyAlignment="1" applyProtection="1">
      <alignment horizontal="center" vertical="center" wrapText="1" readingOrder="1"/>
      <protection locked="0"/>
    </xf>
    <xf numFmtId="182" fontId="63" fillId="47" borderId="3" xfId="52" applyNumberFormat="1" applyFont="1" applyFill="1" applyBorder="1" applyAlignment="1" applyProtection="1">
      <alignment horizontal="right" vertical="center" wrapText="1" readingOrder="1"/>
      <protection locked="0"/>
    </xf>
    <xf numFmtId="173" fontId="56" fillId="47" borderId="3" xfId="1" applyNumberFormat="1" applyFont="1" applyFill="1" applyBorder="1" applyAlignment="1">
      <alignment horizontal="right" vertical="center" wrapText="1" readingOrder="1"/>
    </xf>
    <xf numFmtId="182" fontId="56" fillId="47" borderId="3" xfId="52" applyNumberFormat="1" applyFont="1" applyFill="1" applyBorder="1" applyAlignment="1">
      <alignment horizontal="right" vertical="center" wrapText="1" readingOrder="1"/>
    </xf>
    <xf numFmtId="9" fontId="56" fillId="47" borderId="3" xfId="4" applyNumberFormat="1" applyFont="1" applyFill="1" applyBorder="1" applyAlignment="1">
      <alignment horizontal="right" vertical="center" wrapText="1" readingOrder="1"/>
    </xf>
    <xf numFmtId="9" fontId="63" fillId="47" borderId="33" xfId="2" applyFont="1" applyFill="1" applyBorder="1" applyAlignment="1" applyProtection="1">
      <alignment horizontal="right" vertical="center" wrapText="1" readingOrder="1"/>
      <protection locked="0"/>
    </xf>
    <xf numFmtId="182" fontId="63" fillId="47" borderId="5" xfId="52" applyNumberFormat="1" applyFont="1" applyFill="1" applyBorder="1" applyAlignment="1" applyProtection="1">
      <alignment horizontal="center" vertical="center" wrapText="1" readingOrder="1"/>
      <protection locked="0"/>
    </xf>
    <xf numFmtId="182" fontId="63" fillId="47" borderId="5" xfId="52" applyNumberFormat="1" applyFont="1" applyFill="1" applyBorder="1" applyAlignment="1" applyProtection="1">
      <alignment horizontal="right" vertical="center" wrapText="1" readingOrder="1"/>
      <protection locked="0"/>
    </xf>
    <xf numFmtId="173" fontId="56" fillId="47" borderId="5" xfId="1" applyNumberFormat="1" applyFont="1" applyFill="1" applyBorder="1" applyAlignment="1">
      <alignment horizontal="right" vertical="center" wrapText="1" readingOrder="1"/>
    </xf>
    <xf numFmtId="182" fontId="56" fillId="47" borderId="5" xfId="52" applyNumberFormat="1" applyFont="1" applyFill="1" applyBorder="1" applyAlignment="1">
      <alignment horizontal="right" vertical="center" wrapText="1" readingOrder="1"/>
    </xf>
    <xf numFmtId="9" fontId="63" fillId="47" borderId="34" xfId="2" applyFont="1" applyFill="1" applyBorder="1" applyAlignment="1" applyProtection="1">
      <alignment horizontal="right" vertical="center" wrapText="1" readingOrder="1"/>
      <protection locked="0"/>
    </xf>
    <xf numFmtId="0" fontId="167" fillId="0" borderId="0" xfId="0" applyFont="1"/>
    <xf numFmtId="9" fontId="134" fillId="50" borderId="3" xfId="7" applyFont="1" applyFill="1" applyBorder="1" applyAlignment="1">
      <alignment horizontal="center" vertical="center" wrapText="1" readingOrder="1"/>
    </xf>
    <xf numFmtId="0" fontId="146" fillId="49" borderId="71" xfId="0" applyFont="1" applyFill="1" applyBorder="1" applyAlignment="1">
      <alignment horizontal="center" vertical="center" wrapText="1" readingOrder="1"/>
    </xf>
    <xf numFmtId="0" fontId="152" fillId="48" borderId="24" xfId="0" applyFont="1" applyFill="1" applyBorder="1" applyAlignment="1">
      <alignment horizontal="center" vertical="center" wrapText="1" readingOrder="1"/>
    </xf>
    <xf numFmtId="0" fontId="152" fillId="48" borderId="25" xfId="0" applyFont="1" applyFill="1" applyBorder="1" applyAlignment="1">
      <alignment horizontal="center" vertical="center" wrapText="1" readingOrder="1"/>
    </xf>
    <xf numFmtId="0" fontId="153" fillId="49" borderId="32" xfId="0" applyFont="1" applyFill="1" applyBorder="1" applyAlignment="1">
      <alignment horizontal="left" vertical="center" wrapText="1" readingOrder="1"/>
    </xf>
    <xf numFmtId="0" fontId="152" fillId="48" borderId="75" xfId="0" applyFont="1" applyFill="1" applyBorder="1" applyAlignment="1">
      <alignment horizontal="center" vertical="center" wrapText="1" readingOrder="1"/>
    </xf>
    <xf numFmtId="0" fontId="152" fillId="48" borderId="13" xfId="0" applyFont="1" applyFill="1" applyBorder="1" applyAlignment="1">
      <alignment horizontal="center" vertical="center" wrapText="1" readingOrder="1"/>
    </xf>
    <xf numFmtId="0" fontId="152" fillId="48" borderId="29" xfId="0" applyFont="1" applyFill="1" applyBorder="1" applyAlignment="1">
      <alignment horizontal="center" vertical="center" wrapText="1" readingOrder="1"/>
    </xf>
    <xf numFmtId="9" fontId="152" fillId="48" borderId="29" xfId="2" applyFont="1" applyFill="1" applyBorder="1" applyAlignment="1">
      <alignment horizontal="center" vertical="center" wrapText="1" readingOrder="1"/>
    </xf>
    <xf numFmtId="15" fontId="120" fillId="0" borderId="0" xfId="0" applyNumberFormat="1" applyFont="1" applyAlignment="1">
      <alignment vertical="center" wrapText="1" readingOrder="1"/>
    </xf>
    <xf numFmtId="0" fontId="103" fillId="0" borderId="49" xfId="0" applyFont="1" applyBorder="1" applyAlignment="1">
      <alignment horizontal="left" vertical="center" wrapText="1" readingOrder="1"/>
    </xf>
    <xf numFmtId="0" fontId="103" fillId="0" borderId="10" xfId="0" applyFont="1" applyBorder="1" applyAlignment="1">
      <alignment horizontal="left" vertical="center" wrapText="1" readingOrder="1"/>
    </xf>
    <xf numFmtId="0" fontId="103" fillId="4" borderId="29" xfId="0" applyFont="1" applyFill="1" applyBorder="1" applyAlignment="1">
      <alignment horizontal="left" vertical="center" wrapText="1" readingOrder="1"/>
    </xf>
    <xf numFmtId="9" fontId="113" fillId="4" borderId="49" xfId="7" applyFont="1" applyFill="1" applyBorder="1" applyAlignment="1">
      <alignment horizontal="center" vertical="center" wrapText="1"/>
    </xf>
    <xf numFmtId="0" fontId="152" fillId="0" borderId="0" xfId="0" applyFont="1" applyAlignment="1">
      <alignment horizontal="center" vertical="center" wrapText="1" readingOrder="1"/>
    </xf>
    <xf numFmtId="177" fontId="98" fillId="0" borderId="0" xfId="0" applyNumberFormat="1" applyFont="1" applyAlignment="1">
      <alignment horizontal="left"/>
    </xf>
    <xf numFmtId="178" fontId="152" fillId="48" borderId="29" xfId="0" applyNumberFormat="1" applyFont="1" applyFill="1" applyBorder="1" applyAlignment="1">
      <alignment horizontal="center" vertical="center" wrapText="1" readingOrder="1"/>
    </xf>
    <xf numFmtId="0" fontId="152" fillId="48" borderId="37" xfId="0" applyFont="1" applyFill="1" applyBorder="1" applyAlignment="1">
      <alignment horizontal="center" vertical="center" wrapText="1" readingOrder="1"/>
    </xf>
    <xf numFmtId="0" fontId="152" fillId="48" borderId="78" xfId="0" applyFont="1" applyFill="1" applyBorder="1" applyAlignment="1">
      <alignment horizontal="center" vertical="center" wrapText="1" readingOrder="1"/>
    </xf>
    <xf numFmtId="15" fontId="121" fillId="0" borderId="16" xfId="0" applyNumberFormat="1" applyFont="1" applyBorder="1" applyAlignment="1">
      <alignment horizontal="center" vertical="center" wrapText="1" readingOrder="1"/>
    </xf>
    <xf numFmtId="0" fontId="59" fillId="0" borderId="42" xfId="4" applyFont="1" applyBorder="1" applyAlignment="1" applyProtection="1">
      <alignment horizontal="left" vertical="center" wrapText="1" readingOrder="1"/>
      <protection locked="0"/>
    </xf>
    <xf numFmtId="182" fontId="144" fillId="0" borderId="43" xfId="52" applyNumberFormat="1" applyFont="1" applyFill="1" applyBorder="1" applyAlignment="1" applyProtection="1">
      <alignment vertical="center" wrapText="1" readingOrder="1"/>
      <protection locked="0"/>
    </xf>
    <xf numFmtId="171" fontId="144" fillId="0" borderId="43" xfId="1" applyNumberFormat="1" applyFont="1" applyFill="1" applyBorder="1" applyAlignment="1" applyProtection="1">
      <alignment horizontal="center" vertical="center" wrapText="1" readingOrder="1"/>
      <protection locked="0"/>
    </xf>
    <xf numFmtId="9" fontId="144" fillId="0" borderId="43" xfId="2" applyFont="1" applyFill="1" applyBorder="1" applyAlignment="1" applyProtection="1">
      <alignment horizontal="center" vertical="center" wrapText="1" readingOrder="1"/>
      <protection locked="0"/>
    </xf>
    <xf numFmtId="182" fontId="144" fillId="0" borderId="43" xfId="52" applyNumberFormat="1" applyFont="1" applyFill="1" applyBorder="1" applyAlignment="1" applyProtection="1">
      <alignment horizontal="center" vertical="center" wrapText="1" readingOrder="1"/>
      <protection locked="0"/>
    </xf>
    <xf numFmtId="9" fontId="145" fillId="0" borderId="74" xfId="4" applyNumberFormat="1" applyFont="1" applyBorder="1" applyAlignment="1">
      <alignment horizontal="center" vertical="center" wrapText="1"/>
    </xf>
    <xf numFmtId="0" fontId="61" fillId="0" borderId="3" xfId="4" applyFont="1" applyBorder="1" applyAlignment="1" applyProtection="1">
      <alignment horizontal="left" vertical="center" wrapText="1" readingOrder="1"/>
      <protection locked="0"/>
    </xf>
    <xf numFmtId="0" fontId="60" fillId="0" borderId="3" xfId="4" applyFont="1" applyBorder="1" applyAlignment="1" applyProtection="1">
      <alignment horizontal="left" vertical="center" wrapText="1" readingOrder="1"/>
      <protection locked="0"/>
    </xf>
    <xf numFmtId="0" fontId="61" fillId="0" borderId="7" xfId="4" applyFont="1" applyBorder="1" applyAlignment="1" applyProtection="1">
      <alignment horizontal="left" vertical="center" wrapText="1" readingOrder="1"/>
      <protection locked="0"/>
    </xf>
    <xf numFmtId="182" fontId="50" fillId="0" borderId="7" xfId="52" applyNumberFormat="1" applyFont="1" applyBorder="1" applyAlignment="1">
      <alignment horizontal="right" vertical="center" wrapText="1"/>
    </xf>
    <xf numFmtId="182" fontId="61" fillId="0" borderId="7" xfId="52" applyNumberFormat="1" applyFont="1" applyBorder="1" applyAlignment="1" applyProtection="1">
      <alignment horizontal="right" vertical="center" wrapText="1" readingOrder="1"/>
      <protection locked="0"/>
    </xf>
    <xf numFmtId="43" fontId="50" fillId="0" borderId="7" xfId="549" applyFont="1" applyBorder="1" applyAlignment="1">
      <alignment horizontal="right" vertical="center" wrapText="1"/>
    </xf>
    <xf numFmtId="0" fontId="50" fillId="0" borderId="7" xfId="550" applyNumberFormat="1" applyFont="1" applyBorder="1" applyAlignment="1">
      <alignment horizontal="right" vertical="center" wrapText="1"/>
    </xf>
    <xf numFmtId="9" fontId="50" fillId="0" borderId="7" xfId="4" applyNumberFormat="1" applyFont="1" applyBorder="1" applyAlignment="1">
      <alignment horizontal="center" vertical="center" wrapText="1"/>
    </xf>
    <xf numFmtId="182" fontId="61" fillId="0" borderId="7" xfId="52" applyNumberFormat="1" applyFont="1" applyFill="1" applyBorder="1" applyAlignment="1" applyProtection="1">
      <alignment horizontal="right" vertical="center" wrapText="1" readingOrder="1"/>
      <protection locked="0"/>
    </xf>
    <xf numFmtId="15" fontId="121" fillId="0" borderId="0" xfId="0" applyNumberFormat="1" applyFont="1" applyAlignment="1">
      <alignment vertical="center" readingOrder="1"/>
    </xf>
    <xf numFmtId="178" fontId="121" fillId="0" borderId="0" xfId="0" applyNumberFormat="1" applyFont="1" applyAlignment="1">
      <alignment vertical="center" readingOrder="1"/>
    </xf>
    <xf numFmtId="15" fontId="169" fillId="0" borderId="0" xfId="0" applyNumberFormat="1" applyFont="1" applyAlignment="1">
      <alignment vertical="center" readingOrder="1"/>
    </xf>
    <xf numFmtId="180" fontId="114" fillId="0" borderId="3" xfId="0" applyNumberFormat="1" applyFont="1" applyBorder="1" applyAlignment="1">
      <alignment horizontal="right" vertical="center" readingOrder="1"/>
    </xf>
    <xf numFmtId="180" fontId="106" fillId="47" borderId="3" xfId="0" applyNumberFormat="1" applyFont="1" applyFill="1" applyBorder="1" applyAlignment="1">
      <alignment horizontal="right" vertical="center" readingOrder="1"/>
    </xf>
    <xf numFmtId="178" fontId="153" fillId="48" borderId="40" xfId="0" applyNumberFormat="1" applyFont="1" applyFill="1" applyBorder="1" applyAlignment="1">
      <alignment horizontal="right" vertical="center" readingOrder="1"/>
    </xf>
    <xf numFmtId="178" fontId="114" fillId="0" borderId="7" xfId="0" applyNumberFormat="1" applyFont="1" applyBorder="1" applyAlignment="1">
      <alignment horizontal="right" vertical="center" readingOrder="1"/>
    </xf>
    <xf numFmtId="180" fontId="114" fillId="0" borderId="7" xfId="0" applyNumberFormat="1" applyFont="1" applyBorder="1" applyAlignment="1">
      <alignment horizontal="right" vertical="center" readingOrder="1"/>
    </xf>
    <xf numFmtId="178" fontId="106" fillId="49" borderId="3" xfId="0" applyNumberFormat="1" applyFont="1" applyFill="1" applyBorder="1" applyAlignment="1">
      <alignment horizontal="right" vertical="center" readingOrder="1"/>
    </xf>
    <xf numFmtId="180" fontId="106" fillId="49" borderId="3" xfId="0" applyNumberFormat="1" applyFont="1" applyFill="1" applyBorder="1" applyAlignment="1">
      <alignment horizontal="right" vertical="center" readingOrder="1"/>
    </xf>
    <xf numFmtId="180" fontId="106" fillId="49" borderId="5" xfId="0" applyNumberFormat="1" applyFont="1" applyFill="1" applyBorder="1" applyAlignment="1">
      <alignment horizontal="right" vertical="center" readingOrder="1"/>
    </xf>
    <xf numFmtId="178" fontId="153" fillId="48" borderId="25" xfId="0" applyNumberFormat="1" applyFont="1" applyFill="1" applyBorder="1" applyAlignment="1">
      <alignment horizontal="right" vertical="center" readingOrder="1"/>
    </xf>
    <xf numFmtId="180" fontId="153" fillId="48" borderId="25" xfId="0" applyNumberFormat="1" applyFont="1" applyFill="1" applyBorder="1" applyAlignment="1">
      <alignment horizontal="right" vertical="center" readingOrder="1"/>
    </xf>
    <xf numFmtId="180" fontId="114" fillId="4" borderId="37" xfId="0" applyNumberFormat="1" applyFont="1" applyFill="1" applyBorder="1" applyAlignment="1">
      <alignment horizontal="right" vertical="center" readingOrder="1"/>
    </xf>
    <xf numFmtId="0" fontId="123" fillId="0" borderId="0" xfId="0" applyFont="1" applyAlignment="1">
      <alignment horizontal="left" vertical="top" readingOrder="1"/>
    </xf>
    <xf numFmtId="180" fontId="114" fillId="4" borderId="3" xfId="0" applyNumberFormat="1" applyFont="1" applyFill="1" applyBorder="1" applyAlignment="1">
      <alignment horizontal="right" vertical="center" readingOrder="1"/>
    </xf>
    <xf numFmtId="180" fontId="153" fillId="48" borderId="43" xfId="0" applyNumberFormat="1" applyFont="1" applyFill="1" applyBorder="1" applyAlignment="1">
      <alignment horizontal="right" vertical="center" readingOrder="1"/>
    </xf>
    <xf numFmtId="180" fontId="153" fillId="48" borderId="3" xfId="0" applyNumberFormat="1" applyFont="1" applyFill="1" applyBorder="1" applyAlignment="1">
      <alignment horizontal="right" vertical="center" readingOrder="1"/>
    </xf>
    <xf numFmtId="180" fontId="114" fillId="0" borderId="29" xfId="0" applyNumberFormat="1" applyFont="1" applyBorder="1" applyAlignment="1">
      <alignment horizontal="right" vertical="center" readingOrder="1"/>
    </xf>
    <xf numFmtId="178" fontId="114" fillId="4" borderId="29" xfId="0" applyNumberFormat="1" applyFont="1" applyFill="1" applyBorder="1" applyAlignment="1">
      <alignment horizontal="right" vertical="center" readingOrder="1"/>
    </xf>
    <xf numFmtId="180" fontId="114" fillId="4" borderId="29" xfId="0" applyNumberFormat="1" applyFont="1" applyFill="1" applyBorder="1" applyAlignment="1">
      <alignment horizontal="right" vertical="center" readingOrder="1"/>
    </xf>
    <xf numFmtId="178" fontId="109" fillId="0" borderId="7" xfId="0" applyNumberFormat="1" applyFont="1" applyBorder="1" applyAlignment="1">
      <alignment horizontal="right" vertical="center" readingOrder="1"/>
    </xf>
    <xf numFmtId="178" fontId="109" fillId="0" borderId="5" xfId="0" applyNumberFormat="1" applyFont="1" applyBorder="1" applyAlignment="1">
      <alignment horizontal="right" vertical="center" readingOrder="1"/>
    </xf>
    <xf numFmtId="0" fontId="103" fillId="0" borderId="3" xfId="0" applyFont="1" applyBorder="1" applyAlignment="1">
      <alignment vertical="center" wrapText="1" readingOrder="1"/>
    </xf>
    <xf numFmtId="0" fontId="103" fillId="4" borderId="3" xfId="0" applyFont="1" applyFill="1" applyBorder="1" applyAlignment="1">
      <alignment vertical="center" wrapText="1" readingOrder="1"/>
    </xf>
    <xf numFmtId="0" fontId="103" fillId="0" borderId="7" xfId="0" applyFont="1" applyBorder="1" applyAlignment="1">
      <alignment vertical="center" wrapText="1" readingOrder="1"/>
    </xf>
    <xf numFmtId="0" fontId="103" fillId="4" borderId="7" xfId="0" applyFont="1" applyFill="1" applyBorder="1" applyAlignment="1">
      <alignment vertical="center" wrapText="1" readingOrder="1"/>
    </xf>
    <xf numFmtId="0" fontId="103" fillId="0" borderId="49" xfId="0" applyFont="1" applyBorder="1" applyAlignment="1">
      <alignment vertical="center" wrapText="1" readingOrder="1"/>
    </xf>
    <xf numFmtId="0" fontId="103" fillId="0" borderId="10" xfId="0" applyFont="1" applyBorder="1" applyAlignment="1">
      <alignment vertical="center" wrapText="1" readingOrder="1"/>
    </xf>
    <xf numFmtId="0" fontId="103" fillId="4" borderId="59" xfId="0" applyFont="1" applyFill="1" applyBorder="1" applyAlignment="1">
      <alignment vertical="center" wrapText="1" readingOrder="1"/>
    </xf>
    <xf numFmtId="0" fontId="168" fillId="0" borderId="0" xfId="0" applyFont="1" applyAlignment="1">
      <alignment vertical="center" wrapText="1" readingOrder="1"/>
    </xf>
    <xf numFmtId="0" fontId="103" fillId="4" borderId="29" xfId="0" applyFont="1" applyFill="1" applyBorder="1" applyAlignment="1">
      <alignment vertical="center" wrapText="1" readingOrder="1"/>
    </xf>
    <xf numFmtId="0" fontId="143" fillId="0" borderId="0" xfId="0" applyFont="1" applyAlignment="1">
      <alignment vertical="center" wrapText="1"/>
    </xf>
    <xf numFmtId="0" fontId="0" fillId="0" borderId="0" xfId="0" applyAlignment="1">
      <alignment horizontal="center" vertical="center" wrapText="1"/>
    </xf>
    <xf numFmtId="15" fontId="121" fillId="0" borderId="0" xfId="0" applyNumberFormat="1" applyFont="1" applyAlignment="1">
      <alignment horizontal="left" vertical="center" wrapText="1" readingOrder="1"/>
    </xf>
    <xf numFmtId="0" fontId="0" fillId="0" borderId="0" xfId="0" applyAlignment="1">
      <alignment horizontal="left" vertical="center" wrapText="1"/>
    </xf>
    <xf numFmtId="15" fontId="171" fillId="0" borderId="0" xfId="0" applyNumberFormat="1" applyFont="1" applyAlignment="1">
      <alignment vertical="center" readingOrder="1"/>
    </xf>
    <xf numFmtId="0" fontId="2" fillId="0" borderId="0" xfId="0" applyFont="1"/>
    <xf numFmtId="0" fontId="156" fillId="48" borderId="24" xfId="0" applyFont="1" applyFill="1" applyBorder="1" applyAlignment="1">
      <alignment horizontal="center" vertical="center" wrapText="1" readingOrder="1"/>
    </xf>
    <xf numFmtId="0" fontId="157" fillId="48" borderId="25" xfId="0" applyFont="1" applyFill="1" applyBorder="1" applyAlignment="1">
      <alignment horizontal="left" vertical="center" wrapText="1" readingOrder="1"/>
    </xf>
    <xf numFmtId="178" fontId="158" fillId="48" borderId="25" xfId="52" applyNumberFormat="1" applyFont="1" applyFill="1" applyBorder="1" applyAlignment="1">
      <alignment horizontal="right" vertical="center" wrapText="1" readingOrder="1"/>
    </xf>
    <xf numFmtId="9" fontId="158" fillId="48" borderId="25" xfId="2" applyFont="1" applyFill="1" applyBorder="1" applyAlignment="1">
      <alignment horizontal="right" vertical="center" wrapText="1" readingOrder="1"/>
    </xf>
    <xf numFmtId="178" fontId="158" fillId="48" borderId="25" xfId="52" applyNumberFormat="1" applyFont="1" applyFill="1" applyBorder="1" applyAlignment="1">
      <alignment horizontal="center" vertical="center" wrapText="1" readingOrder="1"/>
    </xf>
    <xf numFmtId="9" fontId="158" fillId="48" borderId="25" xfId="0" applyNumberFormat="1" applyFont="1" applyFill="1" applyBorder="1" applyAlignment="1">
      <alignment horizontal="center" vertical="center" wrapText="1" readingOrder="1"/>
    </xf>
    <xf numFmtId="9" fontId="158" fillId="48" borderId="26" xfId="0" applyNumberFormat="1" applyFont="1" applyFill="1" applyBorder="1" applyAlignment="1">
      <alignment horizontal="center" vertical="center" wrapText="1" readingOrder="1"/>
    </xf>
    <xf numFmtId="0" fontId="155" fillId="48" borderId="24" xfId="0" applyFont="1" applyFill="1" applyBorder="1" applyAlignment="1">
      <alignment horizontal="center" vertical="center" wrapText="1" readingOrder="1"/>
    </xf>
    <xf numFmtId="0" fontId="155" fillId="48" borderId="25" xfId="0" applyFont="1" applyFill="1" applyBorder="1" applyAlignment="1">
      <alignment horizontal="center" vertical="center" wrapText="1" readingOrder="1"/>
    </xf>
    <xf numFmtId="0" fontId="155" fillId="48" borderId="26" xfId="0" applyFont="1" applyFill="1" applyBorder="1" applyAlignment="1">
      <alignment horizontal="center" vertical="center" wrapText="1" readingOrder="1"/>
    </xf>
    <xf numFmtId="0" fontId="156" fillId="44" borderId="0" xfId="0" applyFont="1" applyFill="1" applyAlignment="1">
      <alignment horizontal="left" vertical="center" wrapText="1" readingOrder="1"/>
    </xf>
    <xf numFmtId="172" fontId="102" fillId="0" borderId="3" xfId="2" applyNumberFormat="1" applyFont="1" applyFill="1" applyBorder="1" applyAlignment="1">
      <alignment horizontal="center" vertical="center" wrapText="1" readingOrder="1"/>
    </xf>
    <xf numFmtId="172" fontId="102" fillId="0" borderId="3" xfId="2" applyNumberFormat="1" applyFont="1" applyBorder="1" applyAlignment="1">
      <alignment horizontal="center" vertical="center" wrapText="1" readingOrder="1"/>
    </xf>
    <xf numFmtId="172" fontId="102" fillId="4" borderId="3" xfId="7" applyNumberFormat="1" applyFont="1" applyFill="1" applyBorder="1" applyAlignment="1">
      <alignment horizontal="center" vertical="center" wrapText="1"/>
    </xf>
    <xf numFmtId="0" fontId="152" fillId="48" borderId="3" xfId="0" applyFont="1" applyFill="1" applyBorder="1" applyAlignment="1">
      <alignment horizontal="center" vertical="center" wrapText="1" readingOrder="1"/>
    </xf>
    <xf numFmtId="0" fontId="152" fillId="48" borderId="25" xfId="0" applyFont="1" applyFill="1" applyBorder="1" applyAlignment="1">
      <alignment horizontal="center" vertical="center" readingOrder="1"/>
    </xf>
    <xf numFmtId="9" fontId="152" fillId="48" borderId="25" xfId="2" applyFont="1" applyFill="1" applyBorder="1" applyAlignment="1">
      <alignment horizontal="center" vertical="center" readingOrder="1"/>
    </xf>
    <xf numFmtId="180" fontId="109" fillId="47" borderId="33" xfId="0" applyNumberFormat="1" applyFont="1" applyFill="1" applyBorder="1" applyAlignment="1">
      <alignment horizontal="right" vertical="center" readingOrder="1"/>
    </xf>
    <xf numFmtId="180" fontId="118" fillId="0" borderId="3" xfId="0" applyNumberFormat="1" applyFont="1" applyBorder="1" applyAlignment="1">
      <alignment horizontal="right" vertical="center" readingOrder="1"/>
    </xf>
    <xf numFmtId="180" fontId="109" fillId="47" borderId="3" xfId="0" applyNumberFormat="1" applyFont="1" applyFill="1" applyBorder="1" applyAlignment="1">
      <alignment horizontal="right" vertical="center" readingOrder="1"/>
    </xf>
    <xf numFmtId="180" fontId="109" fillId="49" borderId="3" xfId="0" applyNumberFormat="1" applyFont="1" applyFill="1" applyBorder="1" applyAlignment="1">
      <alignment horizontal="right" vertical="center" readingOrder="1"/>
    </xf>
    <xf numFmtId="180" fontId="109" fillId="49" borderId="5" xfId="0" applyNumberFormat="1" applyFont="1" applyFill="1" applyBorder="1" applyAlignment="1">
      <alignment horizontal="right" vertical="center" readingOrder="1"/>
    </xf>
    <xf numFmtId="180" fontId="153" fillId="48" borderId="26" xfId="0" applyNumberFormat="1" applyFont="1" applyFill="1" applyBorder="1" applyAlignment="1">
      <alignment horizontal="right" vertical="center" readingOrder="1"/>
    </xf>
    <xf numFmtId="0" fontId="174" fillId="0" borderId="0" xfId="0" applyFont="1"/>
    <xf numFmtId="180" fontId="114" fillId="0" borderId="33" xfId="0" applyNumberFormat="1" applyFont="1" applyBorder="1" applyAlignment="1">
      <alignment horizontal="right" vertical="center" readingOrder="1"/>
    </xf>
    <xf numFmtId="180" fontId="106" fillId="49" borderId="33" xfId="0" applyNumberFormat="1" applyFont="1" applyFill="1" applyBorder="1" applyAlignment="1">
      <alignment horizontal="right" vertical="center" readingOrder="1"/>
    </xf>
    <xf numFmtId="180" fontId="106" fillId="49" borderId="55" xfId="0" applyNumberFormat="1" applyFont="1" applyFill="1" applyBorder="1" applyAlignment="1">
      <alignment horizontal="right" vertical="center" readingOrder="1"/>
    </xf>
    <xf numFmtId="178" fontId="153" fillId="48" borderId="26" xfId="0" applyNumberFormat="1" applyFont="1" applyFill="1" applyBorder="1" applyAlignment="1">
      <alignment horizontal="right" vertical="center" readingOrder="1"/>
    </xf>
    <xf numFmtId="0" fontId="152" fillId="48" borderId="38" xfId="0" applyFont="1" applyFill="1" applyBorder="1" applyAlignment="1">
      <alignment horizontal="center" vertical="center" wrapText="1" readingOrder="1"/>
    </xf>
    <xf numFmtId="0" fontId="152" fillId="48" borderId="28" xfId="0" applyFont="1" applyFill="1" applyBorder="1" applyAlignment="1">
      <alignment horizontal="center" vertical="center" wrapText="1" readingOrder="1"/>
    </xf>
    <xf numFmtId="0" fontId="152" fillId="48" borderId="26" xfId="0" applyFont="1" applyFill="1" applyBorder="1" applyAlignment="1">
      <alignment horizontal="center" vertical="center" wrapText="1" readingOrder="1"/>
    </xf>
    <xf numFmtId="180" fontId="114" fillId="0" borderId="49" xfId="0" applyNumberFormat="1" applyFont="1" applyBorder="1" applyAlignment="1">
      <alignment horizontal="right" vertical="center" readingOrder="1"/>
    </xf>
    <xf numFmtId="180" fontId="106" fillId="49" borderId="10" xfId="0" applyNumberFormat="1" applyFont="1" applyFill="1" applyBorder="1" applyAlignment="1">
      <alignment horizontal="right" vertical="center" readingOrder="1"/>
    </xf>
    <xf numFmtId="180" fontId="106" fillId="49" borderId="12" xfId="0" applyNumberFormat="1" applyFont="1" applyFill="1" applyBorder="1" applyAlignment="1">
      <alignment horizontal="right" vertical="center" readingOrder="1"/>
    </xf>
    <xf numFmtId="180" fontId="153" fillId="48" borderId="23" xfId="0" applyNumberFormat="1" applyFont="1" applyFill="1" applyBorder="1" applyAlignment="1">
      <alignment horizontal="right" vertical="center" readingOrder="1"/>
    </xf>
    <xf numFmtId="9" fontId="134" fillId="53" borderId="31" xfId="7" applyFont="1" applyFill="1" applyBorder="1" applyAlignment="1">
      <alignment horizontal="center" vertical="center" wrapText="1" readingOrder="1"/>
    </xf>
    <xf numFmtId="9" fontId="134" fillId="0" borderId="3" xfId="7" applyFont="1" applyFill="1" applyBorder="1" applyAlignment="1">
      <alignment horizontal="center" vertical="center" wrapText="1" readingOrder="1"/>
    </xf>
    <xf numFmtId="9" fontId="134" fillId="53" borderId="3" xfId="7" applyFont="1" applyFill="1" applyBorder="1" applyAlignment="1">
      <alignment horizontal="center" vertical="center" wrapText="1" readingOrder="1"/>
    </xf>
    <xf numFmtId="9" fontId="134" fillId="0" borderId="3" xfId="2" applyFont="1" applyFill="1" applyBorder="1" applyAlignment="1">
      <alignment horizontal="center" vertical="center" wrapText="1" readingOrder="1"/>
    </xf>
    <xf numFmtId="178" fontId="0" fillId="0" borderId="0" xfId="0" applyNumberFormat="1" applyAlignment="1">
      <alignment horizontal="left"/>
    </xf>
    <xf numFmtId="178" fontId="114" fillId="54" borderId="3" xfId="0" applyNumberFormat="1" applyFont="1" applyFill="1" applyBorder="1" applyAlignment="1">
      <alignment horizontal="right" vertical="center" readingOrder="1"/>
    </xf>
    <xf numFmtId="188" fontId="128" fillId="54" borderId="1" xfId="0" applyNumberFormat="1" applyFont="1" applyFill="1" applyBorder="1" applyAlignment="1">
      <alignment horizontal="right" vertical="center" wrapText="1" readingOrder="1"/>
    </xf>
    <xf numFmtId="180" fontId="118" fillId="54" borderId="3" xfId="0" applyNumberFormat="1" applyFont="1" applyFill="1" applyBorder="1" applyAlignment="1">
      <alignment horizontal="right" vertical="center" readingOrder="1"/>
    </xf>
    <xf numFmtId="180" fontId="118" fillId="55" borderId="3" xfId="0" applyNumberFormat="1" applyFont="1" applyFill="1" applyBorder="1" applyAlignment="1">
      <alignment horizontal="right" vertical="center" readingOrder="1"/>
    </xf>
    <xf numFmtId="180" fontId="118" fillId="55" borderId="7" xfId="0" applyNumberFormat="1" applyFont="1" applyFill="1" applyBorder="1" applyAlignment="1">
      <alignment horizontal="right" vertical="center" readingOrder="1"/>
    </xf>
    <xf numFmtId="180" fontId="114" fillId="55" borderId="37" xfId="0" applyNumberFormat="1" applyFont="1" applyFill="1" applyBorder="1" applyAlignment="1">
      <alignment horizontal="right" vertical="center" readingOrder="1"/>
    </xf>
    <xf numFmtId="180" fontId="114" fillId="55" borderId="33" xfId="0" applyNumberFormat="1" applyFont="1" applyFill="1" applyBorder="1" applyAlignment="1">
      <alignment horizontal="right" vertical="center" readingOrder="1"/>
    </xf>
    <xf numFmtId="180" fontId="114" fillId="56" borderId="31" xfId="0" applyNumberFormat="1" applyFont="1" applyFill="1" applyBorder="1" applyAlignment="1">
      <alignment horizontal="right" vertical="center" readingOrder="1"/>
    </xf>
    <xf numFmtId="180" fontId="114" fillId="57" borderId="33" xfId="0" applyNumberFormat="1" applyFont="1" applyFill="1" applyBorder="1" applyAlignment="1">
      <alignment horizontal="right" vertical="center" readingOrder="1"/>
    </xf>
    <xf numFmtId="180" fontId="114" fillId="57" borderId="7" xfId="0" applyNumberFormat="1" applyFont="1" applyFill="1" applyBorder="1" applyAlignment="1">
      <alignment horizontal="right" vertical="center" readingOrder="1"/>
    </xf>
    <xf numFmtId="180" fontId="114" fillId="57" borderId="37" xfId="0" applyNumberFormat="1" applyFont="1" applyFill="1" applyBorder="1" applyAlignment="1">
      <alignment horizontal="right" vertical="center" readingOrder="1"/>
    </xf>
    <xf numFmtId="180" fontId="114" fillId="57" borderId="3" xfId="0" applyNumberFormat="1" applyFont="1" applyFill="1" applyBorder="1" applyAlignment="1">
      <alignment horizontal="right" vertical="center" readingOrder="1"/>
    </xf>
    <xf numFmtId="9" fontId="125" fillId="53" borderId="3" xfId="7" applyFont="1" applyFill="1" applyBorder="1" applyAlignment="1">
      <alignment horizontal="center" vertical="center" wrapText="1" readingOrder="1"/>
    </xf>
    <xf numFmtId="9" fontId="134" fillId="3" borderId="34" xfId="7" applyFont="1" applyFill="1" applyBorder="1" applyAlignment="1">
      <alignment horizontal="center" vertical="center" wrapText="1" readingOrder="1"/>
    </xf>
    <xf numFmtId="9" fontId="134" fillId="53" borderId="26" xfId="7" applyFont="1" applyFill="1" applyBorder="1" applyAlignment="1">
      <alignment horizontal="center" vertical="center" wrapText="1" readingOrder="1"/>
    </xf>
    <xf numFmtId="9" fontId="100" fillId="52" borderId="3" xfId="2" applyFont="1" applyFill="1" applyBorder="1" applyAlignment="1">
      <alignment horizontal="center" vertical="center" wrapText="1" readingOrder="1"/>
    </xf>
    <xf numFmtId="43" fontId="50" fillId="0" borderId="3" xfId="1" applyFont="1" applyBorder="1" applyAlignment="1">
      <alignment horizontal="right" vertical="center" wrapText="1"/>
    </xf>
    <xf numFmtId="43" fontId="55" fillId="0" borderId="3" xfId="1" applyFont="1" applyBorder="1" applyAlignment="1">
      <alignment horizontal="right" vertical="center" wrapText="1"/>
    </xf>
    <xf numFmtId="9" fontId="134" fillId="42" borderId="7" xfId="7" applyFont="1" applyFill="1" applyBorder="1" applyAlignment="1">
      <alignment horizontal="center" vertical="center" wrapText="1" readingOrder="1"/>
    </xf>
    <xf numFmtId="9" fontId="154" fillId="52" borderId="3" xfId="2" applyFont="1" applyFill="1" applyBorder="1" applyAlignment="1">
      <alignment horizontal="center" vertical="center" wrapText="1" readingOrder="1"/>
    </xf>
    <xf numFmtId="9" fontId="125" fillId="47" borderId="3" xfId="7" applyFont="1" applyFill="1" applyBorder="1" applyAlignment="1">
      <alignment horizontal="center" vertical="center" wrapText="1" readingOrder="1"/>
    </xf>
    <xf numFmtId="9" fontId="134" fillId="3" borderId="3" xfId="7" applyFont="1" applyFill="1" applyBorder="1" applyAlignment="1">
      <alignment horizontal="center" vertical="center" wrapText="1" readingOrder="1"/>
    </xf>
    <xf numFmtId="9" fontId="125" fillId="58" borderId="3" xfId="7" applyFont="1" applyFill="1" applyBorder="1" applyAlignment="1">
      <alignment horizontal="center" vertical="center" wrapText="1" readingOrder="1"/>
    </xf>
    <xf numFmtId="178" fontId="102" fillId="4" borderId="3" xfId="4" applyNumberFormat="1" applyFont="1" applyFill="1" applyBorder="1" applyAlignment="1">
      <alignment vertical="center" wrapText="1" readingOrder="1"/>
    </xf>
    <xf numFmtId="180" fontId="106" fillId="0" borderId="3" xfId="0" applyNumberFormat="1" applyFont="1" applyBorder="1" applyAlignment="1">
      <alignment horizontal="right" vertical="center" readingOrder="1"/>
    </xf>
    <xf numFmtId="0" fontId="154" fillId="48" borderId="3" xfId="0" applyFont="1" applyFill="1" applyBorder="1" applyAlignment="1">
      <alignment vertical="center" wrapText="1"/>
    </xf>
    <xf numFmtId="178" fontId="91" fillId="0" borderId="0" xfId="11" applyNumberFormat="1" applyFont="1" applyBorder="1"/>
    <xf numFmtId="41" fontId="91" fillId="0" borderId="0" xfId="11" applyFont="1" applyBorder="1"/>
    <xf numFmtId="178" fontId="91" fillId="0" borderId="0" xfId="0" applyNumberFormat="1" applyFont="1"/>
    <xf numFmtId="186" fontId="91" fillId="0" borderId="0" xfId="26" applyNumberFormat="1" applyFont="1" applyBorder="1"/>
    <xf numFmtId="186" fontId="91" fillId="0" borderId="0" xfId="26" applyNumberFormat="1" applyFont="1" applyBorder="1" applyAlignment="1">
      <alignment horizontal="right"/>
    </xf>
    <xf numFmtId="187" fontId="91" fillId="0" borderId="0" xfId="26" applyNumberFormat="1" applyFont="1" applyBorder="1"/>
    <xf numFmtId="43" fontId="91" fillId="0" borderId="0" xfId="1" applyFont="1"/>
    <xf numFmtId="171" fontId="91" fillId="0" borderId="0" xfId="1" applyNumberFormat="1" applyFont="1"/>
    <xf numFmtId="182" fontId="91" fillId="0" borderId="0" xfId="52" applyNumberFormat="1" applyFont="1"/>
    <xf numFmtId="0" fontId="91" fillId="0" borderId="0" xfId="0" applyFont="1" applyAlignment="1">
      <alignment wrapText="1"/>
    </xf>
    <xf numFmtId="188" fontId="128" fillId="3" borderId="1" xfId="0" applyNumberFormat="1" applyFont="1" applyFill="1" applyBorder="1" applyAlignment="1">
      <alignment horizontal="right" vertical="center" wrapText="1" readingOrder="1"/>
    </xf>
    <xf numFmtId="180" fontId="118" fillId="4" borderId="3" xfId="0" applyNumberFormat="1" applyFont="1" applyFill="1" applyBorder="1" applyAlignment="1">
      <alignment horizontal="right" vertical="center" readingOrder="1"/>
    </xf>
    <xf numFmtId="180" fontId="114" fillId="4" borderId="7" xfId="0" applyNumberFormat="1" applyFont="1" applyFill="1" applyBorder="1" applyAlignment="1">
      <alignment horizontal="right" vertical="center" readingOrder="1"/>
    </xf>
    <xf numFmtId="0" fontId="103" fillId="4" borderId="3" xfId="3" applyFont="1" applyFill="1" applyBorder="1" applyAlignment="1">
      <alignment vertical="center" wrapText="1" readingOrder="1"/>
    </xf>
    <xf numFmtId="180" fontId="114" fillId="0" borderId="4" xfId="0" applyNumberFormat="1" applyFont="1" applyBorder="1" applyAlignment="1">
      <alignment horizontal="right" vertical="center" readingOrder="1"/>
    </xf>
    <xf numFmtId="180" fontId="153" fillId="48" borderId="0" xfId="0" applyNumberFormat="1" applyFont="1" applyFill="1" applyAlignment="1">
      <alignment horizontal="right" vertical="center" readingOrder="1"/>
    </xf>
    <xf numFmtId="180" fontId="153" fillId="4" borderId="0" xfId="0" applyNumberFormat="1" applyFont="1" applyFill="1" applyAlignment="1">
      <alignment horizontal="right" vertical="center" readingOrder="1"/>
    </xf>
    <xf numFmtId="0" fontId="175" fillId="4" borderId="3" xfId="0" applyFont="1" applyFill="1" applyBorder="1" applyAlignment="1">
      <alignment vertical="center" wrapText="1" readingOrder="1"/>
    </xf>
    <xf numFmtId="0" fontId="175" fillId="4" borderId="3" xfId="0" applyFont="1" applyFill="1" applyBorder="1" applyAlignment="1">
      <alignment horizontal="left" vertical="center" wrapText="1" readingOrder="1"/>
    </xf>
    <xf numFmtId="0" fontId="0" fillId="0" borderId="0" xfId="0" applyAlignment="1">
      <alignment horizontal="center"/>
    </xf>
    <xf numFmtId="0" fontId="0" fillId="0" borderId="0" xfId="0" applyAlignment="1">
      <alignment horizontal="center"/>
    </xf>
    <xf numFmtId="15" fontId="121" fillId="0" borderId="0" xfId="0" applyNumberFormat="1" applyFont="1" applyAlignment="1">
      <alignment horizontal="center" vertical="center" readingOrder="1"/>
    </xf>
    <xf numFmtId="0" fontId="168" fillId="0" borderId="0" xfId="0" applyFont="1" applyAlignment="1">
      <alignment horizontal="left" vertical="top" readingOrder="1"/>
    </xf>
    <xf numFmtId="178" fontId="103" fillId="0" borderId="3" xfId="0" applyNumberFormat="1" applyFont="1" applyBorder="1" applyAlignment="1">
      <alignment horizontal="right" vertical="center" readingOrder="1"/>
    </xf>
    <xf numFmtId="180" fontId="103" fillId="0" borderId="3" xfId="0" applyNumberFormat="1" applyFont="1" applyBorder="1" applyAlignment="1">
      <alignment horizontal="right" vertical="center" readingOrder="1"/>
    </xf>
    <xf numFmtId="180" fontId="103" fillId="4" borderId="3" xfId="0" applyNumberFormat="1" applyFont="1" applyFill="1" applyBorder="1" applyAlignment="1">
      <alignment horizontal="right" vertical="center" readingOrder="1"/>
    </xf>
    <xf numFmtId="9" fontId="103" fillId="0" borderId="3" xfId="2" applyFont="1" applyFill="1" applyBorder="1" applyAlignment="1">
      <alignment horizontal="center" vertical="center" readingOrder="1"/>
    </xf>
    <xf numFmtId="178" fontId="103" fillId="4" borderId="3" xfId="0" applyNumberFormat="1" applyFont="1" applyFill="1" applyBorder="1" applyAlignment="1">
      <alignment horizontal="right" vertical="center" readingOrder="1"/>
    </xf>
    <xf numFmtId="9" fontId="103" fillId="4" borderId="3" xfId="2" applyFont="1" applyFill="1" applyBorder="1" applyAlignment="1">
      <alignment horizontal="center" vertical="center" readingOrder="1"/>
    </xf>
    <xf numFmtId="178" fontId="120" fillId="47" borderId="3" xfId="0" applyNumberFormat="1" applyFont="1" applyFill="1" applyBorder="1" applyAlignment="1">
      <alignment horizontal="right" vertical="center" readingOrder="1"/>
    </xf>
    <xf numFmtId="180" fontId="120" fillId="47" borderId="3" xfId="0" applyNumberFormat="1" applyFont="1" applyFill="1" applyBorder="1" applyAlignment="1">
      <alignment horizontal="right" vertical="center" readingOrder="1"/>
    </xf>
    <xf numFmtId="9" fontId="120" fillId="47" borderId="3" xfId="2" applyFont="1" applyFill="1" applyBorder="1" applyAlignment="1">
      <alignment horizontal="center" vertical="center" readingOrder="1"/>
    </xf>
    <xf numFmtId="180" fontId="116" fillId="0" borderId="3" xfId="0" applyNumberFormat="1" applyFont="1" applyBorder="1" applyAlignment="1">
      <alignment horizontal="right" vertical="center" readingOrder="1"/>
    </xf>
    <xf numFmtId="9" fontId="103" fillId="0" borderId="3" xfId="2" applyFont="1" applyBorder="1" applyAlignment="1">
      <alignment horizontal="center" vertical="center" readingOrder="1"/>
    </xf>
    <xf numFmtId="178" fontId="115" fillId="47" borderId="3" xfId="0" applyNumberFormat="1" applyFont="1" applyFill="1" applyBorder="1" applyAlignment="1">
      <alignment horizontal="right" vertical="center" readingOrder="1"/>
    </xf>
    <xf numFmtId="180" fontId="115" fillId="47" borderId="3" xfId="0" applyNumberFormat="1" applyFont="1" applyFill="1" applyBorder="1" applyAlignment="1">
      <alignment horizontal="right" vertical="center" readingOrder="1"/>
    </xf>
    <xf numFmtId="9" fontId="115" fillId="47" borderId="3" xfId="2" applyFont="1" applyFill="1" applyBorder="1" applyAlignment="1">
      <alignment horizontal="center" vertical="center" readingOrder="1"/>
    </xf>
    <xf numFmtId="178" fontId="152" fillId="48" borderId="40" xfId="0" applyNumberFormat="1" applyFont="1" applyFill="1" applyBorder="1" applyAlignment="1">
      <alignment horizontal="right" vertical="center" readingOrder="1"/>
    </xf>
    <xf numFmtId="180" fontId="152" fillId="48" borderId="40" xfId="0" applyNumberFormat="1" applyFont="1" applyFill="1" applyBorder="1" applyAlignment="1">
      <alignment horizontal="right" vertical="center" readingOrder="1"/>
    </xf>
    <xf numFmtId="9" fontId="152" fillId="48" borderId="40" xfId="2" applyFont="1" applyFill="1" applyBorder="1" applyAlignment="1">
      <alignment horizontal="center" vertical="center" readingOrder="1"/>
    </xf>
    <xf numFmtId="178" fontId="103" fillId="4" borderId="7" xfId="0" applyNumberFormat="1" applyFont="1" applyFill="1" applyBorder="1" applyAlignment="1">
      <alignment horizontal="right" vertical="center" readingOrder="1"/>
    </xf>
    <xf numFmtId="180" fontId="103" fillId="4" borderId="7" xfId="0" applyNumberFormat="1" applyFont="1" applyFill="1" applyBorder="1" applyAlignment="1">
      <alignment horizontal="right" vertical="center" readingOrder="1"/>
    </xf>
    <xf numFmtId="9" fontId="103" fillId="4" borderId="7" xfId="2" applyFont="1" applyFill="1" applyBorder="1" applyAlignment="1">
      <alignment horizontal="center" vertical="center" readingOrder="1"/>
    </xf>
    <xf numFmtId="178" fontId="120" fillId="49" borderId="3" xfId="0" applyNumberFormat="1" applyFont="1" applyFill="1" applyBorder="1" applyAlignment="1">
      <alignment horizontal="right" vertical="center" readingOrder="1"/>
    </xf>
    <xf numFmtId="180" fontId="120" fillId="49" borderId="3" xfId="0" applyNumberFormat="1" applyFont="1" applyFill="1" applyBorder="1" applyAlignment="1">
      <alignment horizontal="right" vertical="center" readingOrder="1"/>
    </xf>
    <xf numFmtId="9" fontId="120" fillId="49" borderId="3" xfId="2" applyFont="1" applyFill="1" applyBorder="1" applyAlignment="1">
      <alignment horizontal="center" vertical="center" readingOrder="1"/>
    </xf>
    <xf numFmtId="178" fontId="115" fillId="49" borderId="5" xfId="0" applyNumberFormat="1" applyFont="1" applyFill="1" applyBorder="1" applyAlignment="1">
      <alignment horizontal="right" vertical="center" readingOrder="1"/>
    </xf>
    <xf numFmtId="180" fontId="115" fillId="49" borderId="5" xfId="0" applyNumberFormat="1" applyFont="1" applyFill="1" applyBorder="1" applyAlignment="1">
      <alignment horizontal="right" vertical="center" readingOrder="1"/>
    </xf>
    <xf numFmtId="9" fontId="115" fillId="49" borderId="5" xfId="2" applyFont="1" applyFill="1" applyBorder="1" applyAlignment="1">
      <alignment horizontal="center" vertical="center" readingOrder="1"/>
    </xf>
    <xf numFmtId="9" fontId="120" fillId="49" borderId="5" xfId="2" applyFont="1" applyFill="1" applyBorder="1" applyAlignment="1">
      <alignment horizontal="center" vertical="center" readingOrder="1"/>
    </xf>
    <xf numFmtId="178" fontId="120" fillId="49" borderId="5" xfId="0" applyNumberFormat="1" applyFont="1" applyFill="1" applyBorder="1" applyAlignment="1">
      <alignment horizontal="right" vertical="center" readingOrder="1"/>
    </xf>
    <xf numFmtId="178" fontId="152" fillId="48" borderId="25" xfId="0" applyNumberFormat="1" applyFont="1" applyFill="1" applyBorder="1" applyAlignment="1">
      <alignment horizontal="right" vertical="center" readingOrder="1"/>
    </xf>
    <xf numFmtId="180" fontId="152" fillId="48" borderId="25" xfId="0" applyNumberFormat="1" applyFont="1" applyFill="1" applyBorder="1" applyAlignment="1">
      <alignment horizontal="right" vertical="center" readingOrder="1"/>
    </xf>
    <xf numFmtId="180" fontId="120" fillId="49" borderId="5" xfId="0" applyNumberFormat="1" applyFont="1" applyFill="1" applyBorder="1" applyAlignment="1">
      <alignment horizontal="right" vertical="center" readingOrder="1"/>
    </xf>
    <xf numFmtId="178" fontId="152" fillId="48" borderId="29" xfId="0" applyNumberFormat="1" applyFont="1" applyFill="1" applyBorder="1" applyAlignment="1">
      <alignment horizontal="right" vertical="center" readingOrder="1"/>
    </xf>
    <xf numFmtId="180" fontId="152" fillId="48" borderId="29" xfId="0" applyNumberFormat="1" applyFont="1" applyFill="1" applyBorder="1" applyAlignment="1">
      <alignment horizontal="right" vertical="center" readingOrder="1"/>
    </xf>
    <xf numFmtId="9" fontId="152" fillId="48" borderId="29" xfId="2" applyFont="1" applyFill="1" applyBorder="1" applyAlignment="1">
      <alignment horizontal="center" vertical="center" readingOrder="1"/>
    </xf>
    <xf numFmtId="0" fontId="152" fillId="47" borderId="3" xfId="0" applyFont="1" applyFill="1" applyBorder="1" applyAlignment="1">
      <alignment horizontal="center" vertical="center" readingOrder="1"/>
    </xf>
    <xf numFmtId="0" fontId="152" fillId="48" borderId="0" xfId="0" applyFont="1" applyFill="1" applyAlignment="1">
      <alignment horizontal="center" vertical="center" readingOrder="1"/>
    </xf>
    <xf numFmtId="178" fontId="152" fillId="48" borderId="0" xfId="0" applyNumberFormat="1" applyFont="1" applyFill="1" applyAlignment="1">
      <alignment horizontal="right" vertical="center" readingOrder="1"/>
    </xf>
    <xf numFmtId="9" fontId="152" fillId="48" borderId="0" xfId="2" applyFont="1" applyFill="1" applyBorder="1" applyAlignment="1">
      <alignment horizontal="center" vertical="center" readingOrder="1"/>
    </xf>
    <xf numFmtId="178" fontId="175" fillId="4" borderId="3" xfId="0" applyNumberFormat="1" applyFont="1" applyFill="1" applyBorder="1" applyAlignment="1">
      <alignment horizontal="right" vertical="center" readingOrder="1"/>
    </xf>
    <xf numFmtId="180" fontId="175" fillId="4" borderId="3" xfId="0" applyNumberFormat="1" applyFont="1" applyFill="1" applyBorder="1" applyAlignment="1">
      <alignment horizontal="right" vertical="center" readingOrder="1"/>
    </xf>
    <xf numFmtId="9" fontId="175" fillId="4" borderId="3" xfId="2" applyFont="1" applyFill="1" applyBorder="1" applyAlignment="1">
      <alignment horizontal="center" vertical="center" readingOrder="1"/>
    </xf>
    <xf numFmtId="0" fontId="120" fillId="49" borderId="3" xfId="0" applyFont="1" applyFill="1" applyBorder="1" applyAlignment="1">
      <alignment horizontal="left" vertical="center" wrapText="1" readingOrder="1"/>
    </xf>
    <xf numFmtId="180" fontId="120" fillId="49" borderId="3" xfId="0" applyNumberFormat="1" applyFont="1" applyFill="1" applyBorder="1" applyAlignment="1">
      <alignment horizontal="center" vertical="center" readingOrder="1"/>
    </xf>
    <xf numFmtId="0" fontId="120" fillId="49" borderId="5" xfId="0" applyFont="1" applyFill="1" applyBorder="1" applyAlignment="1">
      <alignment horizontal="left" vertical="center" wrapText="1" readingOrder="1"/>
    </xf>
    <xf numFmtId="178" fontId="152" fillId="48" borderId="43" xfId="0" applyNumberFormat="1" applyFont="1" applyFill="1" applyBorder="1" applyAlignment="1">
      <alignment horizontal="right" vertical="center" readingOrder="1"/>
    </xf>
    <xf numFmtId="180" fontId="152" fillId="48" borderId="43" xfId="0" applyNumberFormat="1" applyFont="1" applyFill="1" applyBorder="1" applyAlignment="1">
      <alignment horizontal="right" vertical="center" readingOrder="1"/>
    </xf>
    <xf numFmtId="9" fontId="152" fillId="48" borderId="43" xfId="2" applyFont="1" applyFill="1" applyBorder="1" applyAlignment="1">
      <alignment horizontal="center" vertical="center" readingOrder="1"/>
    </xf>
    <xf numFmtId="178" fontId="103" fillId="0" borderId="7" xfId="0" applyNumberFormat="1" applyFont="1" applyBorder="1" applyAlignment="1">
      <alignment horizontal="right" vertical="center" readingOrder="1"/>
    </xf>
    <xf numFmtId="180" fontId="103" fillId="0" borderId="7" xfId="0" applyNumberFormat="1" applyFont="1" applyBorder="1" applyAlignment="1">
      <alignment horizontal="right" vertical="center" readingOrder="1"/>
    </xf>
    <xf numFmtId="178" fontId="103" fillId="0" borderId="37" xfId="0" applyNumberFormat="1" applyFont="1" applyBorder="1" applyAlignment="1">
      <alignment horizontal="right" vertical="center" readingOrder="1"/>
    </xf>
    <xf numFmtId="180" fontId="103" fillId="0" borderId="37" xfId="0" applyNumberFormat="1" applyFont="1" applyBorder="1" applyAlignment="1">
      <alignment horizontal="right" vertical="center" readingOrder="1"/>
    </xf>
    <xf numFmtId="180" fontId="103" fillId="4" borderId="37" xfId="0" applyNumberFormat="1" applyFont="1" applyFill="1" applyBorder="1" applyAlignment="1">
      <alignment horizontal="right" vertical="center" readingOrder="1"/>
    </xf>
    <xf numFmtId="9" fontId="103" fillId="0" borderId="37" xfId="2" applyFont="1" applyFill="1" applyBorder="1" applyAlignment="1">
      <alignment horizontal="center" vertical="center" readingOrder="1"/>
    </xf>
    <xf numFmtId="9" fontId="103" fillId="0" borderId="37" xfId="2" applyFont="1" applyBorder="1" applyAlignment="1">
      <alignment horizontal="center" vertical="center" readingOrder="1"/>
    </xf>
    <xf numFmtId="178" fontId="152" fillId="48" borderId="24" xfId="0" applyNumberFormat="1" applyFont="1" applyFill="1" applyBorder="1" applyAlignment="1">
      <alignment horizontal="right" vertical="center" readingOrder="1"/>
    </xf>
    <xf numFmtId="0" fontId="103" fillId="4" borderId="3" xfId="2" applyNumberFormat="1" applyFont="1" applyFill="1" applyBorder="1" applyAlignment="1">
      <alignment horizontal="center" vertical="center" readingOrder="1"/>
    </xf>
    <xf numFmtId="0" fontId="168" fillId="0" borderId="0" xfId="0" applyFont="1" applyAlignment="1">
      <alignment horizontal="center" vertical="center" wrapText="1" readingOrder="1"/>
    </xf>
    <xf numFmtId="0" fontId="168" fillId="0" borderId="0" xfId="0" applyFont="1" applyAlignment="1">
      <alignment horizontal="left" vertical="center" wrapText="1" readingOrder="1"/>
    </xf>
    <xf numFmtId="178" fontId="168" fillId="0" borderId="0" xfId="0" applyNumberFormat="1" applyFont="1" applyAlignment="1">
      <alignment horizontal="left" vertical="top" readingOrder="1"/>
    </xf>
    <xf numFmtId="0" fontId="175" fillId="0" borderId="0" xfId="0" applyFont="1" applyAlignment="1">
      <alignment horizontal="left" vertical="top" readingOrder="1"/>
    </xf>
    <xf numFmtId="0" fontId="116" fillId="0" borderId="0" xfId="0" applyFont="1" applyAlignment="1">
      <alignment horizontal="left" vertical="top" readingOrder="1"/>
    </xf>
    <xf numFmtId="9" fontId="103" fillId="0" borderId="7" xfId="2" applyFont="1" applyFill="1" applyBorder="1" applyAlignment="1">
      <alignment horizontal="center" vertical="center" readingOrder="1"/>
    </xf>
    <xf numFmtId="180" fontId="103" fillId="0" borderId="5" xfId="0" applyNumberFormat="1" applyFont="1" applyBorder="1" applyAlignment="1">
      <alignment horizontal="right" vertical="center" readingOrder="1"/>
    </xf>
    <xf numFmtId="9" fontId="103" fillId="0" borderId="5" xfId="2" applyFont="1" applyFill="1" applyBorder="1" applyAlignment="1">
      <alignment horizontal="center" vertical="center" readingOrder="1"/>
    </xf>
    <xf numFmtId="9" fontId="103" fillId="0" borderId="7" xfId="2" applyFont="1" applyBorder="1" applyAlignment="1">
      <alignment horizontal="center" vertical="center" readingOrder="1"/>
    </xf>
    <xf numFmtId="0" fontId="120" fillId="49" borderId="6" xfId="0" applyFont="1" applyFill="1" applyBorder="1" applyAlignment="1">
      <alignment horizontal="left" vertical="center" wrapText="1" readingOrder="1"/>
    </xf>
    <xf numFmtId="178" fontId="120" fillId="49" borderId="6" xfId="0" applyNumberFormat="1" applyFont="1" applyFill="1" applyBorder="1" applyAlignment="1">
      <alignment horizontal="right" vertical="center" readingOrder="1"/>
    </xf>
    <xf numFmtId="180" fontId="120" fillId="49" borderId="6" xfId="0" applyNumberFormat="1" applyFont="1" applyFill="1" applyBorder="1" applyAlignment="1">
      <alignment horizontal="right" vertical="center" readingOrder="1"/>
    </xf>
    <xf numFmtId="9" fontId="120" fillId="49" borderId="6" xfId="2" applyFont="1" applyFill="1" applyBorder="1" applyAlignment="1">
      <alignment horizontal="center" vertical="center" readingOrder="1"/>
    </xf>
    <xf numFmtId="178" fontId="103" fillId="4" borderId="37" xfId="0" applyNumberFormat="1" applyFont="1" applyFill="1" applyBorder="1" applyAlignment="1">
      <alignment horizontal="right" vertical="center" readingOrder="1"/>
    </xf>
    <xf numFmtId="9" fontId="103" fillId="4" borderId="37" xfId="2" applyFont="1" applyFill="1" applyBorder="1" applyAlignment="1">
      <alignment horizontal="center" vertical="center" readingOrder="1"/>
    </xf>
    <xf numFmtId="9" fontId="103" fillId="4" borderId="73" xfId="2" applyFont="1" applyFill="1" applyBorder="1" applyAlignment="1">
      <alignment horizontal="center" vertical="center" readingOrder="1"/>
    </xf>
    <xf numFmtId="0" fontId="120" fillId="0" borderId="3" xfId="0" applyFont="1" applyBorder="1" applyAlignment="1">
      <alignment horizontal="left" vertical="center" wrapText="1" readingOrder="1"/>
    </xf>
    <xf numFmtId="178" fontId="120" fillId="0" borderId="3" xfId="0" applyNumberFormat="1" applyFont="1" applyBorder="1" applyAlignment="1">
      <alignment horizontal="right" vertical="center" readingOrder="1"/>
    </xf>
    <xf numFmtId="180" fontId="120" fillId="0" borderId="3" xfId="0" applyNumberFormat="1" applyFont="1" applyBorder="1" applyAlignment="1">
      <alignment horizontal="right" vertical="center" readingOrder="1"/>
    </xf>
    <xf numFmtId="180" fontId="120" fillId="4" borderId="3" xfId="0" applyNumberFormat="1" applyFont="1" applyFill="1" applyBorder="1" applyAlignment="1">
      <alignment horizontal="right" vertical="center" readingOrder="1"/>
    </xf>
    <xf numFmtId="9" fontId="120" fillId="4" borderId="3" xfId="2" applyFont="1" applyFill="1" applyBorder="1" applyAlignment="1">
      <alignment horizontal="center" vertical="center" readingOrder="1"/>
    </xf>
    <xf numFmtId="178" fontId="120" fillId="4" borderId="3" xfId="0" applyNumberFormat="1" applyFont="1" applyFill="1" applyBorder="1" applyAlignment="1">
      <alignment horizontal="right" vertical="center" readingOrder="1"/>
    </xf>
    <xf numFmtId="9" fontId="120" fillId="0" borderId="3" xfId="2" applyFont="1" applyFill="1" applyBorder="1" applyAlignment="1">
      <alignment horizontal="center" vertical="center" readingOrder="1"/>
    </xf>
    <xf numFmtId="9" fontId="120" fillId="0" borderId="4" xfId="2" applyFont="1" applyFill="1" applyBorder="1" applyAlignment="1">
      <alignment horizontal="center" vertical="center" readingOrder="1"/>
    </xf>
    <xf numFmtId="9" fontId="103" fillId="0" borderId="4" xfId="2" applyFont="1" applyFill="1" applyBorder="1" applyAlignment="1">
      <alignment horizontal="center" vertical="center" readingOrder="1"/>
    </xf>
    <xf numFmtId="9" fontId="120" fillId="49" borderId="4" xfId="2" applyFont="1" applyFill="1" applyBorder="1" applyAlignment="1">
      <alignment horizontal="center" vertical="center" readingOrder="1"/>
    </xf>
    <xf numFmtId="9" fontId="152" fillId="48" borderId="27" xfId="2" applyFont="1" applyFill="1" applyBorder="1" applyAlignment="1">
      <alignment horizontal="center" vertical="center" readingOrder="1"/>
    </xf>
    <xf numFmtId="9" fontId="103" fillId="0" borderId="11" xfId="2" applyFont="1" applyFill="1" applyBorder="1" applyAlignment="1">
      <alignment horizontal="center" vertical="center" readingOrder="1"/>
    </xf>
    <xf numFmtId="0" fontId="152" fillId="48" borderId="25" xfId="0" applyFont="1" applyFill="1" applyBorder="1" applyAlignment="1">
      <alignment horizontal="left" vertical="center" wrapText="1" readingOrder="1"/>
    </xf>
    <xf numFmtId="0" fontId="120" fillId="47" borderId="3" xfId="0" applyFont="1" applyFill="1" applyBorder="1" applyAlignment="1">
      <alignment horizontal="left" vertical="center" wrapText="1" readingOrder="1"/>
    </xf>
    <xf numFmtId="9" fontId="120" fillId="47" borderId="3" xfId="2" applyFont="1" applyFill="1" applyBorder="1" applyAlignment="1">
      <alignment vertical="center" readingOrder="1"/>
    </xf>
    <xf numFmtId="9" fontId="103" fillId="0" borderId="3" xfId="2" applyFont="1" applyBorder="1" applyAlignment="1">
      <alignment vertical="center" readingOrder="1"/>
    </xf>
    <xf numFmtId="9" fontId="120" fillId="49" borderId="3" xfId="2" applyFont="1" applyFill="1" applyBorder="1" applyAlignment="1">
      <alignment vertical="center" readingOrder="1"/>
    </xf>
    <xf numFmtId="9" fontId="103" fillId="4" borderId="3" xfId="2" applyFont="1" applyFill="1" applyBorder="1" applyAlignment="1">
      <alignment vertical="center" readingOrder="1"/>
    </xf>
    <xf numFmtId="9" fontId="120" fillId="49" borderId="5" xfId="2" applyFont="1" applyFill="1" applyBorder="1" applyAlignment="1">
      <alignment vertical="center" readingOrder="1"/>
    </xf>
    <xf numFmtId="9" fontId="152" fillId="48" borderId="25" xfId="2" applyFont="1" applyFill="1" applyBorder="1" applyAlignment="1">
      <alignment vertical="center" readingOrder="1"/>
    </xf>
    <xf numFmtId="9" fontId="103" fillId="0" borderId="11" xfId="2" applyFont="1" applyBorder="1" applyAlignment="1">
      <alignment horizontal="center" vertical="center" readingOrder="1"/>
    </xf>
    <xf numFmtId="9" fontId="103" fillId="0" borderId="4" xfId="2" applyFont="1" applyBorder="1" applyAlignment="1">
      <alignment horizontal="center" vertical="center" readingOrder="1"/>
    </xf>
    <xf numFmtId="180" fontId="120" fillId="49" borderId="3" xfId="0" applyNumberFormat="1" applyFont="1" applyFill="1" applyBorder="1" applyAlignment="1">
      <alignment horizontal="left" vertical="center" wrapText="1" readingOrder="1"/>
    </xf>
    <xf numFmtId="180" fontId="120" fillId="49" borderId="3" xfId="2" applyNumberFormat="1" applyFont="1" applyFill="1" applyBorder="1" applyAlignment="1">
      <alignment horizontal="right" vertical="center" readingOrder="1"/>
    </xf>
    <xf numFmtId="180" fontId="120" fillId="49" borderId="5" xfId="0" applyNumberFormat="1" applyFont="1" applyFill="1" applyBorder="1" applyAlignment="1">
      <alignment horizontal="left" vertical="center" wrapText="1" readingOrder="1"/>
    </xf>
    <xf numFmtId="180" fontId="120" fillId="49" borderId="5" xfId="2" applyNumberFormat="1" applyFont="1" applyFill="1" applyBorder="1" applyAlignment="1">
      <alignment horizontal="right" vertical="center" readingOrder="1"/>
    </xf>
    <xf numFmtId="9" fontId="120" fillId="49" borderId="8" xfId="2" applyFont="1" applyFill="1" applyBorder="1" applyAlignment="1">
      <alignment horizontal="center" vertical="center" readingOrder="1"/>
    </xf>
    <xf numFmtId="43" fontId="152" fillId="48" borderId="3" xfId="1" applyFont="1" applyFill="1" applyBorder="1" applyAlignment="1">
      <alignment horizontal="center" vertical="center" readingOrder="1"/>
    </xf>
    <xf numFmtId="9" fontId="152" fillId="48" borderId="3" xfId="2" applyFont="1" applyFill="1" applyBorder="1" applyAlignment="1">
      <alignment horizontal="center" vertical="center" readingOrder="1"/>
    </xf>
    <xf numFmtId="178" fontId="152" fillId="48" borderId="3" xfId="0" applyNumberFormat="1" applyFont="1" applyFill="1" applyBorder="1" applyAlignment="1">
      <alignment horizontal="right" vertical="center" readingOrder="1"/>
    </xf>
    <xf numFmtId="178" fontId="103" fillId="4" borderId="29" xfId="0" applyNumberFormat="1" applyFont="1" applyFill="1" applyBorder="1" applyAlignment="1">
      <alignment horizontal="right" vertical="center" readingOrder="1"/>
    </xf>
    <xf numFmtId="180" fontId="103" fillId="4" borderId="29" xfId="0" applyNumberFormat="1" applyFont="1" applyFill="1" applyBorder="1" applyAlignment="1">
      <alignment horizontal="right" vertical="center" readingOrder="1"/>
    </xf>
    <xf numFmtId="9" fontId="103" fillId="4" borderId="29" xfId="2" applyFont="1" applyFill="1" applyBorder="1" applyAlignment="1">
      <alignment horizontal="center" vertical="center" readingOrder="1"/>
    </xf>
    <xf numFmtId="9" fontId="103" fillId="4" borderId="14" xfId="2" applyFont="1" applyFill="1" applyBorder="1" applyAlignment="1">
      <alignment horizontal="center" vertical="center" readingOrder="1"/>
    </xf>
    <xf numFmtId="9" fontId="152" fillId="48" borderId="57" xfId="2" applyFont="1" applyFill="1" applyBorder="1" applyAlignment="1">
      <alignment horizontal="center" vertical="center" readingOrder="1"/>
    </xf>
    <xf numFmtId="178" fontId="103" fillId="0" borderId="29" xfId="0" applyNumberFormat="1" applyFont="1" applyBorder="1" applyAlignment="1">
      <alignment horizontal="right" vertical="center" readingOrder="1"/>
    </xf>
    <xf numFmtId="180" fontId="103" fillId="0" borderId="29" xfId="0" applyNumberFormat="1" applyFont="1" applyBorder="1" applyAlignment="1">
      <alignment horizontal="right" vertical="center" readingOrder="1"/>
    </xf>
    <xf numFmtId="9" fontId="103" fillId="0" borderId="29" xfId="2" applyFont="1" applyBorder="1" applyAlignment="1">
      <alignment horizontal="center" vertical="center" readingOrder="1"/>
    </xf>
    <xf numFmtId="9" fontId="103" fillId="0" borderId="14" xfId="2" applyFont="1" applyBorder="1" applyAlignment="1">
      <alignment horizontal="center" vertical="center" readingOrder="1"/>
    </xf>
    <xf numFmtId="9" fontId="103" fillId="0" borderId="29" xfId="2" applyFont="1" applyFill="1" applyBorder="1" applyAlignment="1">
      <alignment horizontal="center" vertical="center" readingOrder="1"/>
    </xf>
    <xf numFmtId="9" fontId="103" fillId="0" borderId="78" xfId="2" applyFont="1" applyFill="1" applyBorder="1" applyAlignment="1">
      <alignment horizontal="center" vertical="center" readingOrder="1"/>
    </xf>
    <xf numFmtId="180" fontId="103" fillId="4" borderId="75" xfId="0" applyNumberFormat="1" applyFont="1" applyFill="1" applyBorder="1" applyAlignment="1">
      <alignment horizontal="right" vertical="center" readingOrder="1"/>
    </xf>
    <xf numFmtId="178" fontId="152" fillId="48" borderId="28" xfId="0" applyNumberFormat="1" applyFont="1" applyFill="1" applyBorder="1" applyAlignment="1">
      <alignment horizontal="right" vertical="center" readingOrder="1"/>
    </xf>
    <xf numFmtId="180" fontId="168" fillId="0" borderId="0" xfId="0" applyNumberFormat="1" applyFont="1" applyAlignment="1">
      <alignment horizontal="left" vertical="top" readingOrder="1"/>
    </xf>
    <xf numFmtId="9" fontId="168" fillId="0" borderId="0" xfId="2" applyFont="1" applyBorder="1" applyAlignment="1">
      <alignment horizontal="center" vertical="top" readingOrder="1"/>
    </xf>
    <xf numFmtId="0" fontId="168" fillId="0" borderId="0" xfId="0" applyFont="1" applyAlignment="1">
      <alignment horizontal="center" vertical="top" readingOrder="1"/>
    </xf>
    <xf numFmtId="0" fontId="152" fillId="48" borderId="24" xfId="0" applyFont="1" applyFill="1" applyBorder="1" applyAlignment="1">
      <alignment horizontal="left" vertical="center" wrapText="1" readingOrder="1"/>
    </xf>
    <xf numFmtId="0" fontId="115" fillId="0" borderId="30" xfId="0" applyFont="1" applyBorder="1" applyAlignment="1">
      <alignment horizontal="left" vertical="center" wrapText="1" readingOrder="1"/>
    </xf>
    <xf numFmtId="178" fontId="115" fillId="0" borderId="7" xfId="0" applyNumberFormat="1" applyFont="1" applyBorder="1" applyAlignment="1">
      <alignment horizontal="right" vertical="center" readingOrder="1"/>
    </xf>
    <xf numFmtId="180" fontId="115" fillId="0" borderId="5" xfId="0" applyNumberFormat="1" applyFont="1" applyBorder="1" applyAlignment="1">
      <alignment horizontal="right" vertical="center" readingOrder="1"/>
    </xf>
    <xf numFmtId="9" fontId="115" fillId="0" borderId="7" xfId="2" applyFont="1" applyFill="1" applyBorder="1" applyAlignment="1">
      <alignment horizontal="center" vertical="center" readingOrder="1"/>
    </xf>
    <xf numFmtId="180" fontId="115" fillId="0" borderId="7" xfId="0" applyNumberFormat="1" applyFont="1" applyBorder="1" applyAlignment="1">
      <alignment horizontal="right" vertical="center" readingOrder="1"/>
    </xf>
    <xf numFmtId="9" fontId="115" fillId="0" borderId="11" xfId="2" applyFont="1" applyFill="1" applyBorder="1" applyAlignment="1">
      <alignment horizontal="center" vertical="center" readingOrder="1"/>
    </xf>
    <xf numFmtId="0" fontId="115" fillId="0" borderId="56" xfId="0" applyFont="1" applyBorder="1" applyAlignment="1">
      <alignment horizontal="left" vertical="center" wrapText="1" readingOrder="1"/>
    </xf>
    <xf numFmtId="178" fontId="115" fillId="0" borderId="5" xfId="0" applyNumberFormat="1" applyFont="1" applyBorder="1" applyAlignment="1">
      <alignment horizontal="right" vertical="center" readingOrder="1"/>
    </xf>
    <xf numFmtId="9" fontId="115" fillId="0" borderId="5" xfId="2" applyFont="1" applyFill="1" applyBorder="1" applyAlignment="1">
      <alignment horizontal="center" vertical="center" readingOrder="1"/>
    </xf>
    <xf numFmtId="9" fontId="115" fillId="0" borderId="8" xfId="2" applyFont="1" applyFill="1" applyBorder="1" applyAlignment="1">
      <alignment horizontal="center" vertical="center" readingOrder="1"/>
    </xf>
    <xf numFmtId="1" fontId="168" fillId="0" borderId="7" xfId="0" applyNumberFormat="1" applyFont="1" applyBorder="1" applyAlignment="1">
      <alignment horizontal="center" vertical="center" wrapText="1"/>
    </xf>
    <xf numFmtId="1" fontId="168" fillId="0" borderId="11" xfId="0" applyNumberFormat="1" applyFont="1" applyBorder="1" applyAlignment="1">
      <alignment horizontal="center" vertical="center" wrapText="1"/>
    </xf>
    <xf numFmtId="0" fontId="175" fillId="4" borderId="49" xfId="0" applyFont="1" applyFill="1" applyBorder="1" applyAlignment="1">
      <alignment vertical="center" wrapText="1" readingOrder="1"/>
    </xf>
    <xf numFmtId="1" fontId="168" fillId="0" borderId="4" xfId="0" applyNumberFormat="1" applyFont="1" applyBorder="1" applyAlignment="1">
      <alignment horizontal="center" vertical="center" wrapText="1"/>
    </xf>
    <xf numFmtId="0" fontId="175" fillId="4" borderId="10" xfId="0" applyFont="1" applyFill="1" applyBorder="1" applyAlignment="1">
      <alignment vertical="center" wrapText="1" readingOrder="1"/>
    </xf>
    <xf numFmtId="1" fontId="168" fillId="4" borderId="7" xfId="0" applyNumberFormat="1" applyFont="1" applyFill="1" applyBorder="1" applyAlignment="1">
      <alignment horizontal="center" vertical="center" wrapText="1"/>
    </xf>
    <xf numFmtId="1" fontId="168" fillId="4" borderId="4" xfId="0" applyNumberFormat="1" applyFont="1" applyFill="1" applyBorder="1" applyAlignment="1">
      <alignment horizontal="center" vertical="center" wrapText="1"/>
    </xf>
    <xf numFmtId="0" fontId="175" fillId="4" borderId="10" xfId="0" applyFont="1" applyFill="1" applyBorder="1" applyAlignment="1">
      <alignment horizontal="left" vertical="center" wrapText="1" readingOrder="1"/>
    </xf>
    <xf numFmtId="0" fontId="103" fillId="4" borderId="4" xfId="0" applyFont="1" applyFill="1" applyBorder="1" applyAlignment="1">
      <alignment horizontal="left" vertical="center" wrapText="1" readingOrder="1"/>
    </xf>
    <xf numFmtId="1" fontId="120" fillId="0" borderId="36" xfId="0" applyNumberFormat="1" applyFont="1" applyBorder="1" applyAlignment="1">
      <alignment horizontal="center" vertical="center" wrapText="1" readingOrder="1"/>
    </xf>
    <xf numFmtId="0" fontId="175" fillId="4" borderId="73" xfId="0" applyFont="1" applyFill="1" applyBorder="1" applyAlignment="1">
      <alignment horizontal="left" vertical="center" wrapText="1" readingOrder="1"/>
    </xf>
    <xf numFmtId="1" fontId="120" fillId="0" borderId="32" xfId="0" applyNumberFormat="1" applyFont="1" applyBorder="1" applyAlignment="1">
      <alignment horizontal="center" vertical="center" wrapText="1" readingOrder="1"/>
    </xf>
    <xf numFmtId="0" fontId="175" fillId="4" borderId="4" xfId="0" applyFont="1" applyFill="1" applyBorder="1" applyAlignment="1">
      <alignment horizontal="left" vertical="center" wrapText="1" readingOrder="1"/>
    </xf>
    <xf numFmtId="1" fontId="168" fillId="0" borderId="3" xfId="0" applyNumberFormat="1" applyFont="1" applyBorder="1" applyAlignment="1">
      <alignment horizontal="center" vertical="center" wrapText="1"/>
    </xf>
    <xf numFmtId="0" fontId="103" fillId="4" borderId="10" xfId="0" applyFont="1" applyFill="1" applyBorder="1" applyAlignment="1">
      <alignment vertical="center" wrapText="1" readingOrder="1"/>
    </xf>
    <xf numFmtId="0" fontId="120" fillId="4" borderId="32" xfId="0" applyFont="1" applyFill="1" applyBorder="1" applyAlignment="1">
      <alignment vertical="center" wrapText="1" readingOrder="1"/>
    </xf>
    <xf numFmtId="1" fontId="168" fillId="4" borderId="3" xfId="0" applyNumberFormat="1" applyFont="1" applyFill="1" applyBorder="1" applyAlignment="1">
      <alignment horizontal="center" vertical="center" wrapText="1"/>
    </xf>
    <xf numFmtId="0" fontId="175" fillId="4" borderId="4" xfId="0" applyFont="1" applyFill="1" applyBorder="1" applyAlignment="1">
      <alignment vertical="center" wrapText="1" readingOrder="1"/>
    </xf>
    <xf numFmtId="0" fontId="103" fillId="4" borderId="73" xfId="0" applyFont="1" applyFill="1" applyBorder="1" applyAlignment="1">
      <alignment vertical="center" wrapText="1" readingOrder="1"/>
    </xf>
    <xf numFmtId="0" fontId="175" fillId="4" borderId="11" xfId="0" applyFont="1" applyFill="1" applyBorder="1" applyAlignment="1">
      <alignment horizontal="left" vertical="center" wrapText="1" readingOrder="1"/>
    </xf>
    <xf numFmtId="0" fontId="103" fillId="0" borderId="3" xfId="3" applyFont="1" applyBorder="1" applyAlignment="1">
      <alignment vertical="center" wrapText="1" readingOrder="1"/>
    </xf>
    <xf numFmtId="0" fontId="103" fillId="4" borderId="9" xfId="0" applyFont="1" applyFill="1" applyBorder="1" applyAlignment="1">
      <alignment vertical="center" wrapText="1" readingOrder="1"/>
    </xf>
    <xf numFmtId="0" fontId="103" fillId="4" borderId="37" xfId="0" applyFont="1" applyFill="1" applyBorder="1" applyAlignment="1">
      <alignment vertical="center" wrapText="1" readingOrder="1"/>
    </xf>
    <xf numFmtId="0" fontId="103" fillId="0" borderId="73" xfId="0" applyFont="1" applyBorder="1" applyAlignment="1">
      <alignment vertical="center" wrapText="1" readingOrder="1"/>
    </xf>
    <xf numFmtId="0" fontId="103" fillId="0" borderId="4" xfId="0" applyFont="1" applyBorder="1" applyAlignment="1">
      <alignment vertical="center" wrapText="1" readingOrder="1"/>
    </xf>
    <xf numFmtId="0" fontId="168" fillId="0" borderId="0" xfId="0" applyFont="1" applyAlignment="1">
      <alignment vertical="center" wrapText="1"/>
    </xf>
    <xf numFmtId="0" fontId="97" fillId="0" borderId="0" xfId="0" applyFont="1" applyAlignment="1">
      <alignment horizontal="left" vertical="center" wrapText="1"/>
    </xf>
    <xf numFmtId="178" fontId="97" fillId="0" borderId="0" xfId="0" applyNumberFormat="1" applyFont="1"/>
    <xf numFmtId="0" fontId="97" fillId="0" borderId="0" xfId="0" applyFont="1"/>
    <xf numFmtId="0" fontId="97" fillId="0" borderId="0" xfId="0" applyFont="1" applyAlignment="1">
      <alignment horizontal="center" vertical="center" wrapText="1"/>
    </xf>
    <xf numFmtId="1" fontId="97" fillId="0" borderId="0" xfId="0" applyNumberFormat="1" applyFont="1"/>
    <xf numFmtId="180" fontId="172" fillId="0" borderId="0" xfId="0" applyNumberFormat="1" applyFont="1"/>
    <xf numFmtId="180" fontId="97" fillId="0" borderId="0" xfId="0" applyNumberFormat="1" applyFont="1"/>
    <xf numFmtId="0" fontId="97" fillId="0" borderId="0" xfId="0" applyFont="1" applyAlignment="1">
      <alignment horizontal="center"/>
    </xf>
    <xf numFmtId="0" fontId="172" fillId="0" borderId="0" xfId="0" applyFont="1"/>
    <xf numFmtId="0" fontId="170" fillId="0" borderId="0" xfId="0" applyFont="1"/>
    <xf numFmtId="43" fontId="97" fillId="0" borderId="0" xfId="1" applyFont="1" applyAlignment="1"/>
    <xf numFmtId="43" fontId="97" fillId="0" borderId="0" xfId="0" applyNumberFormat="1" applyFont="1"/>
    <xf numFmtId="9" fontId="97" fillId="0" borderId="0" xfId="2" applyFont="1" applyBorder="1" applyAlignment="1">
      <alignment horizontal="center"/>
    </xf>
    <xf numFmtId="0" fontId="103" fillId="0" borderId="3" xfId="0" applyFont="1" applyBorder="1" applyAlignment="1">
      <alignment horizontal="center" vertical="center" readingOrder="1"/>
    </xf>
    <xf numFmtId="0" fontId="103" fillId="4" borderId="3" xfId="0" applyFont="1" applyFill="1" applyBorder="1" applyAlignment="1">
      <alignment horizontal="center" vertical="center" readingOrder="1"/>
    </xf>
    <xf numFmtId="0" fontId="103" fillId="4" borderId="8" xfId="0" applyFont="1" applyFill="1" applyBorder="1" applyAlignment="1">
      <alignment horizontal="center" vertical="center" readingOrder="1"/>
    </xf>
    <xf numFmtId="0" fontId="103" fillId="4" borderId="7" xfId="0" applyFont="1" applyFill="1" applyBorder="1" applyAlignment="1">
      <alignment horizontal="center" vertical="center" readingOrder="1"/>
    </xf>
    <xf numFmtId="0" fontId="175" fillId="4" borderId="3" xfId="0" applyFont="1" applyFill="1" applyBorder="1" applyAlignment="1">
      <alignment horizontal="center" vertical="center" readingOrder="1"/>
    </xf>
    <xf numFmtId="0" fontId="103" fillId="0" borderId="49" xfId="0" applyFont="1" applyBorder="1" applyAlignment="1">
      <alignment horizontal="center" vertical="center" readingOrder="1"/>
    </xf>
    <xf numFmtId="0" fontId="103" fillId="0" borderId="10" xfId="0" applyFont="1" applyBorder="1" applyAlignment="1">
      <alignment horizontal="center" vertical="center" readingOrder="1"/>
    </xf>
    <xf numFmtId="0" fontId="103" fillId="4" borderId="59" xfId="0" applyFont="1" applyFill="1" applyBorder="1" applyAlignment="1">
      <alignment horizontal="center" vertical="center" readingOrder="1"/>
    </xf>
    <xf numFmtId="0" fontId="103" fillId="0" borderId="3" xfId="0" applyFont="1" applyBorder="1" applyAlignment="1">
      <alignment horizontal="center" vertical="center" wrapText="1" readingOrder="1"/>
    </xf>
    <xf numFmtId="0" fontId="175" fillId="4" borderId="3" xfId="0" applyFont="1" applyFill="1" applyBorder="1" applyAlignment="1">
      <alignment horizontal="center" vertical="center" wrapText="1" readingOrder="1"/>
    </xf>
    <xf numFmtId="0" fontId="103" fillId="4" borderId="3" xfId="3" applyFont="1" applyFill="1" applyBorder="1" applyAlignment="1">
      <alignment horizontal="center" vertical="center" readingOrder="1"/>
    </xf>
    <xf numFmtId="0" fontId="103" fillId="0" borderId="7" xfId="0" applyFont="1" applyBorder="1" applyAlignment="1">
      <alignment horizontal="center" vertical="center" readingOrder="1"/>
    </xf>
    <xf numFmtId="0" fontId="103" fillId="4" borderId="10" xfId="0" applyFont="1" applyFill="1" applyBorder="1" applyAlignment="1">
      <alignment horizontal="center" vertical="center" wrapText="1" readingOrder="1"/>
    </xf>
    <xf numFmtId="0" fontId="103" fillId="4" borderId="29" xfId="0" applyFont="1" applyFill="1" applyBorder="1" applyAlignment="1">
      <alignment horizontal="center" vertical="center" readingOrder="1"/>
    </xf>
    <xf numFmtId="180" fontId="103" fillId="4" borderId="3" xfId="0" applyNumberFormat="1" applyFont="1" applyFill="1" applyBorder="1" applyAlignment="1">
      <alignment horizontal="center" vertical="center" wrapText="1" readingOrder="1"/>
    </xf>
    <xf numFmtId="180" fontId="103" fillId="4" borderId="3" xfId="0" applyNumberFormat="1" applyFont="1" applyFill="1" applyBorder="1" applyAlignment="1">
      <alignment horizontal="right" vertical="center" wrapText="1" readingOrder="1"/>
    </xf>
    <xf numFmtId="1" fontId="103" fillId="0" borderId="30" xfId="0" applyNumberFormat="1" applyFont="1" applyBorder="1" applyAlignment="1">
      <alignment horizontal="center" vertical="center" wrapText="1" readingOrder="1"/>
    </xf>
    <xf numFmtId="1" fontId="103" fillId="0" borderId="32" xfId="0" applyNumberFormat="1" applyFont="1" applyBorder="1" applyAlignment="1">
      <alignment horizontal="center" vertical="center" wrapText="1" readingOrder="1"/>
    </xf>
    <xf numFmtId="180" fontId="152" fillId="48" borderId="43" xfId="0" applyNumberFormat="1" applyFont="1" applyFill="1" applyBorder="1" applyAlignment="1">
      <alignment horizontal="center" vertical="center" readingOrder="1"/>
    </xf>
    <xf numFmtId="9" fontId="152" fillId="48" borderId="74" xfId="2" applyFont="1" applyFill="1" applyBorder="1" applyAlignment="1">
      <alignment horizontal="center" vertical="center" readingOrder="1"/>
    </xf>
    <xf numFmtId="178" fontId="100" fillId="0" borderId="81" xfId="0" applyNumberFormat="1" applyFont="1" applyBorder="1" applyAlignment="1">
      <alignment vertical="center" wrapText="1" readingOrder="1"/>
    </xf>
    <xf numFmtId="178" fontId="100" fillId="0" borderId="50" xfId="0" applyNumberFormat="1" applyFont="1" applyBorder="1" applyAlignment="1">
      <alignment vertical="center" wrapText="1" readingOrder="1"/>
    </xf>
    <xf numFmtId="178" fontId="113" fillId="2" borderId="50" xfId="0" applyNumberFormat="1" applyFont="1" applyFill="1" applyBorder="1" applyAlignment="1">
      <alignment vertical="center" wrapText="1" readingOrder="1"/>
    </xf>
    <xf numFmtId="178" fontId="154" fillId="49" borderId="50" xfId="0" applyNumberFormat="1" applyFont="1" applyFill="1" applyBorder="1" applyAlignment="1">
      <alignment vertical="center" wrapText="1" readingOrder="1"/>
    </xf>
    <xf numFmtId="178" fontId="154" fillId="50" borderId="80" xfId="0" applyNumberFormat="1" applyFont="1" applyFill="1" applyBorder="1" applyAlignment="1">
      <alignment vertical="center" wrapText="1" readingOrder="1"/>
    </xf>
    <xf numFmtId="0" fontId="152" fillId="48" borderId="29" xfId="4" applyFont="1" applyFill="1" applyBorder="1" applyAlignment="1">
      <alignment horizontal="center" vertical="center" wrapText="1" readingOrder="1"/>
    </xf>
    <xf numFmtId="0" fontId="152" fillId="48" borderId="82" xfId="0" applyFont="1" applyFill="1" applyBorder="1" applyAlignment="1">
      <alignment horizontal="center" vertical="center" wrapText="1" readingOrder="1"/>
    </xf>
    <xf numFmtId="172" fontId="100" fillId="0" borderId="33" xfId="2" applyNumberFormat="1" applyFont="1" applyBorder="1" applyAlignment="1">
      <alignment horizontal="center" vertical="center" wrapText="1" readingOrder="1"/>
    </xf>
    <xf numFmtId="172" fontId="113" fillId="2" borderId="33" xfId="2" applyNumberFormat="1" applyFont="1" applyFill="1" applyBorder="1" applyAlignment="1">
      <alignment horizontal="center" vertical="center" wrapText="1" readingOrder="1"/>
    </xf>
    <xf numFmtId="172" fontId="154" fillId="49" borderId="33" xfId="2" applyNumberFormat="1" applyFont="1" applyFill="1" applyBorder="1" applyAlignment="1">
      <alignment horizontal="center" vertical="center" wrapText="1" readingOrder="1"/>
    </xf>
    <xf numFmtId="172" fontId="154" fillId="50" borderId="41" xfId="2" applyNumberFormat="1" applyFont="1" applyFill="1" applyBorder="1" applyAlignment="1">
      <alignment horizontal="center" vertical="center" wrapText="1" readingOrder="1"/>
    </xf>
    <xf numFmtId="178" fontId="152" fillId="48" borderId="3" xfId="1" applyNumberFormat="1" applyFont="1" applyFill="1" applyBorder="1" applyAlignment="1">
      <alignment horizontal="center" vertical="center" readingOrder="1"/>
    </xf>
    <xf numFmtId="171" fontId="0" fillId="0" borderId="0" xfId="0" applyNumberFormat="1"/>
    <xf numFmtId="180" fontId="103" fillId="0" borderId="3" xfId="0" applyNumberFormat="1" applyFont="1" applyFill="1" applyBorder="1" applyAlignment="1">
      <alignment horizontal="center" vertical="center" wrapText="1" readingOrder="1"/>
    </xf>
    <xf numFmtId="180" fontId="103" fillId="0" borderId="3" xfId="0" applyNumberFormat="1" applyFont="1" applyFill="1" applyBorder="1" applyAlignment="1">
      <alignment horizontal="left" vertical="center" wrapText="1" readingOrder="1"/>
    </xf>
    <xf numFmtId="0" fontId="103" fillId="0" borderId="3" xfId="0" applyFont="1" applyFill="1" applyBorder="1" applyAlignment="1">
      <alignment vertical="center" wrapText="1" readingOrder="1"/>
    </xf>
    <xf numFmtId="178" fontId="103" fillId="0" borderId="3" xfId="0" applyNumberFormat="1" applyFont="1" applyFill="1" applyBorder="1" applyAlignment="1">
      <alignment horizontal="right" vertical="center" readingOrder="1"/>
    </xf>
    <xf numFmtId="180" fontId="103" fillId="0" borderId="3" xfId="0" applyNumberFormat="1" applyFont="1" applyFill="1" applyBorder="1" applyAlignment="1">
      <alignment horizontal="right" vertical="center" readingOrder="1"/>
    </xf>
    <xf numFmtId="180" fontId="114" fillId="0" borderId="3" xfId="0" applyNumberFormat="1" applyFont="1" applyFill="1" applyBorder="1" applyAlignment="1">
      <alignment horizontal="right" vertical="center" readingOrder="1"/>
    </xf>
    <xf numFmtId="0" fontId="0" fillId="0" borderId="0" xfId="0" applyFill="1"/>
    <xf numFmtId="0" fontId="103" fillId="0" borderId="3" xfId="2" applyNumberFormat="1" applyFont="1" applyFill="1" applyBorder="1" applyAlignment="1">
      <alignment horizontal="center" vertical="center" readingOrder="1"/>
    </xf>
    <xf numFmtId="180" fontId="175" fillId="0" borderId="3" xfId="0" applyNumberFormat="1" applyFont="1" applyFill="1" applyBorder="1" applyAlignment="1">
      <alignment horizontal="right" vertical="center" readingOrder="1"/>
    </xf>
    <xf numFmtId="180" fontId="103" fillId="0" borderId="7" xfId="0" applyNumberFormat="1" applyFont="1" applyFill="1" applyBorder="1" applyAlignment="1">
      <alignment horizontal="right" vertical="center" readingOrder="1"/>
    </xf>
    <xf numFmtId="180" fontId="114" fillId="4" borderId="33" xfId="0" applyNumberFormat="1" applyFont="1" applyFill="1" applyBorder="1" applyAlignment="1">
      <alignment horizontal="right" vertical="center" readingOrder="1"/>
    </xf>
    <xf numFmtId="9" fontId="126" fillId="58" borderId="3" xfId="7" applyFont="1" applyFill="1" applyBorder="1" applyAlignment="1">
      <alignment horizontal="center" vertical="center" wrapText="1" readingOrder="1"/>
    </xf>
    <xf numFmtId="9" fontId="126" fillId="53" borderId="3" xfId="7" applyFont="1" applyFill="1" applyBorder="1" applyAlignment="1">
      <alignment horizontal="center" vertical="center" wrapText="1" readingOrder="1"/>
    </xf>
    <xf numFmtId="9" fontId="126" fillId="0" borderId="3" xfId="2" applyFont="1" applyFill="1" applyBorder="1" applyAlignment="1">
      <alignment horizontal="center" vertical="center" wrapText="1" readingOrder="1"/>
    </xf>
    <xf numFmtId="9" fontId="126" fillId="42" borderId="7" xfId="7" applyFont="1" applyFill="1" applyBorder="1" applyAlignment="1">
      <alignment horizontal="center" vertical="center" wrapText="1" readingOrder="1"/>
    </xf>
    <xf numFmtId="9" fontId="126" fillId="42" borderId="3" xfId="7" applyFont="1" applyFill="1" applyBorder="1" applyAlignment="1">
      <alignment horizontal="center" vertical="center" wrapText="1" readingOrder="1"/>
    </xf>
    <xf numFmtId="178" fontId="115" fillId="4" borderId="5" xfId="0" applyNumberFormat="1" applyFont="1" applyFill="1" applyBorder="1" applyAlignment="1">
      <alignment horizontal="right" vertical="center" readingOrder="1"/>
    </xf>
    <xf numFmtId="0" fontId="103" fillId="6" borderId="37" xfId="0" applyFont="1" applyFill="1" applyBorder="1" applyAlignment="1">
      <alignment horizontal="center" vertical="center" readingOrder="1"/>
    </xf>
    <xf numFmtId="0" fontId="103" fillId="6" borderId="37" xfId="0" applyFont="1" applyFill="1" applyBorder="1" applyAlignment="1">
      <alignment vertical="center" wrapText="1" readingOrder="1"/>
    </xf>
    <xf numFmtId="0" fontId="103" fillId="6" borderId="37" xfId="0" applyFont="1" applyFill="1" applyBorder="1" applyAlignment="1">
      <alignment horizontal="left" vertical="center" wrapText="1" readingOrder="1"/>
    </xf>
    <xf numFmtId="178" fontId="103" fillId="6" borderId="37" xfId="0" applyNumberFormat="1" applyFont="1" applyFill="1" applyBorder="1" applyAlignment="1">
      <alignment horizontal="right" vertical="center" readingOrder="1"/>
    </xf>
    <xf numFmtId="180" fontId="103" fillId="6" borderId="37" xfId="0" applyNumberFormat="1" applyFont="1" applyFill="1" applyBorder="1" applyAlignment="1">
      <alignment horizontal="right" vertical="center" readingOrder="1"/>
    </xf>
    <xf numFmtId="180" fontId="175" fillId="6" borderId="37" xfId="0" applyNumberFormat="1" applyFont="1" applyFill="1" applyBorder="1" applyAlignment="1">
      <alignment horizontal="right" vertical="center" readingOrder="1"/>
    </xf>
    <xf numFmtId="9" fontId="103" fillId="6" borderId="37" xfId="2" applyFont="1" applyFill="1" applyBorder="1" applyAlignment="1">
      <alignment horizontal="center" vertical="center" readingOrder="1"/>
    </xf>
    <xf numFmtId="9" fontId="103" fillId="6" borderId="3" xfId="2" applyFont="1" applyFill="1" applyBorder="1" applyAlignment="1">
      <alignment horizontal="center" vertical="center" readingOrder="1"/>
    </xf>
    <xf numFmtId="180" fontId="114" fillId="6" borderId="3" xfId="0" applyNumberFormat="1" applyFont="1" applyFill="1" applyBorder="1" applyAlignment="1">
      <alignment horizontal="right" vertical="center" readingOrder="1"/>
    </xf>
    <xf numFmtId="178" fontId="1" fillId="6" borderId="0" xfId="0" applyNumberFormat="1" applyFont="1" applyFill="1"/>
    <xf numFmtId="0" fontId="94" fillId="6" borderId="0" xfId="0" applyFont="1" applyFill="1"/>
    <xf numFmtId="0" fontId="0" fillId="6" borderId="0" xfId="0" applyFill="1"/>
    <xf numFmtId="43" fontId="0" fillId="0" borderId="0" xfId="0" applyNumberFormat="1"/>
    <xf numFmtId="0" fontId="103" fillId="0" borderId="3" xfId="0" applyFont="1" applyFill="1" applyBorder="1" applyAlignment="1">
      <alignment horizontal="center" vertical="center" readingOrder="1"/>
    </xf>
    <xf numFmtId="0" fontId="103" fillId="0" borderId="3" xfId="0" applyFont="1" applyFill="1" applyBorder="1" applyAlignment="1">
      <alignment horizontal="left" vertical="center" wrapText="1" readingOrder="1"/>
    </xf>
    <xf numFmtId="9" fontId="103" fillId="0" borderId="3" xfId="2" applyFont="1" applyFill="1" applyBorder="1" applyAlignment="1">
      <alignment horizontal="right" vertical="center" readingOrder="1"/>
    </xf>
    <xf numFmtId="178" fontId="0" fillId="0" borderId="0" xfId="0" applyNumberFormat="1" applyFill="1"/>
    <xf numFmtId="9" fontId="103" fillId="0" borderId="3" xfId="2" applyFont="1" applyFill="1" applyBorder="1" applyAlignment="1">
      <alignment vertical="center" readingOrder="1"/>
    </xf>
    <xf numFmtId="180" fontId="103" fillId="0" borderId="3" xfId="0" applyNumberFormat="1" applyFont="1" applyFill="1" applyBorder="1" applyAlignment="1">
      <alignment horizontal="center" vertical="center" readingOrder="1"/>
    </xf>
    <xf numFmtId="178" fontId="114" fillId="0" borderId="49" xfId="0" applyNumberFormat="1" applyFont="1" applyFill="1" applyBorder="1" applyAlignment="1">
      <alignment horizontal="right" vertical="center" readingOrder="1"/>
    </xf>
    <xf numFmtId="178" fontId="115" fillId="4" borderId="7" xfId="0" applyNumberFormat="1" applyFont="1" applyFill="1" applyBorder="1" applyAlignment="1">
      <alignment horizontal="right" vertical="center" readingOrder="1"/>
    </xf>
    <xf numFmtId="9" fontId="115" fillId="4" borderId="7" xfId="2" applyFont="1" applyFill="1" applyBorder="1" applyAlignment="1">
      <alignment horizontal="center" vertical="center" readingOrder="1"/>
    </xf>
    <xf numFmtId="9" fontId="113" fillId="0" borderId="3" xfId="7" applyFont="1" applyFill="1" applyBorder="1" applyAlignment="1">
      <alignment horizontal="center" vertical="center" wrapText="1" readingOrder="1"/>
    </xf>
    <xf numFmtId="9" fontId="125" fillId="48" borderId="3" xfId="7" applyFont="1" applyFill="1" applyBorder="1" applyAlignment="1">
      <alignment horizontal="center" vertical="center" wrapText="1" readingOrder="1"/>
    </xf>
    <xf numFmtId="9" fontId="113" fillId="51" borderId="3" xfId="7" applyFont="1" applyFill="1" applyBorder="1" applyAlignment="1">
      <alignment horizontal="center" vertical="center" wrapText="1" readingOrder="1"/>
    </xf>
    <xf numFmtId="9" fontId="113" fillId="51" borderId="3" xfId="7" applyFont="1" applyFill="1" applyBorder="1" applyAlignment="1">
      <alignment horizontal="center" vertical="center" wrapText="1"/>
    </xf>
    <xf numFmtId="9" fontId="125" fillId="50" borderId="3" xfId="7" applyFont="1" applyFill="1" applyBorder="1" applyAlignment="1">
      <alignment horizontal="center" vertical="center" wrapText="1" readingOrder="1"/>
    </xf>
    <xf numFmtId="9" fontId="126" fillId="49" borderId="3" xfId="7" applyFont="1" applyFill="1" applyBorder="1" applyAlignment="1">
      <alignment horizontal="center" vertical="center" wrapText="1" readingOrder="1"/>
    </xf>
    <xf numFmtId="177" fontId="161" fillId="0" borderId="0" xfId="0" applyNumberFormat="1" applyFont="1" applyAlignment="1">
      <alignment horizontal="center"/>
    </xf>
    <xf numFmtId="177" fontId="98" fillId="0" borderId="0" xfId="0" applyNumberFormat="1" applyFont="1" applyAlignment="1">
      <alignment horizontal="center" wrapText="1"/>
    </xf>
    <xf numFmtId="0" fontId="124" fillId="48" borderId="58" xfId="0" applyFont="1" applyFill="1" applyBorder="1" applyAlignment="1">
      <alignment horizontal="center" vertical="center" wrapText="1" readingOrder="1"/>
    </xf>
    <xf numFmtId="0" fontId="124" fillId="48" borderId="0" xfId="0" applyFont="1" applyFill="1" applyAlignment="1">
      <alignment horizontal="center" vertical="center" wrapText="1" readingOrder="1"/>
    </xf>
    <xf numFmtId="0" fontId="160" fillId="0" borderId="18" xfId="0" applyFont="1" applyBorder="1" applyAlignment="1">
      <alignment horizontal="left" vertical="center" wrapText="1" readingOrder="1"/>
    </xf>
    <xf numFmtId="0" fontId="160" fillId="0" borderId="19" xfId="0" applyFont="1" applyBorder="1" applyAlignment="1">
      <alignment horizontal="left" vertical="center" wrapText="1" readingOrder="1"/>
    </xf>
    <xf numFmtId="177" fontId="98" fillId="0" borderId="16" xfId="0" applyNumberFormat="1" applyFont="1" applyBorder="1" applyAlignment="1">
      <alignment horizontal="center" wrapText="1"/>
    </xf>
    <xf numFmtId="178" fontId="97" fillId="0" borderId="14" xfId="0" applyNumberFormat="1" applyFont="1" applyBorder="1" applyAlignment="1">
      <alignment horizontal="left" vertical="top" readingOrder="1"/>
    </xf>
    <xf numFmtId="0" fontId="97" fillId="0" borderId="14" xfId="0" applyFont="1" applyBorder="1" applyAlignment="1">
      <alignment horizontal="left" vertical="top" readingOrder="1"/>
    </xf>
    <xf numFmtId="0" fontId="120" fillId="4" borderId="35" xfId="0" applyFont="1" applyFill="1" applyBorder="1" applyAlignment="1">
      <alignment horizontal="center" vertical="center" wrapText="1" readingOrder="1"/>
    </xf>
    <xf numFmtId="0" fontId="120" fillId="4" borderId="51" xfId="0" applyFont="1" applyFill="1" applyBorder="1" applyAlignment="1">
      <alignment horizontal="center" vertical="center" wrapText="1" readingOrder="1"/>
    </xf>
    <xf numFmtId="0" fontId="152" fillId="4" borderId="52" xfId="0" applyFont="1" applyFill="1" applyBorder="1" applyAlignment="1">
      <alignment horizontal="center" vertical="center" wrapText="1" readingOrder="1"/>
    </xf>
    <xf numFmtId="0" fontId="120" fillId="4" borderId="52" xfId="0" applyFont="1" applyFill="1" applyBorder="1" applyAlignment="1">
      <alignment horizontal="center" vertical="center" wrapText="1" readingOrder="1"/>
    </xf>
    <xf numFmtId="0" fontId="120" fillId="4" borderId="36" xfId="0" applyFont="1" applyFill="1" applyBorder="1" applyAlignment="1">
      <alignment horizontal="center" vertical="center" wrapText="1" readingOrder="1"/>
    </xf>
    <xf numFmtId="0" fontId="120" fillId="4" borderId="45" xfId="0" applyFont="1" applyFill="1" applyBorder="1" applyAlignment="1">
      <alignment horizontal="center" vertical="center" wrapText="1" readingOrder="1"/>
    </xf>
    <xf numFmtId="0" fontId="168" fillId="0" borderId="22" xfId="0" applyFont="1" applyBorder="1" applyAlignment="1">
      <alignment horizontal="left" vertical="top" readingOrder="1"/>
    </xf>
    <xf numFmtId="0" fontId="176" fillId="0" borderId="22" xfId="0" applyFont="1" applyBorder="1" applyAlignment="1">
      <alignment horizontal="left" vertical="top" readingOrder="1"/>
    </xf>
    <xf numFmtId="0" fontId="120" fillId="4" borderId="30" xfId="0" applyFont="1" applyFill="1" applyBorder="1" applyAlignment="1">
      <alignment horizontal="center" vertical="center" wrapText="1" readingOrder="1"/>
    </xf>
    <xf numFmtId="0" fontId="120" fillId="4" borderId="32" xfId="0" applyFont="1" applyFill="1" applyBorder="1" applyAlignment="1">
      <alignment horizontal="center" vertical="center" wrapText="1" readingOrder="1"/>
    </xf>
    <xf numFmtId="0" fontId="168" fillId="0" borderId="0" xfId="0" applyFont="1" applyAlignment="1">
      <alignment horizontal="left" vertical="top" readingOrder="1"/>
    </xf>
    <xf numFmtId="0" fontId="176" fillId="0" borderId="0" xfId="0" applyFont="1" applyAlignment="1">
      <alignment horizontal="left" vertical="top" readingOrder="1"/>
    </xf>
    <xf numFmtId="0" fontId="168" fillId="0" borderId="14" xfId="0" applyFont="1" applyBorder="1" applyAlignment="1">
      <alignment horizontal="left" vertical="top" readingOrder="1"/>
    </xf>
    <xf numFmtId="0" fontId="176" fillId="0" borderId="14" xfId="0" applyFont="1" applyBorder="1" applyAlignment="1">
      <alignment horizontal="left" vertical="top" readingOrder="1"/>
    </xf>
    <xf numFmtId="0" fontId="152" fillId="48" borderId="21" xfId="0" applyFont="1" applyFill="1" applyBorder="1" applyAlignment="1">
      <alignment horizontal="center" vertical="center" readingOrder="1"/>
    </xf>
    <xf numFmtId="0" fontId="152" fillId="48" borderId="28" xfId="0" applyFont="1" applyFill="1" applyBorder="1" applyAlignment="1">
      <alignment horizontal="center" vertical="center" readingOrder="1"/>
    </xf>
    <xf numFmtId="0" fontId="120" fillId="0" borderId="13" xfId="0" applyFont="1" applyBorder="1" applyAlignment="1">
      <alignment horizontal="center" vertical="center" readingOrder="1"/>
    </xf>
    <xf numFmtId="0" fontId="120" fillId="0" borderId="14" xfId="0" applyFont="1" applyBorder="1" applyAlignment="1">
      <alignment horizontal="center" vertical="center" readingOrder="1"/>
    </xf>
    <xf numFmtId="0" fontId="120" fillId="0" borderId="15" xfId="0" applyFont="1" applyBorder="1" applyAlignment="1">
      <alignment horizontal="center" vertical="center" readingOrder="1"/>
    </xf>
    <xf numFmtId="0" fontId="120" fillId="0" borderId="16" xfId="0" applyFont="1" applyBorder="1" applyAlignment="1">
      <alignment horizontal="center" vertical="center" readingOrder="1"/>
    </xf>
    <xf numFmtId="0" fontId="120" fillId="0" borderId="0" xfId="0" applyFont="1" applyAlignment="1">
      <alignment horizontal="center" vertical="center" readingOrder="1"/>
    </xf>
    <xf numFmtId="0" fontId="120" fillId="0" borderId="17" xfId="0" applyFont="1" applyBorder="1" applyAlignment="1">
      <alignment horizontal="center" vertical="center" readingOrder="1"/>
    </xf>
    <xf numFmtId="0" fontId="120" fillId="0" borderId="18" xfId="0" applyFont="1" applyBorder="1" applyAlignment="1">
      <alignment horizontal="center" vertical="center" readingOrder="1"/>
    </xf>
    <xf numFmtId="0" fontId="120" fillId="0" borderId="19" xfId="0" applyFont="1" applyBorder="1" applyAlignment="1">
      <alignment horizontal="center" vertical="center" readingOrder="1"/>
    </xf>
    <xf numFmtId="0" fontId="120" fillId="0" borderId="20" xfId="0" applyFont="1" applyBorder="1" applyAlignment="1">
      <alignment horizontal="center" vertical="center" readingOrder="1"/>
    </xf>
    <xf numFmtId="180" fontId="120" fillId="49" borderId="8" xfId="0" applyNumberFormat="1" applyFont="1" applyFill="1" applyBorder="1" applyAlignment="1">
      <alignment horizontal="center" vertical="center" readingOrder="1"/>
    </xf>
    <xf numFmtId="180" fontId="120" fillId="49" borderId="48" xfId="0" applyNumberFormat="1" applyFont="1" applyFill="1" applyBorder="1" applyAlignment="1">
      <alignment horizontal="center" vertical="center" readingOrder="1"/>
    </xf>
    <xf numFmtId="180" fontId="120" fillId="49" borderId="4" xfId="0" applyNumberFormat="1" applyFont="1" applyFill="1" applyBorder="1" applyAlignment="1">
      <alignment horizontal="center" vertical="center" readingOrder="1"/>
    </xf>
    <xf numFmtId="180" fontId="120" fillId="49" borderId="10" xfId="0" applyNumberFormat="1" applyFont="1" applyFill="1" applyBorder="1" applyAlignment="1">
      <alignment horizontal="center" vertical="center" readingOrder="1"/>
    </xf>
    <xf numFmtId="0" fontId="152" fillId="48" borderId="22" xfId="0" applyFont="1" applyFill="1" applyBorder="1" applyAlignment="1">
      <alignment horizontal="center" vertical="center" readingOrder="1"/>
    </xf>
    <xf numFmtId="15" fontId="121" fillId="0" borderId="16" xfId="0" applyNumberFormat="1" applyFont="1" applyBorder="1" applyAlignment="1">
      <alignment horizontal="center" vertical="center" readingOrder="1"/>
    </xf>
    <xf numFmtId="15" fontId="121" fillId="0" borderId="0" xfId="0" applyNumberFormat="1" applyFont="1" applyAlignment="1">
      <alignment horizontal="center" vertical="center" readingOrder="1"/>
    </xf>
    <xf numFmtId="15" fontId="173" fillId="0" borderId="0" xfId="0" applyNumberFormat="1" applyFont="1" applyAlignment="1">
      <alignment horizontal="center" vertical="center" readingOrder="1"/>
    </xf>
    <xf numFmtId="177" fontId="121" fillId="0" borderId="16" xfId="0" applyNumberFormat="1" applyFont="1" applyBorder="1" applyAlignment="1">
      <alignment horizontal="center" vertical="center" readingOrder="1"/>
    </xf>
    <xf numFmtId="177" fontId="121" fillId="0" borderId="0" xfId="0" applyNumberFormat="1" applyFont="1" applyAlignment="1">
      <alignment horizontal="center" vertical="center" readingOrder="1"/>
    </xf>
    <xf numFmtId="177" fontId="173" fillId="0" borderId="0" xfId="0" applyNumberFormat="1" applyFont="1" applyAlignment="1">
      <alignment horizontal="center" vertical="center" readingOrder="1"/>
    </xf>
    <xf numFmtId="177" fontId="120" fillId="0" borderId="16" xfId="0" applyNumberFormat="1" applyFont="1" applyBorder="1" applyAlignment="1">
      <alignment horizontal="center" vertical="center" readingOrder="1"/>
    </xf>
    <xf numFmtId="177" fontId="120" fillId="0" borderId="0" xfId="0" applyNumberFormat="1" applyFont="1" applyAlignment="1">
      <alignment horizontal="center" vertical="center" readingOrder="1"/>
    </xf>
    <xf numFmtId="177" fontId="152" fillId="0" borderId="0" xfId="0" applyNumberFormat="1" applyFont="1" applyAlignment="1">
      <alignment horizontal="center" vertical="center" readingOrder="1"/>
    </xf>
    <xf numFmtId="0" fontId="168" fillId="0" borderId="19" xfId="0" applyFont="1" applyBorder="1" applyAlignment="1">
      <alignment horizontal="left" vertical="top" readingOrder="1"/>
    </xf>
    <xf numFmtId="0" fontId="176" fillId="0" borderId="19" xfId="0" applyFont="1" applyBorder="1" applyAlignment="1">
      <alignment horizontal="left" vertical="top" readingOrder="1"/>
    </xf>
    <xf numFmtId="0" fontId="120" fillId="4" borderId="76" xfId="0" applyFont="1" applyFill="1" applyBorder="1" applyAlignment="1">
      <alignment horizontal="center" vertical="center" wrapText="1" readingOrder="1"/>
    </xf>
    <xf numFmtId="0" fontId="120" fillId="4" borderId="44" xfId="0" applyFont="1" applyFill="1" applyBorder="1" applyAlignment="1">
      <alignment horizontal="center" vertical="center" wrapText="1" readingOrder="1"/>
    </xf>
    <xf numFmtId="0" fontId="152" fillId="4" borderId="45" xfId="0" applyFont="1" applyFill="1" applyBorder="1" applyAlignment="1">
      <alignment horizontal="center" vertical="center" wrapText="1" readingOrder="1"/>
    </xf>
    <xf numFmtId="0" fontId="120" fillId="4" borderId="0" xfId="0" applyFont="1" applyFill="1" applyAlignment="1">
      <alignment horizontal="center" vertical="center" wrapText="1" readingOrder="1"/>
    </xf>
    <xf numFmtId="0" fontId="120" fillId="4" borderId="16" xfId="0" applyFont="1" applyFill="1" applyBorder="1" applyAlignment="1">
      <alignment horizontal="center" vertical="center" wrapText="1" readingOrder="1"/>
    </xf>
    <xf numFmtId="0" fontId="120" fillId="3" borderId="0" xfId="0" applyFont="1" applyFill="1" applyAlignment="1">
      <alignment horizontal="center" vertical="center" wrapText="1" readingOrder="1"/>
    </xf>
    <xf numFmtId="0" fontId="120" fillId="4" borderId="46" xfId="0" applyFont="1" applyFill="1" applyBorder="1" applyAlignment="1">
      <alignment horizontal="center" vertical="center" wrapText="1" readingOrder="1"/>
    </xf>
    <xf numFmtId="0" fontId="152" fillId="4" borderId="70" xfId="0" applyFont="1" applyFill="1" applyBorder="1" applyAlignment="1">
      <alignment horizontal="center" vertical="center" wrapText="1" readingOrder="1"/>
    </xf>
    <xf numFmtId="180" fontId="120" fillId="49" borderId="70" xfId="0" applyNumberFormat="1" applyFont="1" applyFill="1" applyBorder="1" applyAlignment="1">
      <alignment horizontal="center" vertical="center" readingOrder="1"/>
    </xf>
    <xf numFmtId="180" fontId="120" fillId="49" borderId="44" xfId="0" applyNumberFormat="1" applyFont="1" applyFill="1" applyBorder="1" applyAlignment="1">
      <alignment horizontal="center" vertical="center" readingOrder="1"/>
    </xf>
    <xf numFmtId="178" fontId="120" fillId="49" borderId="45" xfId="0" applyNumberFormat="1" applyFont="1" applyFill="1" applyBorder="1" applyAlignment="1">
      <alignment horizontal="center" vertical="center" readingOrder="1"/>
    </xf>
    <xf numFmtId="178" fontId="120" fillId="49" borderId="54" xfId="0" applyNumberFormat="1" applyFont="1" applyFill="1" applyBorder="1" applyAlignment="1">
      <alignment horizontal="center" vertical="center" readingOrder="1"/>
    </xf>
    <xf numFmtId="0" fontId="120" fillId="4" borderId="13" xfId="0" applyFont="1" applyFill="1" applyBorder="1" applyAlignment="1">
      <alignment horizontal="center" vertical="center" wrapText="1" readingOrder="1"/>
    </xf>
    <xf numFmtId="0" fontId="152" fillId="4" borderId="18" xfId="0" applyFont="1" applyFill="1" applyBorder="1" applyAlignment="1">
      <alignment horizontal="center" vertical="center" wrapText="1" readingOrder="1"/>
    </xf>
    <xf numFmtId="0" fontId="152" fillId="48" borderId="77" xfId="0" applyFont="1" applyFill="1" applyBorder="1" applyAlignment="1">
      <alignment horizontal="center" vertical="center" readingOrder="1"/>
    </xf>
    <xf numFmtId="0" fontId="152" fillId="48" borderId="79" xfId="0" applyFont="1" applyFill="1" applyBorder="1" applyAlignment="1">
      <alignment horizontal="center" vertical="center" readingOrder="1"/>
    </xf>
    <xf numFmtId="0" fontId="152" fillId="48" borderId="54" xfId="0" applyFont="1" applyFill="1" applyBorder="1" applyAlignment="1">
      <alignment horizontal="center" vertical="center" readingOrder="1"/>
    </xf>
    <xf numFmtId="180" fontId="120" fillId="49" borderId="5" xfId="0" applyNumberFormat="1" applyFont="1" applyFill="1" applyBorder="1" applyAlignment="1">
      <alignment horizontal="center" vertical="center" readingOrder="1"/>
    </xf>
    <xf numFmtId="0" fontId="120" fillId="49" borderId="4" xfId="0" applyFont="1" applyFill="1" applyBorder="1" applyAlignment="1">
      <alignment horizontal="center" vertical="center" wrapText="1" readingOrder="1"/>
    </xf>
    <xf numFmtId="0" fontId="120" fillId="49" borderId="9" xfId="0" applyFont="1" applyFill="1" applyBorder="1" applyAlignment="1">
      <alignment horizontal="center" vertical="center" wrapText="1" readingOrder="1"/>
    </xf>
    <xf numFmtId="0" fontId="120" fillId="49" borderId="10" xfId="0" applyFont="1" applyFill="1" applyBorder="1" applyAlignment="1">
      <alignment horizontal="center" vertical="center" wrapText="1" readingOrder="1"/>
    </xf>
    <xf numFmtId="0" fontId="120" fillId="49" borderId="8" xfId="0" applyFont="1" applyFill="1" applyBorder="1" applyAlignment="1">
      <alignment horizontal="center" vertical="center" wrapText="1" readingOrder="1"/>
    </xf>
    <xf numFmtId="0" fontId="120" fillId="49" borderId="53" xfId="0" applyFont="1" applyFill="1" applyBorder="1" applyAlignment="1">
      <alignment horizontal="center" vertical="center" wrapText="1" readingOrder="1"/>
    </xf>
    <xf numFmtId="0" fontId="120" fillId="49" borderId="48" xfId="0" applyFont="1" applyFill="1" applyBorder="1" applyAlignment="1">
      <alignment horizontal="center" vertical="center" wrapText="1" readingOrder="1"/>
    </xf>
    <xf numFmtId="180" fontId="120" fillId="49" borderId="3" xfId="0" applyNumberFormat="1" applyFont="1" applyFill="1" applyBorder="1" applyAlignment="1">
      <alignment horizontal="center" vertical="center" readingOrder="1"/>
    </xf>
    <xf numFmtId="0" fontId="120" fillId="47" borderId="4" xfId="0" applyFont="1" applyFill="1" applyBorder="1" applyAlignment="1">
      <alignment horizontal="center" vertical="center" wrapText="1" readingOrder="1"/>
    </xf>
    <xf numFmtId="0" fontId="120" fillId="47" borderId="9" xfId="0" applyFont="1" applyFill="1" applyBorder="1" applyAlignment="1">
      <alignment horizontal="center" vertical="center" wrapText="1" readingOrder="1"/>
    </xf>
    <xf numFmtId="0" fontId="120" fillId="47" borderId="10" xfId="0" applyFont="1" applyFill="1" applyBorder="1" applyAlignment="1">
      <alignment horizontal="center" vertical="center" wrapText="1" readingOrder="1"/>
    </xf>
    <xf numFmtId="0" fontId="120" fillId="47" borderId="3" xfId="0" applyFont="1" applyFill="1" applyBorder="1" applyAlignment="1">
      <alignment horizontal="center" vertical="center" wrapText="1" readingOrder="1"/>
    </xf>
    <xf numFmtId="0" fontId="152" fillId="48" borderId="19" xfId="0" applyFont="1" applyFill="1" applyBorder="1" applyAlignment="1">
      <alignment horizontal="center" vertical="center" wrapText="1" readingOrder="1"/>
    </xf>
    <xf numFmtId="0" fontId="120" fillId="47" borderId="58" xfId="0" applyFont="1" applyFill="1" applyBorder="1" applyAlignment="1">
      <alignment horizontal="center" vertical="center" wrapText="1" readingOrder="1"/>
    </xf>
    <xf numFmtId="0" fontId="120" fillId="47" borderId="0" xfId="0" applyFont="1" applyFill="1" applyAlignment="1">
      <alignment horizontal="center" vertical="center" wrapText="1" readingOrder="1"/>
    </xf>
    <xf numFmtId="0" fontId="120" fillId="47" borderId="12" xfId="0" applyFont="1" applyFill="1" applyBorder="1" applyAlignment="1">
      <alignment horizontal="center" vertical="center" wrapText="1" readingOrder="1"/>
    </xf>
    <xf numFmtId="0" fontId="120" fillId="47" borderId="8" xfId="0" applyFont="1" applyFill="1" applyBorder="1" applyAlignment="1">
      <alignment horizontal="center" vertical="center" wrapText="1" readingOrder="1"/>
    </xf>
    <xf numFmtId="0" fontId="120" fillId="47" borderId="53" xfId="0" applyFont="1" applyFill="1" applyBorder="1" applyAlignment="1">
      <alignment horizontal="center" vertical="center" wrapText="1" readingOrder="1"/>
    </xf>
    <xf numFmtId="0" fontId="120" fillId="47" borderId="48" xfId="0" applyFont="1" applyFill="1" applyBorder="1" applyAlignment="1">
      <alignment horizontal="center" vertical="center" wrapText="1" readingOrder="1"/>
    </xf>
    <xf numFmtId="0" fontId="120" fillId="47" borderId="11" xfId="0" applyFont="1" applyFill="1" applyBorder="1" applyAlignment="1">
      <alignment horizontal="center" vertical="center" wrapText="1" readingOrder="1"/>
    </xf>
    <xf numFmtId="0" fontId="120" fillId="47" borderId="2" xfId="0" applyFont="1" applyFill="1" applyBorder="1" applyAlignment="1">
      <alignment horizontal="center" vertical="center" wrapText="1" readingOrder="1"/>
    </xf>
    <xf numFmtId="0" fontId="120" fillId="47" borderId="49" xfId="0" applyFont="1" applyFill="1" applyBorder="1" applyAlignment="1">
      <alignment horizontal="center" vertical="center" wrapText="1" readingOrder="1"/>
    </xf>
    <xf numFmtId="0" fontId="120" fillId="4" borderId="18" xfId="0" applyFont="1" applyFill="1" applyBorder="1" applyAlignment="1">
      <alignment horizontal="center" vertical="center" wrapText="1" readingOrder="1"/>
    </xf>
    <xf numFmtId="0" fontId="168" fillId="0" borderId="21" xfId="0" applyFont="1" applyBorder="1" applyAlignment="1">
      <alignment horizontal="left" vertical="top" readingOrder="1"/>
    </xf>
    <xf numFmtId="0" fontId="168" fillId="0" borderId="20" xfId="0" applyFont="1" applyBorder="1" applyAlignment="1">
      <alignment horizontal="left" vertical="top" readingOrder="1"/>
    </xf>
    <xf numFmtId="180" fontId="120" fillId="0" borderId="4" xfId="0" applyNumberFormat="1" applyFont="1" applyBorder="1" applyAlignment="1">
      <alignment horizontal="center" vertical="center" readingOrder="1"/>
    </xf>
    <xf numFmtId="180" fontId="120" fillId="0" borderId="10" xfId="0" applyNumberFormat="1" applyFont="1" applyBorder="1" applyAlignment="1">
      <alignment horizontal="center" vertical="center" readingOrder="1"/>
    </xf>
    <xf numFmtId="180" fontId="120" fillId="49" borderId="77" xfId="0" applyNumberFormat="1" applyFont="1" applyFill="1" applyBorder="1" applyAlignment="1">
      <alignment horizontal="center" vertical="center" readingOrder="1"/>
    </xf>
    <xf numFmtId="180" fontId="120" fillId="49" borderId="54" xfId="0" applyNumberFormat="1" applyFont="1" applyFill="1" applyBorder="1" applyAlignment="1">
      <alignment horizontal="center" vertical="center" readingOrder="1"/>
    </xf>
    <xf numFmtId="180" fontId="120" fillId="47" borderId="4" xfId="0" applyNumberFormat="1" applyFont="1" applyFill="1" applyBorder="1" applyAlignment="1">
      <alignment horizontal="center" vertical="center" readingOrder="1"/>
    </xf>
    <xf numFmtId="180" fontId="120" fillId="47" borderId="10" xfId="0" applyNumberFormat="1" applyFont="1" applyFill="1" applyBorder="1" applyAlignment="1">
      <alignment horizontal="center" vertical="center" readingOrder="1"/>
    </xf>
    <xf numFmtId="0" fontId="152" fillId="48" borderId="18" xfId="0" applyFont="1" applyFill="1" applyBorder="1" applyAlignment="1">
      <alignment horizontal="center" vertical="center" readingOrder="1"/>
    </xf>
    <xf numFmtId="0" fontId="152" fillId="48" borderId="19" xfId="0" applyFont="1" applyFill="1" applyBorder="1" applyAlignment="1">
      <alignment horizontal="center" vertical="center" readingOrder="1"/>
    </xf>
    <xf numFmtId="0" fontId="152" fillId="48" borderId="72" xfId="0" applyFont="1" applyFill="1" applyBorder="1" applyAlignment="1">
      <alignment horizontal="center" vertical="center" readingOrder="1"/>
    </xf>
    <xf numFmtId="0" fontId="152" fillId="4" borderId="4" xfId="0" applyFont="1" applyFill="1" applyBorder="1" applyAlignment="1">
      <alignment horizontal="center" vertical="center" readingOrder="1"/>
    </xf>
    <xf numFmtId="0" fontId="152" fillId="4" borderId="9" xfId="0" applyFont="1" applyFill="1" applyBorder="1" applyAlignment="1">
      <alignment horizontal="center" vertical="center" readingOrder="1"/>
    </xf>
    <xf numFmtId="0" fontId="152" fillId="4" borderId="10" xfId="0" applyFont="1" applyFill="1" applyBorder="1" applyAlignment="1">
      <alignment horizontal="center" vertical="center" readingOrder="1"/>
    </xf>
    <xf numFmtId="0" fontId="152" fillId="48" borderId="13" xfId="0" applyFont="1" applyFill="1" applyBorder="1" applyAlignment="1">
      <alignment horizontal="center" vertical="center" readingOrder="1"/>
    </xf>
    <xf numFmtId="0" fontId="152" fillId="48" borderId="14" xfId="0" applyFont="1" applyFill="1" applyBorder="1" applyAlignment="1">
      <alignment horizontal="center" vertical="center" readingOrder="1"/>
    </xf>
    <xf numFmtId="0" fontId="152" fillId="48" borderId="75" xfId="0" applyFont="1" applyFill="1" applyBorder="1" applyAlignment="1">
      <alignment horizontal="center" vertical="center" readingOrder="1"/>
    </xf>
    <xf numFmtId="0" fontId="152" fillId="48" borderId="23" xfId="0" applyFont="1" applyFill="1" applyBorder="1" applyAlignment="1">
      <alignment horizontal="center" vertical="center" readingOrder="1"/>
    </xf>
    <xf numFmtId="0" fontId="103" fillId="0" borderId="70" xfId="0" applyFont="1" applyBorder="1" applyAlignment="1">
      <alignment horizontal="center" vertical="center" wrapText="1"/>
    </xf>
    <xf numFmtId="0" fontId="103" fillId="0" borderId="48" xfId="0" applyFont="1" applyBorder="1" applyAlignment="1">
      <alignment horizontal="center" vertical="center" wrapText="1"/>
    </xf>
    <xf numFmtId="178" fontId="120" fillId="49" borderId="8" xfId="0" applyNumberFormat="1" applyFont="1" applyFill="1" applyBorder="1" applyAlignment="1">
      <alignment horizontal="center" vertical="center" readingOrder="1"/>
    </xf>
    <xf numFmtId="178" fontId="120" fillId="49" borderId="48" xfId="0" applyNumberFormat="1" applyFont="1" applyFill="1" applyBorder="1" applyAlignment="1">
      <alignment horizontal="center" vertical="center" readingOrder="1"/>
    </xf>
    <xf numFmtId="0" fontId="104" fillId="0" borderId="16" xfId="4" applyFont="1" applyBorder="1" applyAlignment="1">
      <alignment horizontal="center" vertical="center"/>
    </xf>
    <xf numFmtId="0" fontId="104" fillId="0" borderId="0" xfId="4" applyFont="1" applyAlignment="1">
      <alignment horizontal="center" vertical="center"/>
    </xf>
    <xf numFmtId="0" fontId="0" fillId="0" borderId="0" xfId="0" applyAlignment="1">
      <alignment horizontal="center"/>
    </xf>
    <xf numFmtId="0" fontId="103" fillId="0" borderId="46" xfId="5" applyFont="1" applyBorder="1" applyAlignment="1">
      <alignment horizontal="left"/>
    </xf>
    <xf numFmtId="0" fontId="103" fillId="0" borderId="2" xfId="5" applyFont="1" applyBorder="1" applyAlignment="1">
      <alignment horizontal="left"/>
    </xf>
    <xf numFmtId="0" fontId="152" fillId="48" borderId="3" xfId="4" applyFont="1" applyFill="1" applyBorder="1" applyAlignment="1">
      <alignment horizontal="center" vertical="center" wrapText="1" readingOrder="1"/>
    </xf>
    <xf numFmtId="9" fontId="113" fillId="0" borderId="3" xfId="2" applyFont="1" applyBorder="1" applyAlignment="1">
      <alignment horizontal="center" vertical="center" wrapText="1" readingOrder="1"/>
    </xf>
    <xf numFmtId="9" fontId="124" fillId="49" borderId="3" xfId="6" applyFont="1" applyFill="1" applyBorder="1" applyAlignment="1">
      <alignment horizontal="center" vertical="center" wrapText="1" readingOrder="1"/>
    </xf>
    <xf numFmtId="9" fontId="105" fillId="0" borderId="3" xfId="7" applyFont="1" applyBorder="1" applyAlignment="1">
      <alignment horizontal="center" vertical="center" wrapText="1"/>
    </xf>
    <xf numFmtId="9" fontId="105" fillId="0" borderId="4" xfId="7" applyFont="1" applyBorder="1" applyAlignment="1">
      <alignment horizontal="center" vertical="center" wrapText="1"/>
    </xf>
    <xf numFmtId="9" fontId="105" fillId="0" borderId="9" xfId="7" applyFont="1" applyBorder="1" applyAlignment="1">
      <alignment horizontal="center" vertical="center" wrapText="1"/>
    </xf>
    <xf numFmtId="9" fontId="105" fillId="0" borderId="10" xfId="7" applyFont="1" applyBorder="1" applyAlignment="1">
      <alignment horizontal="center" vertical="center" wrapText="1"/>
    </xf>
    <xf numFmtId="3" fontId="111" fillId="47" borderId="4" xfId="4" applyNumberFormat="1" applyFont="1" applyFill="1" applyBorder="1" applyAlignment="1">
      <alignment horizontal="center" vertical="center" wrapText="1" readingOrder="1"/>
    </xf>
    <xf numFmtId="3" fontId="111" fillId="47" borderId="9" xfId="4" applyNumberFormat="1" applyFont="1" applyFill="1" applyBorder="1" applyAlignment="1">
      <alignment horizontal="center" vertical="center" wrapText="1" readingOrder="1"/>
    </xf>
    <xf numFmtId="3" fontId="111" fillId="47" borderId="10" xfId="4" applyNumberFormat="1" applyFont="1" applyFill="1" applyBorder="1" applyAlignment="1">
      <alignment horizontal="center" vertical="center" wrapText="1" readingOrder="1"/>
    </xf>
    <xf numFmtId="0" fontId="97" fillId="0" borderId="0" xfId="0" applyFont="1" applyAlignment="1">
      <alignment horizontal="left" vertical="top" wrapText="1" readingOrder="1"/>
    </xf>
    <xf numFmtId="3" fontId="152" fillId="48" borderId="4" xfId="4" applyNumberFormat="1" applyFont="1" applyFill="1" applyBorder="1" applyAlignment="1">
      <alignment horizontal="center" vertical="center" wrapText="1" readingOrder="1"/>
    </xf>
    <xf numFmtId="3" fontId="152" fillId="48" borderId="10" xfId="4" applyNumberFormat="1" applyFont="1" applyFill="1" applyBorder="1" applyAlignment="1">
      <alignment horizontal="center" vertical="center" wrapText="1" readingOrder="1"/>
    </xf>
    <xf numFmtId="3" fontId="111" fillId="47" borderId="3" xfId="4" applyNumberFormat="1" applyFont="1" applyFill="1" applyBorder="1" applyAlignment="1">
      <alignment horizontal="center" vertical="center" wrapText="1" readingOrder="1"/>
    </xf>
    <xf numFmtId="3" fontId="111" fillId="47" borderId="11" xfId="4" applyNumberFormat="1" applyFont="1" applyFill="1" applyBorder="1" applyAlignment="1">
      <alignment horizontal="center" vertical="center" wrapText="1" readingOrder="1"/>
    </xf>
    <xf numFmtId="3" fontId="111" fillId="47" borderId="2" xfId="4" applyNumberFormat="1" applyFont="1" applyFill="1" applyBorder="1" applyAlignment="1">
      <alignment horizontal="center" vertical="center" wrapText="1" readingOrder="1"/>
    </xf>
    <xf numFmtId="0" fontId="152" fillId="48" borderId="4" xfId="4" applyFont="1" applyFill="1" applyBorder="1" applyAlignment="1">
      <alignment horizontal="center" vertical="center" wrapText="1" readingOrder="1"/>
    </xf>
    <xf numFmtId="0" fontId="152" fillId="48" borderId="10" xfId="4" applyFont="1" applyFill="1" applyBorder="1" applyAlignment="1">
      <alignment horizontal="center" vertical="center" wrapText="1" readingOrder="1"/>
    </xf>
    <xf numFmtId="9" fontId="113" fillId="4" borderId="48" xfId="7" applyFont="1" applyFill="1" applyBorder="1" applyAlignment="1">
      <alignment horizontal="center" vertical="center" wrapText="1"/>
    </xf>
    <xf numFmtId="9" fontId="113" fillId="4" borderId="5" xfId="7" applyFont="1" applyFill="1" applyBorder="1" applyAlignment="1">
      <alignment horizontal="center" vertical="center" wrapText="1"/>
    </xf>
    <xf numFmtId="9" fontId="113" fillId="0" borderId="3" xfId="7" applyFont="1" applyFill="1" applyBorder="1" applyAlignment="1">
      <alignment horizontal="center" vertical="center" wrapText="1" readingOrder="1"/>
    </xf>
    <xf numFmtId="0" fontId="69" fillId="3" borderId="0" xfId="0" applyFont="1" applyFill="1" applyAlignment="1">
      <alignment horizontal="center" vertical="center" wrapText="1" readingOrder="1"/>
    </xf>
    <xf numFmtId="0" fontId="78" fillId="0" borderId="53" xfId="4" applyFont="1" applyBorder="1" applyAlignment="1">
      <alignment horizontal="left" vertical="center"/>
    </xf>
    <xf numFmtId="0" fontId="78" fillId="0" borderId="48" xfId="4" applyFont="1" applyBorder="1" applyAlignment="1">
      <alignment horizontal="left" vertical="center"/>
    </xf>
    <xf numFmtId="0" fontId="78" fillId="0" borderId="0" xfId="4" applyFont="1" applyAlignment="1">
      <alignment horizontal="left" vertical="center"/>
    </xf>
    <xf numFmtId="0" fontId="78" fillId="0" borderId="12" xfId="4" applyFont="1" applyBorder="1" applyAlignment="1">
      <alignment horizontal="left" vertical="center"/>
    </xf>
    <xf numFmtId="0" fontId="78" fillId="0" borderId="2" xfId="4" applyFont="1" applyBorder="1" applyAlignment="1">
      <alignment horizontal="left" vertical="center"/>
    </xf>
    <xf numFmtId="0" fontId="78" fillId="0" borderId="49" xfId="4" applyFont="1" applyBorder="1" applyAlignment="1">
      <alignment horizontal="left" vertical="center"/>
    </xf>
    <xf numFmtId="0" fontId="47" fillId="0" borderId="32" xfId="4" applyFont="1" applyBorder="1" applyAlignment="1">
      <alignment horizontal="left" wrapText="1"/>
    </xf>
    <xf numFmtId="0" fontId="47" fillId="0" borderId="10" xfId="4" applyFont="1" applyBorder="1" applyAlignment="1">
      <alignment horizontal="left" wrapText="1"/>
    </xf>
    <xf numFmtId="0" fontId="47" fillId="0" borderId="3" xfId="4" applyFont="1" applyBorder="1" applyAlignment="1">
      <alignment horizontal="left" wrapText="1"/>
    </xf>
    <xf numFmtId="0" fontId="47" fillId="0" borderId="33" xfId="4" applyFont="1" applyBorder="1" applyAlignment="1">
      <alignment horizontal="left" wrapText="1"/>
    </xf>
    <xf numFmtId="0" fontId="47" fillId="0" borderId="39" xfId="4" applyFont="1" applyBorder="1" applyAlignment="1">
      <alignment horizontal="left" wrapText="1"/>
    </xf>
    <xf numFmtId="0" fontId="47" fillId="0" borderId="54" xfId="4" applyFont="1" applyBorder="1" applyAlignment="1">
      <alignment horizontal="left" wrapText="1"/>
    </xf>
    <xf numFmtId="0" fontId="47" fillId="0" borderId="40" xfId="4" applyFont="1" applyBorder="1" applyAlignment="1">
      <alignment horizontal="left" wrapText="1"/>
    </xf>
    <xf numFmtId="0" fontId="47" fillId="0" borderId="41" xfId="4" applyFont="1" applyBorder="1" applyAlignment="1">
      <alignment horizontal="left" wrapText="1"/>
    </xf>
    <xf numFmtId="0" fontId="78" fillId="0" borderId="3" xfId="4" applyFont="1" applyBorder="1" applyAlignment="1">
      <alignment horizontal="left" vertical="center"/>
    </xf>
    <xf numFmtId="0" fontId="78" fillId="0" borderId="39" xfId="4" applyFont="1" applyBorder="1" applyAlignment="1">
      <alignment horizontal="center"/>
    </xf>
    <xf numFmtId="0" fontId="78" fillId="0" borderId="54" xfId="4" applyFont="1" applyBorder="1" applyAlignment="1">
      <alignment horizontal="center"/>
    </xf>
    <xf numFmtId="0" fontId="78" fillId="0" borderId="40" xfId="4" applyFont="1" applyBorder="1" applyAlignment="1">
      <alignment horizontal="center"/>
    </xf>
    <xf numFmtId="0" fontId="78" fillId="0" borderId="43" xfId="4" applyFont="1" applyBorder="1" applyAlignment="1">
      <alignment horizontal="center"/>
    </xf>
    <xf numFmtId="0" fontId="78" fillId="0" borderId="30" xfId="4" applyFont="1" applyBorder="1" applyAlignment="1">
      <alignment horizontal="left" vertical="center" wrapText="1"/>
    </xf>
    <xf numFmtId="0" fontId="78" fillId="0" borderId="49" xfId="4" applyFont="1" applyBorder="1" applyAlignment="1">
      <alignment horizontal="left" vertical="center" wrapText="1"/>
    </xf>
    <xf numFmtId="0" fontId="78" fillId="0" borderId="7" xfId="4" applyFont="1" applyBorder="1" applyAlignment="1">
      <alignment horizontal="left" vertical="center" wrapText="1"/>
    </xf>
    <xf numFmtId="0" fontId="78" fillId="0" borderId="32" xfId="4" applyFont="1" applyBorder="1" applyAlignment="1">
      <alignment horizontal="left" vertical="center" wrapText="1"/>
    </xf>
    <xf numFmtId="0" fontId="78" fillId="0" borderId="10" xfId="4" applyFont="1" applyBorder="1" applyAlignment="1">
      <alignment horizontal="left" vertical="center" wrapText="1"/>
    </xf>
    <xf numFmtId="0" fontId="78" fillId="0" borderId="3" xfId="4" applyFont="1" applyBorder="1" applyAlignment="1">
      <alignment horizontal="left" vertical="center" wrapText="1"/>
    </xf>
    <xf numFmtId="0" fontId="78" fillId="0" borderId="32" xfId="4" applyFont="1" applyBorder="1" applyAlignment="1">
      <alignment horizontal="left" vertical="center"/>
    </xf>
    <xf numFmtId="0" fontId="78" fillId="0" borderId="10" xfId="4" applyFont="1" applyBorder="1" applyAlignment="1">
      <alignment horizontal="left" vertical="center"/>
    </xf>
    <xf numFmtId="0" fontId="59" fillId="0" borderId="0" xfId="4" applyFont="1" applyAlignment="1" applyProtection="1">
      <alignment horizontal="left" vertical="center" wrapText="1" readingOrder="1"/>
      <protection locked="0"/>
    </xf>
    <xf numFmtId="0" fontId="45" fillId="0" borderId="24" xfId="4" applyFont="1" applyBorder="1" applyAlignment="1">
      <alignment horizontal="center" vertical="center" wrapText="1"/>
    </xf>
    <xf numFmtId="0" fontId="45" fillId="0" borderId="28" xfId="4" applyFont="1" applyBorder="1" applyAlignment="1">
      <alignment horizontal="center" vertical="center" wrapText="1"/>
    </xf>
    <xf numFmtId="0" fontId="45" fillId="0" borderId="25" xfId="4" applyFont="1" applyBorder="1" applyAlignment="1">
      <alignment horizontal="center" vertical="center" wrapText="1"/>
    </xf>
    <xf numFmtId="0" fontId="45" fillId="0" borderId="24" xfId="4" applyFont="1" applyBorder="1" applyAlignment="1">
      <alignment horizontal="center" vertical="center"/>
    </xf>
    <xf numFmtId="0" fontId="45" fillId="0" borderId="28" xfId="4" applyFont="1" applyBorder="1" applyAlignment="1">
      <alignment horizontal="center" vertical="center"/>
    </xf>
    <xf numFmtId="0" fontId="45" fillId="0" borderId="25" xfId="4" applyFont="1" applyBorder="1" applyAlignment="1">
      <alignment horizontal="center" vertical="center"/>
    </xf>
    <xf numFmtId="0" fontId="45" fillId="0" borderId="26" xfId="4" applyFont="1" applyBorder="1" applyAlignment="1">
      <alignment horizontal="center" vertical="center"/>
    </xf>
    <xf numFmtId="0" fontId="47" fillId="0" borderId="30" xfId="4" applyFont="1" applyBorder="1" applyAlignment="1">
      <alignment horizontal="left" wrapText="1"/>
    </xf>
    <xf numFmtId="0" fontId="47" fillId="0" borderId="49" xfId="4" applyFont="1" applyBorder="1" applyAlignment="1">
      <alignment horizontal="left" wrapText="1"/>
    </xf>
    <xf numFmtId="0" fontId="47" fillId="0" borderId="7" xfId="4" applyFont="1" applyBorder="1" applyAlignment="1">
      <alignment horizontal="left" wrapText="1"/>
    </xf>
    <xf numFmtId="0" fontId="47" fillId="0" borderId="31" xfId="4" applyFont="1" applyBorder="1" applyAlignment="1">
      <alignment horizontal="left" wrapText="1"/>
    </xf>
    <xf numFmtId="43" fontId="47" fillId="0" borderId="32" xfId="4" applyNumberFormat="1" applyFont="1" applyBorder="1" applyAlignment="1">
      <alignment horizontal="left" wrapText="1"/>
    </xf>
    <xf numFmtId="43" fontId="47" fillId="0" borderId="10" xfId="4" applyNumberFormat="1" applyFont="1" applyBorder="1" applyAlignment="1">
      <alignment horizontal="left" wrapText="1"/>
    </xf>
    <xf numFmtId="43" fontId="47" fillId="0" borderId="3" xfId="4" applyNumberFormat="1" applyFont="1" applyBorder="1" applyAlignment="1">
      <alignment horizontal="left" wrapText="1"/>
    </xf>
    <xf numFmtId="43" fontId="47" fillId="0" borderId="33" xfId="4" applyNumberFormat="1" applyFont="1" applyBorder="1" applyAlignment="1">
      <alignment horizontal="left" wrapText="1"/>
    </xf>
    <xf numFmtId="4" fontId="59" fillId="0" borderId="0" xfId="4" applyNumberFormat="1" applyFont="1" applyAlignment="1" applyProtection="1">
      <alignment horizontal="left" vertical="center" wrapText="1" readingOrder="1"/>
      <protection locked="0"/>
    </xf>
    <xf numFmtId="0" fontId="49" fillId="0" borderId="13" xfId="4" applyBorder="1" applyAlignment="1">
      <alignment horizontal="center"/>
    </xf>
    <xf numFmtId="0" fontId="49" fillId="0" borderId="14" xfId="4" applyBorder="1" applyAlignment="1">
      <alignment horizontal="center"/>
    </xf>
    <xf numFmtId="0" fontId="49" fillId="0" borderId="15" xfId="4" applyBorder="1" applyAlignment="1">
      <alignment horizontal="center"/>
    </xf>
    <xf numFmtId="0" fontId="49" fillId="0" borderId="16" xfId="4" applyBorder="1" applyAlignment="1">
      <alignment horizontal="center"/>
    </xf>
    <xf numFmtId="0" fontId="49" fillId="0" borderId="0" xfId="4" applyAlignment="1">
      <alignment horizontal="center"/>
    </xf>
    <xf numFmtId="0" fontId="49" fillId="0" borderId="17" xfId="4" applyBorder="1" applyAlignment="1">
      <alignment horizontal="center"/>
    </xf>
    <xf numFmtId="0" fontId="55" fillId="0" borderId="13" xfId="4" applyFont="1" applyBorder="1" applyAlignment="1">
      <alignment horizontal="center" vertical="center" wrapText="1"/>
    </xf>
    <xf numFmtId="0" fontId="55" fillId="0" borderId="14" xfId="4" applyFont="1" applyBorder="1" applyAlignment="1">
      <alignment horizontal="center" vertical="center" wrapText="1"/>
    </xf>
    <xf numFmtId="0" fontId="55" fillId="0" borderId="15" xfId="4" applyFont="1" applyBorder="1" applyAlignment="1">
      <alignment horizontal="center" vertical="center" wrapText="1"/>
    </xf>
    <xf numFmtId="0" fontId="55" fillId="0" borderId="16" xfId="27" applyFont="1" applyBorder="1" applyAlignment="1">
      <alignment horizontal="center" vertical="center" wrapText="1"/>
    </xf>
    <xf numFmtId="0" fontId="55" fillId="0" borderId="0" xfId="27" applyFont="1" applyAlignment="1">
      <alignment horizontal="center" vertical="center" wrapText="1"/>
    </xf>
    <xf numFmtId="0" fontId="55" fillId="0" borderId="17" xfId="27" applyFont="1" applyBorder="1" applyAlignment="1">
      <alignment horizontal="center" vertical="center" wrapText="1"/>
    </xf>
    <xf numFmtId="0" fontId="55" fillId="0" borderId="16" xfId="4" applyFont="1" applyBorder="1" applyAlignment="1">
      <alignment horizontal="center" vertical="center" wrapText="1"/>
    </xf>
    <xf numFmtId="0" fontId="55" fillId="0" borderId="0" xfId="4" applyFont="1" applyAlignment="1">
      <alignment horizontal="center" vertical="center" wrapText="1"/>
    </xf>
    <xf numFmtId="0" fontId="55" fillId="0" borderId="17" xfId="4" applyFont="1" applyBorder="1" applyAlignment="1">
      <alignment horizontal="center" vertical="center" wrapText="1"/>
    </xf>
    <xf numFmtId="0" fontId="55" fillId="0" borderId="18" xfId="4" applyFont="1" applyBorder="1" applyAlignment="1">
      <alignment horizontal="center" vertical="center" wrapText="1"/>
    </xf>
    <xf numFmtId="0" fontId="55" fillId="0" borderId="19" xfId="4" applyFont="1" applyBorder="1" applyAlignment="1">
      <alignment horizontal="center" vertical="center" wrapText="1"/>
    </xf>
    <xf numFmtId="0" fontId="55" fillId="0" borderId="20" xfId="4" applyFont="1" applyBorder="1" applyAlignment="1">
      <alignment horizontal="center" vertical="center" wrapText="1"/>
    </xf>
    <xf numFmtId="0" fontId="55" fillId="0" borderId="13" xfId="4" applyFont="1" applyBorder="1" applyAlignment="1">
      <alignment horizontal="center" vertical="center"/>
    </xf>
    <xf numFmtId="0" fontId="55" fillId="0" borderId="14" xfId="4" applyFont="1" applyBorder="1" applyAlignment="1">
      <alignment horizontal="center" vertical="center"/>
    </xf>
    <xf numFmtId="0" fontId="55" fillId="0" borderId="15" xfId="4" applyFont="1" applyBorder="1" applyAlignment="1">
      <alignment horizontal="center" vertical="center"/>
    </xf>
    <xf numFmtId="0" fontId="55" fillId="0" borderId="21" xfId="547" applyFont="1" applyBorder="1" applyAlignment="1">
      <alignment horizontal="left" vertical="center" wrapText="1"/>
    </xf>
    <xf numFmtId="0" fontId="55" fillId="0" borderId="22" xfId="547" applyFont="1" applyBorder="1" applyAlignment="1">
      <alignment horizontal="left" vertical="center" wrapText="1"/>
    </xf>
    <xf numFmtId="0" fontId="55" fillId="0" borderId="23" xfId="547" applyFont="1" applyBorder="1" applyAlignment="1">
      <alignment horizontal="left" vertical="center" wrapText="1"/>
    </xf>
    <xf numFmtId="0" fontId="73" fillId="0" borderId="21" xfId="4" applyFont="1" applyBorder="1" applyAlignment="1">
      <alignment horizontal="center" vertical="center"/>
    </xf>
    <xf numFmtId="0" fontId="73" fillId="0" borderId="22" xfId="4" applyFont="1" applyBorder="1" applyAlignment="1">
      <alignment horizontal="center" vertical="center"/>
    </xf>
    <xf numFmtId="0" fontId="73" fillId="0" borderId="23" xfId="4" applyFont="1" applyBorder="1" applyAlignment="1">
      <alignment horizontal="center" vertical="center"/>
    </xf>
    <xf numFmtId="0" fontId="62" fillId="6" borderId="21" xfId="4" applyFont="1" applyFill="1" applyBorder="1" applyAlignment="1" applyProtection="1">
      <alignment horizontal="center" vertical="center" wrapText="1" readingOrder="1"/>
      <protection locked="0"/>
    </xf>
    <xf numFmtId="0" fontId="62" fillId="6" borderId="28" xfId="4" applyFont="1" applyFill="1" applyBorder="1" applyAlignment="1" applyProtection="1">
      <alignment horizontal="center" vertical="center" wrapText="1" readingOrder="1"/>
      <protection locked="0"/>
    </xf>
    <xf numFmtId="0" fontId="61" fillId="0" borderId="70" xfId="4" applyFont="1" applyBorder="1" applyAlignment="1" applyProtection="1">
      <alignment horizontal="center" vertical="center" wrapText="1" readingOrder="1"/>
      <protection locked="0"/>
    </xf>
    <xf numFmtId="0" fontId="61" fillId="0" borderId="16" xfId="4" applyFont="1" applyBorder="1" applyAlignment="1" applyProtection="1">
      <alignment horizontal="center" vertical="center" wrapText="1" readingOrder="1"/>
      <protection locked="0"/>
    </xf>
    <xf numFmtId="0" fontId="61" fillId="0" borderId="46" xfId="4" applyFont="1" applyBorder="1" applyAlignment="1" applyProtection="1">
      <alignment horizontal="center" vertical="center" wrapText="1" readingOrder="1"/>
      <protection locked="0"/>
    </xf>
    <xf numFmtId="0" fontId="159" fillId="44" borderId="21" xfId="0" applyFont="1" applyFill="1" applyBorder="1" applyAlignment="1">
      <alignment horizontal="center" vertical="center" wrapText="1" readingOrder="1"/>
    </xf>
    <xf numFmtId="0" fontId="159" fillId="44" borderId="22" xfId="0" applyFont="1" applyFill="1" applyBorder="1" applyAlignment="1">
      <alignment horizontal="center" vertical="center" wrapText="1" readingOrder="1"/>
    </xf>
    <xf numFmtId="0" fontId="132" fillId="0" borderId="0" xfId="0" applyFont="1" applyAlignment="1">
      <alignment horizontal="center" vertical="center"/>
    </xf>
    <xf numFmtId="0" fontId="98" fillId="0" borderId="58" xfId="0" applyFont="1" applyBorder="1" applyAlignment="1">
      <alignment horizontal="justify" vertical="justify" wrapText="1"/>
    </xf>
    <xf numFmtId="0" fontId="98" fillId="0" borderId="0" xfId="0" applyFont="1" applyAlignment="1">
      <alignment horizontal="justify" vertical="justify" wrapText="1"/>
    </xf>
    <xf numFmtId="0" fontId="98" fillId="0" borderId="12" xfId="0" applyFont="1" applyBorder="1" applyAlignment="1">
      <alignment horizontal="justify" vertical="justify" wrapText="1"/>
    </xf>
    <xf numFmtId="0" fontId="98" fillId="0" borderId="11" xfId="0" applyFont="1" applyBorder="1" applyAlignment="1">
      <alignment horizontal="justify" vertical="justify" wrapText="1"/>
    </xf>
    <xf numFmtId="0" fontId="98" fillId="0" borderId="2" xfId="0" applyFont="1" applyBorder="1" applyAlignment="1">
      <alignment horizontal="justify" vertical="justify" wrapText="1"/>
    </xf>
    <xf numFmtId="0" fontId="98" fillId="0" borderId="49" xfId="0" applyFont="1" applyBorder="1" applyAlignment="1">
      <alignment horizontal="justify" vertical="justify" wrapText="1"/>
    </xf>
    <xf numFmtId="0" fontId="165" fillId="48" borderId="8" xfId="0" applyFont="1" applyFill="1" applyBorder="1" applyAlignment="1">
      <alignment horizontal="center" vertical="center"/>
    </xf>
    <xf numFmtId="0" fontId="165" fillId="48" borderId="53" xfId="0" applyFont="1" applyFill="1" applyBorder="1" applyAlignment="1">
      <alignment horizontal="center" vertical="center"/>
    </xf>
    <xf numFmtId="0" fontId="165" fillId="48" borderId="48" xfId="0" applyFont="1" applyFill="1" applyBorder="1" applyAlignment="1">
      <alignment horizontal="center" vertical="center"/>
    </xf>
    <xf numFmtId="0" fontId="150" fillId="0" borderId="8" xfId="0" applyFont="1" applyBorder="1" applyAlignment="1">
      <alignment horizontal="center"/>
    </xf>
    <xf numFmtId="0" fontId="150" fillId="0" borderId="53" xfId="0" applyFont="1" applyBorder="1" applyAlignment="1">
      <alignment horizontal="center"/>
    </xf>
    <xf numFmtId="0" fontId="150" fillId="0" borderId="48" xfId="0" applyFont="1" applyBorder="1" applyAlignment="1">
      <alignment horizontal="center"/>
    </xf>
    <xf numFmtId="0" fontId="150" fillId="0" borderId="58" xfId="0" applyFont="1" applyBorder="1" applyAlignment="1">
      <alignment horizontal="center"/>
    </xf>
    <xf numFmtId="0" fontId="150" fillId="0" borderId="0" xfId="0" applyFont="1" applyAlignment="1">
      <alignment horizontal="center"/>
    </xf>
    <xf numFmtId="0" fontId="150" fillId="0" borderId="12" xfId="0" applyFont="1" applyBorder="1" applyAlignment="1">
      <alignment horizontal="center"/>
    </xf>
    <xf numFmtId="0" fontId="157" fillId="44" borderId="3" xfId="0" applyFont="1" applyFill="1" applyBorder="1" applyAlignment="1">
      <alignment horizontal="center" vertical="center" wrapText="1" readingOrder="1"/>
    </xf>
    <xf numFmtId="0" fontId="140" fillId="3" borderId="58" xfId="0" applyFont="1" applyFill="1" applyBorder="1" applyAlignment="1">
      <alignment horizontal="center"/>
    </xf>
    <xf numFmtId="0" fontId="140" fillId="3" borderId="0" xfId="0" applyFont="1" applyFill="1" applyAlignment="1">
      <alignment horizontal="center"/>
    </xf>
    <xf numFmtId="0" fontId="159" fillId="48" borderId="21" xfId="0" applyFont="1" applyFill="1" applyBorder="1" applyAlignment="1">
      <alignment horizontal="center" vertical="center" wrapText="1" readingOrder="1"/>
    </xf>
    <xf numFmtId="0" fontId="159" fillId="48" borderId="22" xfId="0" applyFont="1" applyFill="1" applyBorder="1" applyAlignment="1">
      <alignment horizontal="center" vertical="center" wrapText="1" readingOrder="1"/>
    </xf>
    <xf numFmtId="0" fontId="58" fillId="0" borderId="7" xfId="0" applyFont="1" applyBorder="1" applyAlignment="1">
      <alignment horizontal="center" vertical="center" wrapText="1" readingOrder="1"/>
    </xf>
    <xf numFmtId="0" fontId="58" fillId="0" borderId="3" xfId="0" applyFont="1" applyBorder="1" applyAlignment="1">
      <alignment horizontal="center" vertical="center" wrapText="1" readingOrder="1"/>
    </xf>
    <xf numFmtId="0" fontId="58" fillId="0" borderId="5" xfId="0" applyFont="1" applyBorder="1" applyAlignment="1">
      <alignment horizontal="center" vertical="center" wrapText="1" readingOrder="1"/>
    </xf>
    <xf numFmtId="0" fontId="66" fillId="0" borderId="14" xfId="0" applyFont="1" applyBorder="1" applyAlignment="1">
      <alignment horizontal="left" vertical="center" wrapText="1" readingOrder="1"/>
    </xf>
    <xf numFmtId="0" fontId="158" fillId="48" borderId="21" xfId="4" applyFont="1" applyFill="1" applyBorder="1" applyAlignment="1">
      <alignment horizontal="center" vertical="center"/>
    </xf>
    <xf numFmtId="0" fontId="158" fillId="48" borderId="22" xfId="4" applyFont="1" applyFill="1" applyBorder="1" applyAlignment="1">
      <alignment horizontal="center" vertical="center"/>
    </xf>
    <xf numFmtId="0" fontId="158" fillId="48" borderId="23" xfId="4" applyFont="1" applyFill="1" applyBorder="1" applyAlignment="1">
      <alignment horizontal="center" vertical="center"/>
    </xf>
    <xf numFmtId="0" fontId="159" fillId="48" borderId="21" xfId="4" applyFont="1" applyFill="1" applyBorder="1" applyAlignment="1">
      <alignment horizontal="center" vertical="center"/>
    </xf>
    <xf numFmtId="0" fontId="159" fillId="48" borderId="22" xfId="4" applyFont="1" applyFill="1" applyBorder="1" applyAlignment="1">
      <alignment horizontal="center" vertical="center"/>
    </xf>
    <xf numFmtId="0" fontId="159" fillId="48" borderId="23" xfId="4" applyFont="1" applyFill="1" applyBorder="1" applyAlignment="1">
      <alignment horizontal="center" vertical="center"/>
    </xf>
  </cellXfs>
  <cellStyles count="579">
    <cellStyle name="20% - Énfasis1" xfId="133" builtinId="30" customBuiltin="1"/>
    <cellStyle name="20% - Énfasis1 2" xfId="311" xr:uid="{00000000-0005-0000-0000-000001000000}"/>
    <cellStyle name="20% - Énfasis1 3" xfId="481" xr:uid="{00000000-0005-0000-0000-000002000000}"/>
    <cellStyle name="20% - Énfasis2" xfId="137" builtinId="34" customBuiltin="1"/>
    <cellStyle name="20% - Énfasis2 2" xfId="314" xr:uid="{00000000-0005-0000-0000-000004000000}"/>
    <cellStyle name="20% - Énfasis2 3" xfId="484" xr:uid="{00000000-0005-0000-0000-000005000000}"/>
    <cellStyle name="20% - Énfasis3" xfId="141" builtinId="38" customBuiltin="1"/>
    <cellStyle name="20% - Énfasis3 2" xfId="317" xr:uid="{00000000-0005-0000-0000-000007000000}"/>
    <cellStyle name="20% - Énfasis3 3" xfId="487" xr:uid="{00000000-0005-0000-0000-000008000000}"/>
    <cellStyle name="20% - Énfasis4" xfId="145" builtinId="42" customBuiltin="1"/>
    <cellStyle name="20% - Énfasis4 2" xfId="320" xr:uid="{00000000-0005-0000-0000-00000A000000}"/>
    <cellStyle name="20% - Énfasis4 3" xfId="490" xr:uid="{00000000-0005-0000-0000-00000B000000}"/>
    <cellStyle name="20% - Énfasis5" xfId="149" builtinId="46" customBuiltin="1"/>
    <cellStyle name="20% - Énfasis5 2" xfId="323" xr:uid="{00000000-0005-0000-0000-00000D000000}"/>
    <cellStyle name="20% - Énfasis5 3" xfId="493" xr:uid="{00000000-0005-0000-0000-00000E000000}"/>
    <cellStyle name="20% - Énfasis6" xfId="153" builtinId="50" customBuiltin="1"/>
    <cellStyle name="20% - Énfasis6 2" xfId="326" xr:uid="{00000000-0005-0000-0000-000010000000}"/>
    <cellStyle name="20% - Énfasis6 3" xfId="496" xr:uid="{00000000-0005-0000-0000-000011000000}"/>
    <cellStyle name="40% - Énfasis1" xfId="134" builtinId="31" customBuiltin="1"/>
    <cellStyle name="40% - Énfasis1 2" xfId="312" xr:uid="{00000000-0005-0000-0000-000013000000}"/>
    <cellStyle name="40% - Énfasis1 3" xfId="482" xr:uid="{00000000-0005-0000-0000-000014000000}"/>
    <cellStyle name="40% - Énfasis2" xfId="138" builtinId="35" customBuiltin="1"/>
    <cellStyle name="40% - Énfasis2 2" xfId="315" xr:uid="{00000000-0005-0000-0000-000016000000}"/>
    <cellStyle name="40% - Énfasis2 3" xfId="485" xr:uid="{00000000-0005-0000-0000-000017000000}"/>
    <cellStyle name="40% - Énfasis3" xfId="142" builtinId="39" customBuiltin="1"/>
    <cellStyle name="40% - Énfasis3 2" xfId="318" xr:uid="{00000000-0005-0000-0000-000019000000}"/>
    <cellStyle name="40% - Énfasis3 3" xfId="488" xr:uid="{00000000-0005-0000-0000-00001A000000}"/>
    <cellStyle name="40% - Énfasis4" xfId="146" builtinId="43" customBuiltin="1"/>
    <cellStyle name="40% - Énfasis4 2" xfId="321" xr:uid="{00000000-0005-0000-0000-00001C000000}"/>
    <cellStyle name="40% - Énfasis4 3" xfId="491" xr:uid="{00000000-0005-0000-0000-00001D000000}"/>
    <cellStyle name="40% - Énfasis5" xfId="150" builtinId="47" customBuiltin="1"/>
    <cellStyle name="40% - Énfasis5 2" xfId="324" xr:uid="{00000000-0005-0000-0000-00001F000000}"/>
    <cellStyle name="40% - Énfasis5 3" xfId="494" xr:uid="{00000000-0005-0000-0000-000020000000}"/>
    <cellStyle name="40% - Énfasis6" xfId="154" builtinId="51" customBuiltin="1"/>
    <cellStyle name="40% - Énfasis6 2" xfId="327" xr:uid="{00000000-0005-0000-0000-000022000000}"/>
    <cellStyle name="40% - Énfasis6 3" xfId="497" xr:uid="{00000000-0005-0000-0000-000023000000}"/>
    <cellStyle name="60% - Énfasis1" xfId="135" builtinId="32" customBuiltin="1"/>
    <cellStyle name="60% - Énfasis1 2" xfId="313" xr:uid="{00000000-0005-0000-0000-000025000000}"/>
    <cellStyle name="60% - Énfasis1 3" xfId="483" xr:uid="{00000000-0005-0000-0000-000026000000}"/>
    <cellStyle name="60% - Énfasis2" xfId="139" builtinId="36" customBuiltin="1"/>
    <cellStyle name="60% - Énfasis2 2" xfId="316" xr:uid="{00000000-0005-0000-0000-000028000000}"/>
    <cellStyle name="60% - Énfasis2 3" xfId="486" xr:uid="{00000000-0005-0000-0000-000029000000}"/>
    <cellStyle name="60% - Énfasis3" xfId="143" builtinId="40" customBuiltin="1"/>
    <cellStyle name="60% - Énfasis3 2" xfId="319" xr:uid="{00000000-0005-0000-0000-00002B000000}"/>
    <cellStyle name="60% - Énfasis3 3" xfId="489" xr:uid="{00000000-0005-0000-0000-00002C000000}"/>
    <cellStyle name="60% - Énfasis4" xfId="147" builtinId="44" customBuiltin="1"/>
    <cellStyle name="60% - Énfasis4 2" xfId="322" xr:uid="{00000000-0005-0000-0000-00002E000000}"/>
    <cellStyle name="60% - Énfasis4 3" xfId="492" xr:uid="{00000000-0005-0000-0000-00002F000000}"/>
    <cellStyle name="60% - Énfasis5" xfId="151" builtinId="48" customBuiltin="1"/>
    <cellStyle name="60% - Énfasis5 2" xfId="325" xr:uid="{00000000-0005-0000-0000-000031000000}"/>
    <cellStyle name="60% - Énfasis5 3" xfId="495" xr:uid="{00000000-0005-0000-0000-000032000000}"/>
    <cellStyle name="60% - Énfasis6" xfId="155" builtinId="52" customBuiltin="1"/>
    <cellStyle name="60% - Énfasis6 2" xfId="328" xr:uid="{00000000-0005-0000-0000-000034000000}"/>
    <cellStyle name="60% - Énfasis6 3" xfId="498" xr:uid="{00000000-0005-0000-0000-000035000000}"/>
    <cellStyle name="Bueno" xfId="121" builtinId="26" customBuiltin="1"/>
    <cellStyle name="Cálculo" xfId="126" builtinId="22" customBuiltin="1"/>
    <cellStyle name="Celda de comprobación" xfId="128" builtinId="23" customBuiltin="1"/>
    <cellStyle name="Celda vinculada" xfId="127" builtinId="24" customBuiltin="1"/>
    <cellStyle name="Encabezado 1" xfId="117" builtinId="16" customBuiltin="1"/>
    <cellStyle name="Encabezado 4" xfId="120" builtinId="19" customBuiltin="1"/>
    <cellStyle name="Énfasis1" xfId="132" builtinId="29" customBuiltin="1"/>
    <cellStyle name="Énfasis2" xfId="136" builtinId="33" customBuiltin="1"/>
    <cellStyle name="Énfasis3" xfId="140" builtinId="37" customBuiltin="1"/>
    <cellStyle name="Énfasis4" xfId="144" builtinId="41" customBuiltin="1"/>
    <cellStyle name="Énfasis5" xfId="148" builtinId="45" customBuiltin="1"/>
    <cellStyle name="Énfasis6" xfId="152" builtinId="49" customBuiltin="1"/>
    <cellStyle name="Entrada" xfId="124" builtinId="20" customBuiltin="1"/>
    <cellStyle name="Incorrecto" xfId="122" builtinId="27" customBuiltin="1"/>
    <cellStyle name="Millares" xfId="1" builtinId="3"/>
    <cellStyle name="Millares [0]" xfId="11" builtinId="6"/>
    <cellStyle name="Millares [0] 2" xfId="61" xr:uid="{00000000-0005-0000-0000-000046000000}"/>
    <cellStyle name="Millares [0] 2 2" xfId="255" xr:uid="{00000000-0005-0000-0000-000047000000}"/>
    <cellStyle name="Millares [0] 2 3" xfId="424" xr:uid="{00000000-0005-0000-0000-000048000000}"/>
    <cellStyle name="Millares [0] 3" xfId="15" xr:uid="{00000000-0005-0000-0000-000049000000}"/>
    <cellStyle name="Millares [0] 3 2" xfId="65" xr:uid="{00000000-0005-0000-0000-00004A000000}"/>
    <cellStyle name="Millares [0] 3 2 2" xfId="259" xr:uid="{00000000-0005-0000-0000-00004B000000}"/>
    <cellStyle name="Millares [0] 3 2 3" xfId="428" xr:uid="{00000000-0005-0000-0000-00004C000000}"/>
    <cellStyle name="Millares [0] 3 3" xfId="213" xr:uid="{00000000-0005-0000-0000-00004D000000}"/>
    <cellStyle name="Millares [0] 3 4" xfId="382" xr:uid="{00000000-0005-0000-0000-00004E000000}"/>
    <cellStyle name="Millares [0] 4" xfId="209" xr:uid="{00000000-0005-0000-0000-00004F000000}"/>
    <cellStyle name="Millares [0] 5" xfId="378" xr:uid="{00000000-0005-0000-0000-000050000000}"/>
    <cellStyle name="Millares 10" xfId="30" xr:uid="{00000000-0005-0000-0000-000051000000}"/>
    <cellStyle name="Millares 10 2" xfId="77" xr:uid="{00000000-0005-0000-0000-000052000000}"/>
    <cellStyle name="Millares 10 2 2" xfId="271" xr:uid="{00000000-0005-0000-0000-000053000000}"/>
    <cellStyle name="Millares 10 2 3" xfId="440" xr:uid="{00000000-0005-0000-0000-000054000000}"/>
    <cellStyle name="Millares 10 3" xfId="225" xr:uid="{00000000-0005-0000-0000-000055000000}"/>
    <cellStyle name="Millares 10 4" xfId="394" xr:uid="{00000000-0005-0000-0000-000056000000}"/>
    <cellStyle name="Millares 11" xfId="34" xr:uid="{00000000-0005-0000-0000-000057000000}"/>
    <cellStyle name="Millares 11 2" xfId="81" xr:uid="{00000000-0005-0000-0000-000058000000}"/>
    <cellStyle name="Millares 11 2 2" xfId="275" xr:uid="{00000000-0005-0000-0000-000059000000}"/>
    <cellStyle name="Millares 11 2 3" xfId="444" xr:uid="{00000000-0005-0000-0000-00005A000000}"/>
    <cellStyle name="Millares 11 3" xfId="229" xr:uid="{00000000-0005-0000-0000-00005B000000}"/>
    <cellStyle name="Millares 11 4" xfId="398" xr:uid="{00000000-0005-0000-0000-00005C000000}"/>
    <cellStyle name="Millares 11 5" xfId="549" xr:uid="{00000000-0005-0000-0000-00005D000000}"/>
    <cellStyle name="Millares 12" xfId="38" xr:uid="{00000000-0005-0000-0000-00005E000000}"/>
    <cellStyle name="Millares 12 2" xfId="85" xr:uid="{00000000-0005-0000-0000-00005F000000}"/>
    <cellStyle name="Millares 12 2 2" xfId="279" xr:uid="{00000000-0005-0000-0000-000060000000}"/>
    <cellStyle name="Millares 12 2 3" xfId="448" xr:uid="{00000000-0005-0000-0000-000061000000}"/>
    <cellStyle name="Millares 12 3" xfId="233" xr:uid="{00000000-0005-0000-0000-000062000000}"/>
    <cellStyle name="Millares 12 4" xfId="402" xr:uid="{00000000-0005-0000-0000-000063000000}"/>
    <cellStyle name="Millares 13" xfId="42" xr:uid="{00000000-0005-0000-0000-000064000000}"/>
    <cellStyle name="Millares 13 2" xfId="237" xr:uid="{00000000-0005-0000-0000-000065000000}"/>
    <cellStyle name="Millares 13 3" xfId="406" xr:uid="{00000000-0005-0000-0000-000066000000}"/>
    <cellStyle name="Millares 14" xfId="46" xr:uid="{00000000-0005-0000-0000-000067000000}"/>
    <cellStyle name="Millares 14 2" xfId="241" xr:uid="{00000000-0005-0000-0000-000068000000}"/>
    <cellStyle name="Millares 14 3" xfId="410" xr:uid="{00000000-0005-0000-0000-000069000000}"/>
    <cellStyle name="Millares 15" xfId="50" xr:uid="{00000000-0005-0000-0000-00006A000000}"/>
    <cellStyle name="Millares 15 2" xfId="245" xr:uid="{00000000-0005-0000-0000-00006B000000}"/>
    <cellStyle name="Millares 15 3" xfId="414" xr:uid="{00000000-0005-0000-0000-00006C000000}"/>
    <cellStyle name="Millares 16" xfId="56" xr:uid="{00000000-0005-0000-0000-00006D000000}"/>
    <cellStyle name="Millares 16 2" xfId="250" xr:uid="{00000000-0005-0000-0000-00006E000000}"/>
    <cellStyle name="Millares 16 3" xfId="419" xr:uid="{00000000-0005-0000-0000-00006F000000}"/>
    <cellStyle name="Millares 17" xfId="58" xr:uid="{00000000-0005-0000-0000-000070000000}"/>
    <cellStyle name="Millares 17 2" xfId="252" xr:uid="{00000000-0005-0000-0000-000071000000}"/>
    <cellStyle name="Millares 17 3" xfId="421" xr:uid="{00000000-0005-0000-0000-000072000000}"/>
    <cellStyle name="Millares 18" xfId="87" xr:uid="{00000000-0005-0000-0000-000073000000}"/>
    <cellStyle name="Millares 18 2" xfId="281" xr:uid="{00000000-0005-0000-0000-000074000000}"/>
    <cellStyle name="Millares 18 3" xfId="450" xr:uid="{00000000-0005-0000-0000-000075000000}"/>
    <cellStyle name="Millares 19" xfId="88" xr:uid="{00000000-0005-0000-0000-000076000000}"/>
    <cellStyle name="Millares 19 2" xfId="282" xr:uid="{00000000-0005-0000-0000-000077000000}"/>
    <cellStyle name="Millares 19 3" xfId="451" xr:uid="{00000000-0005-0000-0000-000078000000}"/>
    <cellStyle name="Millares 2" xfId="9" xr:uid="{00000000-0005-0000-0000-000079000000}"/>
    <cellStyle name="Millares 2 2" xfId="166" xr:uid="{00000000-0005-0000-0000-00007A000000}"/>
    <cellStyle name="Millares 2 2 2" xfId="336" xr:uid="{00000000-0005-0000-0000-00007B000000}"/>
    <cellStyle name="Millares 2 2 3" xfId="506" xr:uid="{00000000-0005-0000-0000-00007C000000}"/>
    <cellStyle name="Millares 2 2 4" xfId="572" xr:uid="{2EC1FBAB-D393-4C66-A9FF-7419E3A9808E}"/>
    <cellStyle name="Millares 2 3" xfId="158" xr:uid="{00000000-0005-0000-0000-00007D000000}"/>
    <cellStyle name="Millares 2 3 2" xfId="331" xr:uid="{00000000-0005-0000-0000-00007E000000}"/>
    <cellStyle name="Millares 2 3 3" xfId="501" xr:uid="{00000000-0005-0000-0000-00007F000000}"/>
    <cellStyle name="Millares 20" xfId="89" xr:uid="{00000000-0005-0000-0000-000080000000}"/>
    <cellStyle name="Millares 20 2" xfId="283" xr:uid="{00000000-0005-0000-0000-000081000000}"/>
    <cellStyle name="Millares 20 3" xfId="452" xr:uid="{00000000-0005-0000-0000-000082000000}"/>
    <cellStyle name="Millares 21" xfId="90" xr:uid="{00000000-0005-0000-0000-000083000000}"/>
    <cellStyle name="Millares 21 2" xfId="284" xr:uid="{00000000-0005-0000-0000-000084000000}"/>
    <cellStyle name="Millares 21 3" xfId="453" xr:uid="{00000000-0005-0000-0000-000085000000}"/>
    <cellStyle name="Millares 22" xfId="91" xr:uid="{00000000-0005-0000-0000-000086000000}"/>
    <cellStyle name="Millares 22 2" xfId="285" xr:uid="{00000000-0005-0000-0000-000087000000}"/>
    <cellStyle name="Millares 22 3" xfId="454" xr:uid="{00000000-0005-0000-0000-000088000000}"/>
    <cellStyle name="Millares 23" xfId="94" xr:uid="{00000000-0005-0000-0000-000089000000}"/>
    <cellStyle name="Millares 23 2" xfId="288" xr:uid="{00000000-0005-0000-0000-00008A000000}"/>
    <cellStyle name="Millares 23 3" xfId="457" xr:uid="{00000000-0005-0000-0000-00008B000000}"/>
    <cellStyle name="Millares 24" xfId="98" xr:uid="{00000000-0005-0000-0000-00008C000000}"/>
    <cellStyle name="Millares 24 2" xfId="292" xr:uid="{00000000-0005-0000-0000-00008D000000}"/>
    <cellStyle name="Millares 24 3" xfId="461" xr:uid="{00000000-0005-0000-0000-00008E000000}"/>
    <cellStyle name="Millares 25" xfId="102" xr:uid="{00000000-0005-0000-0000-00008F000000}"/>
    <cellStyle name="Millares 25 2" xfId="296" xr:uid="{00000000-0005-0000-0000-000090000000}"/>
    <cellStyle name="Millares 25 3" xfId="465" xr:uid="{00000000-0005-0000-0000-000091000000}"/>
    <cellStyle name="Millares 26" xfId="106" xr:uid="{00000000-0005-0000-0000-000092000000}"/>
    <cellStyle name="Millares 26 2" xfId="300" xr:uid="{00000000-0005-0000-0000-000093000000}"/>
    <cellStyle name="Millares 26 3" xfId="469" xr:uid="{00000000-0005-0000-0000-000094000000}"/>
    <cellStyle name="Millares 27" xfId="110" xr:uid="{00000000-0005-0000-0000-000095000000}"/>
    <cellStyle name="Millares 27 2" xfId="304" xr:uid="{00000000-0005-0000-0000-000096000000}"/>
    <cellStyle name="Millares 27 3" xfId="473" xr:uid="{00000000-0005-0000-0000-000097000000}"/>
    <cellStyle name="Millares 28" xfId="114" xr:uid="{00000000-0005-0000-0000-000098000000}"/>
    <cellStyle name="Millares 28 2" xfId="308" xr:uid="{00000000-0005-0000-0000-000099000000}"/>
    <cellStyle name="Millares 28 3" xfId="477" xr:uid="{00000000-0005-0000-0000-00009A000000}"/>
    <cellStyle name="Millares 28 4" xfId="551" xr:uid="{00000000-0005-0000-0000-00009B000000}"/>
    <cellStyle name="Millares 29" xfId="163" xr:uid="{00000000-0005-0000-0000-00009C000000}"/>
    <cellStyle name="Millares 29 2" xfId="334" xr:uid="{00000000-0005-0000-0000-00009D000000}"/>
    <cellStyle name="Millares 29 3" xfId="504" xr:uid="{00000000-0005-0000-0000-00009E000000}"/>
    <cellStyle name="Millares 3" xfId="14" xr:uid="{00000000-0005-0000-0000-00009F000000}"/>
    <cellStyle name="Millares 3 2" xfId="64" xr:uid="{00000000-0005-0000-0000-0000A0000000}"/>
    <cellStyle name="Millares 3 2 2" xfId="258" xr:uid="{00000000-0005-0000-0000-0000A1000000}"/>
    <cellStyle name="Millares 3 2 3" xfId="427" xr:uid="{00000000-0005-0000-0000-0000A2000000}"/>
    <cellStyle name="Millares 3 3" xfId="170" xr:uid="{00000000-0005-0000-0000-0000A3000000}"/>
    <cellStyle name="Millares 3 3 2" xfId="340" xr:uid="{00000000-0005-0000-0000-0000A4000000}"/>
    <cellStyle name="Millares 3 3 3" xfId="510" xr:uid="{00000000-0005-0000-0000-0000A5000000}"/>
    <cellStyle name="Millares 3 4" xfId="212" xr:uid="{00000000-0005-0000-0000-0000A6000000}"/>
    <cellStyle name="Millares 3 5" xfId="381" xr:uid="{00000000-0005-0000-0000-0000A7000000}"/>
    <cellStyle name="Millares 30" xfId="164" xr:uid="{00000000-0005-0000-0000-0000A8000000}"/>
    <cellStyle name="Millares 30 2" xfId="335" xr:uid="{00000000-0005-0000-0000-0000A9000000}"/>
    <cellStyle name="Millares 30 3" xfId="505" xr:uid="{00000000-0005-0000-0000-0000AA000000}"/>
    <cellStyle name="Millares 31" xfId="157" xr:uid="{00000000-0005-0000-0000-0000AB000000}"/>
    <cellStyle name="Millares 31 2" xfId="330" xr:uid="{00000000-0005-0000-0000-0000AC000000}"/>
    <cellStyle name="Millares 31 3" xfId="500" xr:uid="{00000000-0005-0000-0000-0000AD000000}"/>
    <cellStyle name="Millares 32" xfId="159" xr:uid="{00000000-0005-0000-0000-0000AE000000}"/>
    <cellStyle name="Millares 32 2" xfId="332" xr:uid="{00000000-0005-0000-0000-0000AF000000}"/>
    <cellStyle name="Millares 32 3" xfId="502" xr:uid="{00000000-0005-0000-0000-0000B0000000}"/>
    <cellStyle name="Millares 33" xfId="169" xr:uid="{00000000-0005-0000-0000-0000B1000000}"/>
    <cellStyle name="Millares 33 2" xfId="339" xr:uid="{00000000-0005-0000-0000-0000B2000000}"/>
    <cellStyle name="Millares 33 3" xfId="509" xr:uid="{00000000-0005-0000-0000-0000B3000000}"/>
    <cellStyle name="Millares 34" xfId="168" xr:uid="{00000000-0005-0000-0000-0000B4000000}"/>
    <cellStyle name="Millares 34 2" xfId="338" xr:uid="{00000000-0005-0000-0000-0000B5000000}"/>
    <cellStyle name="Millares 34 3" xfId="508" xr:uid="{00000000-0005-0000-0000-0000B6000000}"/>
    <cellStyle name="Millares 35" xfId="173" xr:uid="{00000000-0005-0000-0000-0000B7000000}"/>
    <cellStyle name="Millares 35 2" xfId="343" xr:uid="{00000000-0005-0000-0000-0000B8000000}"/>
    <cellStyle name="Millares 35 3" xfId="513" xr:uid="{00000000-0005-0000-0000-0000B9000000}"/>
    <cellStyle name="Millares 36" xfId="177" xr:uid="{00000000-0005-0000-0000-0000BA000000}"/>
    <cellStyle name="Millares 36 2" xfId="347" xr:uid="{00000000-0005-0000-0000-0000BB000000}"/>
    <cellStyle name="Millares 36 3" xfId="517" xr:uid="{00000000-0005-0000-0000-0000BC000000}"/>
    <cellStyle name="Millares 37" xfId="181" xr:uid="{00000000-0005-0000-0000-0000BD000000}"/>
    <cellStyle name="Millares 37 2" xfId="351" xr:uid="{00000000-0005-0000-0000-0000BE000000}"/>
    <cellStyle name="Millares 37 3" xfId="521" xr:uid="{00000000-0005-0000-0000-0000BF000000}"/>
    <cellStyle name="Millares 38" xfId="185" xr:uid="{00000000-0005-0000-0000-0000C0000000}"/>
    <cellStyle name="Millares 38 2" xfId="355" xr:uid="{00000000-0005-0000-0000-0000C1000000}"/>
    <cellStyle name="Millares 38 3" xfId="525" xr:uid="{00000000-0005-0000-0000-0000C2000000}"/>
    <cellStyle name="Millares 39" xfId="189" xr:uid="{00000000-0005-0000-0000-0000C3000000}"/>
    <cellStyle name="Millares 39 2" xfId="359" xr:uid="{00000000-0005-0000-0000-0000C4000000}"/>
    <cellStyle name="Millares 39 3" xfId="529" xr:uid="{00000000-0005-0000-0000-0000C5000000}"/>
    <cellStyle name="Millares 4" xfId="17" xr:uid="{00000000-0005-0000-0000-0000C6000000}"/>
    <cellStyle name="Millares 4 2" xfId="66" xr:uid="{00000000-0005-0000-0000-0000C7000000}"/>
    <cellStyle name="Millares 4 2 2" xfId="260" xr:uid="{00000000-0005-0000-0000-0000C8000000}"/>
    <cellStyle name="Millares 4 2 3" xfId="429" xr:uid="{00000000-0005-0000-0000-0000C9000000}"/>
    <cellStyle name="Millares 4 3" xfId="214" xr:uid="{00000000-0005-0000-0000-0000CA000000}"/>
    <cellStyle name="Millares 4 4" xfId="383" xr:uid="{00000000-0005-0000-0000-0000CB000000}"/>
    <cellStyle name="Millares 40" xfId="192" xr:uid="{00000000-0005-0000-0000-0000CC000000}"/>
    <cellStyle name="Millares 41" xfId="196" xr:uid="{00000000-0005-0000-0000-0000CD000000}"/>
    <cellStyle name="Millares 41 2" xfId="364" xr:uid="{00000000-0005-0000-0000-0000CE000000}"/>
    <cellStyle name="Millares 41 3" xfId="533" xr:uid="{00000000-0005-0000-0000-0000CF000000}"/>
    <cellStyle name="Millares 42" xfId="200" xr:uid="{00000000-0005-0000-0000-0000D0000000}"/>
    <cellStyle name="Millares 42 2" xfId="368" xr:uid="{00000000-0005-0000-0000-0000D1000000}"/>
    <cellStyle name="Millares 42 3" xfId="537" xr:uid="{00000000-0005-0000-0000-0000D2000000}"/>
    <cellStyle name="Millares 43" xfId="204" xr:uid="{00000000-0005-0000-0000-0000D3000000}"/>
    <cellStyle name="Millares 43 2" xfId="372" xr:uid="{00000000-0005-0000-0000-0000D4000000}"/>
    <cellStyle name="Millares 43 3" xfId="541" xr:uid="{00000000-0005-0000-0000-0000D5000000}"/>
    <cellStyle name="Millares 43 4" xfId="555" xr:uid="{00000000-0005-0000-0000-0000D6000000}"/>
    <cellStyle name="Millares 44" xfId="206" xr:uid="{00000000-0005-0000-0000-0000D7000000}"/>
    <cellStyle name="Millares 45" xfId="310" xr:uid="{00000000-0005-0000-0000-0000D8000000}"/>
    <cellStyle name="Millares 46" xfId="374" xr:uid="{00000000-0005-0000-0000-0000D9000000}"/>
    <cellStyle name="Millares 47" xfId="375" xr:uid="{00000000-0005-0000-0000-0000DA000000}"/>
    <cellStyle name="Millares 48" xfId="479" xr:uid="{00000000-0005-0000-0000-0000DB000000}"/>
    <cellStyle name="Millares 49" xfId="544" xr:uid="{00000000-0005-0000-0000-0000DC000000}"/>
    <cellStyle name="Millares 5" xfId="18" xr:uid="{00000000-0005-0000-0000-0000DD000000}"/>
    <cellStyle name="Millares 5 2" xfId="67" xr:uid="{00000000-0005-0000-0000-0000DE000000}"/>
    <cellStyle name="Millares 5 2 2" xfId="261" xr:uid="{00000000-0005-0000-0000-0000DF000000}"/>
    <cellStyle name="Millares 5 2 3" xfId="430" xr:uid="{00000000-0005-0000-0000-0000E0000000}"/>
    <cellStyle name="Millares 5 3" xfId="215" xr:uid="{00000000-0005-0000-0000-0000E1000000}"/>
    <cellStyle name="Millares 5 4" xfId="384" xr:uid="{00000000-0005-0000-0000-0000E2000000}"/>
    <cellStyle name="Millares 50" xfId="480" xr:uid="{00000000-0005-0000-0000-0000E3000000}"/>
    <cellStyle name="Millares 51" xfId="546" xr:uid="{00000000-0005-0000-0000-0000E4000000}"/>
    <cellStyle name="Millares 52" xfId="545" xr:uid="{00000000-0005-0000-0000-0000E5000000}"/>
    <cellStyle name="Millares 53" xfId="543" xr:uid="{00000000-0005-0000-0000-0000E6000000}"/>
    <cellStyle name="Millares 54" xfId="559" xr:uid="{00000000-0005-0000-0000-0000E7000000}"/>
    <cellStyle name="Millares 55" xfId="563" xr:uid="{00000000-0005-0000-0000-0000E8000000}"/>
    <cellStyle name="Millares 56" xfId="567" xr:uid="{00000000-0005-0000-0000-0000E9000000}"/>
    <cellStyle name="Millares 57" xfId="571" xr:uid="{2F301D31-2663-4870-A4D5-9EA93951B00A}"/>
    <cellStyle name="Millares 58" xfId="573" xr:uid="{85450941-8109-4124-B8D6-8E17FB982CB9}"/>
    <cellStyle name="Millares 6" xfId="19" xr:uid="{00000000-0005-0000-0000-0000EA000000}"/>
    <cellStyle name="Millares 6 2" xfId="68" xr:uid="{00000000-0005-0000-0000-0000EB000000}"/>
    <cellStyle name="Millares 6 2 2" xfId="262" xr:uid="{00000000-0005-0000-0000-0000EC000000}"/>
    <cellStyle name="Millares 6 2 3" xfId="431" xr:uid="{00000000-0005-0000-0000-0000ED000000}"/>
    <cellStyle name="Millares 6 3" xfId="216" xr:uid="{00000000-0005-0000-0000-0000EE000000}"/>
    <cellStyle name="Millares 6 4" xfId="385" xr:uid="{00000000-0005-0000-0000-0000EF000000}"/>
    <cellStyle name="Millares 7" xfId="20" xr:uid="{00000000-0005-0000-0000-0000F0000000}"/>
    <cellStyle name="Millares 7 2" xfId="69" xr:uid="{00000000-0005-0000-0000-0000F1000000}"/>
    <cellStyle name="Millares 7 2 2" xfId="263" xr:uid="{00000000-0005-0000-0000-0000F2000000}"/>
    <cellStyle name="Millares 7 2 3" xfId="432" xr:uid="{00000000-0005-0000-0000-0000F3000000}"/>
    <cellStyle name="Millares 7 3" xfId="217" xr:uid="{00000000-0005-0000-0000-0000F4000000}"/>
    <cellStyle name="Millares 7 4" xfId="386" xr:uid="{00000000-0005-0000-0000-0000F5000000}"/>
    <cellStyle name="Millares 8" xfId="21" xr:uid="{00000000-0005-0000-0000-0000F6000000}"/>
    <cellStyle name="Millares 8 2" xfId="70" xr:uid="{00000000-0005-0000-0000-0000F7000000}"/>
    <cellStyle name="Millares 8 2 2" xfId="264" xr:uid="{00000000-0005-0000-0000-0000F8000000}"/>
    <cellStyle name="Millares 8 2 3" xfId="433" xr:uid="{00000000-0005-0000-0000-0000F9000000}"/>
    <cellStyle name="Millares 8 3" xfId="218" xr:uid="{00000000-0005-0000-0000-0000FA000000}"/>
    <cellStyle name="Millares 8 4" xfId="387" xr:uid="{00000000-0005-0000-0000-0000FB000000}"/>
    <cellStyle name="Millares 9" xfId="22" xr:uid="{00000000-0005-0000-0000-0000FC000000}"/>
    <cellStyle name="Millares 9 2" xfId="71" xr:uid="{00000000-0005-0000-0000-0000FD000000}"/>
    <cellStyle name="Millares 9 2 2" xfId="265" xr:uid="{00000000-0005-0000-0000-0000FE000000}"/>
    <cellStyle name="Millares 9 2 3" xfId="434" xr:uid="{00000000-0005-0000-0000-0000FF000000}"/>
    <cellStyle name="Millares 9 3" xfId="219" xr:uid="{00000000-0005-0000-0000-000000010000}"/>
    <cellStyle name="Millares 9 4" xfId="388" xr:uid="{00000000-0005-0000-0000-000001010000}"/>
    <cellStyle name="Moneda" xfId="52" builtinId="4"/>
    <cellStyle name="Moneda [0]" xfId="26" builtinId="7"/>
    <cellStyle name="Moneda [0] 10" xfId="93" xr:uid="{00000000-0005-0000-0000-000004010000}"/>
    <cellStyle name="Moneda [0] 10 2" xfId="287" xr:uid="{00000000-0005-0000-0000-000005010000}"/>
    <cellStyle name="Moneda [0] 10 3" xfId="456" xr:uid="{00000000-0005-0000-0000-000006010000}"/>
    <cellStyle name="Moneda [0] 11" xfId="97" xr:uid="{00000000-0005-0000-0000-000007010000}"/>
    <cellStyle name="Moneda [0] 11 2" xfId="291" xr:uid="{00000000-0005-0000-0000-000008010000}"/>
    <cellStyle name="Moneda [0] 11 3" xfId="460" xr:uid="{00000000-0005-0000-0000-000009010000}"/>
    <cellStyle name="Moneda [0] 12" xfId="101" xr:uid="{00000000-0005-0000-0000-00000A010000}"/>
    <cellStyle name="Moneda [0] 12 2" xfId="295" xr:uid="{00000000-0005-0000-0000-00000B010000}"/>
    <cellStyle name="Moneda [0] 12 3" xfId="464" xr:uid="{00000000-0005-0000-0000-00000C010000}"/>
    <cellStyle name="Moneda [0] 13" xfId="105" xr:uid="{00000000-0005-0000-0000-00000D010000}"/>
    <cellStyle name="Moneda [0] 13 2" xfId="299" xr:uid="{00000000-0005-0000-0000-00000E010000}"/>
    <cellStyle name="Moneda [0] 13 3" xfId="468" xr:uid="{00000000-0005-0000-0000-00000F010000}"/>
    <cellStyle name="Moneda [0] 14" xfId="109" xr:uid="{00000000-0005-0000-0000-000010010000}"/>
    <cellStyle name="Moneda [0] 14 2" xfId="303" xr:uid="{00000000-0005-0000-0000-000011010000}"/>
    <cellStyle name="Moneda [0] 14 3" xfId="472" xr:uid="{00000000-0005-0000-0000-000012010000}"/>
    <cellStyle name="Moneda [0] 15" xfId="113" xr:uid="{00000000-0005-0000-0000-000013010000}"/>
    <cellStyle name="Moneda [0] 15 2" xfId="307" xr:uid="{00000000-0005-0000-0000-000014010000}"/>
    <cellStyle name="Moneda [0] 15 3" xfId="476" xr:uid="{00000000-0005-0000-0000-000015010000}"/>
    <cellStyle name="Moneda [0] 16" xfId="162" xr:uid="{00000000-0005-0000-0000-000016010000}"/>
    <cellStyle name="Moneda [0] 16 2" xfId="333" xr:uid="{00000000-0005-0000-0000-000017010000}"/>
    <cellStyle name="Moneda [0] 16 3" xfId="503" xr:uid="{00000000-0005-0000-0000-000018010000}"/>
    <cellStyle name="Moneda [0] 17" xfId="172" xr:uid="{00000000-0005-0000-0000-000019010000}"/>
    <cellStyle name="Moneda [0] 17 2" xfId="342" xr:uid="{00000000-0005-0000-0000-00001A010000}"/>
    <cellStyle name="Moneda [0] 17 3" xfId="512" xr:uid="{00000000-0005-0000-0000-00001B010000}"/>
    <cellStyle name="Moneda [0] 18" xfId="176" xr:uid="{00000000-0005-0000-0000-00001C010000}"/>
    <cellStyle name="Moneda [0] 18 2" xfId="346" xr:uid="{00000000-0005-0000-0000-00001D010000}"/>
    <cellStyle name="Moneda [0] 18 3" xfId="516" xr:uid="{00000000-0005-0000-0000-00001E010000}"/>
    <cellStyle name="Moneda [0] 19" xfId="180" xr:uid="{00000000-0005-0000-0000-00001F010000}"/>
    <cellStyle name="Moneda [0] 19 2" xfId="350" xr:uid="{00000000-0005-0000-0000-000020010000}"/>
    <cellStyle name="Moneda [0] 19 3" xfId="520" xr:uid="{00000000-0005-0000-0000-000021010000}"/>
    <cellStyle name="Moneda [0] 2" xfId="24" xr:uid="{00000000-0005-0000-0000-000022010000}"/>
    <cellStyle name="Moneda [0] 2 2" xfId="73" xr:uid="{00000000-0005-0000-0000-000023010000}"/>
    <cellStyle name="Moneda [0] 2 2 2" xfId="267" xr:uid="{00000000-0005-0000-0000-000024010000}"/>
    <cellStyle name="Moneda [0] 2 2 3" xfId="436" xr:uid="{00000000-0005-0000-0000-000025010000}"/>
    <cellStyle name="Moneda [0] 2 3" xfId="221" xr:uid="{00000000-0005-0000-0000-000026010000}"/>
    <cellStyle name="Moneda [0] 2 4" xfId="390" xr:uid="{00000000-0005-0000-0000-000027010000}"/>
    <cellStyle name="Moneda [0] 20" xfId="184" xr:uid="{00000000-0005-0000-0000-000028010000}"/>
    <cellStyle name="Moneda [0] 20 2" xfId="354" xr:uid="{00000000-0005-0000-0000-000029010000}"/>
    <cellStyle name="Moneda [0] 20 3" xfId="524" xr:uid="{00000000-0005-0000-0000-00002A010000}"/>
    <cellStyle name="Moneda [0] 21" xfId="188" xr:uid="{00000000-0005-0000-0000-00002B010000}"/>
    <cellStyle name="Moneda [0] 21 2" xfId="358" xr:uid="{00000000-0005-0000-0000-00002C010000}"/>
    <cellStyle name="Moneda [0] 21 3" xfId="528" xr:uid="{00000000-0005-0000-0000-00002D010000}"/>
    <cellStyle name="Moneda [0] 22" xfId="193" xr:uid="{00000000-0005-0000-0000-00002E010000}"/>
    <cellStyle name="Moneda [0] 23" xfId="195" xr:uid="{00000000-0005-0000-0000-00002F010000}"/>
    <cellStyle name="Moneda [0] 23 2" xfId="363" xr:uid="{00000000-0005-0000-0000-000030010000}"/>
    <cellStyle name="Moneda [0] 23 3" xfId="532" xr:uid="{00000000-0005-0000-0000-000031010000}"/>
    <cellStyle name="Moneda [0] 24" xfId="199" xr:uid="{00000000-0005-0000-0000-000032010000}"/>
    <cellStyle name="Moneda [0] 24 2" xfId="367" xr:uid="{00000000-0005-0000-0000-000033010000}"/>
    <cellStyle name="Moneda [0] 24 3" xfId="536" xr:uid="{00000000-0005-0000-0000-000034010000}"/>
    <cellStyle name="Moneda [0] 25" xfId="203" xr:uid="{00000000-0005-0000-0000-000035010000}"/>
    <cellStyle name="Moneda [0] 25 2" xfId="371" xr:uid="{00000000-0005-0000-0000-000036010000}"/>
    <cellStyle name="Moneda [0] 25 3" xfId="540" xr:uid="{00000000-0005-0000-0000-000037010000}"/>
    <cellStyle name="Moneda [0] 25 4" xfId="554" xr:uid="{00000000-0005-0000-0000-000038010000}"/>
    <cellStyle name="Moneda [0] 26" xfId="558" xr:uid="{00000000-0005-0000-0000-000039010000}"/>
    <cellStyle name="Moneda [0] 27" xfId="562" xr:uid="{00000000-0005-0000-0000-00003A010000}"/>
    <cellStyle name="Moneda [0] 28" xfId="566" xr:uid="{00000000-0005-0000-0000-00003B010000}"/>
    <cellStyle name="Moneda [0] 29" xfId="570" xr:uid="{09CAF182-FC3E-4D28-ACAC-6F91CCC2ED38}"/>
    <cellStyle name="Moneda [0] 3" xfId="29" xr:uid="{00000000-0005-0000-0000-00003C010000}"/>
    <cellStyle name="Moneda [0] 3 2" xfId="76" xr:uid="{00000000-0005-0000-0000-00003D010000}"/>
    <cellStyle name="Moneda [0] 3 2 2" xfId="270" xr:uid="{00000000-0005-0000-0000-00003E010000}"/>
    <cellStyle name="Moneda [0] 3 2 3" xfId="439" xr:uid="{00000000-0005-0000-0000-00003F010000}"/>
    <cellStyle name="Moneda [0] 3 3" xfId="224" xr:uid="{00000000-0005-0000-0000-000040010000}"/>
    <cellStyle name="Moneda [0] 3 4" xfId="393" xr:uid="{00000000-0005-0000-0000-000041010000}"/>
    <cellStyle name="Moneda [0] 4" xfId="33" xr:uid="{00000000-0005-0000-0000-000042010000}"/>
    <cellStyle name="Moneda [0] 4 2" xfId="80" xr:uid="{00000000-0005-0000-0000-000043010000}"/>
    <cellStyle name="Moneda [0] 4 2 2" xfId="274" xr:uid="{00000000-0005-0000-0000-000044010000}"/>
    <cellStyle name="Moneda [0] 4 2 3" xfId="443" xr:uid="{00000000-0005-0000-0000-000045010000}"/>
    <cellStyle name="Moneda [0] 4 3" xfId="228" xr:uid="{00000000-0005-0000-0000-000046010000}"/>
    <cellStyle name="Moneda [0] 4 4" xfId="397" xr:uid="{00000000-0005-0000-0000-000047010000}"/>
    <cellStyle name="Moneda [0] 4 5" xfId="548" xr:uid="{00000000-0005-0000-0000-000048010000}"/>
    <cellStyle name="Moneda [0] 5" xfId="37" xr:uid="{00000000-0005-0000-0000-000049010000}"/>
    <cellStyle name="Moneda [0] 5 2" xfId="84" xr:uid="{00000000-0005-0000-0000-00004A010000}"/>
    <cellStyle name="Moneda [0] 5 2 2" xfId="278" xr:uid="{00000000-0005-0000-0000-00004B010000}"/>
    <cellStyle name="Moneda [0] 5 2 3" xfId="447" xr:uid="{00000000-0005-0000-0000-00004C010000}"/>
    <cellStyle name="Moneda [0] 5 3" xfId="232" xr:uid="{00000000-0005-0000-0000-00004D010000}"/>
    <cellStyle name="Moneda [0] 5 4" xfId="401" xr:uid="{00000000-0005-0000-0000-00004E010000}"/>
    <cellStyle name="Moneda [0] 6" xfId="41" xr:uid="{00000000-0005-0000-0000-00004F010000}"/>
    <cellStyle name="Moneda [0] 6 2" xfId="236" xr:uid="{00000000-0005-0000-0000-000050010000}"/>
    <cellStyle name="Moneda [0] 6 3" xfId="405" xr:uid="{00000000-0005-0000-0000-000051010000}"/>
    <cellStyle name="Moneda [0] 7" xfId="45" xr:uid="{00000000-0005-0000-0000-000052010000}"/>
    <cellStyle name="Moneda [0] 7 2" xfId="240" xr:uid="{00000000-0005-0000-0000-000053010000}"/>
    <cellStyle name="Moneda [0] 7 3" xfId="409" xr:uid="{00000000-0005-0000-0000-000054010000}"/>
    <cellStyle name="Moneda [0] 8" xfId="49" xr:uid="{00000000-0005-0000-0000-000055010000}"/>
    <cellStyle name="Moneda [0] 8 2" xfId="244" xr:uid="{00000000-0005-0000-0000-000056010000}"/>
    <cellStyle name="Moneda [0] 8 3" xfId="413" xr:uid="{00000000-0005-0000-0000-000057010000}"/>
    <cellStyle name="Moneda [0] 9" xfId="55" xr:uid="{00000000-0005-0000-0000-000058010000}"/>
    <cellStyle name="Moneda [0] 9 2" xfId="249" xr:uid="{00000000-0005-0000-0000-000059010000}"/>
    <cellStyle name="Moneda [0] 9 3" xfId="418" xr:uid="{00000000-0005-0000-0000-00005A010000}"/>
    <cellStyle name="Moneda 2" xfId="576" xr:uid="{8012B0AC-9ED9-43C7-A2E4-1203B98104FA}"/>
    <cellStyle name="Moneda 3" xfId="578" xr:uid="{CC55F2D8-F792-4447-B3E0-D92095AD44EB}"/>
    <cellStyle name="Neutral" xfId="123" builtinId="28" customBuiltin="1"/>
    <cellStyle name="Nivel 1,2.3,5,6,9" xfId="160" xr:uid="{00000000-0005-0000-0000-00005C010000}"/>
    <cellStyle name="Nivel 4" xfId="161" xr:uid="{00000000-0005-0000-0000-00005D010000}"/>
    <cellStyle name="Normal" xfId="0" builtinId="0"/>
    <cellStyle name="Normal 10" xfId="32" xr:uid="{00000000-0005-0000-0000-00005F010000}"/>
    <cellStyle name="Normal 10 2" xfId="79" xr:uid="{00000000-0005-0000-0000-000060010000}"/>
    <cellStyle name="Normal 10 2 2" xfId="273" xr:uid="{00000000-0005-0000-0000-000061010000}"/>
    <cellStyle name="Normal 10 2 3" xfId="442" xr:uid="{00000000-0005-0000-0000-000062010000}"/>
    <cellStyle name="Normal 10 3" xfId="227" xr:uid="{00000000-0005-0000-0000-000063010000}"/>
    <cellStyle name="Normal 10 4" xfId="396" xr:uid="{00000000-0005-0000-0000-000064010000}"/>
    <cellStyle name="Normal 10 5" xfId="547" xr:uid="{00000000-0005-0000-0000-000065010000}"/>
    <cellStyle name="Normal 11" xfId="36" xr:uid="{00000000-0005-0000-0000-000066010000}"/>
    <cellStyle name="Normal 11 2" xfId="83" xr:uid="{00000000-0005-0000-0000-000067010000}"/>
    <cellStyle name="Normal 11 2 2" xfId="277" xr:uid="{00000000-0005-0000-0000-000068010000}"/>
    <cellStyle name="Normal 11 2 3" xfId="446" xr:uid="{00000000-0005-0000-0000-000069010000}"/>
    <cellStyle name="Normal 11 3" xfId="231" xr:uid="{00000000-0005-0000-0000-00006A010000}"/>
    <cellStyle name="Normal 11 4" xfId="400" xr:uid="{00000000-0005-0000-0000-00006B010000}"/>
    <cellStyle name="Normal 12" xfId="40" xr:uid="{00000000-0005-0000-0000-00006C010000}"/>
    <cellStyle name="Normal 12 2" xfId="235" xr:uid="{00000000-0005-0000-0000-00006D010000}"/>
    <cellStyle name="Normal 12 3" xfId="404" xr:uid="{00000000-0005-0000-0000-00006E010000}"/>
    <cellStyle name="Normal 13" xfId="44" xr:uid="{00000000-0005-0000-0000-00006F010000}"/>
    <cellStyle name="Normal 13 2" xfId="239" xr:uid="{00000000-0005-0000-0000-000070010000}"/>
    <cellStyle name="Normal 13 3" xfId="408" xr:uid="{00000000-0005-0000-0000-000071010000}"/>
    <cellStyle name="Normal 14" xfId="48" xr:uid="{00000000-0005-0000-0000-000072010000}"/>
    <cellStyle name="Normal 14 2" xfId="243" xr:uid="{00000000-0005-0000-0000-000073010000}"/>
    <cellStyle name="Normal 14 3" xfId="412" xr:uid="{00000000-0005-0000-0000-000074010000}"/>
    <cellStyle name="Normal 15" xfId="53" xr:uid="{00000000-0005-0000-0000-000075010000}"/>
    <cellStyle name="Normal 15 2" xfId="247" xr:uid="{00000000-0005-0000-0000-000076010000}"/>
    <cellStyle name="Normal 15 3" xfId="416" xr:uid="{00000000-0005-0000-0000-000077010000}"/>
    <cellStyle name="Normal 16" xfId="54" xr:uid="{00000000-0005-0000-0000-000078010000}"/>
    <cellStyle name="Normal 16 2" xfId="248" xr:uid="{00000000-0005-0000-0000-000079010000}"/>
    <cellStyle name="Normal 16 3" xfId="417" xr:uid="{00000000-0005-0000-0000-00007A010000}"/>
    <cellStyle name="Normal 17" xfId="92" xr:uid="{00000000-0005-0000-0000-00007B010000}"/>
    <cellStyle name="Normal 17 2" xfId="286" xr:uid="{00000000-0005-0000-0000-00007C010000}"/>
    <cellStyle name="Normal 17 3" xfId="455" xr:uid="{00000000-0005-0000-0000-00007D010000}"/>
    <cellStyle name="Normal 18" xfId="96" xr:uid="{00000000-0005-0000-0000-00007E010000}"/>
    <cellStyle name="Normal 18 2" xfId="290" xr:uid="{00000000-0005-0000-0000-00007F010000}"/>
    <cellStyle name="Normal 18 3" xfId="459" xr:uid="{00000000-0005-0000-0000-000080010000}"/>
    <cellStyle name="Normal 19" xfId="100" xr:uid="{00000000-0005-0000-0000-000081010000}"/>
    <cellStyle name="Normal 19 2" xfId="294" xr:uid="{00000000-0005-0000-0000-000082010000}"/>
    <cellStyle name="Normal 19 3" xfId="463" xr:uid="{00000000-0005-0000-0000-000083010000}"/>
    <cellStyle name="Normal 2" xfId="4" xr:uid="{00000000-0005-0000-0000-000084010000}"/>
    <cellStyle name="Normal 2 2" xfId="5" xr:uid="{00000000-0005-0000-0000-000085010000}"/>
    <cellStyle name="Normal 20" xfId="104" xr:uid="{00000000-0005-0000-0000-000086010000}"/>
    <cellStyle name="Normal 20 2" xfId="298" xr:uid="{00000000-0005-0000-0000-000087010000}"/>
    <cellStyle name="Normal 20 3" xfId="467" xr:uid="{00000000-0005-0000-0000-000088010000}"/>
    <cellStyle name="Normal 21" xfId="108" xr:uid="{00000000-0005-0000-0000-000089010000}"/>
    <cellStyle name="Normal 21 2" xfId="302" xr:uid="{00000000-0005-0000-0000-00008A010000}"/>
    <cellStyle name="Normal 21 3" xfId="471" xr:uid="{00000000-0005-0000-0000-00008B010000}"/>
    <cellStyle name="Normal 22" xfId="112" xr:uid="{00000000-0005-0000-0000-00008C010000}"/>
    <cellStyle name="Normal 22 2" xfId="306" xr:uid="{00000000-0005-0000-0000-00008D010000}"/>
    <cellStyle name="Normal 22 3" xfId="475" xr:uid="{00000000-0005-0000-0000-00008E010000}"/>
    <cellStyle name="Normal 23" xfId="156" xr:uid="{00000000-0005-0000-0000-00008F010000}"/>
    <cellStyle name="Normal 23 2" xfId="329" xr:uid="{00000000-0005-0000-0000-000090010000}"/>
    <cellStyle name="Normal 23 3" xfId="499" xr:uid="{00000000-0005-0000-0000-000091010000}"/>
    <cellStyle name="Normal 24" xfId="171" xr:uid="{00000000-0005-0000-0000-000092010000}"/>
    <cellStyle name="Normal 24 2" xfId="341" xr:uid="{00000000-0005-0000-0000-000093010000}"/>
    <cellStyle name="Normal 24 3" xfId="511" xr:uid="{00000000-0005-0000-0000-000094010000}"/>
    <cellStyle name="Normal 25" xfId="175" xr:uid="{00000000-0005-0000-0000-000095010000}"/>
    <cellStyle name="Normal 25 2" xfId="345" xr:uid="{00000000-0005-0000-0000-000096010000}"/>
    <cellStyle name="Normal 25 3" xfId="515" xr:uid="{00000000-0005-0000-0000-000097010000}"/>
    <cellStyle name="Normal 26" xfId="179" xr:uid="{00000000-0005-0000-0000-000098010000}"/>
    <cellStyle name="Normal 26 2" xfId="349" xr:uid="{00000000-0005-0000-0000-000099010000}"/>
    <cellStyle name="Normal 26 3" xfId="519" xr:uid="{00000000-0005-0000-0000-00009A010000}"/>
    <cellStyle name="Normal 27" xfId="183" xr:uid="{00000000-0005-0000-0000-00009B010000}"/>
    <cellStyle name="Normal 27 2" xfId="353" xr:uid="{00000000-0005-0000-0000-00009C010000}"/>
    <cellStyle name="Normal 27 3" xfId="523" xr:uid="{00000000-0005-0000-0000-00009D010000}"/>
    <cellStyle name="Normal 28" xfId="187" xr:uid="{00000000-0005-0000-0000-00009E010000}"/>
    <cellStyle name="Normal 28 2" xfId="357" xr:uid="{00000000-0005-0000-0000-00009F010000}"/>
    <cellStyle name="Normal 28 3" xfId="527" xr:uid="{00000000-0005-0000-0000-0000A0010000}"/>
    <cellStyle name="Normal 29" xfId="191" xr:uid="{00000000-0005-0000-0000-0000A1010000}"/>
    <cellStyle name="Normal 29 2" xfId="361" xr:uid="{00000000-0005-0000-0000-0000A2010000}"/>
    <cellStyle name="Normal 3" xfId="3" xr:uid="{00000000-0005-0000-0000-0000A3010000}"/>
    <cellStyle name="Normal 30" xfId="194" xr:uid="{00000000-0005-0000-0000-0000A4010000}"/>
    <cellStyle name="Normal 30 2" xfId="362" xr:uid="{00000000-0005-0000-0000-0000A5010000}"/>
    <cellStyle name="Normal 30 3" xfId="531" xr:uid="{00000000-0005-0000-0000-0000A6010000}"/>
    <cellStyle name="Normal 31" xfId="198" xr:uid="{00000000-0005-0000-0000-0000A7010000}"/>
    <cellStyle name="Normal 31 2" xfId="366" xr:uid="{00000000-0005-0000-0000-0000A8010000}"/>
    <cellStyle name="Normal 31 3" xfId="535" xr:uid="{00000000-0005-0000-0000-0000A9010000}"/>
    <cellStyle name="Normal 32" xfId="202" xr:uid="{00000000-0005-0000-0000-0000AA010000}"/>
    <cellStyle name="Normal 32 2" xfId="370" xr:uid="{00000000-0005-0000-0000-0000AB010000}"/>
    <cellStyle name="Normal 32 3" xfId="539" xr:uid="{00000000-0005-0000-0000-0000AC010000}"/>
    <cellStyle name="Normal 32 4" xfId="553" xr:uid="{00000000-0005-0000-0000-0000AD010000}"/>
    <cellStyle name="Normal 33" xfId="557" xr:uid="{00000000-0005-0000-0000-0000AE010000}"/>
    <cellStyle name="Normal 34" xfId="561" xr:uid="{00000000-0005-0000-0000-0000AF010000}"/>
    <cellStyle name="Normal 35" xfId="565" xr:uid="{00000000-0005-0000-0000-0000B0010000}"/>
    <cellStyle name="Normal 36" xfId="569" xr:uid="{F9AB1D9F-8D56-4910-882A-05EA33E09718}"/>
    <cellStyle name="Normal 37" xfId="574" xr:uid="{A2C38DB8-27A0-4D8D-8949-1D0F92DA96A2}"/>
    <cellStyle name="Normal 4" xfId="10" xr:uid="{00000000-0005-0000-0000-0000B1010000}"/>
    <cellStyle name="Normal 4 2" xfId="27" xr:uid="{00000000-0005-0000-0000-0000B2010000}"/>
    <cellStyle name="Normal 4 3" xfId="60" xr:uid="{00000000-0005-0000-0000-0000B3010000}"/>
    <cellStyle name="Normal 4 3 2" xfId="254" xr:uid="{00000000-0005-0000-0000-0000B4010000}"/>
    <cellStyle name="Normal 4 3 3" xfId="423" xr:uid="{00000000-0005-0000-0000-0000B5010000}"/>
    <cellStyle name="Normal 4 4" xfId="208" xr:uid="{00000000-0005-0000-0000-0000B6010000}"/>
    <cellStyle name="Normal 4 5" xfId="377" xr:uid="{00000000-0005-0000-0000-0000B7010000}"/>
    <cellStyle name="Normal 5" xfId="12" xr:uid="{00000000-0005-0000-0000-0000B8010000}"/>
    <cellStyle name="Normal 5 2" xfId="62" xr:uid="{00000000-0005-0000-0000-0000B9010000}"/>
    <cellStyle name="Normal 5 2 2" xfId="256" xr:uid="{00000000-0005-0000-0000-0000BA010000}"/>
    <cellStyle name="Normal 5 2 3" xfId="425" xr:uid="{00000000-0005-0000-0000-0000BB010000}"/>
    <cellStyle name="Normal 5 3" xfId="210" xr:uid="{00000000-0005-0000-0000-0000BC010000}"/>
    <cellStyle name="Normal 5 4" xfId="379" xr:uid="{00000000-0005-0000-0000-0000BD010000}"/>
    <cellStyle name="Normal 6" xfId="16" xr:uid="{00000000-0005-0000-0000-0000BE010000}"/>
    <cellStyle name="Normal 7" xfId="23" xr:uid="{00000000-0005-0000-0000-0000BF010000}"/>
    <cellStyle name="Normal 7 2" xfId="72" xr:uid="{00000000-0005-0000-0000-0000C0010000}"/>
    <cellStyle name="Normal 7 2 2" xfId="266" xr:uid="{00000000-0005-0000-0000-0000C1010000}"/>
    <cellStyle name="Normal 7 2 3" xfId="435" xr:uid="{00000000-0005-0000-0000-0000C2010000}"/>
    <cellStyle name="Normal 7 3" xfId="220" xr:uid="{00000000-0005-0000-0000-0000C3010000}"/>
    <cellStyle name="Normal 7 4" xfId="389" xr:uid="{00000000-0005-0000-0000-0000C4010000}"/>
    <cellStyle name="Normal 8" xfId="25" xr:uid="{00000000-0005-0000-0000-0000C5010000}"/>
    <cellStyle name="Normal 8 2" xfId="74" xr:uid="{00000000-0005-0000-0000-0000C6010000}"/>
    <cellStyle name="Normal 8 2 2" xfId="268" xr:uid="{00000000-0005-0000-0000-0000C7010000}"/>
    <cellStyle name="Normal 8 2 3" xfId="437" xr:uid="{00000000-0005-0000-0000-0000C8010000}"/>
    <cellStyle name="Normal 8 3" xfId="222" xr:uid="{00000000-0005-0000-0000-0000C9010000}"/>
    <cellStyle name="Normal 8 4" xfId="391" xr:uid="{00000000-0005-0000-0000-0000CA010000}"/>
    <cellStyle name="Normal 9" xfId="28" xr:uid="{00000000-0005-0000-0000-0000CB010000}"/>
    <cellStyle name="Normal 9 2" xfId="75" xr:uid="{00000000-0005-0000-0000-0000CC010000}"/>
    <cellStyle name="Normal 9 2 2" xfId="269" xr:uid="{00000000-0005-0000-0000-0000CD010000}"/>
    <cellStyle name="Normal 9 2 3" xfId="438" xr:uid="{00000000-0005-0000-0000-0000CE010000}"/>
    <cellStyle name="Normal 9 3" xfId="223" xr:uid="{00000000-0005-0000-0000-0000CF010000}"/>
    <cellStyle name="Normal 9 4" xfId="392" xr:uid="{00000000-0005-0000-0000-0000D0010000}"/>
    <cellStyle name="Notas 2" xfId="167" xr:uid="{00000000-0005-0000-0000-0000D1010000}"/>
    <cellStyle name="Notas 2 2" xfId="337" xr:uid="{00000000-0005-0000-0000-0000D2010000}"/>
    <cellStyle name="Notas 2 3" xfId="507" xr:uid="{00000000-0005-0000-0000-0000D3010000}"/>
    <cellStyle name="Porcentaje" xfId="2" builtinId="5"/>
    <cellStyle name="Porcentaje 10" xfId="51" xr:uid="{00000000-0005-0000-0000-0000D5010000}"/>
    <cellStyle name="Porcentaje 10 2" xfId="246" xr:uid="{00000000-0005-0000-0000-0000D6010000}"/>
    <cellStyle name="Porcentaje 10 3" xfId="415" xr:uid="{00000000-0005-0000-0000-0000D7010000}"/>
    <cellStyle name="Porcentaje 11" xfId="57" xr:uid="{00000000-0005-0000-0000-0000D8010000}"/>
    <cellStyle name="Porcentaje 11 2" xfId="251" xr:uid="{00000000-0005-0000-0000-0000D9010000}"/>
    <cellStyle name="Porcentaje 11 3" xfId="420" xr:uid="{00000000-0005-0000-0000-0000DA010000}"/>
    <cellStyle name="Porcentaje 12" xfId="95" xr:uid="{00000000-0005-0000-0000-0000DB010000}"/>
    <cellStyle name="Porcentaje 12 2" xfId="289" xr:uid="{00000000-0005-0000-0000-0000DC010000}"/>
    <cellStyle name="Porcentaje 12 3" xfId="458" xr:uid="{00000000-0005-0000-0000-0000DD010000}"/>
    <cellStyle name="Porcentaje 13" xfId="99" xr:uid="{00000000-0005-0000-0000-0000DE010000}"/>
    <cellStyle name="Porcentaje 13 2" xfId="293" xr:uid="{00000000-0005-0000-0000-0000DF010000}"/>
    <cellStyle name="Porcentaje 13 3" xfId="462" xr:uid="{00000000-0005-0000-0000-0000E0010000}"/>
    <cellStyle name="Porcentaje 14" xfId="103" xr:uid="{00000000-0005-0000-0000-0000E1010000}"/>
    <cellStyle name="Porcentaje 14 2" xfId="297" xr:uid="{00000000-0005-0000-0000-0000E2010000}"/>
    <cellStyle name="Porcentaje 14 3" xfId="466" xr:uid="{00000000-0005-0000-0000-0000E3010000}"/>
    <cellStyle name="Porcentaje 15" xfId="107" xr:uid="{00000000-0005-0000-0000-0000E4010000}"/>
    <cellStyle name="Porcentaje 15 2" xfId="301" xr:uid="{00000000-0005-0000-0000-0000E5010000}"/>
    <cellStyle name="Porcentaje 15 3" xfId="470" xr:uid="{00000000-0005-0000-0000-0000E6010000}"/>
    <cellStyle name="Porcentaje 16" xfId="111" xr:uid="{00000000-0005-0000-0000-0000E7010000}"/>
    <cellStyle name="Porcentaje 16 2" xfId="305" xr:uid="{00000000-0005-0000-0000-0000E8010000}"/>
    <cellStyle name="Porcentaje 16 3" xfId="474" xr:uid="{00000000-0005-0000-0000-0000E9010000}"/>
    <cellStyle name="Porcentaje 17" xfId="115" xr:uid="{00000000-0005-0000-0000-0000EA010000}"/>
    <cellStyle name="Porcentaje 17 2" xfId="309" xr:uid="{00000000-0005-0000-0000-0000EB010000}"/>
    <cellStyle name="Porcentaje 17 3" xfId="478" xr:uid="{00000000-0005-0000-0000-0000EC010000}"/>
    <cellStyle name="Porcentaje 17 4" xfId="552" xr:uid="{00000000-0005-0000-0000-0000ED010000}"/>
    <cellStyle name="Porcentaje 18" xfId="174" xr:uid="{00000000-0005-0000-0000-0000EE010000}"/>
    <cellStyle name="Porcentaje 18 2" xfId="344" xr:uid="{00000000-0005-0000-0000-0000EF010000}"/>
    <cellStyle name="Porcentaje 18 3" xfId="514" xr:uid="{00000000-0005-0000-0000-0000F0010000}"/>
    <cellStyle name="Porcentaje 19" xfId="178" xr:uid="{00000000-0005-0000-0000-0000F1010000}"/>
    <cellStyle name="Porcentaje 19 2" xfId="348" xr:uid="{00000000-0005-0000-0000-0000F2010000}"/>
    <cellStyle name="Porcentaje 19 3" xfId="518" xr:uid="{00000000-0005-0000-0000-0000F3010000}"/>
    <cellStyle name="Porcentaje 2" xfId="6" xr:uid="{00000000-0005-0000-0000-0000F4010000}"/>
    <cellStyle name="Porcentaje 2 2" xfId="59" xr:uid="{00000000-0005-0000-0000-0000F5010000}"/>
    <cellStyle name="Porcentaje 2 2 2" xfId="253" xr:uid="{00000000-0005-0000-0000-0000F6010000}"/>
    <cellStyle name="Porcentaje 2 2 3" xfId="422" xr:uid="{00000000-0005-0000-0000-0000F7010000}"/>
    <cellStyle name="Porcentaje 2 3" xfId="165" xr:uid="{00000000-0005-0000-0000-0000F8010000}"/>
    <cellStyle name="Porcentaje 2 4" xfId="207" xr:uid="{00000000-0005-0000-0000-0000F9010000}"/>
    <cellStyle name="Porcentaje 2 5" xfId="376" xr:uid="{00000000-0005-0000-0000-0000FA010000}"/>
    <cellStyle name="Porcentaje 2 6" xfId="577" xr:uid="{611D56AF-1908-42F9-AAD9-A85739C916C9}"/>
    <cellStyle name="Porcentaje 20" xfId="182" xr:uid="{00000000-0005-0000-0000-0000FB010000}"/>
    <cellStyle name="Porcentaje 20 2" xfId="352" xr:uid="{00000000-0005-0000-0000-0000FC010000}"/>
    <cellStyle name="Porcentaje 20 3" xfId="522" xr:uid="{00000000-0005-0000-0000-0000FD010000}"/>
    <cellStyle name="Porcentaje 21" xfId="186" xr:uid="{00000000-0005-0000-0000-0000FE010000}"/>
    <cellStyle name="Porcentaje 21 2" xfId="356" xr:uid="{00000000-0005-0000-0000-0000FF010000}"/>
    <cellStyle name="Porcentaje 21 3" xfId="526" xr:uid="{00000000-0005-0000-0000-000000020000}"/>
    <cellStyle name="Porcentaje 22" xfId="190" xr:uid="{00000000-0005-0000-0000-000001020000}"/>
    <cellStyle name="Porcentaje 22 2" xfId="360" xr:uid="{00000000-0005-0000-0000-000002020000}"/>
    <cellStyle name="Porcentaje 22 3" xfId="530" xr:uid="{00000000-0005-0000-0000-000003020000}"/>
    <cellStyle name="Porcentaje 23" xfId="197" xr:uid="{00000000-0005-0000-0000-000004020000}"/>
    <cellStyle name="Porcentaje 23 2" xfId="365" xr:uid="{00000000-0005-0000-0000-000005020000}"/>
    <cellStyle name="Porcentaje 23 3" xfId="534" xr:uid="{00000000-0005-0000-0000-000006020000}"/>
    <cellStyle name="Porcentaje 24" xfId="201" xr:uid="{00000000-0005-0000-0000-000007020000}"/>
    <cellStyle name="Porcentaje 24 2" xfId="369" xr:uid="{00000000-0005-0000-0000-000008020000}"/>
    <cellStyle name="Porcentaje 24 3" xfId="538" xr:uid="{00000000-0005-0000-0000-000009020000}"/>
    <cellStyle name="Porcentaje 25" xfId="205" xr:uid="{00000000-0005-0000-0000-00000A020000}"/>
    <cellStyle name="Porcentaje 25 2" xfId="373" xr:uid="{00000000-0005-0000-0000-00000B020000}"/>
    <cellStyle name="Porcentaje 25 3" xfId="542" xr:uid="{00000000-0005-0000-0000-00000C020000}"/>
    <cellStyle name="Porcentaje 25 4" xfId="556" xr:uid="{00000000-0005-0000-0000-00000D020000}"/>
    <cellStyle name="Porcentaje 26" xfId="560" xr:uid="{00000000-0005-0000-0000-00000E020000}"/>
    <cellStyle name="Porcentaje 27" xfId="564" xr:uid="{00000000-0005-0000-0000-00000F020000}"/>
    <cellStyle name="Porcentaje 28" xfId="568" xr:uid="{00000000-0005-0000-0000-000010020000}"/>
    <cellStyle name="Porcentaje 29" xfId="575" xr:uid="{A64D9156-FF52-43E9-8A58-688D49EDDB64}"/>
    <cellStyle name="Porcentaje 3" xfId="8" xr:uid="{00000000-0005-0000-0000-000011020000}"/>
    <cellStyle name="Porcentaje 4" xfId="13" xr:uid="{00000000-0005-0000-0000-000012020000}"/>
    <cellStyle name="Porcentaje 4 2" xfId="63" xr:uid="{00000000-0005-0000-0000-000013020000}"/>
    <cellStyle name="Porcentaje 4 2 2" xfId="257" xr:uid="{00000000-0005-0000-0000-000014020000}"/>
    <cellStyle name="Porcentaje 4 2 3" xfId="426" xr:uid="{00000000-0005-0000-0000-000015020000}"/>
    <cellStyle name="Porcentaje 4 3" xfId="211" xr:uid="{00000000-0005-0000-0000-000016020000}"/>
    <cellStyle name="Porcentaje 4 4" xfId="380" xr:uid="{00000000-0005-0000-0000-000017020000}"/>
    <cellStyle name="Porcentaje 5" xfId="31" xr:uid="{00000000-0005-0000-0000-000018020000}"/>
    <cellStyle name="Porcentaje 5 2" xfId="78" xr:uid="{00000000-0005-0000-0000-000019020000}"/>
    <cellStyle name="Porcentaje 5 2 2" xfId="272" xr:uid="{00000000-0005-0000-0000-00001A020000}"/>
    <cellStyle name="Porcentaje 5 2 3" xfId="441" xr:uid="{00000000-0005-0000-0000-00001B020000}"/>
    <cellStyle name="Porcentaje 5 3" xfId="226" xr:uid="{00000000-0005-0000-0000-00001C020000}"/>
    <cellStyle name="Porcentaje 5 4" xfId="395" xr:uid="{00000000-0005-0000-0000-00001D020000}"/>
    <cellStyle name="Porcentaje 6" xfId="35" xr:uid="{00000000-0005-0000-0000-00001E020000}"/>
    <cellStyle name="Porcentaje 6 2" xfId="82" xr:uid="{00000000-0005-0000-0000-00001F020000}"/>
    <cellStyle name="Porcentaje 6 2 2" xfId="276" xr:uid="{00000000-0005-0000-0000-000020020000}"/>
    <cellStyle name="Porcentaje 6 2 3" xfId="445" xr:uid="{00000000-0005-0000-0000-000021020000}"/>
    <cellStyle name="Porcentaje 6 3" xfId="230" xr:uid="{00000000-0005-0000-0000-000022020000}"/>
    <cellStyle name="Porcentaje 6 4" xfId="399" xr:uid="{00000000-0005-0000-0000-000023020000}"/>
    <cellStyle name="Porcentaje 6 5" xfId="550" xr:uid="{00000000-0005-0000-0000-000024020000}"/>
    <cellStyle name="Porcentaje 7" xfId="39" xr:uid="{00000000-0005-0000-0000-000025020000}"/>
    <cellStyle name="Porcentaje 7 2" xfId="86" xr:uid="{00000000-0005-0000-0000-000026020000}"/>
    <cellStyle name="Porcentaje 7 2 2" xfId="280" xr:uid="{00000000-0005-0000-0000-000027020000}"/>
    <cellStyle name="Porcentaje 7 2 3" xfId="449" xr:uid="{00000000-0005-0000-0000-000028020000}"/>
    <cellStyle name="Porcentaje 7 3" xfId="234" xr:uid="{00000000-0005-0000-0000-000029020000}"/>
    <cellStyle name="Porcentaje 7 4" xfId="403" xr:uid="{00000000-0005-0000-0000-00002A020000}"/>
    <cellStyle name="Porcentaje 8" xfId="43" xr:uid="{00000000-0005-0000-0000-00002B020000}"/>
    <cellStyle name="Porcentaje 8 2" xfId="238" xr:uid="{00000000-0005-0000-0000-00002C020000}"/>
    <cellStyle name="Porcentaje 8 3" xfId="407" xr:uid="{00000000-0005-0000-0000-00002D020000}"/>
    <cellStyle name="Porcentaje 9" xfId="47" xr:uid="{00000000-0005-0000-0000-00002E020000}"/>
    <cellStyle name="Porcentaje 9 2" xfId="242" xr:uid="{00000000-0005-0000-0000-00002F020000}"/>
    <cellStyle name="Porcentaje 9 3" xfId="411" xr:uid="{00000000-0005-0000-0000-000030020000}"/>
    <cellStyle name="Porcentual 2" xfId="7" xr:uid="{00000000-0005-0000-0000-000031020000}"/>
    <cellStyle name="Salida" xfId="125" builtinId="21" customBuiltin="1"/>
    <cellStyle name="Texto de advertencia" xfId="129" builtinId="11" customBuiltin="1"/>
    <cellStyle name="Texto explicativo" xfId="130" builtinId="53" customBuiltin="1"/>
    <cellStyle name="Título" xfId="116" builtinId="15" customBuiltin="1"/>
    <cellStyle name="Título 2" xfId="118" builtinId="17" customBuiltin="1"/>
    <cellStyle name="Título 3" xfId="119" builtinId="18" customBuiltin="1"/>
    <cellStyle name="Total" xfId="131" builtinId="25" customBuiltin="1"/>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50"/>
  <sheetViews>
    <sheetView tabSelected="1" topLeftCell="A7" workbookViewId="0">
      <selection activeCell="I1" sqref="I1:I1048576"/>
    </sheetView>
  </sheetViews>
  <sheetFormatPr baseColWidth="10" defaultColWidth="9.140625" defaultRowHeight="15" x14ac:dyDescent="0.25"/>
  <cols>
    <col min="1" max="1" width="36.140625" customWidth="1"/>
    <col min="2" max="2" width="18.42578125" hidden="1" customWidth="1"/>
    <col min="3" max="3" width="20.7109375" customWidth="1"/>
    <col min="4" max="4" width="15.5703125" hidden="1" customWidth="1"/>
    <col min="5" max="5" width="17.28515625" customWidth="1"/>
    <col min="6" max="6" width="20.85546875" customWidth="1"/>
    <col min="7" max="7" width="21" hidden="1" customWidth="1"/>
    <col min="8" max="8" width="16.7109375" hidden="1" customWidth="1"/>
    <col min="9" max="9" width="15.5703125" hidden="1" customWidth="1"/>
    <col min="10" max="10" width="27.28515625" customWidth="1"/>
    <col min="11" max="11" width="14" customWidth="1"/>
    <col min="12" max="12" width="18.28515625" hidden="1" customWidth="1"/>
    <col min="13" max="13" width="17.28515625" customWidth="1"/>
    <col min="14" max="14" width="17.28515625" hidden="1"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867" t="s">
        <v>243</v>
      </c>
      <c r="B3" s="867"/>
      <c r="C3" s="867"/>
      <c r="D3" s="867"/>
      <c r="E3" s="867"/>
      <c r="F3" s="867"/>
      <c r="G3" s="867"/>
      <c r="H3" s="867"/>
      <c r="I3" s="867"/>
      <c r="J3" s="867"/>
      <c r="K3" s="867"/>
      <c r="L3" s="867"/>
      <c r="M3" s="867"/>
      <c r="N3" s="867"/>
      <c r="O3" s="867"/>
      <c r="P3" s="474"/>
    </row>
    <row r="4" spans="1:20" ht="30.75" customHeight="1" x14ac:dyDescent="0.5">
      <c r="A4" s="868" t="s">
        <v>529</v>
      </c>
      <c r="B4" s="868"/>
      <c r="C4" s="868"/>
      <c r="D4" s="868"/>
      <c r="E4" s="868"/>
      <c r="F4" s="868"/>
      <c r="G4" s="868"/>
      <c r="H4" s="868"/>
      <c r="I4" s="868"/>
      <c r="J4" s="868"/>
      <c r="K4" s="868"/>
      <c r="L4" s="868"/>
      <c r="M4" s="868"/>
      <c r="N4" s="868"/>
      <c r="O4" s="868"/>
    </row>
    <row r="5" spans="1:20" ht="30.75" customHeight="1" x14ac:dyDescent="0.5">
      <c r="A5" s="873"/>
      <c r="B5" s="868"/>
      <c r="C5" s="868"/>
      <c r="D5" s="868"/>
      <c r="E5" s="868"/>
      <c r="F5" s="868"/>
      <c r="G5" s="868"/>
      <c r="H5" s="868"/>
      <c r="I5" s="868"/>
      <c r="J5" s="868"/>
      <c r="K5" s="868"/>
      <c r="L5" s="868"/>
      <c r="M5" s="868"/>
      <c r="N5" s="868"/>
      <c r="O5" s="868"/>
      <c r="P5" s="868"/>
    </row>
    <row r="6" spans="1:20" ht="24.75" customHeight="1" x14ac:dyDescent="0.25">
      <c r="A6" s="869" t="s">
        <v>64</v>
      </c>
      <c r="B6" s="870"/>
      <c r="C6" s="870"/>
      <c r="D6" s="870"/>
      <c r="E6" s="870"/>
      <c r="F6" s="870"/>
      <c r="G6" s="870"/>
      <c r="H6" s="870"/>
      <c r="I6" s="870"/>
      <c r="J6" s="870"/>
      <c r="K6" s="870"/>
      <c r="L6" s="870"/>
      <c r="M6" s="870"/>
      <c r="N6" s="870"/>
      <c r="O6" s="870"/>
      <c r="P6" s="870"/>
    </row>
    <row r="7" spans="1:20" ht="22.5" customHeight="1" thickBot="1" x14ac:dyDescent="0.3">
      <c r="A7" s="871" t="s">
        <v>59</v>
      </c>
      <c r="B7" s="872"/>
      <c r="C7" s="872"/>
      <c r="D7" s="872"/>
      <c r="E7" s="872"/>
      <c r="F7" s="872"/>
      <c r="G7" s="872"/>
      <c r="H7" s="872"/>
      <c r="I7" s="872"/>
      <c r="J7" s="872"/>
      <c r="K7" s="872"/>
      <c r="L7" s="872"/>
      <c r="M7" s="872"/>
      <c r="N7" s="872"/>
      <c r="O7" s="872"/>
      <c r="P7" s="872"/>
    </row>
    <row r="8" spans="1:20" s="139" customFormat="1" ht="80.25" customHeight="1" thickBot="1" x14ac:dyDescent="0.25">
      <c r="A8" s="461" t="s">
        <v>171</v>
      </c>
      <c r="B8" s="462" t="s">
        <v>92</v>
      </c>
      <c r="C8" s="466" t="s">
        <v>170</v>
      </c>
      <c r="D8" s="814" t="s">
        <v>497</v>
      </c>
      <c r="E8" s="466" t="s">
        <v>526</v>
      </c>
      <c r="F8" s="814" t="s">
        <v>492</v>
      </c>
      <c r="G8" s="466" t="s">
        <v>24</v>
      </c>
      <c r="H8" s="466" t="s">
        <v>350</v>
      </c>
      <c r="I8" s="466" t="s">
        <v>172</v>
      </c>
      <c r="J8" s="466" t="s">
        <v>25</v>
      </c>
      <c r="K8" s="467" t="s">
        <v>233</v>
      </c>
      <c r="L8" s="467" t="s">
        <v>369</v>
      </c>
      <c r="M8" s="466" t="s">
        <v>79</v>
      </c>
      <c r="N8" s="466" t="s">
        <v>370</v>
      </c>
      <c r="O8" s="815" t="s">
        <v>375</v>
      </c>
      <c r="P8" s="561" t="s">
        <v>28</v>
      </c>
    </row>
    <row r="9" spans="1:20" ht="30" customHeight="1" x14ac:dyDescent="0.25">
      <c r="A9" s="383" t="s">
        <v>46</v>
      </c>
      <c r="B9" s="302">
        <v>60602.600000000006</v>
      </c>
      <c r="C9" s="238">
        <v>60602.600000000006</v>
      </c>
      <c r="D9" s="238" t="e">
        <v>#REF!</v>
      </c>
      <c r="E9" s="238">
        <v>0</v>
      </c>
      <c r="F9" s="238">
        <v>60602.600000000006</v>
      </c>
      <c r="G9" s="238">
        <v>59715.573108099998</v>
      </c>
      <c r="H9" s="51">
        <v>0.98536322052354175</v>
      </c>
      <c r="I9" s="240">
        <v>887.0268919000082</v>
      </c>
      <c r="J9" s="238">
        <v>21717.891453000004</v>
      </c>
      <c r="K9" s="51">
        <v>0.35836567165435151</v>
      </c>
      <c r="L9" s="51" t="s">
        <v>66</v>
      </c>
      <c r="M9" s="238">
        <v>21593.229197000001</v>
      </c>
      <c r="N9" s="51" t="s">
        <v>66</v>
      </c>
      <c r="O9" s="816">
        <v>0.35630862697310012</v>
      </c>
      <c r="P9" s="809" t="e">
        <v>#REF!</v>
      </c>
      <c r="R9" s="53"/>
    </row>
    <row r="10" spans="1:20" ht="42" customHeight="1" x14ac:dyDescent="0.25">
      <c r="A10" s="384" t="s">
        <v>167</v>
      </c>
      <c r="B10" s="238">
        <v>13507.3</v>
      </c>
      <c r="C10" s="238">
        <v>13471.29</v>
      </c>
      <c r="D10" s="238" t="e">
        <v>#REF!</v>
      </c>
      <c r="E10" s="238">
        <v>0</v>
      </c>
      <c r="F10" s="238">
        <v>13471.29</v>
      </c>
      <c r="G10" s="239">
        <v>12591.90639783</v>
      </c>
      <c r="H10" s="51">
        <v>0.93472164861939722</v>
      </c>
      <c r="I10" s="240">
        <v>879.38360217000081</v>
      </c>
      <c r="J10" s="238">
        <v>8845.4347953199995</v>
      </c>
      <c r="K10" s="51">
        <v>0.65661379090792338</v>
      </c>
      <c r="L10" s="51" t="s">
        <v>66</v>
      </c>
      <c r="M10" s="238">
        <v>4274.1729943700002</v>
      </c>
      <c r="N10" s="51" t="s">
        <v>66</v>
      </c>
      <c r="O10" s="816">
        <v>0.31728015612239063</v>
      </c>
      <c r="P10" s="810" t="e">
        <v>#REF!</v>
      </c>
      <c r="R10" s="53"/>
    </row>
    <row r="11" spans="1:20" ht="42" customHeight="1" x14ac:dyDescent="0.25">
      <c r="A11" s="384" t="s">
        <v>67</v>
      </c>
      <c r="B11" s="238">
        <v>1034083.5</v>
      </c>
      <c r="C11" s="238">
        <v>1046083.5</v>
      </c>
      <c r="D11" s="238" t="e">
        <v>#REF!</v>
      </c>
      <c r="E11" s="238">
        <v>324067</v>
      </c>
      <c r="F11" s="238">
        <v>722016.5</v>
      </c>
      <c r="G11" s="239">
        <v>555571.99670046009</v>
      </c>
      <c r="H11" s="51">
        <v>0.7694727152363694</v>
      </c>
      <c r="I11" s="240">
        <v>166444.50329953991</v>
      </c>
      <c r="J11" s="238">
        <v>321255.39486830001</v>
      </c>
      <c r="K11" s="51">
        <v>0.44494190211484086</v>
      </c>
      <c r="L11" s="587">
        <v>0.46</v>
      </c>
      <c r="M11" s="238">
        <v>64046.504364439999</v>
      </c>
      <c r="N11" s="587">
        <v>0.17</v>
      </c>
      <c r="O11" s="816">
        <v>8.8705042564041131E-2</v>
      </c>
      <c r="P11" s="810" t="e">
        <v>#REF!</v>
      </c>
      <c r="R11" s="53"/>
      <c r="S11" s="53"/>
      <c r="T11" s="53"/>
    </row>
    <row r="12" spans="1:20" ht="71.25" customHeight="1" x14ac:dyDescent="0.25">
      <c r="A12" s="384" t="s">
        <v>168</v>
      </c>
      <c r="B12" s="238">
        <v>3140.1</v>
      </c>
      <c r="C12" s="238">
        <v>3176.11</v>
      </c>
      <c r="D12" s="238" t="e">
        <v>#REF!</v>
      </c>
      <c r="E12" s="238">
        <v>0</v>
      </c>
      <c r="F12" s="238">
        <v>3176.11</v>
      </c>
      <c r="G12" s="238">
        <v>212.21</v>
      </c>
      <c r="H12" s="51">
        <v>6.6814436527702123E-2</v>
      </c>
      <c r="I12" s="240">
        <v>2963.9</v>
      </c>
      <c r="J12" s="238">
        <v>210.70150000000001</v>
      </c>
      <c r="K12" s="51">
        <v>6.6339484463699305E-2</v>
      </c>
      <c r="L12" s="51" t="s">
        <v>66</v>
      </c>
      <c r="M12" s="238">
        <v>210.70150000000001</v>
      </c>
      <c r="N12" s="51" t="s">
        <v>66</v>
      </c>
      <c r="O12" s="816">
        <v>6.6339484463699305E-2</v>
      </c>
      <c r="P12" s="810" t="e">
        <v>#REF!</v>
      </c>
      <c r="Q12" s="53"/>
      <c r="R12" s="53"/>
    </row>
    <row r="13" spans="1:20" ht="30" customHeight="1" x14ac:dyDescent="0.25">
      <c r="A13" s="385" t="s">
        <v>49</v>
      </c>
      <c r="B13" s="340">
        <v>1111333.5</v>
      </c>
      <c r="C13" s="340">
        <v>1123333.5000000002</v>
      </c>
      <c r="D13" s="340" t="e">
        <v>#REF!</v>
      </c>
      <c r="E13" s="340">
        <v>324067</v>
      </c>
      <c r="F13" s="340">
        <v>799266.50000000023</v>
      </c>
      <c r="G13" s="340">
        <v>628091.68620639003</v>
      </c>
      <c r="H13" s="341">
        <v>0.78583512033394354</v>
      </c>
      <c r="I13" s="342">
        <v>171174.8137936102</v>
      </c>
      <c r="J13" s="340">
        <v>352029.42261662002</v>
      </c>
      <c r="K13" s="341">
        <v>0.44044060725254958</v>
      </c>
      <c r="L13" s="341">
        <v>0.46</v>
      </c>
      <c r="M13" s="340">
        <v>90124.608055809993</v>
      </c>
      <c r="N13" s="341">
        <v>0.17</v>
      </c>
      <c r="O13" s="817">
        <v>0.11275914611185377</v>
      </c>
      <c r="P13" s="811" t="e">
        <v>#REF!</v>
      </c>
      <c r="Q13" s="53"/>
      <c r="R13" s="53"/>
    </row>
    <row r="14" spans="1:20" ht="48" customHeight="1" x14ac:dyDescent="0.25">
      <c r="A14" s="384" t="s">
        <v>80</v>
      </c>
      <c r="B14" s="238">
        <v>397622.82632200001</v>
      </c>
      <c r="C14" s="238">
        <v>397622.82632200001</v>
      </c>
      <c r="D14" s="238" t="e">
        <v>#REF!</v>
      </c>
      <c r="E14" s="238">
        <v>0</v>
      </c>
      <c r="F14" s="300">
        <v>397622.82632200001</v>
      </c>
      <c r="G14" s="238">
        <v>132613.79955082998</v>
      </c>
      <c r="H14" s="51">
        <v>0.33351656588104839</v>
      </c>
      <c r="I14" s="240">
        <v>265009.02677117003</v>
      </c>
      <c r="J14" s="238">
        <v>97804.078103329986</v>
      </c>
      <c r="K14" s="51">
        <v>0.24597199061234729</v>
      </c>
      <c r="L14" s="587">
        <v>0.46</v>
      </c>
      <c r="M14" s="238">
        <v>11727.442117999999</v>
      </c>
      <c r="N14" s="587">
        <v>0.17</v>
      </c>
      <c r="O14" s="816">
        <v>2.9493885515775111E-2</v>
      </c>
      <c r="P14" s="810" t="e">
        <v>#REF!</v>
      </c>
      <c r="Q14" s="53"/>
      <c r="R14" s="53"/>
    </row>
    <row r="15" spans="1:20" ht="29.25" customHeight="1" x14ac:dyDescent="0.25">
      <c r="A15" s="385" t="s">
        <v>68</v>
      </c>
      <c r="B15" s="340">
        <v>397622.82632200001</v>
      </c>
      <c r="C15" s="340">
        <v>397622.82632200001</v>
      </c>
      <c r="D15" s="340" t="e">
        <v>#REF!</v>
      </c>
      <c r="E15" s="340">
        <v>0</v>
      </c>
      <c r="F15" s="340">
        <v>397622.82632200001</v>
      </c>
      <c r="G15" s="340">
        <v>132613.79955082998</v>
      </c>
      <c r="H15" s="341">
        <v>0.33351656588104839</v>
      </c>
      <c r="I15" s="342">
        <v>265009.02677117003</v>
      </c>
      <c r="J15" s="340">
        <v>97804.078103329986</v>
      </c>
      <c r="K15" s="341">
        <v>0.24597199061234729</v>
      </c>
      <c r="L15" s="341">
        <v>0.46</v>
      </c>
      <c r="M15" s="340">
        <v>11727.442117999999</v>
      </c>
      <c r="N15" s="341">
        <v>0.17</v>
      </c>
      <c r="O15" s="817">
        <v>2.9493885515775111E-2</v>
      </c>
      <c r="P15" s="811" t="e">
        <v>#REF!</v>
      </c>
      <c r="Q15" s="53"/>
      <c r="R15" s="53"/>
    </row>
    <row r="16" spans="1:20" ht="29.25" customHeight="1" x14ac:dyDescent="0.25">
      <c r="A16" s="386" t="s">
        <v>276</v>
      </c>
      <c r="B16" s="343">
        <v>1508956.326322</v>
      </c>
      <c r="C16" s="343">
        <v>1520956.3263220002</v>
      </c>
      <c r="D16" s="343" t="e">
        <v>#REF!</v>
      </c>
      <c r="E16" s="343">
        <v>324067</v>
      </c>
      <c r="F16" s="343">
        <v>1196889.3263220002</v>
      </c>
      <c r="G16" s="343">
        <v>760705.48575722007</v>
      </c>
      <c r="H16" s="344">
        <v>0.63556877735290851</v>
      </c>
      <c r="I16" s="345">
        <v>436183.84056478023</v>
      </c>
      <c r="J16" s="343">
        <v>449833.50071995001</v>
      </c>
      <c r="K16" s="344">
        <v>0.37583550193589987</v>
      </c>
      <c r="L16" s="591">
        <v>0.46</v>
      </c>
      <c r="M16" s="343">
        <v>101852.05017380998</v>
      </c>
      <c r="N16" s="591">
        <v>0.17</v>
      </c>
      <c r="O16" s="818">
        <v>8.5097300087718084E-2</v>
      </c>
      <c r="P16" s="812" t="e">
        <v>#REF!</v>
      </c>
      <c r="R16" s="53"/>
    </row>
    <row r="17" spans="1:19" ht="38.25" hidden="1" customHeight="1" x14ac:dyDescent="0.25">
      <c r="A17" s="384" t="s">
        <v>278</v>
      </c>
      <c r="B17" s="300">
        <v>0</v>
      </c>
      <c r="C17" s="300">
        <v>0</v>
      </c>
      <c r="D17" s="301">
        <v>0</v>
      </c>
      <c r="E17" s="301">
        <v>0</v>
      </c>
      <c r="F17" s="300">
        <v>0</v>
      </c>
      <c r="G17" s="239">
        <v>0</v>
      </c>
      <c r="H17" s="51">
        <v>0</v>
      </c>
      <c r="I17" s="240">
        <v>0</v>
      </c>
      <c r="J17" s="238">
        <v>0</v>
      </c>
      <c r="K17" s="51">
        <v>0</v>
      </c>
      <c r="L17" s="51" t="s">
        <v>66</v>
      </c>
      <c r="M17" s="238">
        <v>0</v>
      </c>
      <c r="N17" s="78" t="s">
        <v>66</v>
      </c>
      <c r="O17" s="816">
        <v>0</v>
      </c>
      <c r="P17" s="810">
        <v>0</v>
      </c>
      <c r="R17" s="53"/>
    </row>
    <row r="18" spans="1:19" ht="44.25" hidden="1" customHeight="1" x14ac:dyDescent="0.25">
      <c r="A18" s="463" t="s">
        <v>308</v>
      </c>
      <c r="B18" s="343">
        <v>0</v>
      </c>
      <c r="C18" s="343">
        <v>0</v>
      </c>
      <c r="D18" s="343">
        <v>0</v>
      </c>
      <c r="E18" s="343">
        <v>0</v>
      </c>
      <c r="F18" s="343">
        <v>0</v>
      </c>
      <c r="G18" s="343">
        <v>0</v>
      </c>
      <c r="H18" s="344">
        <v>0</v>
      </c>
      <c r="I18" s="345">
        <v>0</v>
      </c>
      <c r="J18" s="343">
        <v>0</v>
      </c>
      <c r="K18" s="344">
        <v>0</v>
      </c>
      <c r="L18" s="344" t="s">
        <v>66</v>
      </c>
      <c r="M18" s="343">
        <v>0</v>
      </c>
      <c r="N18" s="344" t="s">
        <v>66</v>
      </c>
      <c r="O18" s="818">
        <v>0</v>
      </c>
      <c r="P18" s="812">
        <v>0</v>
      </c>
      <c r="R18" s="53"/>
    </row>
    <row r="19" spans="1:19" ht="29.25" customHeight="1" thickBot="1" x14ac:dyDescent="0.3">
      <c r="A19" s="387" t="s">
        <v>302</v>
      </c>
      <c r="B19" s="388">
        <v>1508956.326322</v>
      </c>
      <c r="C19" s="388">
        <v>1520956.3263220002</v>
      </c>
      <c r="D19" s="388" t="e">
        <v>#REF!</v>
      </c>
      <c r="E19" s="388">
        <v>324067</v>
      </c>
      <c r="F19" s="388">
        <v>1196889.3263220002</v>
      </c>
      <c r="G19" s="388">
        <v>760705.48575722007</v>
      </c>
      <c r="H19" s="389">
        <v>0.63556877735290851</v>
      </c>
      <c r="I19" s="390">
        <v>436183.84056478017</v>
      </c>
      <c r="J19" s="388">
        <v>449833.50071995001</v>
      </c>
      <c r="K19" s="389">
        <v>0.37583550193589987</v>
      </c>
      <c r="L19" s="389">
        <v>0.46</v>
      </c>
      <c r="M19" s="388">
        <v>101852.05017380998</v>
      </c>
      <c r="N19" s="389">
        <v>0.17</v>
      </c>
      <c r="O19" s="819">
        <v>8.5097300087718084E-2</v>
      </c>
      <c r="P19" s="813" t="e">
        <v>#REF!</v>
      </c>
      <c r="S19" s="53"/>
    </row>
    <row r="20" spans="1:19" x14ac:dyDescent="0.25">
      <c r="A20" s="217" t="s">
        <v>530</v>
      </c>
      <c r="B20" s="217"/>
      <c r="C20" s="217"/>
      <c r="D20" s="571"/>
      <c r="E20" s="571"/>
      <c r="F20" s="217"/>
      <c r="G20" s="217"/>
      <c r="H20" s="217"/>
      <c r="I20" s="217"/>
      <c r="J20" s="571"/>
      <c r="K20" s="217"/>
      <c r="L20" s="217"/>
      <c r="M20" s="217"/>
      <c r="N20" s="217"/>
      <c r="O20" s="217"/>
      <c r="P20" s="473"/>
    </row>
    <row r="21" spans="1:19" s="123" customFormat="1" x14ac:dyDescent="0.25">
      <c r="B21" s="598">
        <v>1111333.5</v>
      </c>
      <c r="C21" s="598"/>
      <c r="D21" s="598"/>
      <c r="E21" s="598"/>
      <c r="F21" s="598"/>
      <c r="G21" s="598"/>
      <c r="H21" s="599"/>
      <c r="I21" s="599"/>
      <c r="J21" s="599"/>
      <c r="K21" s="599"/>
      <c r="L21" s="599"/>
      <c r="M21" s="599"/>
      <c r="N21" s="599"/>
      <c r="O21" s="598"/>
    </row>
    <row r="22" spans="1:19" s="123" customFormat="1" ht="27" hidden="1" customHeight="1" x14ac:dyDescent="0.25">
      <c r="B22" s="598"/>
      <c r="C22" s="598"/>
      <c r="D22" s="598"/>
      <c r="E22" s="598"/>
      <c r="F22" s="598"/>
      <c r="G22" s="599"/>
      <c r="H22" s="599"/>
      <c r="I22" s="599"/>
      <c r="J22" s="599"/>
      <c r="K22" s="599"/>
      <c r="L22" s="599"/>
      <c r="M22" s="599"/>
      <c r="N22" s="599"/>
      <c r="O22" s="599"/>
    </row>
    <row r="23" spans="1:19" s="123" customFormat="1" hidden="1" x14ac:dyDescent="0.25">
      <c r="A23" s="123" t="s">
        <v>352</v>
      </c>
      <c r="B23" s="600">
        <v>1508956.326322</v>
      </c>
      <c r="C23" s="600">
        <v>1520956.3263220002</v>
      </c>
      <c r="D23" s="600" t="e">
        <v>#REF!</v>
      </c>
      <c r="E23" s="600">
        <v>324067</v>
      </c>
      <c r="F23" s="600">
        <v>1196889.3263220002</v>
      </c>
      <c r="G23" s="600">
        <v>760705.48575722007</v>
      </c>
      <c r="H23" s="600"/>
      <c r="I23" s="600">
        <v>436183.84056478023</v>
      </c>
      <c r="J23" s="600">
        <v>449833.50071995001</v>
      </c>
      <c r="K23" s="600"/>
      <c r="L23" s="600"/>
      <c r="M23" s="600">
        <v>101852.05017380998</v>
      </c>
      <c r="N23" s="600"/>
      <c r="O23" s="600"/>
      <c r="P23" s="600" t="e">
        <v>#REF!</v>
      </c>
    </row>
    <row r="24" spans="1:19" s="123" customFormat="1" hidden="1" x14ac:dyDescent="0.25">
      <c r="A24" s="123" t="s">
        <v>304</v>
      </c>
      <c r="B24" s="600">
        <v>1508956.326322</v>
      </c>
      <c r="C24" s="600">
        <v>1508956.326322</v>
      </c>
      <c r="D24" s="600" t="e">
        <v>#REF!</v>
      </c>
      <c r="E24" s="600">
        <v>324067</v>
      </c>
      <c r="F24" s="601">
        <v>1196889.326322</v>
      </c>
      <c r="G24" s="602">
        <v>760705.48575722007</v>
      </c>
      <c r="H24" s="601"/>
      <c r="I24" s="601">
        <v>436183.84056477982</v>
      </c>
      <c r="J24" s="601">
        <v>449833.50071995007</v>
      </c>
      <c r="K24" s="601"/>
      <c r="L24" s="601"/>
      <c r="M24" s="601">
        <v>101852.05017381</v>
      </c>
      <c r="N24" s="601"/>
      <c r="O24" s="601"/>
      <c r="P24" s="600" t="e">
        <v>#REF!</v>
      </c>
    </row>
    <row r="25" spans="1:19" s="123" customFormat="1" hidden="1" x14ac:dyDescent="0.25">
      <c r="A25" s="123" t="s">
        <v>324</v>
      </c>
      <c r="B25" s="601">
        <v>0</v>
      </c>
      <c r="C25" s="603">
        <v>12000.000000000233</v>
      </c>
      <c r="D25" s="603" t="e">
        <v>#REF!</v>
      </c>
      <c r="E25" s="603">
        <v>0</v>
      </c>
      <c r="F25" s="603">
        <v>0</v>
      </c>
      <c r="G25" s="601">
        <v>0</v>
      </c>
      <c r="H25" s="601"/>
      <c r="I25" s="601">
        <v>0</v>
      </c>
      <c r="J25" s="603">
        <v>0</v>
      </c>
      <c r="K25" s="603"/>
      <c r="L25" s="603"/>
      <c r="M25" s="603">
        <v>0</v>
      </c>
      <c r="N25" s="603"/>
      <c r="O25" s="603">
        <v>0</v>
      </c>
      <c r="P25" s="123" t="e">
        <v>#REF!</v>
      </c>
    </row>
    <row r="26" spans="1:19" s="123" customFormat="1" hidden="1" x14ac:dyDescent="0.25">
      <c r="F26" s="600"/>
      <c r="G26" s="600"/>
    </row>
    <row r="27" spans="1:19" s="123" customFormat="1" ht="38.25" hidden="1" customHeight="1" x14ac:dyDescent="0.25">
      <c r="F27" s="600"/>
    </row>
    <row r="28" spans="1:19" s="123" customFormat="1" hidden="1" x14ac:dyDescent="0.25"/>
    <row r="29" spans="1:19" s="123" customFormat="1" hidden="1" x14ac:dyDescent="0.25">
      <c r="C29" s="604"/>
    </row>
    <row r="30" spans="1:19" s="123" customFormat="1" hidden="1" x14ac:dyDescent="0.25">
      <c r="C30" s="604"/>
    </row>
    <row r="31" spans="1:19" s="123" customFormat="1" hidden="1" x14ac:dyDescent="0.25">
      <c r="C31" s="604"/>
      <c r="J31" s="605">
        <v>449833500719.95001</v>
      </c>
      <c r="M31" s="605">
        <v>101852050173.80998</v>
      </c>
    </row>
    <row r="32" spans="1:19" s="123" customFormat="1" hidden="1" x14ac:dyDescent="0.25">
      <c r="A32" s="123" t="s">
        <v>171</v>
      </c>
      <c r="B32" s="123" t="s">
        <v>92</v>
      </c>
      <c r="C32" s="123" t="s">
        <v>170</v>
      </c>
      <c r="G32" s="123" t="s">
        <v>24</v>
      </c>
      <c r="H32" s="123" t="s">
        <v>350</v>
      </c>
      <c r="I32" s="123" t="s">
        <v>172</v>
      </c>
    </row>
    <row r="33" spans="1:10" s="123" customFormat="1" hidden="1" x14ac:dyDescent="0.25">
      <c r="A33" s="123" t="s">
        <v>49</v>
      </c>
      <c r="B33" s="123">
        <v>858542.70000000019</v>
      </c>
      <c r="C33" s="606">
        <v>1123333.5000000002</v>
      </c>
      <c r="D33" s="606"/>
      <c r="E33" s="606"/>
      <c r="F33" s="606"/>
      <c r="G33" s="123">
        <v>712393.97910011024</v>
      </c>
      <c r="H33" s="123">
        <v>0.84385143299512078</v>
      </c>
      <c r="I33" s="123">
        <v>131823.32177188981</v>
      </c>
    </row>
    <row r="34" spans="1:10" s="123" customFormat="1" hidden="1" x14ac:dyDescent="0.25">
      <c r="A34" s="123" t="s">
        <v>68</v>
      </c>
      <c r="B34" s="123">
        <v>593383.75031399983</v>
      </c>
      <c r="C34" s="606">
        <v>397622.82632200001</v>
      </c>
      <c r="D34" s="606"/>
      <c r="E34" s="606"/>
      <c r="F34" s="606"/>
      <c r="G34" s="123">
        <v>388310.18927268998</v>
      </c>
      <c r="H34" s="123">
        <v>0.71570724480033998</v>
      </c>
      <c r="I34" s="123">
        <v>154244.31481230981</v>
      </c>
    </row>
    <row r="35" spans="1:10" s="123" customFormat="1" hidden="1" x14ac:dyDescent="0.25">
      <c r="A35" s="607" t="s">
        <v>494</v>
      </c>
      <c r="B35" s="123">
        <v>1461.8549679099999</v>
      </c>
      <c r="C35" s="606">
        <v>0</v>
      </c>
      <c r="D35" s="606"/>
      <c r="E35" s="606"/>
      <c r="F35" s="606"/>
      <c r="G35" s="123">
        <v>1155.9016629100001</v>
      </c>
      <c r="H35" s="123">
        <v>0.7907088516192422</v>
      </c>
      <c r="I35" s="123">
        <v>305.95330499999977</v>
      </c>
    </row>
    <row r="36" spans="1:10" s="123" customFormat="1" ht="30" hidden="1" x14ac:dyDescent="0.25">
      <c r="A36" s="607" t="s">
        <v>493</v>
      </c>
      <c r="B36" s="123">
        <v>1453388.3052819101</v>
      </c>
      <c r="C36" s="606">
        <v>1520956.3263220002</v>
      </c>
      <c r="D36" s="606"/>
      <c r="E36" s="606"/>
      <c r="F36" s="606"/>
      <c r="G36" s="123">
        <v>1101860.07003571</v>
      </c>
      <c r="H36" s="123">
        <v>0.79371369665198144</v>
      </c>
      <c r="I36" s="123">
        <v>286373.58988919994</v>
      </c>
    </row>
    <row r="37" spans="1:10" s="123" customFormat="1" hidden="1" x14ac:dyDescent="0.25">
      <c r="J37" s="600">
        <v>-420291.9124313498</v>
      </c>
    </row>
    <row r="38" spans="1:10" s="123" customFormat="1" x14ac:dyDescent="0.25"/>
    <row r="47" spans="1:10" ht="21.75" customHeight="1" x14ac:dyDescent="0.25"/>
    <row r="48" spans="1:10" ht="29.25" customHeight="1" x14ac:dyDescent="0.25"/>
    <row r="49" spans="2:10" ht="23.25" customHeight="1" x14ac:dyDescent="0.25">
      <c r="D49" t="e">
        <v>#REF!</v>
      </c>
      <c r="F49" s="228"/>
      <c r="G49" s="228"/>
      <c r="H49" s="228"/>
      <c r="I49" s="228"/>
      <c r="J49" s="228"/>
    </row>
    <row r="50" spans="2:10" ht="23.25" customHeight="1" x14ac:dyDescent="0.25">
      <c r="B50" s="53"/>
      <c r="F50" s="228"/>
      <c r="G50" s="228"/>
      <c r="H50" s="228"/>
      <c r="I50" s="228"/>
      <c r="J50" s="228"/>
    </row>
  </sheetData>
  <mergeCells count="5">
    <mergeCell ref="A3:O3"/>
    <mergeCell ref="A4:O4"/>
    <mergeCell ref="A6:P6"/>
    <mergeCell ref="A7:P7"/>
    <mergeCell ref="A5:P5"/>
  </mergeCells>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19"/>
  <sheetViews>
    <sheetView workbookViewId="0">
      <selection activeCell="B17" sqref="B17"/>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39" t="s">
        <v>86</v>
      </c>
    </row>
    <row r="3" spans="1:13" ht="24" thickBot="1" x14ac:dyDescent="0.3">
      <c r="A3" s="1109" t="s">
        <v>81</v>
      </c>
      <c r="B3" s="1110"/>
      <c r="C3" s="1110"/>
      <c r="D3" s="1110"/>
      <c r="E3" s="1110"/>
      <c r="F3" s="1110"/>
      <c r="G3" s="1110"/>
      <c r="H3" s="1110"/>
      <c r="I3" s="1110"/>
      <c r="J3" s="1110"/>
      <c r="K3" s="1110"/>
      <c r="L3" s="1111"/>
    </row>
    <row r="4" spans="1:13" ht="43.5" customHeight="1" thickBot="1" x14ac:dyDescent="0.3">
      <c r="A4" s="396" t="s">
        <v>63</v>
      </c>
      <c r="B4" s="397" t="s">
        <v>91</v>
      </c>
      <c r="C4" s="397" t="s">
        <v>41</v>
      </c>
      <c r="D4" s="397" t="s">
        <v>94</v>
      </c>
      <c r="E4" s="397" t="s">
        <v>95</v>
      </c>
      <c r="F4" s="397" t="s">
        <v>24</v>
      </c>
      <c r="G4" s="397" t="s">
        <v>350</v>
      </c>
      <c r="H4" s="398" t="s">
        <v>42</v>
      </c>
      <c r="I4" s="399" t="s">
        <v>25</v>
      </c>
      <c r="J4" s="400" t="s">
        <v>78</v>
      </c>
      <c r="K4" s="398" t="s">
        <v>79</v>
      </c>
      <c r="L4" s="401" t="s">
        <v>44</v>
      </c>
    </row>
    <row r="5" spans="1:13" ht="23.25" customHeight="1" x14ac:dyDescent="0.25">
      <c r="A5" s="154" t="s">
        <v>46</v>
      </c>
      <c r="B5" s="155" t="e">
        <f>+#REF!</f>
        <v>#REF!</v>
      </c>
      <c r="C5" s="155" t="e">
        <f>+#REF!</f>
        <v>#REF!</v>
      </c>
      <c r="D5" s="155" t="e">
        <f>+#REF!</f>
        <v>#REF!</v>
      </c>
      <c r="E5" s="155" t="e">
        <f>+#REF!</f>
        <v>#REF!</v>
      </c>
      <c r="F5" s="156" t="e">
        <f>+#REF!</f>
        <v>#REF!</v>
      </c>
      <c r="G5" s="155" t="e">
        <f>+F5/E5</f>
        <v>#REF!</v>
      </c>
      <c r="H5" s="155" t="e">
        <f t="shared" ref="H5:H14" si="0">+E5-F5</f>
        <v>#REF!</v>
      </c>
      <c r="I5" s="155" t="e">
        <f>+#REF!</f>
        <v>#REF!</v>
      </c>
      <c r="J5" s="166" t="e">
        <f t="shared" ref="J5:J11" si="1">+I5/E5</f>
        <v>#REF!</v>
      </c>
      <c r="K5" s="155" t="e">
        <f>+#REF!</f>
        <v>#REF!</v>
      </c>
      <c r="L5" s="168" t="e">
        <f t="shared" ref="L5:L14" si="2">+K5/E5</f>
        <v>#REF!</v>
      </c>
      <c r="M5" s="1"/>
    </row>
    <row r="6" spans="1:13" ht="28.5" customHeight="1" x14ac:dyDescent="0.25">
      <c r="A6" s="153" t="s">
        <v>167</v>
      </c>
      <c r="B6" s="145" t="e">
        <f>+#REF!</f>
        <v>#REF!</v>
      </c>
      <c r="C6" s="145" t="e">
        <f>+#REF!</f>
        <v>#REF!</v>
      </c>
      <c r="D6" s="145" t="e">
        <f>+#REF!</f>
        <v>#REF!</v>
      </c>
      <c r="E6" s="145" t="e">
        <f>+#REF!</f>
        <v>#REF!</v>
      </c>
      <c r="F6" s="146" t="e">
        <f>+#REF!</f>
        <v>#REF!</v>
      </c>
      <c r="G6" s="264" t="e">
        <f t="shared" ref="G6:G14" si="3">+F6/E6</f>
        <v>#REF!</v>
      </c>
      <c r="H6" s="145" t="e">
        <f t="shared" si="0"/>
        <v>#REF!</v>
      </c>
      <c r="I6" s="145" t="e">
        <f>+#REF!</f>
        <v>#REF!</v>
      </c>
      <c r="J6" s="167" t="e">
        <f t="shared" si="1"/>
        <v>#REF!</v>
      </c>
      <c r="K6" s="145" t="e">
        <f>+#REF!</f>
        <v>#REF!</v>
      </c>
      <c r="L6" s="169" t="e">
        <f t="shared" si="2"/>
        <v>#REF!</v>
      </c>
    </row>
    <row r="7" spans="1:13" ht="22.5" customHeight="1" x14ac:dyDescent="0.25">
      <c r="A7" s="153" t="s">
        <v>67</v>
      </c>
      <c r="B7" s="145" t="e">
        <f>+#REF!</f>
        <v>#REF!</v>
      </c>
      <c r="C7" s="145" t="e">
        <f>+#REF!</f>
        <v>#REF!</v>
      </c>
      <c r="D7" s="145" t="e">
        <f>+#REF!</f>
        <v>#REF!</v>
      </c>
      <c r="E7" s="145" t="e">
        <f>+#REF!</f>
        <v>#REF!</v>
      </c>
      <c r="F7" s="146" t="e">
        <f>+#REF!</f>
        <v>#REF!</v>
      </c>
      <c r="G7" s="264" t="e">
        <f t="shared" si="3"/>
        <v>#REF!</v>
      </c>
      <c r="H7" s="145" t="e">
        <f t="shared" si="0"/>
        <v>#REF!</v>
      </c>
      <c r="I7" s="145" t="e">
        <f>+#REF!</f>
        <v>#REF!</v>
      </c>
      <c r="J7" s="167" t="e">
        <f t="shared" si="1"/>
        <v>#REF!</v>
      </c>
      <c r="K7" s="145" t="e">
        <f>+#REF!</f>
        <v>#REF!</v>
      </c>
      <c r="L7" s="169" t="e">
        <f t="shared" si="2"/>
        <v>#REF!</v>
      </c>
    </row>
    <row r="8" spans="1:13" ht="30.75" customHeight="1" x14ac:dyDescent="0.25">
      <c r="A8" s="153" t="s">
        <v>169</v>
      </c>
      <c r="B8" s="145" t="e">
        <f>+#REF!</f>
        <v>#REF!</v>
      </c>
      <c r="C8" s="145" t="e">
        <f>+#REF!</f>
        <v>#REF!</v>
      </c>
      <c r="D8" s="145" t="e">
        <f>+#REF!</f>
        <v>#REF!</v>
      </c>
      <c r="E8" s="145" t="e">
        <f>+#REF!</f>
        <v>#REF!</v>
      </c>
      <c r="F8" s="146" t="e">
        <f>+#REF!</f>
        <v>#REF!</v>
      </c>
      <c r="G8" s="264" t="e">
        <f t="shared" si="3"/>
        <v>#REF!</v>
      </c>
      <c r="H8" s="145" t="e">
        <f t="shared" si="0"/>
        <v>#REF!</v>
      </c>
      <c r="I8" s="145" t="e">
        <f>+#REF!</f>
        <v>#REF!</v>
      </c>
      <c r="J8" s="167" t="e">
        <f t="shared" si="1"/>
        <v>#REF!</v>
      </c>
      <c r="K8" s="145" t="e">
        <f>+#REF!</f>
        <v>#REF!</v>
      </c>
      <c r="L8" s="169" t="e">
        <f t="shared" si="2"/>
        <v>#REF!</v>
      </c>
    </row>
    <row r="9" spans="1:13" ht="43.5" customHeight="1" x14ac:dyDescent="0.25">
      <c r="A9" s="153" t="s">
        <v>168</v>
      </c>
      <c r="B9" s="145" t="e">
        <f>+#REF!</f>
        <v>#REF!</v>
      </c>
      <c r="C9" s="145" t="e">
        <f>+#REF!</f>
        <v>#REF!</v>
      </c>
      <c r="D9" s="145" t="e">
        <f>+#REF!</f>
        <v>#REF!</v>
      </c>
      <c r="E9" s="145" t="e">
        <f>+#REF!</f>
        <v>#REF!</v>
      </c>
      <c r="F9" s="146" t="e">
        <f>+#REF!</f>
        <v>#REF!</v>
      </c>
      <c r="G9" s="264" t="e">
        <f t="shared" si="3"/>
        <v>#REF!</v>
      </c>
      <c r="H9" s="145" t="e">
        <f t="shared" si="0"/>
        <v>#REF!</v>
      </c>
      <c r="I9" s="145" t="e">
        <f>+#REF!</f>
        <v>#REF!</v>
      </c>
      <c r="J9" s="167" t="e">
        <f t="shared" si="1"/>
        <v>#REF!</v>
      </c>
      <c r="K9" s="145" t="e">
        <f>+#REF!</f>
        <v>#REF!</v>
      </c>
      <c r="L9" s="169" t="e">
        <f t="shared" si="2"/>
        <v>#REF!</v>
      </c>
    </row>
    <row r="10" spans="1:13" ht="31.5" customHeight="1" x14ac:dyDescent="0.25">
      <c r="A10" s="153" t="s">
        <v>365</v>
      </c>
      <c r="B10" s="145" t="e">
        <f>+#REF!</f>
        <v>#REF!</v>
      </c>
      <c r="C10" s="145" t="e">
        <f>+#REF!</f>
        <v>#REF!</v>
      </c>
      <c r="D10" s="145" t="e">
        <f>+#REF!</f>
        <v>#REF!</v>
      </c>
      <c r="E10" s="145" t="e">
        <f>+#REF!</f>
        <v>#REF!</v>
      </c>
      <c r="F10" s="146" t="e">
        <f>+#REF!</f>
        <v>#REF!</v>
      </c>
      <c r="G10" s="264" t="e">
        <f t="shared" si="3"/>
        <v>#REF!</v>
      </c>
      <c r="H10" s="145" t="e">
        <f t="shared" si="0"/>
        <v>#REF!</v>
      </c>
      <c r="I10" s="145" t="e">
        <f>+#REF!</f>
        <v>#REF!</v>
      </c>
      <c r="J10" s="167" t="e">
        <f t="shared" si="1"/>
        <v>#REF!</v>
      </c>
      <c r="K10" s="145" t="e">
        <f>+#REF!</f>
        <v>#REF!</v>
      </c>
      <c r="L10" s="169" t="e">
        <f t="shared" si="2"/>
        <v>#REF!</v>
      </c>
    </row>
    <row r="11" spans="1:13" ht="23.25" customHeight="1" x14ac:dyDescent="0.25">
      <c r="A11" s="402" t="s">
        <v>49</v>
      </c>
      <c r="B11" s="403" t="e">
        <f>+#REF!</f>
        <v>#REF!</v>
      </c>
      <c r="C11" s="403" t="e">
        <f>+#REF!</f>
        <v>#REF!</v>
      </c>
      <c r="D11" s="403" t="e">
        <f>+#REF!</f>
        <v>#REF!</v>
      </c>
      <c r="E11" s="403" t="e">
        <f>+#REF!</f>
        <v>#REF!</v>
      </c>
      <c r="F11" s="404" t="e">
        <f>SUM(F5:F9)</f>
        <v>#REF!</v>
      </c>
      <c r="G11" s="405" t="e">
        <f t="shared" si="3"/>
        <v>#REF!</v>
      </c>
      <c r="H11" s="404" t="e">
        <f t="shared" si="0"/>
        <v>#REF!</v>
      </c>
      <c r="I11" s="403" t="e">
        <f>+#REF!</f>
        <v>#REF!</v>
      </c>
      <c r="J11" s="406" t="e">
        <f t="shared" si="1"/>
        <v>#REF!</v>
      </c>
      <c r="K11" s="403" t="e">
        <f>+#REF!</f>
        <v>#REF!</v>
      </c>
      <c r="L11" s="407" t="e">
        <f t="shared" si="2"/>
        <v>#REF!</v>
      </c>
    </row>
    <row r="12" spans="1:13" ht="19.5" customHeight="1" x14ac:dyDescent="0.25">
      <c r="A12" s="153" t="s">
        <v>80</v>
      </c>
      <c r="B12" s="145" t="e">
        <f>+#REF!</f>
        <v>#REF!</v>
      </c>
      <c r="C12" s="145" t="e">
        <f>+#REF!</f>
        <v>#REF!</v>
      </c>
      <c r="D12" s="145" t="e">
        <f>+#REF!</f>
        <v>#REF!</v>
      </c>
      <c r="E12" s="147" t="e">
        <f>+#REF!</f>
        <v>#REF!</v>
      </c>
      <c r="F12" s="146" t="e">
        <f>+#REF!</f>
        <v>#REF!</v>
      </c>
      <c r="G12" s="265">
        <v>0</v>
      </c>
      <c r="H12" s="146" t="e">
        <f t="shared" si="0"/>
        <v>#REF!</v>
      </c>
      <c r="I12" s="145" t="e">
        <f>+#REF!</f>
        <v>#REF!</v>
      </c>
      <c r="J12" s="167">
        <v>0</v>
      </c>
      <c r="K12" s="145" t="e">
        <f>+#REF!</f>
        <v>#REF!</v>
      </c>
      <c r="L12" s="169">
        <v>0</v>
      </c>
    </row>
    <row r="13" spans="1:13" ht="21" customHeight="1" thickBot="1" x14ac:dyDescent="0.3">
      <c r="A13" s="408" t="s">
        <v>68</v>
      </c>
      <c r="B13" s="409" t="e">
        <f t="shared" ref="B13:K13" si="4">+B12</f>
        <v>#REF!</v>
      </c>
      <c r="C13" s="409" t="e">
        <f t="shared" si="4"/>
        <v>#REF!</v>
      </c>
      <c r="D13" s="409" t="e">
        <f t="shared" si="4"/>
        <v>#REF!</v>
      </c>
      <c r="E13" s="409" t="e">
        <f t="shared" si="4"/>
        <v>#REF!</v>
      </c>
      <c r="F13" s="410" t="e">
        <f>+F12</f>
        <v>#REF!</v>
      </c>
      <c r="G13" s="411">
        <v>0</v>
      </c>
      <c r="H13" s="410" t="e">
        <f t="shared" si="0"/>
        <v>#REF!</v>
      </c>
      <c r="I13" s="409" t="e">
        <f t="shared" si="4"/>
        <v>#REF!</v>
      </c>
      <c r="J13" s="167">
        <v>0</v>
      </c>
      <c r="K13" s="409" t="e">
        <f t="shared" si="4"/>
        <v>#REF!</v>
      </c>
      <c r="L13" s="169">
        <v>0</v>
      </c>
    </row>
    <row r="14" spans="1:13" ht="21.75" customHeight="1" thickBot="1" x14ac:dyDescent="0.3">
      <c r="A14" s="396" t="s">
        <v>69</v>
      </c>
      <c r="B14" s="412" t="e">
        <f>+B11+B13</f>
        <v>#REF!</v>
      </c>
      <c r="C14" s="412" t="e">
        <f>+C11+C13</f>
        <v>#REF!</v>
      </c>
      <c r="D14" s="412" t="e">
        <f>+D11+D13</f>
        <v>#REF!</v>
      </c>
      <c r="E14" s="412" t="e">
        <f>+E11+E13</f>
        <v>#REF!</v>
      </c>
      <c r="F14" s="412" t="e">
        <f>+F11+F13</f>
        <v>#REF!</v>
      </c>
      <c r="G14" s="413" t="e">
        <f t="shared" si="3"/>
        <v>#REF!</v>
      </c>
      <c r="H14" s="412" t="e">
        <f t="shared" si="0"/>
        <v>#REF!</v>
      </c>
      <c r="I14" s="412" t="e">
        <f>+I11+I13</f>
        <v>#REF!</v>
      </c>
      <c r="J14" s="414" t="e">
        <f>+I14/E14</f>
        <v>#REF!</v>
      </c>
      <c r="K14" s="412" t="e">
        <f>+K11+K13</f>
        <v>#REF!</v>
      </c>
      <c r="L14" s="415" t="e">
        <f t="shared" si="2"/>
        <v>#REF!</v>
      </c>
    </row>
    <row r="15" spans="1:13" ht="15.75" x14ac:dyDescent="0.25">
      <c r="A15" s="2"/>
      <c r="B15" s="3"/>
      <c r="C15" s="3"/>
      <c r="D15" s="3"/>
      <c r="E15" s="3"/>
      <c r="F15" s="3"/>
      <c r="G15" s="3"/>
      <c r="H15" s="3"/>
      <c r="I15" s="3"/>
      <c r="J15" s="4"/>
      <c r="K15" s="5"/>
      <c r="L15" s="6"/>
    </row>
    <row r="16" spans="1:13" x14ac:dyDescent="0.25">
      <c r="B16" s="235"/>
      <c r="C16" s="235"/>
      <c r="D16" s="235"/>
      <c r="E16" s="235"/>
      <c r="F16" s="235"/>
      <c r="G16" s="235"/>
      <c r="H16" s="235"/>
      <c r="I16" s="235"/>
      <c r="J16" s="8"/>
      <c r="K16" s="235"/>
      <c r="L16" s="8"/>
    </row>
    <row r="17" spans="2:12" x14ac:dyDescent="0.25">
      <c r="B17" s="235"/>
      <c r="C17" s="235"/>
      <c r="D17" s="235"/>
      <c r="E17" s="235"/>
      <c r="F17" s="235"/>
      <c r="G17" s="235"/>
      <c r="H17" s="235"/>
      <c r="I17" s="235"/>
      <c r="J17" s="8"/>
      <c r="K17" s="235"/>
      <c r="L17" s="8"/>
    </row>
    <row r="18" spans="2:12" x14ac:dyDescent="0.25">
      <c r="B18" s="235"/>
      <c r="C18" s="235"/>
      <c r="D18" s="235"/>
      <c r="E18" s="235"/>
      <c r="F18" s="235"/>
      <c r="G18" s="235"/>
      <c r="H18" s="235"/>
      <c r="I18" s="235"/>
      <c r="J18" s="8"/>
      <c r="K18" s="235"/>
      <c r="L18" s="8"/>
    </row>
    <row r="19" spans="2:12" x14ac:dyDescent="0.25">
      <c r="J19" s="8"/>
      <c r="L19" s="8"/>
    </row>
  </sheetData>
  <mergeCells count="1">
    <mergeCell ref="A3:L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workbookViewId="0"/>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24" t="s">
        <v>86</v>
      </c>
    </row>
    <row r="3" spans="1:13" ht="29.25" customHeight="1" thickBot="1" x14ac:dyDescent="0.3">
      <c r="A3" s="1112" t="s">
        <v>90</v>
      </c>
      <c r="B3" s="1113"/>
      <c r="C3" s="1113"/>
      <c r="D3" s="1113"/>
      <c r="E3" s="1113"/>
      <c r="F3" s="1113"/>
      <c r="G3" s="1113"/>
      <c r="H3" s="1113"/>
      <c r="I3" s="1113"/>
      <c r="J3" s="1113"/>
      <c r="K3" s="1113"/>
      <c r="L3" s="1114"/>
    </row>
    <row r="4" spans="1:13" ht="52.5" customHeight="1" thickBot="1" x14ac:dyDescent="0.3">
      <c r="A4" s="416" t="s">
        <v>63</v>
      </c>
      <c r="B4" s="397" t="s">
        <v>91</v>
      </c>
      <c r="C4" s="397" t="s">
        <v>41</v>
      </c>
      <c r="D4" s="397" t="s">
        <v>94</v>
      </c>
      <c r="E4" s="397" t="s">
        <v>95</v>
      </c>
      <c r="F4" s="398" t="s">
        <v>24</v>
      </c>
      <c r="G4" s="397" t="s">
        <v>350</v>
      </c>
      <c r="H4" s="398" t="s">
        <v>42</v>
      </c>
      <c r="I4" s="399" t="s">
        <v>25</v>
      </c>
      <c r="J4" s="398" t="s">
        <v>65</v>
      </c>
      <c r="K4" s="398" t="s">
        <v>79</v>
      </c>
      <c r="L4" s="401" t="s">
        <v>44</v>
      </c>
    </row>
    <row r="5" spans="1:13" ht="28.5" customHeight="1" x14ac:dyDescent="0.25">
      <c r="A5" s="157" t="s">
        <v>46</v>
      </c>
      <c r="B5" s="158" t="e">
        <f>+#REF!</f>
        <v>#REF!</v>
      </c>
      <c r="C5" s="159" t="e">
        <f>+#REF!</f>
        <v>#REF!</v>
      </c>
      <c r="D5" s="159" t="e">
        <f>+#REF!</f>
        <v>#REF!</v>
      </c>
      <c r="E5" s="159" t="e">
        <f>+#REF!</f>
        <v>#REF!</v>
      </c>
      <c r="F5" s="159" t="e">
        <f>+#REF!</f>
        <v>#REF!</v>
      </c>
      <c r="G5" s="248" t="e">
        <f>+F5/E5</f>
        <v>#REF!</v>
      </c>
      <c r="H5" s="159" t="e">
        <f t="shared" ref="H5:H11" si="0">+E5-F5</f>
        <v>#REF!</v>
      </c>
      <c r="I5" s="159" t="e">
        <f>+#REF!</f>
        <v>#REF!</v>
      </c>
      <c r="J5" s="160" t="e">
        <f t="shared" ref="J5:J11" si="1">+I5/E5</f>
        <v>#REF!</v>
      </c>
      <c r="K5" s="159" t="e">
        <f>+#REF!</f>
        <v>#REF!</v>
      </c>
      <c r="L5" s="163" t="e">
        <f t="shared" ref="L5:L11" si="2">+K5/E5</f>
        <v>#REF!</v>
      </c>
    </row>
    <row r="6" spans="1:13" ht="34.5" customHeight="1" x14ac:dyDescent="0.25">
      <c r="A6" s="152" t="s">
        <v>167</v>
      </c>
      <c r="B6" s="148" t="e">
        <f>+#REF!</f>
        <v>#REF!</v>
      </c>
      <c r="C6" s="140" t="e">
        <f>+#REF!</f>
        <v>#REF!</v>
      </c>
      <c r="D6" s="140" t="e">
        <f>+#REF!</f>
        <v>#REF!</v>
      </c>
      <c r="E6" s="140" t="e">
        <f>+#REF!</f>
        <v>#REF!</v>
      </c>
      <c r="F6" s="140" t="e">
        <f>+#REF!</f>
        <v>#REF!</v>
      </c>
      <c r="G6" s="249" t="e">
        <f t="shared" ref="G6:G11" si="3">+F6/E6</f>
        <v>#REF!</v>
      </c>
      <c r="H6" s="140" t="e">
        <f t="shared" si="0"/>
        <v>#REF!</v>
      </c>
      <c r="I6" s="140" t="e">
        <f>+#REF!</f>
        <v>#REF!</v>
      </c>
      <c r="J6" s="161" t="e">
        <f t="shared" si="1"/>
        <v>#REF!</v>
      </c>
      <c r="K6" s="140" t="e">
        <f>+#REF!</f>
        <v>#REF!</v>
      </c>
      <c r="L6" s="164" t="e">
        <f t="shared" si="2"/>
        <v>#REF!</v>
      </c>
    </row>
    <row r="7" spans="1:13" ht="48" customHeight="1" x14ac:dyDescent="0.25">
      <c r="A7" s="152" t="s">
        <v>168</v>
      </c>
      <c r="B7" s="148" t="e">
        <f>+#REF!</f>
        <v>#REF!</v>
      </c>
      <c r="C7" s="140" t="e">
        <f>+#REF!</f>
        <v>#REF!</v>
      </c>
      <c r="D7" s="140" t="e">
        <f>+#REF!</f>
        <v>#REF!</v>
      </c>
      <c r="E7" s="140" t="e">
        <f>+#REF!</f>
        <v>#REF!</v>
      </c>
      <c r="F7" s="140" t="e">
        <f>+#REF!+#REF!</f>
        <v>#REF!</v>
      </c>
      <c r="G7" s="249" t="e">
        <f t="shared" si="3"/>
        <v>#REF!</v>
      </c>
      <c r="H7" s="140" t="e">
        <f t="shared" si="0"/>
        <v>#REF!</v>
      </c>
      <c r="I7" s="140" t="e">
        <f>+#REF!+#REF!</f>
        <v>#REF!</v>
      </c>
      <c r="J7" s="161" t="e">
        <f t="shared" si="1"/>
        <v>#REF!</v>
      </c>
      <c r="K7" s="140" t="e">
        <f>+#REF!</f>
        <v>#REF!</v>
      </c>
      <c r="L7" s="164" t="e">
        <f t="shared" si="2"/>
        <v>#REF!</v>
      </c>
    </row>
    <row r="8" spans="1:13" ht="27" customHeight="1" x14ac:dyDescent="0.25">
      <c r="A8" s="423" t="s">
        <v>49</v>
      </c>
      <c r="B8" s="424" t="e">
        <f>+#REF!</f>
        <v>#REF!</v>
      </c>
      <c r="C8" s="425" t="e">
        <f>+#REF!</f>
        <v>#REF!</v>
      </c>
      <c r="D8" s="425" t="e">
        <f>+#REF!</f>
        <v>#REF!</v>
      </c>
      <c r="E8" s="425" t="e">
        <f>+#REF!</f>
        <v>#REF!</v>
      </c>
      <c r="F8" s="425" t="e">
        <f>SUM(F5:F7)</f>
        <v>#REF!</v>
      </c>
      <c r="G8" s="426" t="e">
        <f t="shared" si="3"/>
        <v>#REF!</v>
      </c>
      <c r="H8" s="425" t="e">
        <f t="shared" si="0"/>
        <v>#REF!</v>
      </c>
      <c r="I8" s="425" t="e">
        <f>SUM(I5:I7)</f>
        <v>#REF!</v>
      </c>
      <c r="J8" s="427" t="e">
        <f>+I8/E8</f>
        <v>#REF!</v>
      </c>
      <c r="K8" s="425" t="e">
        <f>+#REF!</f>
        <v>#REF!</v>
      </c>
      <c r="L8" s="428" t="e">
        <f t="shared" si="2"/>
        <v>#REF!</v>
      </c>
    </row>
    <row r="9" spans="1:13" ht="25.5" customHeight="1" x14ac:dyDescent="0.25">
      <c r="A9" s="149" t="s">
        <v>48</v>
      </c>
      <c r="B9" s="148" t="e">
        <f>+#REF!</f>
        <v>#REF!</v>
      </c>
      <c r="C9" s="140" t="e">
        <f>+#REF!</f>
        <v>#REF!</v>
      </c>
      <c r="D9" s="143" t="e">
        <f>+#REF!</f>
        <v>#REF!</v>
      </c>
      <c r="E9" s="143" t="e">
        <f>+#REF!</f>
        <v>#REF!</v>
      </c>
      <c r="F9" s="140" t="e">
        <f>+#REF!</f>
        <v>#REF!</v>
      </c>
      <c r="G9" s="250" t="e">
        <f t="shared" si="3"/>
        <v>#REF!</v>
      </c>
      <c r="H9" s="140" t="e">
        <f t="shared" si="0"/>
        <v>#REF!</v>
      </c>
      <c r="I9" s="140" t="e">
        <f>+#REF!</f>
        <v>#REF!</v>
      </c>
      <c r="J9" s="162" t="e">
        <f t="shared" si="1"/>
        <v>#REF!</v>
      </c>
      <c r="K9" s="140" t="e">
        <f>+#REF!</f>
        <v>#REF!</v>
      </c>
      <c r="L9" s="165" t="e">
        <f t="shared" si="2"/>
        <v>#REF!</v>
      </c>
      <c r="M9" s="41"/>
    </row>
    <row r="10" spans="1:13" ht="28.5" customHeight="1" thickBot="1" x14ac:dyDescent="0.3">
      <c r="A10" s="429" t="s">
        <v>80</v>
      </c>
      <c r="B10" s="430" t="e">
        <f>+#REF!</f>
        <v>#REF!</v>
      </c>
      <c r="C10" s="431" t="e">
        <f>+#REF!</f>
        <v>#REF!</v>
      </c>
      <c r="D10" s="431" t="e">
        <f>+#REF!</f>
        <v>#REF!</v>
      </c>
      <c r="E10" s="431" t="e">
        <f>+#REF!</f>
        <v>#REF!</v>
      </c>
      <c r="F10" s="431" t="e">
        <f>+F9</f>
        <v>#REF!</v>
      </c>
      <c r="G10" s="432" t="e">
        <f t="shared" si="3"/>
        <v>#REF!</v>
      </c>
      <c r="H10" s="431" t="e">
        <f t="shared" si="0"/>
        <v>#REF!</v>
      </c>
      <c r="I10" s="431" t="e">
        <f>+#REF!</f>
        <v>#REF!</v>
      </c>
      <c r="J10" s="433" t="e">
        <f t="shared" si="1"/>
        <v>#REF!</v>
      </c>
      <c r="K10" s="431" t="e">
        <f>+#REF!</f>
        <v>#REF!</v>
      </c>
      <c r="L10" s="434" t="e">
        <f t="shared" si="2"/>
        <v>#REF!</v>
      </c>
    </row>
    <row r="11" spans="1:13" ht="24.75" customHeight="1" thickBot="1" x14ac:dyDescent="0.3">
      <c r="A11" s="417" t="s">
        <v>69</v>
      </c>
      <c r="B11" s="418" t="e">
        <f>+B10+B8</f>
        <v>#REF!</v>
      </c>
      <c r="C11" s="419" t="e">
        <f>+C10+C8</f>
        <v>#REF!</v>
      </c>
      <c r="D11" s="419" t="e">
        <f>+D10+D8</f>
        <v>#REF!</v>
      </c>
      <c r="E11" s="419" t="e">
        <f>+E10+E8</f>
        <v>#REF!</v>
      </c>
      <c r="F11" s="419" t="e">
        <f>+F10+F8</f>
        <v>#REF!</v>
      </c>
      <c r="G11" s="420" t="e">
        <f t="shared" si="3"/>
        <v>#REF!</v>
      </c>
      <c r="H11" s="419" t="e">
        <f t="shared" si="0"/>
        <v>#REF!</v>
      </c>
      <c r="I11" s="419" t="e">
        <f>+I10+I8</f>
        <v>#REF!</v>
      </c>
      <c r="J11" s="421" t="e">
        <f t="shared" si="1"/>
        <v>#REF!</v>
      </c>
      <c r="K11" s="419" t="e">
        <f>+K10+K8</f>
        <v>#REF!</v>
      </c>
      <c r="L11" s="422" t="e">
        <f t="shared" si="2"/>
        <v>#REF!</v>
      </c>
    </row>
    <row r="12" spans="1:13" x14ac:dyDescent="0.25">
      <c r="L12" s="8"/>
    </row>
  </sheetData>
  <mergeCells count="1">
    <mergeCell ref="A3:L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24" t="s">
        <v>86</v>
      </c>
    </row>
    <row r="4" spans="1:12" ht="24" thickBot="1" x14ac:dyDescent="0.3">
      <c r="A4" s="1109" t="s">
        <v>89</v>
      </c>
      <c r="B4" s="1110"/>
      <c r="C4" s="1110"/>
      <c r="D4" s="1110"/>
      <c r="E4" s="1110"/>
      <c r="F4" s="1110"/>
      <c r="G4" s="1110"/>
      <c r="H4" s="1110"/>
      <c r="I4" s="1110"/>
      <c r="J4" s="1110"/>
      <c r="K4" s="1110"/>
      <c r="L4" s="1111"/>
    </row>
    <row r="5" spans="1:12" ht="45.75" customHeight="1" thickBot="1" x14ac:dyDescent="0.3">
      <c r="A5" s="435" t="s">
        <v>63</v>
      </c>
      <c r="B5" s="436" t="s">
        <v>91</v>
      </c>
      <c r="C5" s="436" t="s">
        <v>41</v>
      </c>
      <c r="D5" s="436" t="s">
        <v>94</v>
      </c>
      <c r="E5" s="436" t="s">
        <v>95</v>
      </c>
      <c r="F5" s="437" t="s">
        <v>24</v>
      </c>
      <c r="G5" s="436" t="s">
        <v>350</v>
      </c>
      <c r="H5" s="436" t="s">
        <v>172</v>
      </c>
      <c r="I5" s="438" t="s">
        <v>25</v>
      </c>
      <c r="J5" s="439" t="s">
        <v>43</v>
      </c>
      <c r="K5" s="437" t="s">
        <v>79</v>
      </c>
      <c r="L5" s="440" t="s">
        <v>44</v>
      </c>
    </row>
    <row r="6" spans="1:12" ht="39.75" customHeight="1" x14ac:dyDescent="0.25">
      <c r="A6" s="170" t="s">
        <v>46</v>
      </c>
      <c r="B6" s="171" t="e">
        <f>+#REF!</f>
        <v>#REF!</v>
      </c>
      <c r="C6" s="172" t="e">
        <f>+#REF!</f>
        <v>#REF!</v>
      </c>
      <c r="D6" s="172" t="e">
        <f>+#REF!</f>
        <v>#REF!</v>
      </c>
      <c r="E6" s="172" t="e">
        <f>+#REF!</f>
        <v>#REF!</v>
      </c>
      <c r="F6" s="174" t="e">
        <f>+#REF!</f>
        <v>#REF!</v>
      </c>
      <c r="G6" s="251" t="e">
        <f>+F6/E6</f>
        <v>#REF!</v>
      </c>
      <c r="H6" s="175" t="e">
        <f t="shared" ref="H6:H13" si="0">+E6-F6</f>
        <v>#REF!</v>
      </c>
      <c r="I6" s="172" t="e">
        <f>+#REF!</f>
        <v>#REF!</v>
      </c>
      <c r="J6" s="173" t="e">
        <f t="shared" ref="J6:J13" si="1">+I6/E6</f>
        <v>#REF!</v>
      </c>
      <c r="K6" s="172" t="e">
        <f>+#REF!</f>
        <v>#REF!</v>
      </c>
      <c r="L6" s="176" t="e">
        <f t="shared" ref="L6:L13" si="2">+K6/E6</f>
        <v>#REF!</v>
      </c>
    </row>
    <row r="7" spans="1:12" ht="25.5" x14ac:dyDescent="0.25">
      <c r="A7" s="153" t="s">
        <v>167</v>
      </c>
      <c r="B7" s="177" t="e">
        <f>+#REF!</f>
        <v>#REF!</v>
      </c>
      <c r="C7" s="178" t="e">
        <f>+#REF!</f>
        <v>#REF!</v>
      </c>
      <c r="D7" s="178" t="e">
        <f>+#REF!</f>
        <v>#REF!</v>
      </c>
      <c r="E7" s="178" t="e">
        <f>+#REF!</f>
        <v>#REF!</v>
      </c>
      <c r="F7" s="142" t="e">
        <f>+#REF!</f>
        <v>#REF!</v>
      </c>
      <c r="G7" s="249" t="e">
        <f t="shared" ref="G7:G13" si="3">+F7/E7</f>
        <v>#REF!</v>
      </c>
      <c r="H7" s="179" t="e">
        <f t="shared" si="0"/>
        <v>#REF!</v>
      </c>
      <c r="I7" s="178" t="e">
        <f>+#REF!</f>
        <v>#REF!</v>
      </c>
      <c r="J7" s="141" t="e">
        <f t="shared" si="1"/>
        <v>#REF!</v>
      </c>
      <c r="K7" s="178" t="e">
        <f>+#REF!</f>
        <v>#REF!</v>
      </c>
      <c r="L7" s="150" t="e">
        <f t="shared" si="2"/>
        <v>#REF!</v>
      </c>
    </row>
    <row r="8" spans="1:12" ht="34.5" customHeight="1" x14ac:dyDescent="0.25">
      <c r="A8" s="153" t="s">
        <v>67</v>
      </c>
      <c r="B8" s="177" t="e">
        <f>+#REF!</f>
        <v>#REF!</v>
      </c>
      <c r="C8" s="178" t="e">
        <f>+#REF!</f>
        <v>#REF!</v>
      </c>
      <c r="D8" s="178" t="e">
        <f>+#REF!</f>
        <v>#REF!</v>
      </c>
      <c r="E8" s="178" t="e">
        <f>+#REF!</f>
        <v>#REF!</v>
      </c>
      <c r="F8" s="142" t="e">
        <f>+#REF!</f>
        <v>#REF!</v>
      </c>
      <c r="G8" s="249" t="e">
        <f t="shared" si="3"/>
        <v>#REF!</v>
      </c>
      <c r="H8" s="179" t="e">
        <f t="shared" si="0"/>
        <v>#REF!</v>
      </c>
      <c r="I8" s="178" t="e">
        <f>+#REF!</f>
        <v>#REF!</v>
      </c>
      <c r="J8" s="141" t="e">
        <f t="shared" si="1"/>
        <v>#REF!</v>
      </c>
      <c r="K8" s="178" t="e">
        <f>+#REF!</f>
        <v>#REF!</v>
      </c>
      <c r="L8" s="150" t="e">
        <f t="shared" si="2"/>
        <v>#REF!</v>
      </c>
    </row>
    <row r="9" spans="1:12" ht="38.25" x14ac:dyDescent="0.25">
      <c r="A9" s="153" t="s">
        <v>168</v>
      </c>
      <c r="B9" s="177" t="e">
        <f>+#REF!</f>
        <v>#REF!</v>
      </c>
      <c r="C9" s="178" t="e">
        <f>+#REF!</f>
        <v>#REF!</v>
      </c>
      <c r="D9" s="178" t="e">
        <f>+#REF!</f>
        <v>#REF!</v>
      </c>
      <c r="E9" s="178" t="e">
        <f>+#REF!</f>
        <v>#REF!</v>
      </c>
      <c r="F9" s="142" t="e">
        <f>+#REF!</f>
        <v>#REF!</v>
      </c>
      <c r="G9" s="249" t="e">
        <f t="shared" si="3"/>
        <v>#REF!</v>
      </c>
      <c r="H9" s="179" t="e">
        <f t="shared" si="0"/>
        <v>#REF!</v>
      </c>
      <c r="I9" s="178" t="e">
        <f>+#REF!</f>
        <v>#REF!</v>
      </c>
      <c r="J9" s="141" t="e">
        <f t="shared" si="1"/>
        <v>#REF!</v>
      </c>
      <c r="K9" s="178" t="e">
        <f>+#REF!</f>
        <v>#REF!</v>
      </c>
      <c r="L9" s="150" t="e">
        <f t="shared" si="2"/>
        <v>#REF!</v>
      </c>
    </row>
    <row r="10" spans="1:12" ht="23.25" customHeight="1" x14ac:dyDescent="0.25">
      <c r="A10" s="402" t="s">
        <v>49</v>
      </c>
      <c r="B10" s="447" t="e">
        <f>+#REF!</f>
        <v>#REF!</v>
      </c>
      <c r="C10" s="448" t="e">
        <f>+#REF!</f>
        <v>#REF!</v>
      </c>
      <c r="D10" s="448" t="e">
        <f>+#REF!</f>
        <v>#REF!</v>
      </c>
      <c r="E10" s="448" t="e">
        <f>+#REF!</f>
        <v>#REF!</v>
      </c>
      <c r="F10" s="449" t="e">
        <f>SUM(F6:F9)</f>
        <v>#REF!</v>
      </c>
      <c r="G10" s="426" t="e">
        <f t="shared" si="3"/>
        <v>#REF!</v>
      </c>
      <c r="H10" s="450" t="e">
        <f t="shared" si="0"/>
        <v>#REF!</v>
      </c>
      <c r="I10" s="448" t="e">
        <f>+#REF!</f>
        <v>#REF!</v>
      </c>
      <c r="J10" s="451" t="e">
        <f t="shared" si="1"/>
        <v>#REF!</v>
      </c>
      <c r="K10" s="448" t="e">
        <f>+#REF!</f>
        <v>#REF!</v>
      </c>
      <c r="L10" s="452" t="e">
        <f t="shared" si="2"/>
        <v>#REF!</v>
      </c>
    </row>
    <row r="11" spans="1:12" ht="26.25" customHeight="1" x14ac:dyDescent="0.25">
      <c r="A11" s="153" t="s">
        <v>48</v>
      </c>
      <c r="B11" s="177" t="e">
        <f>+#REF!</f>
        <v>#REF!</v>
      </c>
      <c r="C11" s="178" t="e">
        <f>+#REF!</f>
        <v>#REF!</v>
      </c>
      <c r="D11" s="180" t="e">
        <f>+#REF!</f>
        <v>#REF!</v>
      </c>
      <c r="E11" s="180" t="e">
        <f>+#REF!</f>
        <v>#REF!</v>
      </c>
      <c r="F11" s="142" t="e">
        <f>+#REF!</f>
        <v>#REF!</v>
      </c>
      <c r="G11" s="252" t="e">
        <f t="shared" si="3"/>
        <v>#REF!</v>
      </c>
      <c r="H11" s="179" t="e">
        <f t="shared" si="0"/>
        <v>#REF!</v>
      </c>
      <c r="I11" s="178" t="e">
        <f>+#REF!</f>
        <v>#REF!</v>
      </c>
      <c r="J11" s="144" t="e">
        <f t="shared" si="1"/>
        <v>#REF!</v>
      </c>
      <c r="K11" s="178" t="e">
        <f>+#REF!</f>
        <v>#REF!</v>
      </c>
      <c r="L11" s="151" t="e">
        <f t="shared" si="2"/>
        <v>#REF!</v>
      </c>
    </row>
    <row r="12" spans="1:12" ht="28.5" customHeight="1" thickBot="1" x14ac:dyDescent="0.3">
      <c r="A12" s="408" t="s">
        <v>80</v>
      </c>
      <c r="B12" s="453" t="e">
        <f>+B11</f>
        <v>#REF!</v>
      </c>
      <c r="C12" s="454" t="e">
        <f>+C11</f>
        <v>#REF!</v>
      </c>
      <c r="D12" s="454" t="e">
        <f>+D11</f>
        <v>#REF!</v>
      </c>
      <c r="E12" s="454" t="e">
        <f>+E11</f>
        <v>#REF!</v>
      </c>
      <c r="F12" s="455" t="e">
        <f>+F11</f>
        <v>#REF!</v>
      </c>
      <c r="G12" s="432" t="e">
        <f t="shared" si="3"/>
        <v>#REF!</v>
      </c>
      <c r="H12" s="456" t="e">
        <f t="shared" si="0"/>
        <v>#REF!</v>
      </c>
      <c r="I12" s="454" t="e">
        <f>+I11</f>
        <v>#REF!</v>
      </c>
      <c r="J12" s="432" t="e">
        <f t="shared" si="1"/>
        <v>#REF!</v>
      </c>
      <c r="K12" s="454" t="e">
        <f>+K11</f>
        <v>#REF!</v>
      </c>
      <c r="L12" s="457" t="e">
        <f t="shared" si="2"/>
        <v>#REF!</v>
      </c>
    </row>
    <row r="13" spans="1:12" ht="37.5" customHeight="1" thickBot="1" x14ac:dyDescent="0.3">
      <c r="A13" s="396" t="s">
        <v>69</v>
      </c>
      <c r="B13" s="441" t="e">
        <f>+B12+B10</f>
        <v>#REF!</v>
      </c>
      <c r="C13" s="442" t="e">
        <f>+C12+C10</f>
        <v>#REF!</v>
      </c>
      <c r="D13" s="442" t="e">
        <f>+D12+D10</f>
        <v>#REF!</v>
      </c>
      <c r="E13" s="442" t="e">
        <f>+E12+E10</f>
        <v>#REF!</v>
      </c>
      <c r="F13" s="443" t="e">
        <f>+F12+F10</f>
        <v>#REF!</v>
      </c>
      <c r="G13" s="420" t="e">
        <f t="shared" si="3"/>
        <v>#REF!</v>
      </c>
      <c r="H13" s="444" t="e">
        <f t="shared" si="0"/>
        <v>#REF!</v>
      </c>
      <c r="I13" s="442" t="e">
        <f>+I12+I10</f>
        <v>#REF!</v>
      </c>
      <c r="J13" s="445" t="e">
        <f t="shared" si="1"/>
        <v>#REF!</v>
      </c>
      <c r="K13" s="442" t="e">
        <f>+K12+K10</f>
        <v>#REF!</v>
      </c>
      <c r="L13" s="446"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I286"/>
  <sheetViews>
    <sheetView topLeftCell="A129" zoomScaleNormal="100" workbookViewId="0">
      <selection activeCell="F131" sqref="F131"/>
    </sheetView>
  </sheetViews>
  <sheetFormatPr baseColWidth="10" defaultColWidth="9.140625" defaultRowHeight="15" x14ac:dyDescent="0.25"/>
  <cols>
    <col min="1" max="1" width="33.42578125" style="527" customWidth="1"/>
    <col min="2" max="2" width="28.85546875" style="618" customWidth="1"/>
    <col min="3" max="3" width="49.140625" style="526" customWidth="1"/>
    <col min="4" max="4" width="42.7109375" style="529" customWidth="1"/>
    <col min="5" max="5" width="17.42578125" style="53" customWidth="1"/>
    <col min="6" max="6" width="18" customWidth="1"/>
    <col min="7" max="7" width="17.7109375" customWidth="1"/>
    <col min="8" max="8" width="22.5703125" customWidth="1"/>
    <col min="9" max="9" width="19.42578125" customWidth="1"/>
    <col min="10" max="10" width="12.140625" style="256" customWidth="1"/>
    <col min="11" max="11" width="19.7109375" customWidth="1"/>
    <col min="12" max="12" width="18.42578125" customWidth="1"/>
    <col min="13" max="13" width="17.7109375" style="531" customWidth="1"/>
    <col min="14" max="14" width="20.5703125" style="224" customWidth="1"/>
    <col min="15" max="15" width="15.85546875" style="123" customWidth="1"/>
    <col min="16" max="16" width="11.85546875" style="224" customWidth="1"/>
    <col min="17" max="17" width="11.85546875" style="123" hidden="1" customWidth="1"/>
    <col min="18" max="18" width="17.85546875" customWidth="1"/>
    <col min="19" max="19" width="26.28515625" customWidth="1"/>
  </cols>
  <sheetData>
    <row r="2" spans="1:18" ht="26.25" customHeight="1" x14ac:dyDescent="0.25">
      <c r="A2" s="906" t="s">
        <v>230</v>
      </c>
      <c r="B2" s="907"/>
      <c r="C2" s="907"/>
      <c r="D2" s="907"/>
      <c r="E2" s="907"/>
      <c r="F2" s="907"/>
      <c r="G2" s="907"/>
      <c r="H2" s="907"/>
      <c r="I2" s="907"/>
      <c r="J2" s="907"/>
      <c r="K2" s="907"/>
      <c r="L2" s="907"/>
      <c r="M2" s="908"/>
      <c r="N2" s="907"/>
      <c r="O2" s="907"/>
      <c r="P2" s="907"/>
      <c r="Q2" s="907"/>
    </row>
    <row r="3" spans="1:18" ht="21.75" customHeight="1" x14ac:dyDescent="0.25">
      <c r="A3" s="478"/>
      <c r="B3" s="619"/>
      <c r="C3" s="468"/>
      <c r="D3" s="528"/>
      <c r="E3" s="495"/>
      <c r="F3" s="494"/>
      <c r="G3" s="494"/>
      <c r="H3" s="494"/>
      <c r="I3" s="494"/>
      <c r="J3" s="494"/>
      <c r="K3" s="494"/>
      <c r="L3" s="494"/>
      <c r="M3" s="530"/>
      <c r="N3" s="494"/>
      <c r="O3" s="496"/>
      <c r="P3" s="494"/>
      <c r="Q3" s="496"/>
    </row>
    <row r="4" spans="1:18" ht="29.25" customHeight="1" x14ac:dyDescent="0.25">
      <c r="A4" s="909" t="s">
        <v>529</v>
      </c>
      <c r="B4" s="910"/>
      <c r="C4" s="910"/>
      <c r="D4" s="910"/>
      <c r="E4" s="910"/>
      <c r="F4" s="910"/>
      <c r="G4" s="910"/>
      <c r="H4" s="910"/>
      <c r="I4" s="910"/>
      <c r="J4" s="910"/>
      <c r="K4" s="910"/>
      <c r="L4" s="910"/>
      <c r="M4" s="911"/>
      <c r="N4" s="910"/>
      <c r="O4" s="910"/>
      <c r="P4" s="910"/>
      <c r="Q4" s="910"/>
    </row>
    <row r="5" spans="1:18" ht="14.25" customHeight="1" thickBot="1" x14ac:dyDescent="0.3">
      <c r="A5" s="912"/>
      <c r="B5" s="913"/>
      <c r="C5" s="913"/>
      <c r="D5" s="913"/>
      <c r="E5" s="913"/>
      <c r="F5" s="913"/>
      <c r="G5" s="913"/>
      <c r="H5" s="913"/>
      <c r="I5" s="913"/>
      <c r="J5" s="913"/>
      <c r="K5" s="913"/>
      <c r="L5" s="913"/>
      <c r="M5" s="914"/>
      <c r="N5" s="913"/>
      <c r="O5" s="913"/>
      <c r="P5" s="913"/>
      <c r="Q5" s="913"/>
    </row>
    <row r="6" spans="1:18" s="224" customFormat="1" ht="68.25" customHeight="1" thickBot="1" x14ac:dyDescent="0.3">
      <c r="A6" s="465" t="s">
        <v>6</v>
      </c>
      <c r="B6" s="476" t="s">
        <v>7</v>
      </c>
      <c r="C6" s="464" t="s">
        <v>528</v>
      </c>
      <c r="D6" s="466" t="s">
        <v>457</v>
      </c>
      <c r="E6" s="475" t="s">
        <v>92</v>
      </c>
      <c r="F6" s="466" t="s">
        <v>170</v>
      </c>
      <c r="G6" s="466" t="s">
        <v>526</v>
      </c>
      <c r="H6" s="466" t="s">
        <v>527</v>
      </c>
      <c r="I6" s="466" t="s">
        <v>24</v>
      </c>
      <c r="J6" s="467" t="s">
        <v>350</v>
      </c>
      <c r="K6" s="466" t="s">
        <v>175</v>
      </c>
      <c r="L6" s="466" t="s">
        <v>172</v>
      </c>
      <c r="M6" s="466" t="s">
        <v>25</v>
      </c>
      <c r="N6" s="466" t="s">
        <v>43</v>
      </c>
      <c r="O6" s="466" t="s">
        <v>79</v>
      </c>
      <c r="P6" s="477" t="s">
        <v>294</v>
      </c>
      <c r="Q6" s="466" t="s">
        <v>28</v>
      </c>
      <c r="R6" s="617"/>
    </row>
    <row r="7" spans="1:18" ht="69.75" customHeight="1" x14ac:dyDescent="0.25">
      <c r="A7" s="917" t="s">
        <v>326</v>
      </c>
      <c r="B7" s="789" t="s">
        <v>132</v>
      </c>
      <c r="C7" s="517" t="s">
        <v>314</v>
      </c>
      <c r="D7" s="49" t="s">
        <v>314</v>
      </c>
      <c r="E7" s="621">
        <v>29017.5</v>
      </c>
      <c r="F7" s="622">
        <v>29017.5</v>
      </c>
      <c r="G7" s="622">
        <v>0</v>
      </c>
      <c r="H7" s="622">
        <v>29017.5</v>
      </c>
      <c r="I7" s="623">
        <v>23585.85786199</v>
      </c>
      <c r="J7" s="624">
        <v>0.81281495173567675</v>
      </c>
      <c r="K7" s="622">
        <v>8887.9023959900005</v>
      </c>
      <c r="L7" s="621">
        <v>5431.6421380100001</v>
      </c>
      <c r="M7" s="621">
        <v>14697.955465999999</v>
      </c>
      <c r="N7" s="624">
        <v>0.506520391694667</v>
      </c>
      <c r="O7" s="622">
        <v>445.014185</v>
      </c>
      <c r="P7" s="624">
        <v>1.5336062203842508E-2</v>
      </c>
      <c r="Q7" s="572" t="e">
        <v>#REF!</v>
      </c>
      <c r="R7" s="53">
        <v>759.64743099999998</v>
      </c>
    </row>
    <row r="8" spans="1:18" s="218" customFormat="1" ht="74.25" customHeight="1" x14ac:dyDescent="0.25">
      <c r="A8" s="918"/>
      <c r="B8" s="790" t="s">
        <v>129</v>
      </c>
      <c r="C8" s="518" t="s">
        <v>313</v>
      </c>
      <c r="D8" s="306" t="s">
        <v>313</v>
      </c>
      <c r="E8" s="625">
        <v>10400.034</v>
      </c>
      <c r="F8" s="625">
        <v>10400.034</v>
      </c>
      <c r="G8" s="623">
        <v>0</v>
      </c>
      <c r="H8" s="623">
        <v>10400.034</v>
      </c>
      <c r="I8" s="623">
        <v>943</v>
      </c>
      <c r="J8" s="626">
        <v>9.0672780492833005E-2</v>
      </c>
      <c r="K8" s="623">
        <v>355.63333399999999</v>
      </c>
      <c r="L8" s="623">
        <v>9457.0339999999997</v>
      </c>
      <c r="M8" s="623">
        <v>587.36666600000001</v>
      </c>
      <c r="N8" s="626">
        <v>5.6477379400875036E-2</v>
      </c>
      <c r="O8" s="625">
        <v>10.933332999999999</v>
      </c>
      <c r="P8" s="626">
        <v>1.0512785823584808E-3</v>
      </c>
      <c r="Q8" s="509">
        <v>7.3333329999999997</v>
      </c>
    </row>
    <row r="9" spans="1:18" ht="24.75" customHeight="1" x14ac:dyDescent="0.25">
      <c r="A9" s="918"/>
      <c r="B9" s="942" t="s">
        <v>47</v>
      </c>
      <c r="C9" s="943"/>
      <c r="D9" s="944"/>
      <c r="E9" s="627">
        <v>39417.534</v>
      </c>
      <c r="F9" s="628">
        <v>39417.534</v>
      </c>
      <c r="G9" s="628">
        <v>0</v>
      </c>
      <c r="H9" s="628">
        <v>39417.534</v>
      </c>
      <c r="I9" s="628">
        <v>24528.85786199</v>
      </c>
      <c r="J9" s="629">
        <v>0.62228291252288892</v>
      </c>
      <c r="K9" s="628">
        <v>9243.5357299900006</v>
      </c>
      <c r="L9" s="627">
        <v>14888.67613801</v>
      </c>
      <c r="M9" s="627">
        <v>15285.322131999999</v>
      </c>
      <c r="N9" s="629">
        <v>0.38777976653739932</v>
      </c>
      <c r="O9" s="628">
        <v>455.947518</v>
      </c>
      <c r="P9" s="629">
        <v>1.1567124366531909E-2</v>
      </c>
      <c r="Q9" s="498" t="e">
        <v>#REF!</v>
      </c>
    </row>
    <row r="10" spans="1:18" ht="94.5" customHeight="1" x14ac:dyDescent="0.25">
      <c r="A10" s="918"/>
      <c r="B10" s="790" t="s">
        <v>507</v>
      </c>
      <c r="C10" s="517" t="s">
        <v>499</v>
      </c>
      <c r="D10" s="616" t="s">
        <v>509</v>
      </c>
      <c r="E10" s="621">
        <v>18000</v>
      </c>
      <c r="F10" s="622">
        <v>18000</v>
      </c>
      <c r="G10" s="622">
        <v>0</v>
      </c>
      <c r="H10" s="623">
        <v>18000</v>
      </c>
      <c r="I10" s="630">
        <v>2973</v>
      </c>
      <c r="J10" s="624">
        <v>0.16516666666666666</v>
      </c>
      <c r="K10" s="622">
        <v>75</v>
      </c>
      <c r="L10" s="621">
        <v>15027</v>
      </c>
      <c r="M10" s="621">
        <v>2898</v>
      </c>
      <c r="N10" s="631">
        <v>0.161</v>
      </c>
      <c r="O10" s="622">
        <v>0</v>
      </c>
      <c r="P10" s="631">
        <v>0</v>
      </c>
      <c r="Q10" s="497" t="e">
        <v>#REF!</v>
      </c>
    </row>
    <row r="11" spans="1:18" ht="149.25" customHeight="1" x14ac:dyDescent="0.25">
      <c r="A11" s="918"/>
      <c r="B11" s="791" t="s">
        <v>501</v>
      </c>
      <c r="C11" s="517" t="s">
        <v>502</v>
      </c>
      <c r="D11" s="616" t="s">
        <v>510</v>
      </c>
      <c r="E11" s="621">
        <v>5000</v>
      </c>
      <c r="F11" s="622">
        <v>5000</v>
      </c>
      <c r="G11" s="622">
        <v>0</v>
      </c>
      <c r="H11" s="623">
        <v>5000</v>
      </c>
      <c r="I11" s="630">
        <v>0</v>
      </c>
      <c r="J11" s="624">
        <v>0</v>
      </c>
      <c r="K11" s="622">
        <v>0</v>
      </c>
      <c r="L11" s="621">
        <v>5000</v>
      </c>
      <c r="M11" s="621">
        <v>0</v>
      </c>
      <c r="N11" s="631">
        <v>0</v>
      </c>
      <c r="O11" s="622">
        <v>0</v>
      </c>
      <c r="P11" s="631">
        <v>0</v>
      </c>
      <c r="Q11" s="612"/>
    </row>
    <row r="12" spans="1:18" ht="125.25" customHeight="1" x14ac:dyDescent="0.25">
      <c r="A12" s="918"/>
      <c r="B12" s="791" t="s">
        <v>505</v>
      </c>
      <c r="C12" s="517" t="s">
        <v>506</v>
      </c>
      <c r="D12" s="616" t="s">
        <v>511</v>
      </c>
      <c r="E12" s="621">
        <v>1000</v>
      </c>
      <c r="F12" s="622">
        <v>1000</v>
      </c>
      <c r="G12" s="622">
        <v>0</v>
      </c>
      <c r="H12" s="623">
        <v>1000</v>
      </c>
      <c r="I12" s="630">
        <v>0</v>
      </c>
      <c r="J12" s="624">
        <v>0</v>
      </c>
      <c r="K12" s="622">
        <v>0</v>
      </c>
      <c r="L12" s="621">
        <v>1000</v>
      </c>
      <c r="M12" s="621">
        <v>0</v>
      </c>
      <c r="N12" s="631">
        <v>0</v>
      </c>
      <c r="O12" s="622">
        <v>0</v>
      </c>
      <c r="P12" s="631">
        <v>0</v>
      </c>
      <c r="Q12" s="612"/>
    </row>
    <row r="13" spans="1:18" ht="95.25" customHeight="1" x14ac:dyDescent="0.25">
      <c r="A13" s="918"/>
      <c r="B13" s="791" t="s">
        <v>498</v>
      </c>
      <c r="C13" s="517" t="s">
        <v>499</v>
      </c>
      <c r="D13" s="616" t="s">
        <v>512</v>
      </c>
      <c r="E13" s="621">
        <v>2000</v>
      </c>
      <c r="F13" s="622">
        <v>2000</v>
      </c>
      <c r="G13" s="622">
        <v>0</v>
      </c>
      <c r="H13" s="623">
        <v>2000</v>
      </c>
      <c r="I13" s="630">
        <v>0</v>
      </c>
      <c r="J13" s="624">
        <v>0</v>
      </c>
      <c r="K13" s="622">
        <v>0</v>
      </c>
      <c r="L13" s="621">
        <v>2000</v>
      </c>
      <c r="M13" s="621">
        <v>0</v>
      </c>
      <c r="N13" s="631">
        <v>0</v>
      </c>
      <c r="O13" s="622">
        <v>0</v>
      </c>
      <c r="P13" s="631">
        <v>0</v>
      </c>
      <c r="Q13" s="612"/>
    </row>
    <row r="14" spans="1:18" ht="19.5" x14ac:dyDescent="0.25">
      <c r="A14" s="918"/>
      <c r="B14" s="950" t="s">
        <v>80</v>
      </c>
      <c r="C14" s="951"/>
      <c r="D14" s="952"/>
      <c r="E14" s="627">
        <v>26000</v>
      </c>
      <c r="F14" s="628">
        <v>26000</v>
      </c>
      <c r="G14" s="628">
        <v>0</v>
      </c>
      <c r="H14" s="628">
        <v>26000</v>
      </c>
      <c r="I14" s="628">
        <v>2973</v>
      </c>
      <c r="J14" s="629">
        <v>0.11434615384615385</v>
      </c>
      <c r="K14" s="633">
        <v>75</v>
      </c>
      <c r="L14" s="627">
        <v>23027</v>
      </c>
      <c r="M14" s="627">
        <v>2898</v>
      </c>
      <c r="N14" s="629">
        <v>0.11146153846153846</v>
      </c>
      <c r="O14" s="628">
        <v>0</v>
      </c>
      <c r="P14" s="629">
        <v>0</v>
      </c>
      <c r="Q14" s="549" t="e">
        <v>#REF!</v>
      </c>
    </row>
    <row r="15" spans="1:18" ht="24" customHeight="1" x14ac:dyDescent="0.25">
      <c r="A15" s="918"/>
      <c r="B15" s="947" t="s">
        <v>284</v>
      </c>
      <c r="C15" s="948"/>
      <c r="D15" s="949"/>
      <c r="E15" s="627">
        <v>65417.534</v>
      </c>
      <c r="F15" s="628">
        <v>65417.534</v>
      </c>
      <c r="G15" s="628">
        <v>0</v>
      </c>
      <c r="H15" s="628">
        <v>65417.534</v>
      </c>
      <c r="I15" s="628">
        <v>27501.85786199</v>
      </c>
      <c r="J15" s="629">
        <v>0.42040499206206705</v>
      </c>
      <c r="K15" s="633">
        <v>9318.5357299899988</v>
      </c>
      <c r="L15" s="627">
        <v>37915.67613801</v>
      </c>
      <c r="M15" s="627">
        <v>18183.322132000001</v>
      </c>
      <c r="N15" s="629">
        <v>0.277957926876302</v>
      </c>
      <c r="O15" s="628">
        <v>455.947518</v>
      </c>
      <c r="P15" s="629">
        <v>6.9698059544708608E-3</v>
      </c>
      <c r="Q15" s="549" t="e">
        <v>#REF!</v>
      </c>
    </row>
    <row r="16" spans="1:18" ht="30.75" customHeight="1" x14ac:dyDescent="0.25">
      <c r="A16" s="918"/>
      <c r="B16" s="953" t="s">
        <v>278</v>
      </c>
      <c r="C16" s="954"/>
      <c r="D16" s="955"/>
      <c r="E16" s="632">
        <v>0</v>
      </c>
      <c r="F16" s="633">
        <v>0</v>
      </c>
      <c r="G16" s="633">
        <v>0</v>
      </c>
      <c r="H16" s="633">
        <v>0</v>
      </c>
      <c r="I16" s="633">
        <v>0</v>
      </c>
      <c r="J16" s="634">
        <v>0</v>
      </c>
      <c r="K16" s="633">
        <v>0</v>
      </c>
      <c r="L16" s="632">
        <v>0</v>
      </c>
      <c r="M16" s="632">
        <v>0</v>
      </c>
      <c r="N16" s="634">
        <v>0</v>
      </c>
      <c r="O16" s="628">
        <v>0</v>
      </c>
      <c r="P16" s="629">
        <v>0</v>
      </c>
      <c r="Q16" s="549">
        <v>0</v>
      </c>
    </row>
    <row r="17" spans="1:18" ht="40.5" customHeight="1" thickBot="1" x14ac:dyDescent="0.3">
      <c r="A17" s="919"/>
      <c r="B17" s="931" t="s">
        <v>69</v>
      </c>
      <c r="C17" s="932"/>
      <c r="D17" s="933"/>
      <c r="E17" s="635">
        <v>65417.534</v>
      </c>
      <c r="F17" s="636">
        <v>65417.534</v>
      </c>
      <c r="G17" s="636">
        <v>0</v>
      </c>
      <c r="H17" s="636">
        <v>65417.534</v>
      </c>
      <c r="I17" s="636">
        <v>27501.85786199</v>
      </c>
      <c r="J17" s="637">
        <v>0.42040499206206705</v>
      </c>
      <c r="K17" s="636">
        <v>9318.5357299899988</v>
      </c>
      <c r="L17" s="635">
        <v>37915.67613801</v>
      </c>
      <c r="M17" s="635">
        <v>18183.322132000001</v>
      </c>
      <c r="N17" s="637">
        <v>0.277957926876302</v>
      </c>
      <c r="O17" s="636">
        <v>455.947518</v>
      </c>
      <c r="P17" s="637">
        <v>6.9698059544708608E-3</v>
      </c>
      <c r="Q17" s="499" t="e">
        <v>#REF!</v>
      </c>
    </row>
    <row r="18" spans="1:18" ht="21" customHeight="1" thickBot="1" x14ac:dyDescent="0.3">
      <c r="A18" s="886" t="s">
        <v>530</v>
      </c>
      <c r="B18" s="886"/>
      <c r="C18" s="886"/>
      <c r="D18" s="886"/>
      <c r="E18" s="886"/>
      <c r="F18" s="886"/>
      <c r="G18" s="886"/>
      <c r="H18" s="886"/>
      <c r="I18" s="886"/>
      <c r="J18" s="886"/>
      <c r="K18" s="886"/>
      <c r="L18" s="886"/>
      <c r="M18" s="886"/>
      <c r="N18" s="886"/>
      <c r="O18" s="886"/>
      <c r="P18" s="886"/>
    </row>
    <row r="19" spans="1:18" s="224" customFormat="1" ht="68.25" customHeight="1" x14ac:dyDescent="0.25">
      <c r="A19" s="465" t="s">
        <v>6</v>
      </c>
      <c r="B19" s="476" t="s">
        <v>7</v>
      </c>
      <c r="C19" s="464" t="s">
        <v>528</v>
      </c>
      <c r="D19" s="466" t="s">
        <v>457</v>
      </c>
      <c r="E19" s="475" t="s">
        <v>92</v>
      </c>
      <c r="F19" s="466" t="s">
        <v>170</v>
      </c>
      <c r="G19" s="466" t="s">
        <v>526</v>
      </c>
      <c r="H19" s="466" t="s">
        <v>527</v>
      </c>
      <c r="I19" s="466" t="s">
        <v>24</v>
      </c>
      <c r="J19" s="467" t="s">
        <v>350</v>
      </c>
      <c r="K19" s="466" t="s">
        <v>175</v>
      </c>
      <c r="L19" s="466" t="s">
        <v>172</v>
      </c>
      <c r="M19" s="466" t="s">
        <v>25</v>
      </c>
      <c r="N19" s="466" t="s">
        <v>43</v>
      </c>
      <c r="O19" s="466" t="s">
        <v>79</v>
      </c>
      <c r="P19" s="477" t="s">
        <v>294</v>
      </c>
      <c r="Q19" s="475" t="s">
        <v>28</v>
      </c>
      <c r="R19" s="617"/>
    </row>
    <row r="20" spans="1:18" ht="30" x14ac:dyDescent="0.25">
      <c r="A20" s="884" t="s">
        <v>327</v>
      </c>
      <c r="B20" s="792" t="s">
        <v>116</v>
      </c>
      <c r="C20" s="520" t="s">
        <v>117</v>
      </c>
      <c r="D20" s="309" t="s">
        <v>117</v>
      </c>
      <c r="E20" s="638">
        <v>7221.5</v>
      </c>
      <c r="F20" s="639">
        <v>7221.5</v>
      </c>
      <c r="G20" s="639">
        <v>0</v>
      </c>
      <c r="H20" s="639">
        <v>7221.5</v>
      </c>
      <c r="I20" s="623">
        <v>0</v>
      </c>
      <c r="J20" s="640">
        <v>0</v>
      </c>
      <c r="K20" s="639">
        <v>0</v>
      </c>
      <c r="L20" s="638">
        <v>7221.5</v>
      </c>
      <c r="M20" s="638">
        <v>0</v>
      </c>
      <c r="N20" s="626">
        <v>0</v>
      </c>
      <c r="O20" s="638">
        <v>0</v>
      </c>
      <c r="P20" s="626">
        <v>0</v>
      </c>
      <c r="Q20" s="576" t="e">
        <v>#REF!</v>
      </c>
    </row>
    <row r="21" spans="1:18" ht="60" x14ac:dyDescent="0.25">
      <c r="A21" s="885"/>
      <c r="B21" s="790" t="s">
        <v>134</v>
      </c>
      <c r="C21" s="518" t="s">
        <v>315</v>
      </c>
      <c r="D21" s="306" t="s">
        <v>315</v>
      </c>
      <c r="E21" s="625">
        <v>87055.3</v>
      </c>
      <c r="F21" s="623">
        <v>87055.3</v>
      </c>
      <c r="G21" s="623">
        <v>0</v>
      </c>
      <c r="H21" s="623">
        <v>87055.3</v>
      </c>
      <c r="I21" s="623">
        <v>73781.571526</v>
      </c>
      <c r="J21" s="626">
        <v>0.84752532615475451</v>
      </c>
      <c r="K21" s="639">
        <v>50027.909793999999</v>
      </c>
      <c r="L21" s="625">
        <v>13273.728474000003</v>
      </c>
      <c r="M21" s="625">
        <v>23753.661732</v>
      </c>
      <c r="N21" s="626">
        <v>0.27285715782956349</v>
      </c>
      <c r="O21" s="625">
        <v>4103.9357966699999</v>
      </c>
      <c r="P21" s="626">
        <v>4.7141711035054726E-2</v>
      </c>
      <c r="Q21" s="574" t="e">
        <v>#REF!</v>
      </c>
    </row>
    <row r="22" spans="1:18" ht="60" x14ac:dyDescent="0.25">
      <c r="A22" s="885"/>
      <c r="B22" s="790" t="s">
        <v>135</v>
      </c>
      <c r="C22" s="518" t="s">
        <v>316</v>
      </c>
      <c r="D22" s="306" t="s">
        <v>316</v>
      </c>
      <c r="E22" s="625">
        <v>9418.6</v>
      </c>
      <c r="F22" s="623">
        <v>9418.6</v>
      </c>
      <c r="G22" s="623">
        <v>0</v>
      </c>
      <c r="H22" s="623">
        <v>9418.6</v>
      </c>
      <c r="I22" s="623">
        <v>0</v>
      </c>
      <c r="J22" s="626">
        <v>0</v>
      </c>
      <c r="K22" s="639">
        <v>0</v>
      </c>
      <c r="L22" s="625">
        <v>9418.6</v>
      </c>
      <c r="M22" s="625">
        <v>0</v>
      </c>
      <c r="N22" s="626">
        <v>0</v>
      </c>
      <c r="O22" s="625">
        <v>0</v>
      </c>
      <c r="P22" s="626">
        <v>0</v>
      </c>
      <c r="Q22" s="575" t="e">
        <v>#REF!</v>
      </c>
    </row>
    <row r="23" spans="1:18" s="218" customFormat="1" ht="45" x14ac:dyDescent="0.25">
      <c r="A23" s="885"/>
      <c r="B23" s="790" t="s">
        <v>129</v>
      </c>
      <c r="C23" s="518" t="s">
        <v>313</v>
      </c>
      <c r="D23" s="306" t="s">
        <v>313</v>
      </c>
      <c r="E23" s="625">
        <v>14368.420725</v>
      </c>
      <c r="F23" s="623">
        <v>14368.420725</v>
      </c>
      <c r="G23" s="623">
        <v>0</v>
      </c>
      <c r="H23" s="623">
        <v>14368.420725</v>
      </c>
      <c r="I23" s="623">
        <v>478.3</v>
      </c>
      <c r="J23" s="626">
        <v>3.3288279147324316E-2</v>
      </c>
      <c r="K23" s="639">
        <v>478.3</v>
      </c>
      <c r="L23" s="625">
        <v>13890.120725000001</v>
      </c>
      <c r="M23" s="625">
        <v>0</v>
      </c>
      <c r="N23" s="626">
        <v>0</v>
      </c>
      <c r="O23" s="625">
        <v>0</v>
      </c>
      <c r="P23" s="626">
        <v>0</v>
      </c>
      <c r="Q23" s="609">
        <v>0</v>
      </c>
      <c r="R23" s="218">
        <v>0</v>
      </c>
    </row>
    <row r="24" spans="1:18" ht="19.5" x14ac:dyDescent="0.25">
      <c r="A24" s="885"/>
      <c r="B24" s="942" t="s">
        <v>47</v>
      </c>
      <c r="C24" s="943"/>
      <c r="D24" s="944"/>
      <c r="E24" s="627">
        <v>118063.82072500001</v>
      </c>
      <c r="F24" s="628">
        <v>118063.82072500001</v>
      </c>
      <c r="G24" s="628">
        <v>0</v>
      </c>
      <c r="H24" s="628">
        <v>118063.82072500001</v>
      </c>
      <c r="I24" s="628">
        <v>74259.871526000003</v>
      </c>
      <c r="J24" s="629">
        <v>0.62898075862689307</v>
      </c>
      <c r="K24" s="628">
        <v>50506.209794000002</v>
      </c>
      <c r="L24" s="627">
        <v>43803.949199000002</v>
      </c>
      <c r="M24" s="627">
        <v>23753.661732</v>
      </c>
      <c r="N24" s="629">
        <v>0.2011934018917462</v>
      </c>
      <c r="O24" s="627">
        <v>4103.9357966699999</v>
      </c>
      <c r="P24" s="629">
        <v>3.47603166784606E-2</v>
      </c>
      <c r="Q24" s="551" t="e">
        <v>#REF!</v>
      </c>
    </row>
    <row r="25" spans="1:18" s="218" customFormat="1" ht="60" x14ac:dyDescent="0.25">
      <c r="A25" s="885"/>
      <c r="B25" s="750" t="s">
        <v>403</v>
      </c>
      <c r="C25" s="751" t="s">
        <v>404</v>
      </c>
      <c r="D25" s="752" t="s">
        <v>462</v>
      </c>
      <c r="E25" s="625">
        <v>48500</v>
      </c>
      <c r="F25" s="623">
        <v>48500</v>
      </c>
      <c r="G25" s="623">
        <v>0</v>
      </c>
      <c r="H25" s="623">
        <v>48500</v>
      </c>
      <c r="I25" s="623">
        <v>4933.8361699999996</v>
      </c>
      <c r="J25" s="626">
        <v>0.10172858082474226</v>
      </c>
      <c r="K25" s="623">
        <v>1933.8361699999996</v>
      </c>
      <c r="L25" s="625">
        <v>43566.163829999998</v>
      </c>
      <c r="M25" s="625">
        <v>3000</v>
      </c>
      <c r="N25" s="626">
        <v>6.1855670103092786E-2</v>
      </c>
      <c r="O25" s="625">
        <v>900</v>
      </c>
      <c r="P25" s="626">
        <v>1.8556701030927835E-2</v>
      </c>
      <c r="Q25" s="609" t="e">
        <v>#REF!</v>
      </c>
    </row>
    <row r="26" spans="1:18" ht="75" x14ac:dyDescent="0.25">
      <c r="A26" s="885"/>
      <c r="B26" s="750" t="s">
        <v>405</v>
      </c>
      <c r="C26" s="753" t="s">
        <v>404</v>
      </c>
      <c r="D26" s="754" t="s">
        <v>463</v>
      </c>
      <c r="E26" s="621">
        <v>50000</v>
      </c>
      <c r="F26" s="622">
        <v>50000</v>
      </c>
      <c r="G26" s="622">
        <v>0</v>
      </c>
      <c r="H26" s="622">
        <v>50000</v>
      </c>
      <c r="I26" s="622">
        <v>3840</v>
      </c>
      <c r="J26" s="624">
        <v>7.6799999999999993E-2</v>
      </c>
      <c r="K26" s="623">
        <v>3840</v>
      </c>
      <c r="L26" s="621">
        <v>46160</v>
      </c>
      <c r="M26" s="621">
        <v>0</v>
      </c>
      <c r="N26" s="624">
        <v>0</v>
      </c>
      <c r="O26" s="621">
        <v>0</v>
      </c>
      <c r="P26" s="624">
        <v>0</v>
      </c>
      <c r="Q26" s="550" t="e">
        <v>#REF!</v>
      </c>
    </row>
    <row r="27" spans="1:18" ht="60" x14ac:dyDescent="0.25">
      <c r="A27" s="885"/>
      <c r="B27" s="750" t="s">
        <v>406</v>
      </c>
      <c r="C27" s="753" t="s">
        <v>404</v>
      </c>
      <c r="D27" s="754" t="s">
        <v>464</v>
      </c>
      <c r="E27" s="621">
        <v>722</v>
      </c>
      <c r="F27" s="622">
        <v>722</v>
      </c>
      <c r="G27" s="622">
        <v>0</v>
      </c>
      <c r="H27" s="622">
        <v>722</v>
      </c>
      <c r="I27" s="622">
        <v>722</v>
      </c>
      <c r="J27" s="624">
        <v>1</v>
      </c>
      <c r="K27" s="623">
        <v>0</v>
      </c>
      <c r="L27" s="621">
        <v>0</v>
      </c>
      <c r="M27" s="621">
        <v>722</v>
      </c>
      <c r="N27" s="624">
        <v>1</v>
      </c>
      <c r="O27" s="621">
        <v>0</v>
      </c>
      <c r="P27" s="624">
        <v>0</v>
      </c>
      <c r="Q27" s="550" t="e">
        <v>#REF!</v>
      </c>
    </row>
    <row r="28" spans="1:18" ht="75" x14ac:dyDescent="0.25">
      <c r="A28" s="885"/>
      <c r="B28" s="750" t="s">
        <v>407</v>
      </c>
      <c r="C28" s="753" t="s">
        <v>404</v>
      </c>
      <c r="D28" s="754" t="s">
        <v>465</v>
      </c>
      <c r="E28" s="621">
        <v>28000</v>
      </c>
      <c r="F28" s="622">
        <v>28000</v>
      </c>
      <c r="G28" s="622">
        <v>0</v>
      </c>
      <c r="H28" s="622">
        <v>28000</v>
      </c>
      <c r="I28" s="622">
        <v>0</v>
      </c>
      <c r="J28" s="624">
        <v>0</v>
      </c>
      <c r="K28" s="623">
        <v>0</v>
      </c>
      <c r="L28" s="621">
        <v>28000</v>
      </c>
      <c r="M28" s="621">
        <v>0</v>
      </c>
      <c r="N28" s="624">
        <v>0</v>
      </c>
      <c r="O28" s="621">
        <v>0</v>
      </c>
      <c r="P28" s="624">
        <v>0</v>
      </c>
      <c r="Q28" s="550" t="e">
        <v>#REF!</v>
      </c>
    </row>
    <row r="29" spans="1:18" ht="45" x14ac:dyDescent="0.25">
      <c r="A29" s="885"/>
      <c r="B29" s="755" t="s">
        <v>500</v>
      </c>
      <c r="C29" s="756" t="s">
        <v>417</v>
      </c>
      <c r="D29" s="757" t="s">
        <v>515</v>
      </c>
      <c r="E29" s="621">
        <v>1000</v>
      </c>
      <c r="F29" s="622">
        <v>1000</v>
      </c>
      <c r="G29" s="622">
        <v>0</v>
      </c>
      <c r="H29" s="622">
        <v>1000</v>
      </c>
      <c r="I29" s="622">
        <v>0</v>
      </c>
      <c r="J29" s="624">
        <v>0</v>
      </c>
      <c r="K29" s="623">
        <v>0</v>
      </c>
      <c r="L29" s="621">
        <v>1000</v>
      </c>
      <c r="M29" s="621">
        <v>0</v>
      </c>
      <c r="N29" s="624">
        <v>0</v>
      </c>
      <c r="O29" s="621">
        <v>0</v>
      </c>
      <c r="P29" s="624">
        <v>0</v>
      </c>
      <c r="Q29" s="550"/>
    </row>
    <row r="30" spans="1:18" ht="60" x14ac:dyDescent="0.25">
      <c r="A30" s="885"/>
      <c r="B30" s="750" t="s">
        <v>508</v>
      </c>
      <c r="C30" s="758" t="s">
        <v>502</v>
      </c>
      <c r="D30" s="757" t="s">
        <v>516</v>
      </c>
      <c r="E30" s="621">
        <v>1000</v>
      </c>
      <c r="F30" s="622">
        <v>1000</v>
      </c>
      <c r="G30" s="622">
        <v>0</v>
      </c>
      <c r="H30" s="622">
        <v>1000</v>
      </c>
      <c r="I30" s="622">
        <v>0</v>
      </c>
      <c r="J30" s="624">
        <v>0</v>
      </c>
      <c r="K30" s="623">
        <v>0</v>
      </c>
      <c r="L30" s="621">
        <v>1000</v>
      </c>
      <c r="M30" s="621">
        <v>0</v>
      </c>
      <c r="N30" s="624">
        <v>0</v>
      </c>
      <c r="O30" s="621">
        <v>0</v>
      </c>
      <c r="P30" s="624">
        <v>0</v>
      </c>
      <c r="Q30" s="550"/>
    </row>
    <row r="31" spans="1:18" ht="19.5" x14ac:dyDescent="0.25">
      <c r="A31" s="885"/>
      <c r="B31" s="935" t="s">
        <v>80</v>
      </c>
      <c r="C31" s="936"/>
      <c r="D31" s="937"/>
      <c r="E31" s="641">
        <v>129222</v>
      </c>
      <c r="F31" s="642">
        <v>129222</v>
      </c>
      <c r="G31" s="642">
        <v>0</v>
      </c>
      <c r="H31" s="642">
        <v>129222</v>
      </c>
      <c r="I31" s="642">
        <v>9495.8361699999987</v>
      </c>
      <c r="J31" s="643">
        <v>7.3484671108634741E-2</v>
      </c>
      <c r="K31" s="642">
        <v>5773.8361699999996</v>
      </c>
      <c r="L31" s="642">
        <v>119726.16383</v>
      </c>
      <c r="M31" s="641">
        <v>3722</v>
      </c>
      <c r="N31" s="643">
        <v>2.8803144975313801E-2</v>
      </c>
      <c r="O31" s="641">
        <v>900</v>
      </c>
      <c r="P31" s="643">
        <v>6.9647583228861958E-3</v>
      </c>
      <c r="Q31" s="552" t="e">
        <v>#REF!</v>
      </c>
    </row>
    <row r="32" spans="1:18" ht="19.5" x14ac:dyDescent="0.25">
      <c r="A32" s="885"/>
      <c r="B32" s="935" t="s">
        <v>284</v>
      </c>
      <c r="C32" s="936"/>
      <c r="D32" s="937"/>
      <c r="E32" s="641">
        <v>247285.820725</v>
      </c>
      <c r="F32" s="642">
        <v>247285.820725</v>
      </c>
      <c r="G32" s="642">
        <v>0</v>
      </c>
      <c r="H32" s="642">
        <v>247285.820725</v>
      </c>
      <c r="I32" s="642">
        <v>83755.707695999998</v>
      </c>
      <c r="J32" s="643">
        <v>0.33870000087527258</v>
      </c>
      <c r="K32" s="642">
        <v>56280.045963999997</v>
      </c>
      <c r="L32" s="641">
        <v>163530.113029</v>
      </c>
      <c r="M32" s="641">
        <v>27475.661732</v>
      </c>
      <c r="N32" s="643">
        <v>0.11110892509504196</v>
      </c>
      <c r="O32" s="641">
        <v>5003.9357966699999</v>
      </c>
      <c r="P32" s="643">
        <v>2.0235433564283267E-2</v>
      </c>
      <c r="Q32" s="552" t="e">
        <v>#REF!</v>
      </c>
    </row>
    <row r="33" spans="1:61" ht="20.25" thickBot="1" x14ac:dyDescent="0.3">
      <c r="A33" s="885"/>
      <c r="B33" s="938" t="s">
        <v>278</v>
      </c>
      <c r="C33" s="939"/>
      <c r="D33" s="940"/>
      <c r="E33" s="644">
        <v>0</v>
      </c>
      <c r="F33" s="645">
        <v>0</v>
      </c>
      <c r="G33" s="645">
        <v>0</v>
      </c>
      <c r="H33" s="645">
        <v>0</v>
      </c>
      <c r="I33" s="645">
        <v>0</v>
      </c>
      <c r="J33" s="646">
        <v>0</v>
      </c>
      <c r="K33" s="645">
        <v>0</v>
      </c>
      <c r="L33" s="644">
        <v>0</v>
      </c>
      <c r="M33" s="644">
        <v>0</v>
      </c>
      <c r="N33" s="647">
        <v>0</v>
      </c>
      <c r="O33" s="648">
        <v>0</v>
      </c>
      <c r="P33" s="647">
        <v>0</v>
      </c>
      <c r="Q33" s="553">
        <v>0</v>
      </c>
    </row>
    <row r="34" spans="1:61" ht="20.25" thickBot="1" x14ac:dyDescent="0.3">
      <c r="A34" s="919"/>
      <c r="B34" s="890" t="s">
        <v>69</v>
      </c>
      <c r="C34" s="905"/>
      <c r="D34" s="891"/>
      <c r="E34" s="649">
        <v>247285.820725</v>
      </c>
      <c r="F34" s="649">
        <v>247285.820725</v>
      </c>
      <c r="G34" s="649">
        <v>0</v>
      </c>
      <c r="H34" s="649">
        <v>247285.820725</v>
      </c>
      <c r="I34" s="650">
        <v>83755.707695999998</v>
      </c>
      <c r="J34" s="548">
        <v>0.33870000087527258</v>
      </c>
      <c r="K34" s="650">
        <v>56280.045963999997</v>
      </c>
      <c r="L34" s="649">
        <v>163530.113029</v>
      </c>
      <c r="M34" s="649">
        <v>27475.661732</v>
      </c>
      <c r="N34" s="548">
        <v>0.11110892509504196</v>
      </c>
      <c r="O34" s="650">
        <v>5003.9357966699999</v>
      </c>
      <c r="P34" s="548">
        <v>2.0235433564283267E-2</v>
      </c>
      <c r="Q34" s="554" t="e">
        <v>#REF!</v>
      </c>
    </row>
    <row r="35" spans="1:61" ht="15.75" thickBot="1" x14ac:dyDescent="0.3">
      <c r="A35" s="886" t="s">
        <v>530</v>
      </c>
      <c r="B35" s="886"/>
      <c r="C35" s="886"/>
      <c r="D35" s="886"/>
      <c r="E35" s="886"/>
      <c r="F35" s="886"/>
      <c r="G35" s="886"/>
      <c r="H35" s="886"/>
      <c r="I35" s="886"/>
      <c r="J35" s="886"/>
      <c r="K35" s="886"/>
      <c r="L35" s="886"/>
      <c r="M35" s="886"/>
      <c r="N35" s="886"/>
      <c r="O35" s="886"/>
      <c r="P35" s="886"/>
    </row>
    <row r="36" spans="1:61" s="224" customFormat="1" ht="45.75" thickBot="1" x14ac:dyDescent="0.3">
      <c r="A36" s="465" t="s">
        <v>6</v>
      </c>
      <c r="B36" s="476" t="s">
        <v>7</v>
      </c>
      <c r="C36" s="464" t="s">
        <v>528</v>
      </c>
      <c r="D36" s="466" t="s">
        <v>457</v>
      </c>
      <c r="E36" s="475" t="s">
        <v>92</v>
      </c>
      <c r="F36" s="466" t="s">
        <v>170</v>
      </c>
      <c r="G36" s="466" t="s">
        <v>526</v>
      </c>
      <c r="H36" s="466" t="s">
        <v>527</v>
      </c>
      <c r="I36" s="466" t="s">
        <v>24</v>
      </c>
      <c r="J36" s="467" t="s">
        <v>350</v>
      </c>
      <c r="K36" s="466" t="s">
        <v>175</v>
      </c>
      <c r="L36" s="466" t="s">
        <v>172</v>
      </c>
      <c r="M36" s="466" t="s">
        <v>25</v>
      </c>
      <c r="N36" s="466" t="s">
        <v>43</v>
      </c>
      <c r="O36" s="466" t="s">
        <v>79</v>
      </c>
      <c r="P36" s="477" t="s">
        <v>294</v>
      </c>
      <c r="Q36" s="475" t="s">
        <v>28</v>
      </c>
      <c r="R36" s="617"/>
    </row>
    <row r="37" spans="1:61" s="218" customFormat="1" ht="90" x14ac:dyDescent="0.25">
      <c r="A37" s="920" t="s">
        <v>328</v>
      </c>
      <c r="B37" s="763" t="s">
        <v>107</v>
      </c>
      <c r="C37" s="760" t="s">
        <v>309</v>
      </c>
      <c r="D37" s="337" t="s">
        <v>309</v>
      </c>
      <c r="E37" s="625">
        <v>8287.7999999999993</v>
      </c>
      <c r="F37" s="623">
        <v>8287.7999999999993</v>
      </c>
      <c r="G37" s="623">
        <v>0</v>
      </c>
      <c r="H37" s="623">
        <v>8287.7999999999993</v>
      </c>
      <c r="I37" s="623">
        <v>7405.4238869999999</v>
      </c>
      <c r="J37" s="626">
        <v>0.89353313147035407</v>
      </c>
      <c r="K37" s="623">
        <v>3662.6022439999997</v>
      </c>
      <c r="L37" s="625">
        <v>882.37611299999935</v>
      </c>
      <c r="M37" s="625">
        <v>3742.8216430000002</v>
      </c>
      <c r="N37" s="626">
        <v>0.45160617329086133</v>
      </c>
      <c r="O37" s="625">
        <v>1235.8359640000001</v>
      </c>
      <c r="P37" s="626">
        <v>0.14911508047974134</v>
      </c>
      <c r="Q37" s="577" t="e">
        <v>#REF!</v>
      </c>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218" customFormat="1" ht="45" x14ac:dyDescent="0.25">
      <c r="A38" s="920"/>
      <c r="B38" s="766" t="s">
        <v>129</v>
      </c>
      <c r="C38" s="762" t="s">
        <v>313</v>
      </c>
      <c r="D38" s="309" t="s">
        <v>313</v>
      </c>
      <c r="E38" s="625">
        <v>13158.276991000001</v>
      </c>
      <c r="F38" s="625">
        <v>13158.276991000001</v>
      </c>
      <c r="G38" s="623">
        <v>0</v>
      </c>
      <c r="H38" s="623">
        <v>13158.276991000001</v>
      </c>
      <c r="I38" s="623">
        <v>10751.850364</v>
      </c>
      <c r="J38" s="626">
        <v>0.81711688934303872</v>
      </c>
      <c r="K38" s="623">
        <v>7471.4935649999998</v>
      </c>
      <c r="L38" s="623">
        <v>2406.4266270000007</v>
      </c>
      <c r="M38" s="625">
        <v>3280.3567990000001</v>
      </c>
      <c r="N38" s="626">
        <v>0.24929987423457484</v>
      </c>
      <c r="O38" s="625">
        <v>644.45538099999999</v>
      </c>
      <c r="P38" s="626">
        <v>4.8977186104289687E-2</v>
      </c>
      <c r="Q38" s="610">
        <v>608.936913</v>
      </c>
    </row>
    <row r="39" spans="1:61" ht="19.5" x14ac:dyDescent="0.25">
      <c r="A39" s="921"/>
      <c r="B39" s="935" t="s">
        <v>47</v>
      </c>
      <c r="C39" s="936"/>
      <c r="D39" s="937"/>
      <c r="E39" s="641">
        <v>21446.076991000002</v>
      </c>
      <c r="F39" s="642">
        <v>21446.076991000002</v>
      </c>
      <c r="G39" s="642">
        <v>0</v>
      </c>
      <c r="H39" s="642">
        <v>21446.076991000002</v>
      </c>
      <c r="I39" s="642">
        <v>18157.274250999999</v>
      </c>
      <c r="J39" s="643">
        <v>0.84664781622391017</v>
      </c>
      <c r="K39" s="642">
        <v>11134.095808999999</v>
      </c>
      <c r="L39" s="642">
        <v>3288.8027400000001</v>
      </c>
      <c r="M39" s="641">
        <v>7023.1784420000004</v>
      </c>
      <c r="N39" s="643">
        <v>0.32748079963283389</v>
      </c>
      <c r="O39" s="641">
        <v>1880.2913450000001</v>
      </c>
      <c r="P39" s="643">
        <v>8.7675305175351076E-2</v>
      </c>
      <c r="Q39" s="503" t="e">
        <v>#REF!</v>
      </c>
    </row>
    <row r="40" spans="1:61" ht="75" x14ac:dyDescent="0.25">
      <c r="A40" s="920"/>
      <c r="B40" s="763" t="s">
        <v>402</v>
      </c>
      <c r="C40" s="763" t="s">
        <v>517</v>
      </c>
      <c r="D40" s="518" t="s">
        <v>466</v>
      </c>
      <c r="E40" s="621">
        <v>17000</v>
      </c>
      <c r="F40" s="622">
        <v>17000</v>
      </c>
      <c r="G40" s="622">
        <v>0</v>
      </c>
      <c r="H40" s="622">
        <v>17000</v>
      </c>
      <c r="I40" s="623">
        <v>13884.095745000001</v>
      </c>
      <c r="J40" s="624">
        <v>0</v>
      </c>
      <c r="K40" s="622">
        <v>798.29669400000057</v>
      </c>
      <c r="L40" s="621">
        <v>3115.9042549999995</v>
      </c>
      <c r="M40" s="621">
        <v>13085.799051</v>
      </c>
      <c r="N40" s="624">
        <v>0</v>
      </c>
      <c r="O40" s="621">
        <v>580.89836100000002</v>
      </c>
      <c r="P40" s="626">
        <v>3.4170491823529416E-2</v>
      </c>
      <c r="Q40" s="497" t="e">
        <v>#REF!</v>
      </c>
    </row>
    <row r="41" spans="1:61" ht="60" x14ac:dyDescent="0.25">
      <c r="A41" s="920"/>
      <c r="B41" s="763" t="s">
        <v>408</v>
      </c>
      <c r="C41" s="763" t="s">
        <v>518</v>
      </c>
      <c r="D41" s="518" t="s">
        <v>467</v>
      </c>
      <c r="E41" s="621">
        <v>7000</v>
      </c>
      <c r="F41" s="622">
        <v>7000</v>
      </c>
      <c r="G41" s="622">
        <v>0</v>
      </c>
      <c r="H41" s="622">
        <v>7000</v>
      </c>
      <c r="I41" s="623">
        <v>6173.7263940000003</v>
      </c>
      <c r="J41" s="624">
        <v>0</v>
      </c>
      <c r="K41" s="622">
        <v>228.45289300000059</v>
      </c>
      <c r="L41" s="621">
        <v>826.27360599999975</v>
      </c>
      <c r="M41" s="621">
        <v>5945.2735009999997</v>
      </c>
      <c r="N41" s="624">
        <v>0</v>
      </c>
      <c r="O41" s="621">
        <v>311.63097099999999</v>
      </c>
      <c r="P41" s="626">
        <v>4.4518710142857139E-2</v>
      </c>
      <c r="Q41" s="497" t="e">
        <v>#REF!</v>
      </c>
    </row>
    <row r="42" spans="1:61" s="828" customFormat="1" ht="55.5" customHeight="1" x14ac:dyDescent="0.25">
      <c r="A42" s="922"/>
      <c r="B42" s="822" t="s">
        <v>411</v>
      </c>
      <c r="C42" s="823" t="s">
        <v>412</v>
      </c>
      <c r="D42" s="824" t="s">
        <v>468</v>
      </c>
      <c r="E42" s="825">
        <v>2700</v>
      </c>
      <c r="F42" s="826">
        <v>2700</v>
      </c>
      <c r="G42" s="826">
        <v>0</v>
      </c>
      <c r="H42" s="826">
        <v>2700</v>
      </c>
      <c r="I42" s="826">
        <v>2140.4485129999998</v>
      </c>
      <c r="J42" s="624">
        <v>0.79275870851851848</v>
      </c>
      <c r="K42" s="826">
        <v>858.66648199999986</v>
      </c>
      <c r="L42" s="825">
        <v>559.55148700000018</v>
      </c>
      <c r="M42" s="825">
        <v>1281.782031</v>
      </c>
      <c r="N42" s="624">
        <v>0.47473408555555552</v>
      </c>
      <c r="O42" s="625">
        <v>240.73827800000001</v>
      </c>
      <c r="P42" s="624">
        <v>8.9162325185185187E-2</v>
      </c>
      <c r="Q42" s="827" t="e">
        <v>#REF!</v>
      </c>
    </row>
    <row r="43" spans="1:61" ht="79.5" customHeight="1" x14ac:dyDescent="0.25">
      <c r="A43" s="920"/>
      <c r="B43" s="803" t="s">
        <v>503</v>
      </c>
      <c r="C43" s="804" t="s">
        <v>504</v>
      </c>
      <c r="D43" s="518" t="s">
        <v>519</v>
      </c>
      <c r="E43" s="621">
        <v>10000</v>
      </c>
      <c r="F43" s="622">
        <v>10000</v>
      </c>
      <c r="G43" s="622">
        <v>0</v>
      </c>
      <c r="H43" s="622">
        <v>10000</v>
      </c>
      <c r="I43" s="623">
        <v>10000</v>
      </c>
      <c r="J43" s="829">
        <v>0</v>
      </c>
      <c r="K43" s="622">
        <v>10000</v>
      </c>
      <c r="L43" s="621">
        <v>0</v>
      </c>
      <c r="M43" s="621">
        <v>0</v>
      </c>
      <c r="N43" s="624">
        <v>0</v>
      </c>
      <c r="O43" s="621">
        <v>0</v>
      </c>
      <c r="P43" s="626">
        <v>0</v>
      </c>
      <c r="Q43" s="497" t="e">
        <v>#REF!</v>
      </c>
    </row>
    <row r="44" spans="1:61" ht="20.25" thickBot="1" x14ac:dyDescent="0.3">
      <c r="A44" s="923"/>
      <c r="B44" s="938" t="s">
        <v>80</v>
      </c>
      <c r="C44" s="939"/>
      <c r="D44" s="940"/>
      <c r="E44" s="648">
        <v>36700</v>
      </c>
      <c r="F44" s="651">
        <v>36700</v>
      </c>
      <c r="G44" s="651">
        <v>0</v>
      </c>
      <c r="H44" s="651">
        <v>36700</v>
      </c>
      <c r="I44" s="651">
        <v>32198.270651999999</v>
      </c>
      <c r="J44" s="647">
        <v>0.87733707498637603</v>
      </c>
      <c r="K44" s="651">
        <v>11885.416069000001</v>
      </c>
      <c r="L44" s="648">
        <v>4501.7293479999989</v>
      </c>
      <c r="M44" s="648">
        <v>20312.854582999997</v>
      </c>
      <c r="N44" s="647">
        <v>0.55348377610354216</v>
      </c>
      <c r="O44" s="648">
        <v>1133.2676100000001</v>
      </c>
      <c r="P44" s="647">
        <v>3.0879226430517714E-2</v>
      </c>
      <c r="Q44" s="504" t="e">
        <v>#REF!</v>
      </c>
    </row>
    <row r="45" spans="1:61" ht="26.25" customHeight="1" thickBot="1" x14ac:dyDescent="0.3">
      <c r="A45" s="924"/>
      <c r="B45" s="971" t="s">
        <v>69</v>
      </c>
      <c r="C45" s="972"/>
      <c r="D45" s="973"/>
      <c r="E45" s="652">
        <v>58146.076991000002</v>
      </c>
      <c r="F45" s="653">
        <v>58146.076991000002</v>
      </c>
      <c r="G45" s="653">
        <v>0</v>
      </c>
      <c r="H45" s="653">
        <v>58146.076991000002</v>
      </c>
      <c r="I45" s="653">
        <v>50355.544903000002</v>
      </c>
      <c r="J45" s="654">
        <v>0.86601792431833646</v>
      </c>
      <c r="K45" s="653">
        <v>23019.511877999998</v>
      </c>
      <c r="L45" s="652">
        <v>7790.5320879999999</v>
      </c>
      <c r="M45" s="652">
        <v>27336.033024999997</v>
      </c>
      <c r="N45" s="654">
        <v>0.47012686735910209</v>
      </c>
      <c r="O45" s="652">
        <v>3013.5589550000004</v>
      </c>
      <c r="P45" s="654">
        <v>5.1827382188938502E-2</v>
      </c>
      <c r="Q45" s="554" t="e">
        <v>#REF!</v>
      </c>
    </row>
    <row r="46" spans="1:61" s="218" customFormat="1" ht="109.5" customHeight="1" x14ac:dyDescent="0.25">
      <c r="A46" s="765" t="s">
        <v>521</v>
      </c>
      <c r="B46" s="766" t="s">
        <v>416</v>
      </c>
      <c r="C46" s="766" t="s">
        <v>417</v>
      </c>
      <c r="D46" s="518" t="s">
        <v>469</v>
      </c>
      <c r="E46" s="625">
        <v>3000</v>
      </c>
      <c r="F46" s="625">
        <v>3000</v>
      </c>
      <c r="G46" s="625">
        <v>0</v>
      </c>
      <c r="H46" s="625">
        <v>3000</v>
      </c>
      <c r="I46" s="625">
        <v>2193.5953</v>
      </c>
      <c r="J46" s="624">
        <v>0.73119843333333334</v>
      </c>
      <c r="K46" s="622">
        <v>749.89939200000003</v>
      </c>
      <c r="L46" s="625">
        <v>1631.9728909999999</v>
      </c>
      <c r="M46" s="625">
        <v>1443.6959079999999</v>
      </c>
      <c r="N46" s="624">
        <v>0.48123196933333329</v>
      </c>
      <c r="O46" s="625">
        <v>517.28770499999996</v>
      </c>
      <c r="P46" s="625">
        <v>0.17242923499999999</v>
      </c>
      <c r="Q46" s="614"/>
    </row>
    <row r="47" spans="1:61" ht="26.25" customHeight="1" x14ac:dyDescent="0.25">
      <c r="A47" s="473"/>
      <c r="B47" s="945" t="s">
        <v>513</v>
      </c>
      <c r="C47" s="945"/>
      <c r="D47" s="655"/>
      <c r="E47" s="632">
        <v>3000</v>
      </c>
      <c r="F47" s="632">
        <v>3000</v>
      </c>
      <c r="G47" s="632">
        <v>0</v>
      </c>
      <c r="H47" s="632">
        <v>3000</v>
      </c>
      <c r="I47" s="632">
        <v>2193.5953</v>
      </c>
      <c r="J47" s="634">
        <v>0.73119843333333334</v>
      </c>
      <c r="K47" s="632">
        <v>749.89939200000003</v>
      </c>
      <c r="L47" s="632">
        <v>1631.9728909999999</v>
      </c>
      <c r="M47" s="632">
        <v>1443.6959079999999</v>
      </c>
      <c r="N47" s="634">
        <v>0.48123196933333329</v>
      </c>
      <c r="O47" s="632">
        <v>517.28770499999996</v>
      </c>
      <c r="P47" s="632">
        <v>0.17242923499999999</v>
      </c>
      <c r="Q47" s="613"/>
    </row>
    <row r="48" spans="1:61" ht="26.25" customHeight="1" thickBot="1" x14ac:dyDescent="0.3">
      <c r="A48" s="473"/>
      <c r="B48" s="946" t="s">
        <v>514</v>
      </c>
      <c r="C48" s="946"/>
      <c r="D48" s="656"/>
      <c r="E48" s="657">
        <v>3000</v>
      </c>
      <c r="F48" s="657">
        <v>3000</v>
      </c>
      <c r="G48" s="657">
        <v>0</v>
      </c>
      <c r="H48" s="657">
        <v>3000</v>
      </c>
      <c r="I48" s="657">
        <v>2193.5953</v>
      </c>
      <c r="J48" s="657">
        <v>0.73119843333333334</v>
      </c>
      <c r="K48" s="657">
        <v>749.89939200000003</v>
      </c>
      <c r="L48" s="657">
        <v>1631.9728909999999</v>
      </c>
      <c r="M48" s="657">
        <v>1443.6959079999999</v>
      </c>
      <c r="N48" s="658">
        <v>0.48123196933333329</v>
      </c>
      <c r="O48" s="657">
        <v>517.28770499999996</v>
      </c>
      <c r="P48" s="658">
        <v>0.17242923499999999</v>
      </c>
      <c r="Q48" s="613"/>
    </row>
    <row r="49" spans="1:19" ht="20.25" customHeight="1" thickBot="1" x14ac:dyDescent="0.3">
      <c r="A49" s="886" t="s">
        <v>530</v>
      </c>
      <c r="B49" s="886"/>
      <c r="C49" s="886"/>
      <c r="D49" s="886"/>
      <c r="E49" s="886"/>
      <c r="F49" s="886"/>
      <c r="G49" s="886"/>
      <c r="H49" s="886"/>
      <c r="I49" s="886"/>
      <c r="J49" s="886"/>
      <c r="K49" s="886"/>
      <c r="L49" s="886"/>
      <c r="M49" s="886"/>
      <c r="N49" s="886"/>
      <c r="O49" s="886"/>
      <c r="P49" s="886"/>
      <c r="Q49" s="555"/>
    </row>
    <row r="50" spans="1:19" s="224" customFormat="1" ht="48.75" customHeight="1" thickBot="1" x14ac:dyDescent="0.3">
      <c r="A50" s="465" t="s">
        <v>6</v>
      </c>
      <c r="B50" s="476" t="s">
        <v>7</v>
      </c>
      <c r="C50" s="464" t="s">
        <v>528</v>
      </c>
      <c r="D50" s="466" t="s">
        <v>457</v>
      </c>
      <c r="E50" s="475" t="s">
        <v>92</v>
      </c>
      <c r="F50" s="466" t="s">
        <v>170</v>
      </c>
      <c r="G50" s="466" t="s">
        <v>526</v>
      </c>
      <c r="H50" s="466" t="s">
        <v>527</v>
      </c>
      <c r="I50" s="466" t="s">
        <v>24</v>
      </c>
      <c r="J50" s="467" t="s">
        <v>350</v>
      </c>
      <c r="K50" s="466" t="s">
        <v>175</v>
      </c>
      <c r="L50" s="466" t="s">
        <v>172</v>
      </c>
      <c r="M50" s="466" t="s">
        <v>25</v>
      </c>
      <c r="N50" s="466" t="s">
        <v>43</v>
      </c>
      <c r="O50" s="466" t="s">
        <v>79</v>
      </c>
      <c r="P50" s="477" t="s">
        <v>294</v>
      </c>
      <c r="Q50" s="546" t="s">
        <v>28</v>
      </c>
      <c r="R50" s="617"/>
    </row>
    <row r="51" spans="1:19" ht="27" customHeight="1" x14ac:dyDescent="0.25">
      <c r="A51" s="929" t="s">
        <v>231</v>
      </c>
      <c r="B51" s="793" t="s">
        <v>99</v>
      </c>
      <c r="C51" s="767" t="s">
        <v>100</v>
      </c>
      <c r="D51" s="767" t="s">
        <v>100</v>
      </c>
      <c r="E51" s="659">
        <v>2490.4</v>
      </c>
      <c r="F51" s="660">
        <v>2490.4</v>
      </c>
      <c r="G51" s="660">
        <v>0</v>
      </c>
      <c r="H51" s="660">
        <v>2490.4</v>
      </c>
      <c r="I51" s="660">
        <v>2490.3999990000002</v>
      </c>
      <c r="J51" s="661">
        <v>0.99999999959845809</v>
      </c>
      <c r="K51" s="660">
        <v>1573.6078630000002</v>
      </c>
      <c r="L51" s="659">
        <v>9.9999988378840499E-7</v>
      </c>
      <c r="M51" s="659">
        <v>916.79213600000003</v>
      </c>
      <c r="N51" s="661">
        <v>0.36813047542563443</v>
      </c>
      <c r="O51" s="621">
        <v>916.79213600000003</v>
      </c>
      <c r="P51" s="631">
        <v>0.36813047542563443</v>
      </c>
      <c r="Q51" s="578" t="e">
        <v>#REF!</v>
      </c>
    </row>
    <row r="52" spans="1:19" ht="42" customHeight="1" x14ac:dyDescent="0.25">
      <c r="A52" s="921"/>
      <c r="B52" s="793" t="s">
        <v>97</v>
      </c>
      <c r="C52" s="615" t="s">
        <v>98</v>
      </c>
      <c r="D52" s="616" t="s">
        <v>98</v>
      </c>
      <c r="E52" s="659">
        <v>6514.2</v>
      </c>
      <c r="F52" s="660">
        <v>6514.2</v>
      </c>
      <c r="G52" s="660">
        <v>0</v>
      </c>
      <c r="H52" s="660">
        <v>6514.2</v>
      </c>
      <c r="I52" s="660">
        <v>6505.62165</v>
      </c>
      <c r="J52" s="661">
        <v>0.99868313069908821</v>
      </c>
      <c r="K52" s="660">
        <v>3673.570166</v>
      </c>
      <c r="L52" s="659">
        <v>8.578349999999773</v>
      </c>
      <c r="M52" s="659">
        <v>2832.0514840000001</v>
      </c>
      <c r="N52" s="661">
        <v>0.43475046575174237</v>
      </c>
      <c r="O52" s="621">
        <v>2827.6998440000002</v>
      </c>
      <c r="P52" s="631">
        <v>0.43408244204967611</v>
      </c>
      <c r="Q52" s="578" t="e">
        <v>#REF!</v>
      </c>
    </row>
    <row r="53" spans="1:19" ht="38.25" customHeight="1" x14ac:dyDescent="0.25">
      <c r="A53" s="921"/>
      <c r="B53" s="793" t="s">
        <v>101</v>
      </c>
      <c r="C53" s="615" t="s">
        <v>102</v>
      </c>
      <c r="D53" s="616" t="s">
        <v>102</v>
      </c>
      <c r="E53" s="659">
        <v>1075.5999999999999</v>
      </c>
      <c r="F53" s="660">
        <v>1075.5999999999999</v>
      </c>
      <c r="G53" s="660">
        <v>0</v>
      </c>
      <c r="H53" s="660">
        <v>1075.5999999999999</v>
      </c>
      <c r="I53" s="660">
        <v>972.51914399999998</v>
      </c>
      <c r="J53" s="661">
        <v>0.9041643213090369</v>
      </c>
      <c r="K53" s="660">
        <v>605.01334499999996</v>
      </c>
      <c r="L53" s="659">
        <v>103.08085599999993</v>
      </c>
      <c r="M53" s="659">
        <v>367.50579900000002</v>
      </c>
      <c r="N53" s="661">
        <v>0.34167515712160662</v>
      </c>
      <c r="O53" s="621">
        <v>367.50579900000002</v>
      </c>
      <c r="P53" s="631">
        <v>0.34167515712160662</v>
      </c>
      <c r="Q53" s="578" t="e">
        <v>#REF!</v>
      </c>
    </row>
    <row r="54" spans="1:19" ht="24" customHeight="1" thickBot="1" x14ac:dyDescent="0.3">
      <c r="A54" s="921"/>
      <c r="B54" s="941" t="s">
        <v>46</v>
      </c>
      <c r="C54" s="941"/>
      <c r="D54" s="662" t="s">
        <v>306</v>
      </c>
      <c r="E54" s="641">
        <v>10080.200000000001</v>
      </c>
      <c r="F54" s="642">
        <v>10080.200000000001</v>
      </c>
      <c r="G54" s="642">
        <v>0</v>
      </c>
      <c r="H54" s="642">
        <v>10080.200000000001</v>
      </c>
      <c r="I54" s="642">
        <v>9968.5407930000001</v>
      </c>
      <c r="J54" s="643">
        <v>0.98892291750163686</v>
      </c>
      <c r="K54" s="642">
        <v>5852.1913740000009</v>
      </c>
      <c r="L54" s="641">
        <v>111.65920700000061</v>
      </c>
      <c r="M54" s="641">
        <v>4116.3494190000001</v>
      </c>
      <c r="N54" s="643">
        <v>0.40835989553778695</v>
      </c>
      <c r="O54" s="641">
        <v>4111.9977790000003</v>
      </c>
      <c r="P54" s="643">
        <v>0.40792819378583756</v>
      </c>
      <c r="Q54" s="557" t="e">
        <v>#REF!</v>
      </c>
    </row>
    <row r="55" spans="1:19" ht="59.25" customHeight="1" x14ac:dyDescent="0.25">
      <c r="A55" s="921"/>
      <c r="B55" s="793" t="s">
        <v>105</v>
      </c>
      <c r="C55" s="768" t="s">
        <v>341</v>
      </c>
      <c r="D55" s="306" t="s">
        <v>522</v>
      </c>
      <c r="E55" s="625">
        <v>4729.2</v>
      </c>
      <c r="F55" s="623">
        <v>4729.2</v>
      </c>
      <c r="G55" s="623">
        <v>0</v>
      </c>
      <c r="H55" s="623">
        <v>4729.2</v>
      </c>
      <c r="I55" s="623">
        <v>4326.88340995</v>
      </c>
      <c r="J55" s="626">
        <v>0.91492925017973448</v>
      </c>
      <c r="K55" s="623">
        <v>720.88253251000015</v>
      </c>
      <c r="L55" s="625">
        <v>402.31659004999983</v>
      </c>
      <c r="M55" s="625">
        <v>3606.0008774399998</v>
      </c>
      <c r="N55" s="626">
        <v>0.76249701375285461</v>
      </c>
      <c r="O55" s="621">
        <v>1234.8026056800002</v>
      </c>
      <c r="P55" s="631">
        <v>0.26110179431616348</v>
      </c>
      <c r="Q55" s="579" t="e">
        <v>#REF!</v>
      </c>
      <c r="R55" s="53"/>
      <c r="S55" s="53"/>
    </row>
    <row r="56" spans="1:19" ht="35.25" customHeight="1" x14ac:dyDescent="0.25">
      <c r="A56" s="921"/>
      <c r="B56" s="941" t="s">
        <v>167</v>
      </c>
      <c r="C56" s="941"/>
      <c r="D56" s="662" t="s">
        <v>167</v>
      </c>
      <c r="E56" s="641">
        <v>4729.2</v>
      </c>
      <c r="F56" s="642">
        <v>4729.2</v>
      </c>
      <c r="G56" s="642">
        <v>0</v>
      </c>
      <c r="H56" s="642">
        <v>4729.2</v>
      </c>
      <c r="I56" s="642">
        <v>4326.88340995</v>
      </c>
      <c r="J56" s="643">
        <v>0.91492925017973448</v>
      </c>
      <c r="K56" s="642">
        <v>720.88253251000015</v>
      </c>
      <c r="L56" s="641">
        <v>402.31659004999983</v>
      </c>
      <c r="M56" s="641">
        <v>3606.0008774399998</v>
      </c>
      <c r="N56" s="643">
        <v>0.76249701375285461</v>
      </c>
      <c r="O56" s="641">
        <v>1234.8026056800002</v>
      </c>
      <c r="P56" s="643">
        <v>0.26110179431616348</v>
      </c>
      <c r="Q56" s="557" t="e">
        <v>#REF!</v>
      </c>
    </row>
    <row r="57" spans="1:19" ht="45" x14ac:dyDescent="0.25">
      <c r="A57" s="921"/>
      <c r="B57" s="790" t="s">
        <v>111</v>
      </c>
      <c r="C57" s="518" t="s">
        <v>35</v>
      </c>
      <c r="D57" s="306" t="s">
        <v>35</v>
      </c>
      <c r="E57" s="625">
        <v>79468.800000000003</v>
      </c>
      <c r="F57" s="623">
        <v>91468.800000000003</v>
      </c>
      <c r="G57" s="623">
        <v>0</v>
      </c>
      <c r="H57" s="623">
        <v>91468.800000000003</v>
      </c>
      <c r="I57" s="623">
        <v>77966.894350999995</v>
      </c>
      <c r="J57" s="626">
        <v>0.8523878563072872</v>
      </c>
      <c r="K57" s="623">
        <v>36029.545550999996</v>
      </c>
      <c r="L57" s="625">
        <v>13501.905649000008</v>
      </c>
      <c r="M57" s="625">
        <v>41937.3488</v>
      </c>
      <c r="N57" s="626">
        <v>0.45848801777218023</v>
      </c>
      <c r="O57" s="625">
        <v>7639.7650014000001</v>
      </c>
      <c r="P57" s="624">
        <v>8.3523179503830813E-2</v>
      </c>
      <c r="Q57" s="580" t="e">
        <v>#REF!</v>
      </c>
    </row>
    <row r="58" spans="1:19" ht="19.5" x14ac:dyDescent="0.25">
      <c r="A58" s="921"/>
      <c r="B58" s="941" t="s">
        <v>47</v>
      </c>
      <c r="C58" s="941"/>
      <c r="D58" s="662" t="s">
        <v>47</v>
      </c>
      <c r="E58" s="641">
        <v>79468.800000000003</v>
      </c>
      <c r="F58" s="642">
        <v>91468.800000000003</v>
      </c>
      <c r="G58" s="642">
        <v>0</v>
      </c>
      <c r="H58" s="642">
        <v>91468.800000000003</v>
      </c>
      <c r="I58" s="642">
        <v>77966.894350999995</v>
      </c>
      <c r="J58" s="643">
        <v>0.8523878563072872</v>
      </c>
      <c r="K58" s="642">
        <v>36029.545550999996</v>
      </c>
      <c r="L58" s="641">
        <v>13501.905649000008</v>
      </c>
      <c r="M58" s="641">
        <v>41937.3488</v>
      </c>
      <c r="N58" s="643">
        <v>0.45848801777218023</v>
      </c>
      <c r="O58" s="641">
        <v>7639.7650014000001</v>
      </c>
      <c r="P58" s="643">
        <v>8.3523179503830813E-2</v>
      </c>
      <c r="Q58" s="557" t="e">
        <v>#REF!</v>
      </c>
    </row>
    <row r="59" spans="1:19" s="218" customFormat="1" ht="27" customHeight="1" x14ac:dyDescent="0.25">
      <c r="A59" s="921"/>
      <c r="B59" s="790" t="s">
        <v>143</v>
      </c>
      <c r="C59" s="518"/>
      <c r="D59" s="306" t="s">
        <v>144</v>
      </c>
      <c r="E59" s="625">
        <v>94.1</v>
      </c>
      <c r="F59" s="623">
        <v>94.1</v>
      </c>
      <c r="G59" s="623">
        <v>0</v>
      </c>
      <c r="H59" s="623">
        <v>94.1</v>
      </c>
      <c r="I59" s="660">
        <v>0</v>
      </c>
      <c r="J59" s="626">
        <v>0</v>
      </c>
      <c r="K59" s="623">
        <v>0</v>
      </c>
      <c r="L59" s="625">
        <v>94.1</v>
      </c>
      <c r="M59" s="625">
        <v>0</v>
      </c>
      <c r="N59" s="626">
        <v>0</v>
      </c>
      <c r="O59" s="625">
        <v>0</v>
      </c>
      <c r="P59" s="626">
        <v>0</v>
      </c>
      <c r="Q59" s="832" t="e">
        <v>#REF!</v>
      </c>
    </row>
    <row r="60" spans="1:19" ht="19.5" x14ac:dyDescent="0.25">
      <c r="A60" s="921"/>
      <c r="B60" s="941" t="s">
        <v>488</v>
      </c>
      <c r="C60" s="941"/>
      <c r="D60" s="663"/>
      <c r="E60" s="641">
        <v>94.1</v>
      </c>
      <c r="F60" s="642">
        <v>94.1</v>
      </c>
      <c r="G60" s="642">
        <v>0</v>
      </c>
      <c r="H60" s="642">
        <v>94.1</v>
      </c>
      <c r="I60" s="642">
        <v>0</v>
      </c>
      <c r="J60" s="643">
        <v>0</v>
      </c>
      <c r="K60" s="642">
        <v>0</v>
      </c>
      <c r="L60" s="641">
        <v>94.1</v>
      </c>
      <c r="M60" s="641">
        <v>0</v>
      </c>
      <c r="N60" s="643">
        <v>0</v>
      </c>
      <c r="O60" s="641">
        <v>0</v>
      </c>
      <c r="P60" s="643">
        <v>0</v>
      </c>
      <c r="Q60" s="557" t="e">
        <v>#REF!</v>
      </c>
    </row>
    <row r="61" spans="1:19" ht="90" x14ac:dyDescent="0.25">
      <c r="A61" s="921"/>
      <c r="B61" s="790" t="s">
        <v>456</v>
      </c>
      <c r="C61" s="518" t="s">
        <v>438</v>
      </c>
      <c r="D61" s="306" t="s">
        <v>470</v>
      </c>
      <c r="E61" s="625">
        <v>3000</v>
      </c>
      <c r="F61" s="623">
        <v>3000</v>
      </c>
      <c r="G61" s="623">
        <v>0</v>
      </c>
      <c r="H61" s="623">
        <v>3000</v>
      </c>
      <c r="I61" s="623">
        <v>1368.0271090000001</v>
      </c>
      <c r="J61" s="626">
        <v>0.4560090363333334</v>
      </c>
      <c r="K61" s="623">
        <v>0</v>
      </c>
      <c r="L61" s="625">
        <v>1631.9728909999999</v>
      </c>
      <c r="M61" s="625">
        <v>1368.0271090000001</v>
      </c>
      <c r="N61" s="624">
        <v>0.4560090363333334</v>
      </c>
      <c r="O61" s="621">
        <v>71.959999999999994</v>
      </c>
      <c r="P61" s="624">
        <v>2.3986666666666663E-2</v>
      </c>
      <c r="Q61" s="556" t="e">
        <v>#REF!</v>
      </c>
    </row>
    <row r="62" spans="1:19" ht="20.25" thickBot="1" x14ac:dyDescent="0.3">
      <c r="A62" s="921"/>
      <c r="B62" s="934" t="s">
        <v>80</v>
      </c>
      <c r="C62" s="934"/>
      <c r="D62" s="664" t="s">
        <v>80</v>
      </c>
      <c r="E62" s="648">
        <v>3000</v>
      </c>
      <c r="F62" s="651">
        <v>3000</v>
      </c>
      <c r="G62" s="651">
        <v>0</v>
      </c>
      <c r="H62" s="651">
        <v>3000</v>
      </c>
      <c r="I62" s="651">
        <v>1368.0271090000001</v>
      </c>
      <c r="J62" s="647">
        <v>0.4560090363333334</v>
      </c>
      <c r="K62" s="651">
        <v>0</v>
      </c>
      <c r="L62" s="651">
        <v>1631.9728909999999</v>
      </c>
      <c r="M62" s="648">
        <v>1368.0271090000001</v>
      </c>
      <c r="N62" s="647">
        <v>0.4560090363333334</v>
      </c>
      <c r="O62" s="648">
        <v>71.959999999999994</v>
      </c>
      <c r="P62" s="647">
        <v>2.3986666666666663E-2</v>
      </c>
      <c r="Q62" s="558" t="e">
        <v>#REF!</v>
      </c>
    </row>
    <row r="63" spans="1:19" ht="27" customHeight="1" thickBot="1" x14ac:dyDescent="0.3">
      <c r="A63" s="930"/>
      <c r="B63" s="965" t="s">
        <v>69</v>
      </c>
      <c r="C63" s="966"/>
      <c r="D63" s="967"/>
      <c r="E63" s="665">
        <v>97372.3</v>
      </c>
      <c r="F63" s="666">
        <v>109372.3</v>
      </c>
      <c r="G63" s="666">
        <v>0</v>
      </c>
      <c r="H63" s="666">
        <v>109372.3</v>
      </c>
      <c r="I63" s="666">
        <v>93630.34566295</v>
      </c>
      <c r="J63" s="667">
        <v>0.85607000733229521</v>
      </c>
      <c r="K63" s="666">
        <v>42602.619457509994</v>
      </c>
      <c r="L63" s="665">
        <v>15741.954337050007</v>
      </c>
      <c r="M63" s="665">
        <v>51027.726205439998</v>
      </c>
      <c r="N63" s="667">
        <v>0.46655072815914084</v>
      </c>
      <c r="O63" s="665">
        <v>13058.52538608</v>
      </c>
      <c r="P63" s="667">
        <v>0.11939517945659002</v>
      </c>
      <c r="Q63" s="554" t="e">
        <v>#REF!</v>
      </c>
    </row>
    <row r="64" spans="1:19" ht="21.75" customHeight="1" thickBot="1" x14ac:dyDescent="0.3">
      <c r="A64" s="886" t="s">
        <v>530</v>
      </c>
      <c r="B64" s="886"/>
      <c r="C64" s="886"/>
      <c r="D64" s="886"/>
      <c r="E64" s="886"/>
      <c r="F64" s="886"/>
      <c r="G64" s="886"/>
      <c r="H64" s="886"/>
      <c r="I64" s="886"/>
      <c r="J64" s="886"/>
      <c r="K64" s="886"/>
      <c r="L64" s="886"/>
      <c r="M64" s="886"/>
      <c r="N64" s="886"/>
      <c r="O64" s="886"/>
      <c r="P64" s="886"/>
    </row>
    <row r="65" spans="1:18" s="224" customFormat="1" ht="47.25" customHeight="1" thickBot="1" x14ac:dyDescent="0.3">
      <c r="A65" s="465" t="s">
        <v>6</v>
      </c>
      <c r="B65" s="476" t="s">
        <v>7</v>
      </c>
      <c r="C65" s="464" t="s">
        <v>528</v>
      </c>
      <c r="D65" s="466" t="s">
        <v>457</v>
      </c>
      <c r="E65" s="475" t="s">
        <v>92</v>
      </c>
      <c r="F65" s="466" t="s">
        <v>170</v>
      </c>
      <c r="G65" s="466" t="s">
        <v>526</v>
      </c>
      <c r="H65" s="466" t="s">
        <v>527</v>
      </c>
      <c r="I65" s="466" t="s">
        <v>24</v>
      </c>
      <c r="J65" s="467" t="s">
        <v>350</v>
      </c>
      <c r="K65" s="466" t="s">
        <v>175</v>
      </c>
      <c r="L65" s="466" t="s">
        <v>172</v>
      </c>
      <c r="M65" s="466" t="s">
        <v>25</v>
      </c>
      <c r="N65" s="466" t="s">
        <v>43</v>
      </c>
      <c r="O65" s="466" t="s">
        <v>79</v>
      </c>
      <c r="P65" s="477" t="s">
        <v>294</v>
      </c>
      <c r="Q65" s="475" t="s">
        <v>28</v>
      </c>
      <c r="R65" s="617"/>
    </row>
    <row r="66" spans="1:18" ht="102" customHeight="1" x14ac:dyDescent="0.25">
      <c r="A66" s="876" t="s">
        <v>325</v>
      </c>
      <c r="B66" s="794" t="s">
        <v>140</v>
      </c>
      <c r="C66" s="521" t="s">
        <v>82</v>
      </c>
      <c r="D66" s="469" t="s">
        <v>82</v>
      </c>
      <c r="E66" s="668">
        <v>1826</v>
      </c>
      <c r="F66" s="669">
        <v>1826</v>
      </c>
      <c r="G66" s="669">
        <v>0</v>
      </c>
      <c r="H66" s="669">
        <v>1826</v>
      </c>
      <c r="I66" s="639">
        <v>1358.4003358299999</v>
      </c>
      <c r="J66" s="624">
        <v>0.74392132301752456</v>
      </c>
      <c r="K66" s="622">
        <v>349.19837382999992</v>
      </c>
      <c r="L66" s="668">
        <v>467.5996641700001</v>
      </c>
      <c r="M66" s="668">
        <v>1009.201962</v>
      </c>
      <c r="N66" s="624">
        <v>0.5526845355969332</v>
      </c>
      <c r="O66" s="668">
        <v>416.89574399999998</v>
      </c>
      <c r="P66" s="624">
        <v>0.22831092223439212</v>
      </c>
      <c r="Q66" s="581" t="e">
        <v>#REF!</v>
      </c>
    </row>
    <row r="67" spans="1:18" ht="23.25" customHeight="1" x14ac:dyDescent="0.25">
      <c r="A67" s="877"/>
      <c r="B67" s="926" t="s">
        <v>47</v>
      </c>
      <c r="C67" s="904"/>
      <c r="D67" s="662" t="s">
        <v>47</v>
      </c>
      <c r="E67" s="641">
        <v>1826</v>
      </c>
      <c r="F67" s="642">
        <v>1826</v>
      </c>
      <c r="G67" s="642">
        <v>0</v>
      </c>
      <c r="H67" s="642">
        <v>1826</v>
      </c>
      <c r="I67" s="642">
        <v>1358.4003358299999</v>
      </c>
      <c r="J67" s="643">
        <v>0.74392132301752456</v>
      </c>
      <c r="K67" s="642">
        <v>349.19837382999992</v>
      </c>
      <c r="L67" s="641">
        <v>467.5996641700001</v>
      </c>
      <c r="M67" s="641">
        <v>1009.201962</v>
      </c>
      <c r="N67" s="643">
        <v>0.5526845355969332</v>
      </c>
      <c r="O67" s="641">
        <v>416.89574399999998</v>
      </c>
      <c r="P67" s="643">
        <v>0.22831092223439212</v>
      </c>
      <c r="Q67" s="503" t="e">
        <v>#REF!</v>
      </c>
    </row>
    <row r="68" spans="1:18" ht="103.5" customHeight="1" x14ac:dyDescent="0.25">
      <c r="A68" s="877"/>
      <c r="B68" s="795" t="s">
        <v>440</v>
      </c>
      <c r="C68" s="522" t="s">
        <v>438</v>
      </c>
      <c r="D68" s="470" t="s">
        <v>471</v>
      </c>
      <c r="E68" s="621">
        <v>2000</v>
      </c>
      <c r="F68" s="622">
        <v>2000</v>
      </c>
      <c r="G68" s="622">
        <v>0</v>
      </c>
      <c r="H68" s="622">
        <v>2000</v>
      </c>
      <c r="I68" s="826">
        <v>351.97932850000001</v>
      </c>
      <c r="J68" s="624">
        <v>0.17598966425000001</v>
      </c>
      <c r="K68" s="622">
        <v>195.97932850000001</v>
      </c>
      <c r="L68" s="621">
        <v>1648.0206714999999</v>
      </c>
      <c r="M68" s="621">
        <v>156</v>
      </c>
      <c r="N68" s="624">
        <v>7.8E-2</v>
      </c>
      <c r="O68" s="621">
        <v>29.066666999999999</v>
      </c>
      <c r="P68" s="624">
        <v>1.4533333499999999E-2</v>
      </c>
      <c r="Q68" s="497" t="e">
        <v>#REF!</v>
      </c>
    </row>
    <row r="69" spans="1:18" ht="27.75" customHeight="1" thickBot="1" x14ac:dyDescent="0.3">
      <c r="A69" s="877"/>
      <c r="B69" s="925" t="s">
        <v>80</v>
      </c>
      <c r="C69" s="902"/>
      <c r="D69" s="664" t="s">
        <v>80</v>
      </c>
      <c r="E69" s="648">
        <v>2000</v>
      </c>
      <c r="F69" s="651">
        <v>2000</v>
      </c>
      <c r="G69" s="651">
        <v>0</v>
      </c>
      <c r="H69" s="651">
        <v>2000</v>
      </c>
      <c r="I69" s="651">
        <v>351.97932850000001</v>
      </c>
      <c r="J69" s="647">
        <v>0.17598966425000001</v>
      </c>
      <c r="K69" s="651">
        <v>195.97932850000001</v>
      </c>
      <c r="L69" s="648">
        <v>1648.0206714999999</v>
      </c>
      <c r="M69" s="648">
        <v>156</v>
      </c>
      <c r="N69" s="647">
        <v>7.8E-2</v>
      </c>
      <c r="O69" s="648">
        <v>29.066666999999999</v>
      </c>
      <c r="P69" s="647">
        <v>1.4533333499999999E-2</v>
      </c>
      <c r="Q69" s="504" t="e">
        <v>#REF!</v>
      </c>
    </row>
    <row r="70" spans="1:18" ht="35.25" customHeight="1" thickBot="1" x14ac:dyDescent="0.3">
      <c r="A70" s="878"/>
      <c r="B70" s="890" t="s">
        <v>69</v>
      </c>
      <c r="C70" s="905"/>
      <c r="D70" s="891"/>
      <c r="E70" s="649">
        <v>3826</v>
      </c>
      <c r="F70" s="650">
        <v>3826</v>
      </c>
      <c r="G70" s="650">
        <v>0</v>
      </c>
      <c r="H70" s="650">
        <v>3826</v>
      </c>
      <c r="I70" s="650">
        <v>1710.37966433</v>
      </c>
      <c r="J70" s="548">
        <v>0.44704120865917407</v>
      </c>
      <c r="K70" s="650">
        <v>545.17770232999987</v>
      </c>
      <c r="L70" s="649">
        <v>2115.6203356699998</v>
      </c>
      <c r="M70" s="649">
        <v>1165.2019620000001</v>
      </c>
      <c r="N70" s="548">
        <v>0.30454834343962367</v>
      </c>
      <c r="O70" s="649">
        <v>445.96241099999997</v>
      </c>
      <c r="P70" s="548">
        <v>0.11656100653423941</v>
      </c>
      <c r="Q70" s="554" t="e">
        <v>#REF!</v>
      </c>
    </row>
    <row r="71" spans="1:18" ht="21.75" customHeight="1" thickBot="1" x14ac:dyDescent="0.3">
      <c r="A71" s="886" t="s">
        <v>530</v>
      </c>
      <c r="B71" s="886"/>
      <c r="C71" s="886"/>
      <c r="D71" s="886"/>
      <c r="E71" s="886"/>
      <c r="F71" s="886"/>
      <c r="G71" s="886"/>
      <c r="H71" s="886"/>
      <c r="I71" s="886"/>
      <c r="J71" s="886"/>
      <c r="K71" s="886"/>
      <c r="L71" s="886"/>
      <c r="M71" s="886"/>
      <c r="N71" s="886"/>
      <c r="O71" s="886"/>
      <c r="P71" s="886"/>
    </row>
    <row r="72" spans="1:18" ht="68.25" customHeight="1" thickBot="1" x14ac:dyDescent="0.3">
      <c r="A72" s="465" t="s">
        <v>6</v>
      </c>
      <c r="B72" s="476" t="s">
        <v>7</v>
      </c>
      <c r="C72" s="464" t="s">
        <v>528</v>
      </c>
      <c r="D72" s="466" t="s">
        <v>457</v>
      </c>
      <c r="E72" s="475" t="s">
        <v>92</v>
      </c>
      <c r="F72" s="466" t="s">
        <v>170</v>
      </c>
      <c r="G72" s="466" t="s">
        <v>526</v>
      </c>
      <c r="H72" s="466" t="s">
        <v>527</v>
      </c>
      <c r="I72" s="466" t="s">
        <v>24</v>
      </c>
      <c r="J72" s="467" t="s">
        <v>350</v>
      </c>
      <c r="K72" s="466" t="s">
        <v>175</v>
      </c>
      <c r="L72" s="466" t="s">
        <v>172</v>
      </c>
      <c r="M72" s="466" t="s">
        <v>25</v>
      </c>
      <c r="N72" s="466" t="s">
        <v>43</v>
      </c>
      <c r="O72" s="466" t="s">
        <v>79</v>
      </c>
      <c r="P72" s="477" t="s">
        <v>294</v>
      </c>
      <c r="Q72" s="475" t="s">
        <v>28</v>
      </c>
    </row>
    <row r="73" spans="1:18" ht="42.75" customHeight="1" x14ac:dyDescent="0.25">
      <c r="A73" s="876" t="s">
        <v>385</v>
      </c>
      <c r="B73" s="796" t="s">
        <v>356</v>
      </c>
      <c r="C73" s="523" t="s">
        <v>33</v>
      </c>
      <c r="D73" s="325" t="s">
        <v>33</v>
      </c>
      <c r="E73" s="670">
        <v>3346.4</v>
      </c>
      <c r="F73" s="671">
        <v>3346.4</v>
      </c>
      <c r="G73" s="671">
        <v>0</v>
      </c>
      <c r="H73" s="671">
        <v>3346.4</v>
      </c>
      <c r="I73" s="672">
        <v>3303.7532190000002</v>
      </c>
      <c r="J73" s="673">
        <v>0.98725592248386329</v>
      </c>
      <c r="K73" s="671">
        <v>639.78069500000038</v>
      </c>
      <c r="L73" s="670">
        <v>42.646780999999919</v>
      </c>
      <c r="M73" s="670">
        <v>2663.9725239999998</v>
      </c>
      <c r="N73" s="674">
        <v>0.79607115825962216</v>
      </c>
      <c r="O73" s="670">
        <v>977.25428099999999</v>
      </c>
      <c r="P73" s="631">
        <v>0.29203152073870425</v>
      </c>
      <c r="Q73" s="582" t="e">
        <v>#REF!</v>
      </c>
    </row>
    <row r="74" spans="1:18" ht="24.75" customHeight="1" x14ac:dyDescent="0.25">
      <c r="A74" s="877"/>
      <c r="B74" s="926" t="s">
        <v>47</v>
      </c>
      <c r="C74" s="904"/>
      <c r="D74" s="662" t="s">
        <v>47</v>
      </c>
      <c r="E74" s="641">
        <v>3346.4</v>
      </c>
      <c r="F74" s="642">
        <v>3346.4</v>
      </c>
      <c r="G74" s="642">
        <v>0</v>
      </c>
      <c r="H74" s="642">
        <v>3346.4</v>
      </c>
      <c r="I74" s="642">
        <v>3303.7532190000002</v>
      </c>
      <c r="J74" s="643">
        <v>0.98725592248386329</v>
      </c>
      <c r="K74" s="642">
        <v>639.78069500000038</v>
      </c>
      <c r="L74" s="641">
        <v>42.646780999999919</v>
      </c>
      <c r="M74" s="641">
        <v>2663.9725239999998</v>
      </c>
      <c r="N74" s="643">
        <v>0.79607115825962216</v>
      </c>
      <c r="O74" s="641">
        <v>977.25428099999999</v>
      </c>
      <c r="P74" s="643">
        <v>0.29203152073870425</v>
      </c>
      <c r="Q74" s="503" t="e">
        <v>#REF!</v>
      </c>
    </row>
    <row r="75" spans="1:18" ht="108.75" customHeight="1" x14ac:dyDescent="0.25">
      <c r="A75" s="877"/>
      <c r="B75" s="797" t="s">
        <v>426</v>
      </c>
      <c r="C75" s="753" t="s">
        <v>414</v>
      </c>
      <c r="D75" s="517" t="s">
        <v>472</v>
      </c>
      <c r="E75" s="621">
        <v>20000</v>
      </c>
      <c r="F75" s="621">
        <v>20000</v>
      </c>
      <c r="G75" s="621">
        <v>0</v>
      </c>
      <c r="H75" s="622">
        <v>20000</v>
      </c>
      <c r="I75" s="623">
        <v>210</v>
      </c>
      <c r="J75" s="624">
        <v>1.0500000000000001E-2</v>
      </c>
      <c r="K75" s="622">
        <v>0</v>
      </c>
      <c r="L75" s="622">
        <v>19790</v>
      </c>
      <c r="M75" s="621">
        <v>210</v>
      </c>
      <c r="N75" s="624">
        <v>1.0500000000000001E-2</v>
      </c>
      <c r="O75" s="621">
        <v>93.25</v>
      </c>
      <c r="P75" s="624">
        <v>4.6625E-3</v>
      </c>
      <c r="Q75" s="497" t="e">
        <v>#REF!</v>
      </c>
    </row>
    <row r="76" spans="1:18" ht="105.75" customHeight="1" x14ac:dyDescent="0.25">
      <c r="A76" s="877"/>
      <c r="B76" s="797" t="s">
        <v>427</v>
      </c>
      <c r="C76" s="753" t="s">
        <v>428</v>
      </c>
      <c r="D76" s="517" t="s">
        <v>472</v>
      </c>
      <c r="E76" s="621">
        <v>20000</v>
      </c>
      <c r="F76" s="621">
        <v>20000</v>
      </c>
      <c r="G76" s="621">
        <v>0</v>
      </c>
      <c r="H76" s="622">
        <v>20000</v>
      </c>
      <c r="I76" s="623">
        <v>13504.04947133</v>
      </c>
      <c r="J76" s="624">
        <v>0.67520247356649998</v>
      </c>
      <c r="K76" s="622">
        <v>1113.9197179999992</v>
      </c>
      <c r="L76" s="622">
        <v>6495.9505286700005</v>
      </c>
      <c r="M76" s="621">
        <v>12390.12975333</v>
      </c>
      <c r="N76" s="624">
        <v>0.61950648766649996</v>
      </c>
      <c r="O76" s="621">
        <v>4061.552197</v>
      </c>
      <c r="P76" s="624">
        <v>0.20307760985000001</v>
      </c>
      <c r="Q76" s="497" t="e">
        <v>#REF!</v>
      </c>
    </row>
    <row r="77" spans="1:18" ht="27" customHeight="1" thickBot="1" x14ac:dyDescent="0.3">
      <c r="A77" s="877"/>
      <c r="B77" s="927" t="s">
        <v>80</v>
      </c>
      <c r="C77" s="928"/>
      <c r="D77" s="662" t="s">
        <v>80</v>
      </c>
      <c r="E77" s="648">
        <v>40000</v>
      </c>
      <c r="F77" s="648">
        <v>40000</v>
      </c>
      <c r="G77" s="648">
        <v>0</v>
      </c>
      <c r="H77" s="648">
        <v>40000</v>
      </c>
      <c r="I77" s="648">
        <v>13714.04947133</v>
      </c>
      <c r="J77" s="648">
        <v>0.68570247356649994</v>
      </c>
      <c r="K77" s="648">
        <v>1113.9197179999992</v>
      </c>
      <c r="L77" s="648">
        <v>26285.95052867</v>
      </c>
      <c r="M77" s="648">
        <v>12600.12975333</v>
      </c>
      <c r="N77" s="648">
        <v>0.63000648766649991</v>
      </c>
      <c r="O77" s="648">
        <v>4154.802197</v>
      </c>
      <c r="P77" s="648">
        <v>0.20774010985000002</v>
      </c>
      <c r="Q77" s="504" t="e">
        <v>#REF!</v>
      </c>
    </row>
    <row r="78" spans="1:18" ht="37.5" customHeight="1" thickBot="1" x14ac:dyDescent="0.3">
      <c r="A78" s="878"/>
      <c r="B78" s="890" t="s">
        <v>69</v>
      </c>
      <c r="C78" s="905"/>
      <c r="D78" s="974"/>
      <c r="E78" s="675">
        <v>43346.400000000001</v>
      </c>
      <c r="F78" s="650">
        <v>43346.400000000001</v>
      </c>
      <c r="G78" s="650">
        <v>0</v>
      </c>
      <c r="H78" s="650">
        <v>43346.400000000001</v>
      </c>
      <c r="I78" s="650">
        <v>17017.802690329998</v>
      </c>
      <c r="J78" s="548">
        <v>0.39260013958091095</v>
      </c>
      <c r="K78" s="650">
        <v>1753.7004129999996</v>
      </c>
      <c r="L78" s="649">
        <v>26328.597309670004</v>
      </c>
      <c r="M78" s="649">
        <v>15264.102277329999</v>
      </c>
      <c r="N78" s="548">
        <v>0.35214232963590975</v>
      </c>
      <c r="O78" s="649">
        <v>5132.0564780000004</v>
      </c>
      <c r="P78" s="548">
        <v>0.11839637150951406</v>
      </c>
      <c r="Q78" s="554" t="e">
        <v>#REF!</v>
      </c>
    </row>
    <row r="79" spans="1:18" ht="18" customHeight="1" thickBot="1" x14ac:dyDescent="0.3">
      <c r="A79" s="886" t="s">
        <v>530</v>
      </c>
      <c r="B79" s="886"/>
      <c r="C79" s="886"/>
      <c r="D79" s="886"/>
      <c r="E79" s="886"/>
      <c r="F79" s="886"/>
      <c r="G79" s="886"/>
      <c r="H79" s="886"/>
      <c r="I79" s="886"/>
      <c r="J79" s="886"/>
      <c r="K79" s="886"/>
      <c r="L79" s="886"/>
      <c r="M79" s="886"/>
      <c r="N79" s="886"/>
      <c r="O79" s="886"/>
      <c r="P79" s="886"/>
    </row>
    <row r="80" spans="1:18" s="224" customFormat="1" ht="68.25" customHeight="1" thickBot="1" x14ac:dyDescent="0.3">
      <c r="A80" s="465" t="s">
        <v>6</v>
      </c>
      <c r="B80" s="476" t="s">
        <v>7</v>
      </c>
      <c r="C80" s="464" t="s">
        <v>528</v>
      </c>
      <c r="D80" s="466" t="s">
        <v>457</v>
      </c>
      <c r="E80" s="475" t="s">
        <v>92</v>
      </c>
      <c r="F80" s="466" t="s">
        <v>170</v>
      </c>
      <c r="G80" s="466" t="s">
        <v>526</v>
      </c>
      <c r="H80" s="466" t="s">
        <v>527</v>
      </c>
      <c r="I80" s="466" t="s">
        <v>24</v>
      </c>
      <c r="J80" s="467" t="s">
        <v>350</v>
      </c>
      <c r="K80" s="466" t="s">
        <v>175</v>
      </c>
      <c r="L80" s="466" t="s">
        <v>172</v>
      </c>
      <c r="M80" s="466" t="s">
        <v>25</v>
      </c>
      <c r="N80" s="466" t="s">
        <v>43</v>
      </c>
      <c r="O80" s="466" t="s">
        <v>79</v>
      </c>
      <c r="P80" s="477" t="s">
        <v>294</v>
      </c>
      <c r="Q80" s="475" t="s">
        <v>28</v>
      </c>
      <c r="R80" s="617"/>
    </row>
    <row r="81" spans="1:61" s="218" customFormat="1" ht="45" x14ac:dyDescent="0.25">
      <c r="A81" s="880" t="s">
        <v>386</v>
      </c>
      <c r="B81" s="759" t="s">
        <v>110</v>
      </c>
      <c r="C81" s="760" t="s">
        <v>39</v>
      </c>
      <c r="D81" s="306" t="s">
        <v>39</v>
      </c>
      <c r="E81" s="625">
        <v>7373.9</v>
      </c>
      <c r="F81" s="625">
        <v>7373.9</v>
      </c>
      <c r="G81" s="625">
        <v>0</v>
      </c>
      <c r="H81" s="623">
        <v>7373.9</v>
      </c>
      <c r="I81" s="623">
        <v>393.01964299999997</v>
      </c>
      <c r="J81" s="626">
        <v>5.3298748694720566E-2</v>
      </c>
      <c r="K81" s="623">
        <v>209.49590599999996</v>
      </c>
      <c r="L81" s="625">
        <v>6980.880357</v>
      </c>
      <c r="M81" s="625">
        <v>183.52373700000001</v>
      </c>
      <c r="N81" s="676">
        <v>2.4888286659705178E-2</v>
      </c>
      <c r="O81" s="625">
        <v>0</v>
      </c>
      <c r="P81" s="676">
        <v>0</v>
      </c>
      <c r="Q81" s="509" t="e">
        <v>#REF!</v>
      </c>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row>
    <row r="82" spans="1:61" ht="30" x14ac:dyDescent="0.25">
      <c r="A82" s="884"/>
      <c r="B82" s="761" t="s">
        <v>112</v>
      </c>
      <c r="C82" s="762" t="s">
        <v>346</v>
      </c>
      <c r="D82" s="306" t="s">
        <v>346</v>
      </c>
      <c r="E82" s="621">
        <v>15000</v>
      </c>
      <c r="F82" s="621">
        <v>15000</v>
      </c>
      <c r="G82" s="621">
        <v>0</v>
      </c>
      <c r="H82" s="622">
        <v>15000</v>
      </c>
      <c r="I82" s="623">
        <v>10140.389349999999</v>
      </c>
      <c r="J82" s="624">
        <v>0.67602595666666665</v>
      </c>
      <c r="K82" s="622">
        <v>2057.8777529999998</v>
      </c>
      <c r="L82" s="621">
        <v>4859.6106500000005</v>
      </c>
      <c r="M82" s="621">
        <v>8082.5115969999997</v>
      </c>
      <c r="N82" s="624">
        <v>0.53883410646666663</v>
      </c>
      <c r="O82" s="621">
        <v>5027.0607209999998</v>
      </c>
      <c r="P82" s="624">
        <v>0.33513738139999999</v>
      </c>
      <c r="Q82" s="583" t="e">
        <v>#REF!</v>
      </c>
    </row>
    <row r="83" spans="1:61" ht="30" x14ac:dyDescent="0.25">
      <c r="A83" s="885"/>
      <c r="B83" s="761" t="s">
        <v>113</v>
      </c>
      <c r="C83" s="762" t="s">
        <v>310</v>
      </c>
      <c r="D83" s="306" t="s">
        <v>310</v>
      </c>
      <c r="E83" s="621">
        <v>2836.1</v>
      </c>
      <c r="F83" s="621">
        <v>2836.1</v>
      </c>
      <c r="G83" s="621">
        <v>0</v>
      </c>
      <c r="H83" s="622">
        <v>2836.1</v>
      </c>
      <c r="I83" s="623">
        <v>2332.8199989999998</v>
      </c>
      <c r="J83" s="624">
        <v>0.82254504389831107</v>
      </c>
      <c r="K83" s="622">
        <v>772.03147399999989</v>
      </c>
      <c r="L83" s="621">
        <v>503.28000100000008</v>
      </c>
      <c r="M83" s="621">
        <v>1560.7885249999999</v>
      </c>
      <c r="N83" s="624">
        <v>0.55032915799866011</v>
      </c>
      <c r="O83" s="621">
        <v>372.10501599999998</v>
      </c>
      <c r="P83" s="624">
        <v>0.13120306618243363</v>
      </c>
      <c r="Q83" s="583" t="e">
        <v>#REF!</v>
      </c>
    </row>
    <row r="84" spans="1:61" ht="19.5" x14ac:dyDescent="0.25">
      <c r="A84" s="885"/>
      <c r="B84" s="903" t="s">
        <v>47</v>
      </c>
      <c r="C84" s="904"/>
      <c r="D84" s="662" t="s">
        <v>47</v>
      </c>
      <c r="E84" s="641">
        <v>25210</v>
      </c>
      <c r="F84" s="642">
        <v>25210</v>
      </c>
      <c r="G84" s="642">
        <v>0</v>
      </c>
      <c r="H84" s="642">
        <v>25210</v>
      </c>
      <c r="I84" s="642">
        <v>12866.228991999998</v>
      </c>
      <c r="J84" s="643">
        <v>0.51036211788972619</v>
      </c>
      <c r="K84" s="642">
        <v>3039.4051329999998</v>
      </c>
      <c r="L84" s="641">
        <v>12343.771008000002</v>
      </c>
      <c r="M84" s="641">
        <v>9826.8238590000001</v>
      </c>
      <c r="N84" s="643">
        <v>0.38979864573581913</v>
      </c>
      <c r="O84" s="641">
        <v>5399.1657369999994</v>
      </c>
      <c r="P84" s="643">
        <v>0.21416762145973817</v>
      </c>
      <c r="Q84" s="503" t="e">
        <v>#REF!</v>
      </c>
    </row>
    <row r="85" spans="1:61" ht="54.75" customHeight="1" x14ac:dyDescent="0.25">
      <c r="A85" s="885"/>
      <c r="B85" s="766" t="s">
        <v>429</v>
      </c>
      <c r="C85" s="756" t="s">
        <v>430</v>
      </c>
      <c r="D85" s="517" t="s">
        <v>473</v>
      </c>
      <c r="E85" s="621">
        <v>1000</v>
      </c>
      <c r="F85" s="622">
        <v>1000</v>
      </c>
      <c r="G85" s="622">
        <v>0</v>
      </c>
      <c r="H85" s="622">
        <v>1000</v>
      </c>
      <c r="I85" s="623">
        <v>855.89229999999998</v>
      </c>
      <c r="J85" s="624">
        <v>0.85589229999999994</v>
      </c>
      <c r="K85" s="622">
        <v>114.46859999999992</v>
      </c>
      <c r="L85" s="621">
        <v>144.10770000000002</v>
      </c>
      <c r="M85" s="621">
        <v>741.42370000000005</v>
      </c>
      <c r="N85" s="631">
        <v>0.74142370000000002</v>
      </c>
      <c r="O85" s="621">
        <v>2.1333329999999999</v>
      </c>
      <c r="P85" s="631">
        <v>2.1333329999999998E-3</v>
      </c>
      <c r="Q85" s="497" t="e">
        <v>#REF!</v>
      </c>
    </row>
    <row r="86" spans="1:61" ht="104.25" customHeight="1" x14ac:dyDescent="0.25">
      <c r="A86" s="885"/>
      <c r="B86" s="763" t="s">
        <v>431</v>
      </c>
      <c r="C86" s="753" t="s">
        <v>432</v>
      </c>
      <c r="D86" s="517" t="s">
        <v>474</v>
      </c>
      <c r="E86" s="621">
        <v>2000</v>
      </c>
      <c r="F86" s="622">
        <v>2000</v>
      </c>
      <c r="G86" s="622">
        <v>0</v>
      </c>
      <c r="H86" s="622">
        <v>2000</v>
      </c>
      <c r="I86" s="623">
        <v>1132.5</v>
      </c>
      <c r="J86" s="624">
        <v>0.56625000000000003</v>
      </c>
      <c r="K86" s="622">
        <v>3.2660000000000764</v>
      </c>
      <c r="L86" s="621">
        <v>867.5</v>
      </c>
      <c r="M86" s="621">
        <v>1129.2339999999999</v>
      </c>
      <c r="N86" s="624">
        <v>0.56461699999999992</v>
      </c>
      <c r="O86" s="621">
        <v>0</v>
      </c>
      <c r="P86" s="624">
        <v>0</v>
      </c>
      <c r="Q86" s="497" t="e">
        <v>#REF!</v>
      </c>
    </row>
    <row r="87" spans="1:61" ht="106.5" customHeight="1" x14ac:dyDescent="0.25">
      <c r="A87" s="885"/>
      <c r="B87" s="763" t="s">
        <v>433</v>
      </c>
      <c r="C87" s="753" t="s">
        <v>434</v>
      </c>
      <c r="D87" s="517" t="s">
        <v>474</v>
      </c>
      <c r="E87" s="621">
        <v>2000</v>
      </c>
      <c r="F87" s="622">
        <v>2000</v>
      </c>
      <c r="G87" s="622">
        <v>0</v>
      </c>
      <c r="H87" s="622">
        <v>2000</v>
      </c>
      <c r="I87" s="623">
        <v>1224.5119</v>
      </c>
      <c r="J87" s="624">
        <v>0.61225594999999999</v>
      </c>
      <c r="K87" s="622">
        <v>110.5269679999999</v>
      </c>
      <c r="L87" s="621">
        <v>775.48810000000003</v>
      </c>
      <c r="M87" s="621">
        <v>1113.9849320000001</v>
      </c>
      <c r="N87" s="624">
        <v>0.55699246600000007</v>
      </c>
      <c r="O87" s="621">
        <v>164.49541300000001</v>
      </c>
      <c r="P87" s="624">
        <v>8.2247706500000003E-2</v>
      </c>
      <c r="Q87" s="497" t="e">
        <v>#REF!</v>
      </c>
    </row>
    <row r="88" spans="1:61" ht="26.25" customHeight="1" thickBot="1" x14ac:dyDescent="0.3">
      <c r="A88" s="885"/>
      <c r="B88" s="977" t="s">
        <v>80</v>
      </c>
      <c r="C88" s="978"/>
      <c r="D88" s="664" t="s">
        <v>80</v>
      </c>
      <c r="E88" s="648">
        <v>5000</v>
      </c>
      <c r="F88" s="648">
        <v>5000</v>
      </c>
      <c r="G88" s="648">
        <v>0</v>
      </c>
      <c r="H88" s="648">
        <v>5000</v>
      </c>
      <c r="I88" s="648">
        <v>3212.9041999999999</v>
      </c>
      <c r="J88" s="647">
        <v>0.64258084000000004</v>
      </c>
      <c r="K88" s="651">
        <v>228.2615679999999</v>
      </c>
      <c r="L88" s="648">
        <v>1787.0958000000001</v>
      </c>
      <c r="M88" s="648">
        <v>2984.642632</v>
      </c>
      <c r="N88" s="647">
        <v>0.59692852640000005</v>
      </c>
      <c r="O88" s="648">
        <v>166.62874600000001</v>
      </c>
      <c r="P88" s="647">
        <v>3.3325749200000004E-2</v>
      </c>
      <c r="Q88" s="504" t="e">
        <v>#REF!</v>
      </c>
    </row>
    <row r="89" spans="1:61" ht="30" customHeight="1" thickBot="1" x14ac:dyDescent="0.3">
      <c r="A89" s="919"/>
      <c r="B89" s="890" t="s">
        <v>69</v>
      </c>
      <c r="C89" s="905"/>
      <c r="D89" s="891"/>
      <c r="E89" s="649">
        <v>30210</v>
      </c>
      <c r="F89" s="650">
        <v>30210</v>
      </c>
      <c r="G89" s="650">
        <v>0</v>
      </c>
      <c r="H89" s="650">
        <v>30210</v>
      </c>
      <c r="I89" s="650">
        <v>16079.133191999998</v>
      </c>
      <c r="J89" s="548">
        <v>0.5322453886792452</v>
      </c>
      <c r="K89" s="650">
        <v>3267.6667009999996</v>
      </c>
      <c r="L89" s="649">
        <v>14130.866808000002</v>
      </c>
      <c r="M89" s="649">
        <v>12811.466490999999</v>
      </c>
      <c r="N89" s="548">
        <v>0.4240803207878186</v>
      </c>
      <c r="O89" s="649">
        <v>5565.7944829999997</v>
      </c>
      <c r="P89" s="548">
        <v>0.18423682499172458</v>
      </c>
      <c r="Q89" s="559" t="e">
        <v>#REF!</v>
      </c>
    </row>
    <row r="90" spans="1:61" ht="20.25" customHeight="1" x14ac:dyDescent="0.25">
      <c r="A90" s="886" t="s">
        <v>530</v>
      </c>
      <c r="B90" s="886"/>
      <c r="C90" s="886"/>
      <c r="D90" s="886"/>
      <c r="E90" s="886"/>
      <c r="F90" s="886"/>
      <c r="G90" s="886"/>
      <c r="H90" s="886"/>
      <c r="I90" s="886"/>
      <c r="J90" s="886"/>
      <c r="K90" s="886"/>
      <c r="L90" s="886"/>
      <c r="M90" s="886"/>
      <c r="N90" s="886"/>
      <c r="O90" s="886"/>
      <c r="P90" s="886"/>
    </row>
    <row r="91" spans="1:61" ht="20.25" customHeight="1" thickBot="1" x14ac:dyDescent="0.3">
      <c r="A91" s="677"/>
      <c r="B91" s="738"/>
      <c r="C91" s="524"/>
      <c r="D91" s="678"/>
      <c r="E91" s="679"/>
      <c r="F91" s="620"/>
      <c r="G91" s="620"/>
      <c r="H91" s="620"/>
      <c r="I91" s="620"/>
      <c r="J91" s="620"/>
      <c r="K91" s="620"/>
      <c r="L91" s="620"/>
      <c r="M91" s="680"/>
      <c r="N91" s="620"/>
      <c r="O91" s="681"/>
      <c r="P91" s="620"/>
      <c r="Q91" s="508"/>
    </row>
    <row r="92" spans="1:61" s="224" customFormat="1" ht="51.75" customHeight="1" thickBot="1" x14ac:dyDescent="0.3">
      <c r="A92" s="465" t="s">
        <v>6</v>
      </c>
      <c r="B92" s="476" t="s">
        <v>7</v>
      </c>
      <c r="C92" s="464" t="s">
        <v>528</v>
      </c>
      <c r="D92" s="466" t="s">
        <v>457</v>
      </c>
      <c r="E92" s="475" t="s">
        <v>92</v>
      </c>
      <c r="F92" s="466" t="s">
        <v>170</v>
      </c>
      <c r="G92" s="466" t="s">
        <v>526</v>
      </c>
      <c r="H92" s="466" t="s">
        <v>527</v>
      </c>
      <c r="I92" s="466" t="s">
        <v>24</v>
      </c>
      <c r="J92" s="467" t="s">
        <v>350</v>
      </c>
      <c r="K92" s="466" t="s">
        <v>175</v>
      </c>
      <c r="L92" s="466" t="s">
        <v>172</v>
      </c>
      <c r="M92" s="466" t="s">
        <v>25</v>
      </c>
      <c r="N92" s="466" t="s">
        <v>43</v>
      </c>
      <c r="O92" s="466" t="s">
        <v>79</v>
      </c>
      <c r="P92" s="477" t="s">
        <v>294</v>
      </c>
      <c r="Q92" s="560" t="s">
        <v>28</v>
      </c>
      <c r="R92" s="617"/>
    </row>
    <row r="93" spans="1:61" ht="45" customHeight="1" x14ac:dyDescent="0.25">
      <c r="A93" s="876" t="s">
        <v>384</v>
      </c>
      <c r="B93" s="794" t="s">
        <v>109</v>
      </c>
      <c r="C93" s="521" t="s">
        <v>38</v>
      </c>
      <c r="D93" s="50" t="s">
        <v>38</v>
      </c>
      <c r="E93" s="668">
        <v>615899.6</v>
      </c>
      <c r="F93" s="669">
        <v>615899.6</v>
      </c>
      <c r="G93" s="669">
        <v>315000</v>
      </c>
      <c r="H93" s="669">
        <v>300899.59999999998</v>
      </c>
      <c r="I93" s="639">
        <v>227291.46135364001</v>
      </c>
      <c r="J93" s="624">
        <v>0.75537309239905948</v>
      </c>
      <c r="K93" s="622">
        <v>64276.074249340018</v>
      </c>
      <c r="L93" s="668">
        <v>73608.138646359963</v>
      </c>
      <c r="M93" s="668">
        <v>163015.3871043</v>
      </c>
      <c r="N93" s="682">
        <v>0.5417600658302637</v>
      </c>
      <c r="O93" s="668">
        <v>20517.544825669996</v>
      </c>
      <c r="P93" s="624">
        <v>6.8187344967125238E-2</v>
      </c>
      <c r="Q93" s="581" t="e">
        <v>#REF!</v>
      </c>
    </row>
    <row r="94" spans="1:61" ht="27.75" customHeight="1" x14ac:dyDescent="0.25">
      <c r="A94" s="877"/>
      <c r="B94" s="926" t="s">
        <v>47</v>
      </c>
      <c r="C94" s="904"/>
      <c r="D94" s="662" t="s">
        <v>47</v>
      </c>
      <c r="E94" s="641">
        <v>615899.6</v>
      </c>
      <c r="F94" s="642">
        <v>615899.6</v>
      </c>
      <c r="G94" s="642">
        <v>315000</v>
      </c>
      <c r="H94" s="642">
        <v>300899.59999999998</v>
      </c>
      <c r="I94" s="642">
        <v>227291.46135364001</v>
      </c>
      <c r="J94" s="643">
        <v>0.75537309239905948</v>
      </c>
      <c r="K94" s="642">
        <v>64276.074249340018</v>
      </c>
      <c r="L94" s="641">
        <v>73608.138646359963</v>
      </c>
      <c r="M94" s="641">
        <v>163015.3871043</v>
      </c>
      <c r="N94" s="643">
        <v>0.5417600658302637</v>
      </c>
      <c r="O94" s="641">
        <v>20517.544825669996</v>
      </c>
      <c r="P94" s="643">
        <v>6.8187344967125238E-2</v>
      </c>
      <c r="Q94" s="503" t="e">
        <v>#REF!</v>
      </c>
    </row>
    <row r="95" spans="1:61" ht="42.75" customHeight="1" x14ac:dyDescent="0.25">
      <c r="A95" s="877"/>
      <c r="B95" s="763" t="s">
        <v>413</v>
      </c>
      <c r="C95" s="753" t="s">
        <v>414</v>
      </c>
      <c r="D95" s="521" t="s">
        <v>149</v>
      </c>
      <c r="E95" s="621">
        <v>50000</v>
      </c>
      <c r="F95" s="622">
        <v>50000</v>
      </c>
      <c r="G95" s="622">
        <v>0</v>
      </c>
      <c r="H95" s="622">
        <v>50000</v>
      </c>
      <c r="I95" s="830">
        <v>1451.137152</v>
      </c>
      <c r="J95" s="624">
        <v>2.902274304E-2</v>
      </c>
      <c r="K95" s="622">
        <v>210.79999999999995</v>
      </c>
      <c r="L95" s="621">
        <v>48548.862847999997</v>
      </c>
      <c r="M95" s="621">
        <v>1240.3371520000001</v>
      </c>
      <c r="N95" s="624">
        <v>2.4806743040000002E-2</v>
      </c>
      <c r="O95" s="621">
        <v>434.94774699999999</v>
      </c>
      <c r="P95" s="624">
        <v>8.6989549399999998E-3</v>
      </c>
      <c r="Q95" s="497" t="e">
        <v>#REF!</v>
      </c>
    </row>
    <row r="96" spans="1:61" ht="75" x14ac:dyDescent="0.25">
      <c r="A96" s="877"/>
      <c r="B96" s="763" t="s">
        <v>415</v>
      </c>
      <c r="C96" s="753" t="s">
        <v>414</v>
      </c>
      <c r="D96" s="522" t="s">
        <v>475</v>
      </c>
      <c r="E96" s="621">
        <v>21100.445199999998</v>
      </c>
      <c r="F96" s="622">
        <v>21100.445199999998</v>
      </c>
      <c r="G96" s="622">
        <v>0</v>
      </c>
      <c r="H96" s="622">
        <v>21100.445199999998</v>
      </c>
      <c r="I96" s="830">
        <v>21100.445199999998</v>
      </c>
      <c r="J96" s="624">
        <v>1</v>
      </c>
      <c r="K96" s="683">
        <v>0</v>
      </c>
      <c r="L96" s="621">
        <v>0</v>
      </c>
      <c r="M96" s="621">
        <v>21100.445199999998</v>
      </c>
      <c r="N96" s="684">
        <v>1</v>
      </c>
      <c r="O96" s="621">
        <v>0</v>
      </c>
      <c r="P96" s="624">
        <v>0</v>
      </c>
      <c r="Q96" s="497" t="e">
        <v>#REF!</v>
      </c>
    </row>
    <row r="97" spans="1:61" ht="23.25" customHeight="1" thickBot="1" x14ac:dyDescent="0.3">
      <c r="A97" s="877"/>
      <c r="B97" s="925" t="s">
        <v>80</v>
      </c>
      <c r="C97" s="902"/>
      <c r="D97" s="664" t="s">
        <v>80</v>
      </c>
      <c r="E97" s="648">
        <v>71100.445200000002</v>
      </c>
      <c r="F97" s="651">
        <v>71100.445200000002</v>
      </c>
      <c r="G97" s="651">
        <v>0</v>
      </c>
      <c r="H97" s="651">
        <v>71100.445200000002</v>
      </c>
      <c r="I97" s="651">
        <v>22551.582351999998</v>
      </c>
      <c r="J97" s="647">
        <v>0.31717920033502123</v>
      </c>
      <c r="K97" s="651">
        <v>210.79999999999995</v>
      </c>
      <c r="L97" s="648">
        <v>48548.862848000004</v>
      </c>
      <c r="M97" s="648">
        <v>22340.782351999998</v>
      </c>
      <c r="N97" s="647">
        <v>0.31421438064356871</v>
      </c>
      <c r="O97" s="648">
        <v>434.94774699999999</v>
      </c>
      <c r="P97" s="647">
        <v>6.1173702327253499E-3</v>
      </c>
      <c r="Q97" s="504" t="e">
        <v>#REF!</v>
      </c>
    </row>
    <row r="98" spans="1:61" ht="40.5" customHeight="1" thickBot="1" x14ac:dyDescent="0.3">
      <c r="A98" s="879"/>
      <c r="B98" s="890" t="s">
        <v>69</v>
      </c>
      <c r="C98" s="905"/>
      <c r="D98" s="891"/>
      <c r="E98" s="649">
        <v>687000.04519999993</v>
      </c>
      <c r="F98" s="650">
        <v>687000.04519999993</v>
      </c>
      <c r="G98" s="650">
        <v>315000</v>
      </c>
      <c r="H98" s="650">
        <v>372000.04519999999</v>
      </c>
      <c r="I98" s="650">
        <v>249843.04370564001</v>
      </c>
      <c r="J98" s="548">
        <v>0.67162100362465227</v>
      </c>
      <c r="K98" s="650">
        <v>64486.87424934002</v>
      </c>
      <c r="L98" s="649">
        <v>122157.00149435998</v>
      </c>
      <c r="M98" s="649">
        <v>185356.16945630001</v>
      </c>
      <c r="N98" s="548">
        <v>0.49826921218960113</v>
      </c>
      <c r="O98" s="649">
        <v>20952.492572669995</v>
      </c>
      <c r="P98" s="548">
        <v>5.6323897921585507E-2</v>
      </c>
      <c r="Q98" s="554" t="e">
        <v>#REF!</v>
      </c>
    </row>
    <row r="99" spans="1:61" ht="22.5" customHeight="1" thickBot="1" x14ac:dyDescent="0.3">
      <c r="A99" s="886" t="s">
        <v>530</v>
      </c>
      <c r="B99" s="886"/>
      <c r="C99" s="886"/>
      <c r="D99" s="886"/>
      <c r="E99" s="886"/>
      <c r="F99" s="886"/>
      <c r="G99" s="886"/>
      <c r="H99" s="886"/>
      <c r="I99" s="886"/>
      <c r="J99" s="886"/>
      <c r="K99" s="886"/>
      <c r="L99" s="886"/>
      <c r="M99" s="887"/>
      <c r="N99" s="886"/>
      <c r="O99" s="886"/>
      <c r="P99" s="886"/>
      <c r="Q99" s="555"/>
    </row>
    <row r="100" spans="1:61" s="224" customFormat="1" ht="68.25" customHeight="1" x14ac:dyDescent="0.25">
      <c r="A100" s="465" t="s">
        <v>6</v>
      </c>
      <c r="B100" s="476" t="s">
        <v>7</v>
      </c>
      <c r="C100" s="464" t="s">
        <v>528</v>
      </c>
      <c r="D100" s="466" t="s">
        <v>457</v>
      </c>
      <c r="E100" s="475" t="s">
        <v>92</v>
      </c>
      <c r="F100" s="466" t="s">
        <v>170</v>
      </c>
      <c r="G100" s="466" t="s">
        <v>526</v>
      </c>
      <c r="H100" s="466" t="s">
        <v>527</v>
      </c>
      <c r="I100" s="466" t="s">
        <v>24</v>
      </c>
      <c r="J100" s="467" t="s">
        <v>350</v>
      </c>
      <c r="K100" s="466" t="s">
        <v>175</v>
      </c>
      <c r="L100" s="466" t="s">
        <v>172</v>
      </c>
      <c r="M100" s="466" t="s">
        <v>25</v>
      </c>
      <c r="N100" s="466" t="s">
        <v>43</v>
      </c>
      <c r="O100" s="466" t="s">
        <v>79</v>
      </c>
      <c r="P100" s="477" t="s">
        <v>294</v>
      </c>
      <c r="Q100" s="475" t="s">
        <v>28</v>
      </c>
      <c r="R100" s="617"/>
    </row>
    <row r="101" spans="1:61" ht="69.75" customHeight="1" x14ac:dyDescent="0.25">
      <c r="A101" s="884" t="s">
        <v>525</v>
      </c>
      <c r="B101" s="763" t="s">
        <v>453</v>
      </c>
      <c r="C101" s="753" t="s">
        <v>434</v>
      </c>
      <c r="D101" s="517" t="s">
        <v>476</v>
      </c>
      <c r="E101" s="668">
        <v>3000</v>
      </c>
      <c r="F101" s="669">
        <v>3000</v>
      </c>
      <c r="G101" s="669">
        <v>0</v>
      </c>
      <c r="H101" s="669">
        <v>3000</v>
      </c>
      <c r="I101" s="831">
        <v>1672.9818620000001</v>
      </c>
      <c r="J101" s="682">
        <v>0.55766062066666666</v>
      </c>
      <c r="K101" s="669">
        <v>164.72820200000001</v>
      </c>
      <c r="L101" s="668">
        <v>1327.0181379999999</v>
      </c>
      <c r="M101" s="668">
        <v>1508.2536600000001</v>
      </c>
      <c r="N101" s="685">
        <v>0.50275122000000005</v>
      </c>
      <c r="O101" s="668">
        <v>512.56718000000001</v>
      </c>
      <c r="P101" s="631">
        <v>0.17085572666666668</v>
      </c>
      <c r="Q101" s="501" t="e">
        <v>#REF!</v>
      </c>
    </row>
    <row r="102" spans="1:61" ht="31.5" customHeight="1" thickBot="1" x14ac:dyDescent="0.3">
      <c r="A102" s="885"/>
      <c r="B102" s="901" t="s">
        <v>80</v>
      </c>
      <c r="C102" s="902"/>
      <c r="D102" s="664" t="s">
        <v>80</v>
      </c>
      <c r="E102" s="648">
        <v>3000</v>
      </c>
      <c r="F102" s="651">
        <v>3000</v>
      </c>
      <c r="G102" s="651">
        <v>0</v>
      </c>
      <c r="H102" s="651">
        <v>3000</v>
      </c>
      <c r="I102" s="651">
        <v>1672.9818620000001</v>
      </c>
      <c r="J102" s="647">
        <v>0.55766062066666666</v>
      </c>
      <c r="K102" s="651">
        <v>164.72820200000001</v>
      </c>
      <c r="L102" s="648">
        <v>1327.0181379999999</v>
      </c>
      <c r="M102" s="648">
        <v>1508.2536600000001</v>
      </c>
      <c r="N102" s="647">
        <v>0.50275122000000005</v>
      </c>
      <c r="O102" s="648">
        <v>512.56718000000001</v>
      </c>
      <c r="P102" s="647">
        <v>0.17085572666666668</v>
      </c>
      <c r="Q102" s="504" t="e">
        <v>#REF!</v>
      </c>
    </row>
    <row r="103" spans="1:61" ht="40.5" customHeight="1" thickBot="1" x14ac:dyDescent="0.3">
      <c r="A103" s="881"/>
      <c r="B103" s="890" t="s">
        <v>69</v>
      </c>
      <c r="C103" s="905"/>
      <c r="D103" s="891"/>
      <c r="E103" s="649">
        <v>3000</v>
      </c>
      <c r="F103" s="650">
        <v>3000</v>
      </c>
      <c r="G103" s="650">
        <v>0</v>
      </c>
      <c r="H103" s="650">
        <v>3000</v>
      </c>
      <c r="I103" s="650">
        <v>1672.9818620000001</v>
      </c>
      <c r="J103" s="548">
        <v>0.55766062066666666</v>
      </c>
      <c r="K103" s="650">
        <v>164.72820200000001</v>
      </c>
      <c r="L103" s="649">
        <v>1327.0181379999999</v>
      </c>
      <c r="M103" s="649">
        <v>1508.2536600000001</v>
      </c>
      <c r="N103" s="548">
        <v>0.50275122000000005</v>
      </c>
      <c r="O103" s="649">
        <v>512.56718000000001</v>
      </c>
      <c r="P103" s="548">
        <v>0.17085572666666668</v>
      </c>
      <c r="Q103" s="554" t="e">
        <v>#REF!</v>
      </c>
    </row>
    <row r="104" spans="1:61" ht="22.5" customHeight="1" thickBot="1" x14ac:dyDescent="0.3">
      <c r="A104" s="886" t="s">
        <v>530</v>
      </c>
      <c r="B104" s="886"/>
      <c r="C104" s="886"/>
      <c r="D104" s="886"/>
      <c r="E104" s="886"/>
      <c r="F104" s="886"/>
      <c r="G104" s="886"/>
      <c r="H104" s="886"/>
      <c r="I104" s="886"/>
      <c r="J104" s="886"/>
      <c r="K104" s="886"/>
      <c r="L104" s="886"/>
      <c r="M104" s="887"/>
      <c r="N104" s="886"/>
      <c r="O104" s="886"/>
      <c r="P104" s="886"/>
    </row>
    <row r="105" spans="1:61" s="224" customFormat="1" ht="68.25" customHeight="1" thickBot="1" x14ac:dyDescent="0.3">
      <c r="A105" s="465" t="s">
        <v>6</v>
      </c>
      <c r="B105" s="476" t="s">
        <v>7</v>
      </c>
      <c r="C105" s="464" t="s">
        <v>528</v>
      </c>
      <c r="D105" s="466" t="s">
        <v>457</v>
      </c>
      <c r="E105" s="475" t="s">
        <v>92</v>
      </c>
      <c r="F105" s="466" t="s">
        <v>170</v>
      </c>
      <c r="G105" s="466" t="s">
        <v>526</v>
      </c>
      <c r="H105" s="466" t="s">
        <v>527</v>
      </c>
      <c r="I105" s="466" t="s">
        <v>24</v>
      </c>
      <c r="J105" s="467" t="s">
        <v>350</v>
      </c>
      <c r="K105" s="466" t="s">
        <v>175</v>
      </c>
      <c r="L105" s="466" t="s">
        <v>172</v>
      </c>
      <c r="M105" s="466" t="s">
        <v>25</v>
      </c>
      <c r="N105" s="466" t="s">
        <v>43</v>
      </c>
      <c r="O105" s="466" t="s">
        <v>79</v>
      </c>
      <c r="P105" s="477" t="s">
        <v>294</v>
      </c>
      <c r="Q105" s="562" t="s">
        <v>28</v>
      </c>
      <c r="R105" s="617"/>
    </row>
    <row r="106" spans="1:61" ht="74.25" customHeight="1" x14ac:dyDescent="0.25">
      <c r="A106" s="884" t="s">
        <v>337</v>
      </c>
      <c r="B106" s="805" t="s">
        <v>297</v>
      </c>
      <c r="C106" s="769" t="s">
        <v>299</v>
      </c>
      <c r="D106" s="769" t="s">
        <v>299</v>
      </c>
      <c r="E106" s="668">
        <v>2619.3000000000002</v>
      </c>
      <c r="F106" s="669">
        <v>2619.3000000000002</v>
      </c>
      <c r="G106" s="669">
        <v>0</v>
      </c>
      <c r="H106" s="669">
        <v>2619.3000000000002</v>
      </c>
      <c r="I106" s="831">
        <v>2578.655495</v>
      </c>
      <c r="J106" s="682">
        <v>0.98448268430496688</v>
      </c>
      <c r="K106" s="669">
        <v>1435.379279</v>
      </c>
      <c r="L106" s="668">
        <v>40.644505000000208</v>
      </c>
      <c r="M106" s="668">
        <v>1143.276216</v>
      </c>
      <c r="N106" s="682">
        <v>0.43648158515633945</v>
      </c>
      <c r="O106" s="668">
        <v>89.809016</v>
      </c>
      <c r="P106" s="682">
        <v>3.4287411140381016E-2</v>
      </c>
      <c r="Q106" s="581" t="e">
        <v>#REF!</v>
      </c>
    </row>
    <row r="107" spans="1:61" ht="63.75" customHeight="1" x14ac:dyDescent="0.25">
      <c r="A107" s="885"/>
      <c r="B107" s="806" t="s">
        <v>128</v>
      </c>
      <c r="C107" s="762" t="s">
        <v>312</v>
      </c>
      <c r="D107" s="762" t="s">
        <v>312</v>
      </c>
      <c r="E107" s="621">
        <v>74100</v>
      </c>
      <c r="F107" s="622">
        <v>74100</v>
      </c>
      <c r="G107" s="622">
        <v>0</v>
      </c>
      <c r="H107" s="622">
        <v>74100</v>
      </c>
      <c r="I107" s="826">
        <v>73214.395787000001</v>
      </c>
      <c r="J107" s="624">
        <v>0.98804852614035088</v>
      </c>
      <c r="K107" s="622">
        <v>53778.911642999999</v>
      </c>
      <c r="L107" s="621">
        <v>885.60421299999871</v>
      </c>
      <c r="M107" s="621">
        <v>19435.484143999998</v>
      </c>
      <c r="N107" s="624">
        <v>0.26228723541160592</v>
      </c>
      <c r="O107" s="621">
        <v>3586.0847213699999</v>
      </c>
      <c r="P107" s="624">
        <v>4.8395205416599189E-2</v>
      </c>
      <c r="Q107" s="583" t="e">
        <v>#REF!</v>
      </c>
    </row>
    <row r="108" spans="1:61" ht="45" x14ac:dyDescent="0.25">
      <c r="A108" s="885"/>
      <c r="B108" s="806" t="s">
        <v>130</v>
      </c>
      <c r="C108" s="762" t="s">
        <v>131</v>
      </c>
      <c r="D108" s="762" t="s">
        <v>131</v>
      </c>
      <c r="E108" s="621">
        <v>1114.0999999999999</v>
      </c>
      <c r="F108" s="622">
        <v>1114.0999999999999</v>
      </c>
      <c r="G108" s="622">
        <v>0</v>
      </c>
      <c r="H108" s="622">
        <v>1114.0999999999999</v>
      </c>
      <c r="I108" s="826">
        <v>1114.0999999999999</v>
      </c>
      <c r="J108" s="624">
        <v>1</v>
      </c>
      <c r="K108" s="622">
        <v>0</v>
      </c>
      <c r="L108" s="621">
        <v>0</v>
      </c>
      <c r="M108" s="621">
        <v>1114.0999999999999</v>
      </c>
      <c r="N108" s="624">
        <v>1</v>
      </c>
      <c r="O108" s="621">
        <v>0</v>
      </c>
      <c r="P108" s="624">
        <v>0</v>
      </c>
      <c r="Q108" s="583" t="e">
        <v>#REF!</v>
      </c>
    </row>
    <row r="109" spans="1:61" ht="26.25" customHeight="1" x14ac:dyDescent="0.25">
      <c r="A109" s="885"/>
      <c r="B109" s="903" t="s">
        <v>47</v>
      </c>
      <c r="C109" s="904"/>
      <c r="D109" s="662" t="s">
        <v>47</v>
      </c>
      <c r="E109" s="641">
        <v>77833.400000000009</v>
      </c>
      <c r="F109" s="642">
        <v>77833.400000000009</v>
      </c>
      <c r="G109" s="642">
        <v>0</v>
      </c>
      <c r="H109" s="642">
        <v>77833.400000000009</v>
      </c>
      <c r="I109" s="642">
        <v>76907.151282000006</v>
      </c>
      <c r="J109" s="643">
        <v>0.98809959839863093</v>
      </c>
      <c r="K109" s="642">
        <v>55214.290922</v>
      </c>
      <c r="L109" s="641">
        <v>926.24871800000255</v>
      </c>
      <c r="M109" s="641">
        <v>21692.860359999995</v>
      </c>
      <c r="N109" s="643">
        <v>0.27870888795812587</v>
      </c>
      <c r="O109" s="641">
        <v>3675.8937373700001</v>
      </c>
      <c r="P109" s="643">
        <v>4.7227716345039528E-2</v>
      </c>
      <c r="Q109" s="503" t="e">
        <v>#REF!</v>
      </c>
    </row>
    <row r="110" spans="1:61" ht="88.5" customHeight="1" x14ac:dyDescent="0.25">
      <c r="A110" s="885"/>
      <c r="B110" s="763" t="s">
        <v>437</v>
      </c>
      <c r="C110" s="753" t="s">
        <v>438</v>
      </c>
      <c r="D110" s="517" t="s">
        <v>477</v>
      </c>
      <c r="E110" s="621">
        <v>18000</v>
      </c>
      <c r="F110" s="622">
        <v>18000</v>
      </c>
      <c r="G110" s="622">
        <v>0</v>
      </c>
      <c r="H110" s="622">
        <v>18000</v>
      </c>
      <c r="I110" s="826">
        <v>2749.2537849999999</v>
      </c>
      <c r="J110" s="626">
        <v>0.15273632138888887</v>
      </c>
      <c r="K110" s="623">
        <v>1066.1312999999998</v>
      </c>
      <c r="L110" s="625">
        <v>15250.746214999999</v>
      </c>
      <c r="M110" s="625">
        <v>1683.1224850000001</v>
      </c>
      <c r="N110" s="624">
        <v>9.3506804722222225E-2</v>
      </c>
      <c r="O110" s="621">
        <v>0</v>
      </c>
      <c r="P110" s="624">
        <v>0</v>
      </c>
      <c r="Q110" s="497" t="e">
        <v>#REF!</v>
      </c>
    </row>
    <row r="111" spans="1:61" s="218" customFormat="1" ht="78" customHeight="1" x14ac:dyDescent="0.25">
      <c r="A111" s="885"/>
      <c r="B111" s="763" t="s">
        <v>439</v>
      </c>
      <c r="C111" s="753" t="s">
        <v>438</v>
      </c>
      <c r="D111" s="517" t="s">
        <v>478</v>
      </c>
      <c r="E111" s="625">
        <v>2000</v>
      </c>
      <c r="F111" s="623">
        <v>2000</v>
      </c>
      <c r="G111" s="623">
        <v>0</v>
      </c>
      <c r="H111" s="623">
        <v>2000</v>
      </c>
      <c r="I111" s="826">
        <v>0</v>
      </c>
      <c r="J111" s="626">
        <v>0</v>
      </c>
      <c r="K111" s="623">
        <v>0</v>
      </c>
      <c r="L111" s="625">
        <v>2000</v>
      </c>
      <c r="M111" s="625">
        <v>0</v>
      </c>
      <c r="N111" s="626">
        <v>0</v>
      </c>
      <c r="O111" s="625">
        <v>0</v>
      </c>
      <c r="P111" s="626">
        <v>0</v>
      </c>
      <c r="Q111" s="509" t="e">
        <v>#REF!</v>
      </c>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row>
    <row r="112" spans="1:61" ht="23.25" customHeight="1" thickBot="1" x14ac:dyDescent="0.3">
      <c r="A112" s="885"/>
      <c r="B112" s="901" t="s">
        <v>80</v>
      </c>
      <c r="C112" s="902"/>
      <c r="D112" s="664" t="s">
        <v>80</v>
      </c>
      <c r="E112" s="648">
        <v>20000</v>
      </c>
      <c r="F112" s="651">
        <v>20000</v>
      </c>
      <c r="G112" s="651">
        <v>0</v>
      </c>
      <c r="H112" s="651">
        <v>20000</v>
      </c>
      <c r="I112" s="651">
        <v>2749.2537849999999</v>
      </c>
      <c r="J112" s="647">
        <v>0.13746268924999999</v>
      </c>
      <c r="K112" s="651">
        <v>1066.1312999999998</v>
      </c>
      <c r="L112" s="648">
        <v>17250.746214999999</v>
      </c>
      <c r="M112" s="648">
        <v>1683.1224850000001</v>
      </c>
      <c r="N112" s="647">
        <v>8.4156124250000006E-2</v>
      </c>
      <c r="O112" s="648">
        <v>0</v>
      </c>
      <c r="P112" s="647">
        <v>0</v>
      </c>
      <c r="Q112" s="504" t="e">
        <v>#REF!</v>
      </c>
    </row>
    <row r="113" spans="1:61" ht="42" customHeight="1" thickBot="1" x14ac:dyDescent="0.3">
      <c r="A113" s="881"/>
      <c r="B113" s="890" t="s">
        <v>69</v>
      </c>
      <c r="C113" s="905"/>
      <c r="D113" s="891"/>
      <c r="E113" s="649">
        <v>97833.400000000009</v>
      </c>
      <c r="F113" s="650">
        <v>97833.400000000009</v>
      </c>
      <c r="G113" s="650">
        <v>0</v>
      </c>
      <c r="H113" s="650">
        <v>97833.400000000009</v>
      </c>
      <c r="I113" s="650">
        <v>79656.405067</v>
      </c>
      <c r="J113" s="548">
        <v>0.81420460770043757</v>
      </c>
      <c r="K113" s="650">
        <v>56280.422222000001</v>
      </c>
      <c r="L113" s="649">
        <v>18176.994933000009</v>
      </c>
      <c r="M113" s="649">
        <v>23375.982844999995</v>
      </c>
      <c r="N113" s="548">
        <v>0.23893662946396621</v>
      </c>
      <c r="O113" s="649">
        <v>3675.8937373700001</v>
      </c>
      <c r="P113" s="548">
        <v>3.7572993858641317E-2</v>
      </c>
      <c r="Q113" s="554" t="e">
        <v>#REF!</v>
      </c>
    </row>
    <row r="114" spans="1:61" ht="18" customHeight="1" x14ac:dyDescent="0.25">
      <c r="A114" s="886" t="s">
        <v>530</v>
      </c>
      <c r="B114" s="886"/>
      <c r="C114" s="886"/>
      <c r="D114" s="886"/>
      <c r="E114" s="886"/>
      <c r="F114" s="886"/>
      <c r="G114" s="886"/>
      <c r="H114" s="886"/>
      <c r="I114" s="886"/>
      <c r="J114" s="886"/>
      <c r="K114" s="886"/>
      <c r="L114" s="886"/>
      <c r="M114" s="887"/>
      <c r="N114" s="886"/>
      <c r="O114" s="886"/>
      <c r="P114" s="886"/>
    </row>
    <row r="115" spans="1:61" ht="18" customHeight="1" thickBot="1" x14ac:dyDescent="0.3">
      <c r="A115" s="677"/>
      <c r="B115" s="738"/>
      <c r="C115" s="524"/>
      <c r="D115" s="678"/>
      <c r="E115" s="679"/>
      <c r="F115" s="620"/>
      <c r="G115" s="620"/>
      <c r="H115" s="620"/>
      <c r="I115" s="620"/>
      <c r="J115" s="620"/>
      <c r="K115" s="620"/>
      <c r="L115" s="620"/>
      <c r="M115" s="680"/>
      <c r="N115" s="620"/>
      <c r="O115" s="681"/>
      <c r="P115" s="620"/>
      <c r="Q115" s="508"/>
    </row>
    <row r="116" spans="1:61" s="224" customFormat="1" ht="68.25" customHeight="1" thickBot="1" x14ac:dyDescent="0.3">
      <c r="A116" s="465" t="s">
        <v>6</v>
      </c>
      <c r="B116" s="476" t="s">
        <v>7</v>
      </c>
      <c r="C116" s="464" t="s">
        <v>528</v>
      </c>
      <c r="D116" s="466" t="s">
        <v>457</v>
      </c>
      <c r="E116" s="475" t="s">
        <v>92</v>
      </c>
      <c r="F116" s="466" t="s">
        <v>170</v>
      </c>
      <c r="G116" s="466" t="s">
        <v>526</v>
      </c>
      <c r="H116" s="466" t="s">
        <v>527</v>
      </c>
      <c r="I116" s="466" t="s">
        <v>24</v>
      </c>
      <c r="J116" s="467" t="s">
        <v>350</v>
      </c>
      <c r="K116" s="466" t="s">
        <v>175</v>
      </c>
      <c r="L116" s="466" t="s">
        <v>172</v>
      </c>
      <c r="M116" s="466" t="s">
        <v>25</v>
      </c>
      <c r="N116" s="466" t="s">
        <v>43</v>
      </c>
      <c r="O116" s="466" t="s">
        <v>79</v>
      </c>
      <c r="P116" s="477" t="s">
        <v>294</v>
      </c>
      <c r="Q116" s="560" t="s">
        <v>28</v>
      </c>
      <c r="R116" s="617"/>
    </row>
    <row r="117" spans="1:61" s="850" customFormat="1" ht="35.25" customHeight="1" x14ac:dyDescent="0.25">
      <c r="A117" s="880" t="s">
        <v>329</v>
      </c>
      <c r="B117" s="839" t="s">
        <v>105</v>
      </c>
      <c r="C117" s="840" t="s">
        <v>341</v>
      </c>
      <c r="D117" s="841" t="s">
        <v>167</v>
      </c>
      <c r="E117" s="842">
        <v>697.60088500000006</v>
      </c>
      <c r="F117" s="843">
        <v>697.60088500000006</v>
      </c>
      <c r="G117" s="843">
        <v>0</v>
      </c>
      <c r="H117" s="844">
        <v>697.60088500000006</v>
      </c>
      <c r="I117" s="843">
        <v>599.48961600000007</v>
      </c>
      <c r="J117" s="845">
        <v>0.85935902446568713</v>
      </c>
      <c r="K117" s="843">
        <v>127.09930100000008</v>
      </c>
      <c r="L117" s="842">
        <v>98.111268999999993</v>
      </c>
      <c r="M117" s="842">
        <v>472.39031499999999</v>
      </c>
      <c r="N117" s="845">
        <v>0.67716415669398122</v>
      </c>
      <c r="O117" s="842">
        <v>191.80509594999998</v>
      </c>
      <c r="P117" s="846">
        <v>0.27494961671386065</v>
      </c>
      <c r="Q117" s="847"/>
      <c r="R117" s="848">
        <v>0</v>
      </c>
      <c r="S117" s="849"/>
      <c r="T117" s="849"/>
      <c r="U117" s="849"/>
      <c r="V117" s="849"/>
      <c r="W117" s="849"/>
      <c r="X117" s="849"/>
      <c r="Y117" s="849"/>
      <c r="Z117" s="849"/>
      <c r="AA117" s="849"/>
      <c r="AB117" s="849"/>
      <c r="AC117" s="849"/>
      <c r="AD117" s="849"/>
      <c r="AE117" s="849"/>
      <c r="AF117" s="849"/>
      <c r="AG117" s="849"/>
      <c r="AH117" s="849"/>
      <c r="AI117" s="849"/>
      <c r="AJ117" s="849"/>
      <c r="AK117" s="849"/>
      <c r="AL117" s="849"/>
      <c r="AM117" s="849"/>
      <c r="AN117" s="849"/>
      <c r="AO117" s="849"/>
      <c r="AP117" s="849"/>
      <c r="AQ117" s="849"/>
      <c r="AR117" s="849"/>
      <c r="AS117" s="849"/>
      <c r="AT117" s="849"/>
      <c r="AU117" s="849"/>
      <c r="AV117" s="849"/>
      <c r="AW117" s="849"/>
      <c r="AX117" s="849"/>
      <c r="AY117" s="849"/>
      <c r="AZ117" s="849"/>
      <c r="BA117" s="849"/>
      <c r="BB117" s="849"/>
      <c r="BC117" s="849"/>
      <c r="BD117" s="849"/>
      <c r="BE117" s="849"/>
      <c r="BF117" s="849"/>
      <c r="BG117" s="849"/>
      <c r="BH117" s="849"/>
      <c r="BI117" s="849"/>
    </row>
    <row r="118" spans="1:61" ht="31.5" customHeight="1" x14ac:dyDescent="0.25">
      <c r="A118" s="885"/>
      <c r="B118" s="903" t="s">
        <v>489</v>
      </c>
      <c r="C118" s="904"/>
      <c r="D118" s="662" t="s">
        <v>167</v>
      </c>
      <c r="E118" s="641">
        <v>697.60088500000006</v>
      </c>
      <c r="F118" s="642">
        <v>697.60088500000006</v>
      </c>
      <c r="G118" s="642">
        <v>0</v>
      </c>
      <c r="H118" s="642">
        <v>697.60088500000006</v>
      </c>
      <c r="I118" s="642">
        <v>599.48961600000007</v>
      </c>
      <c r="J118" s="643">
        <v>0.85935902446568713</v>
      </c>
      <c r="K118" s="642">
        <v>127.09930100000008</v>
      </c>
      <c r="L118" s="641">
        <v>98.111268999999993</v>
      </c>
      <c r="M118" s="641">
        <v>472.39031499999999</v>
      </c>
      <c r="N118" s="643">
        <v>0.67716415669398122</v>
      </c>
      <c r="O118" s="641">
        <v>191.80509594999998</v>
      </c>
      <c r="P118" s="643">
        <v>0.27494961671386065</v>
      </c>
      <c r="Q118" s="503">
        <v>0</v>
      </c>
    </row>
    <row r="119" spans="1:61" ht="77.25" customHeight="1" x14ac:dyDescent="0.25">
      <c r="A119" s="885"/>
      <c r="B119" s="763" t="s">
        <v>442</v>
      </c>
      <c r="C119" s="753" t="s">
        <v>434</v>
      </c>
      <c r="D119" s="517" t="s">
        <v>479</v>
      </c>
      <c r="E119" s="621">
        <v>500</v>
      </c>
      <c r="F119" s="622">
        <v>500</v>
      </c>
      <c r="G119" s="622">
        <v>0</v>
      </c>
      <c r="H119" s="622">
        <v>500</v>
      </c>
      <c r="I119" s="826">
        <v>454.288567</v>
      </c>
      <c r="J119" s="626">
        <v>0.90857713399999995</v>
      </c>
      <c r="K119" s="623">
        <v>50.996609999999976</v>
      </c>
      <c r="L119" s="625">
        <v>45.711433</v>
      </c>
      <c r="M119" s="625">
        <v>403.29195700000002</v>
      </c>
      <c r="N119" s="624">
        <v>0.80658391400000007</v>
      </c>
      <c r="O119" s="621">
        <v>167.238957</v>
      </c>
      <c r="P119" s="624">
        <v>0.33447791399999999</v>
      </c>
      <c r="Q119" s="497" t="e">
        <v>#REF!</v>
      </c>
    </row>
    <row r="120" spans="1:61" ht="73.5" customHeight="1" x14ac:dyDescent="0.25">
      <c r="A120" s="885"/>
      <c r="B120" s="763" t="s">
        <v>443</v>
      </c>
      <c r="C120" s="753" t="s">
        <v>444</v>
      </c>
      <c r="D120" s="517" t="s">
        <v>479</v>
      </c>
      <c r="E120" s="621">
        <v>500</v>
      </c>
      <c r="F120" s="622">
        <v>500</v>
      </c>
      <c r="G120" s="623">
        <v>0</v>
      </c>
      <c r="H120" s="622">
        <v>500</v>
      </c>
      <c r="I120" s="826">
        <v>433.00063</v>
      </c>
      <c r="J120" s="626">
        <v>0.86600125999999999</v>
      </c>
      <c r="K120" s="623">
        <v>1.9499999999999886</v>
      </c>
      <c r="L120" s="625">
        <v>66.999369999999999</v>
      </c>
      <c r="M120" s="625">
        <v>431.05063000000001</v>
      </c>
      <c r="N120" s="624">
        <v>0.86210125999999998</v>
      </c>
      <c r="O120" s="621">
        <v>203.063759</v>
      </c>
      <c r="P120" s="624">
        <v>0.40612751800000002</v>
      </c>
      <c r="Q120" s="497" t="e">
        <v>#REF!</v>
      </c>
    </row>
    <row r="121" spans="1:61" s="218" customFormat="1" ht="90" x14ac:dyDescent="0.25">
      <c r="A121" s="885"/>
      <c r="B121" s="766" t="s">
        <v>446</v>
      </c>
      <c r="C121" s="756" t="s">
        <v>447</v>
      </c>
      <c r="D121" s="517" t="s">
        <v>480</v>
      </c>
      <c r="E121" s="625">
        <v>1000</v>
      </c>
      <c r="F121" s="623">
        <v>1000</v>
      </c>
      <c r="G121" s="623">
        <v>0</v>
      </c>
      <c r="H121" s="622">
        <v>1000</v>
      </c>
      <c r="I121" s="826">
        <v>999.67</v>
      </c>
      <c r="J121" s="626">
        <v>0.99966999999999995</v>
      </c>
      <c r="K121" s="623">
        <v>221.51380999999992</v>
      </c>
      <c r="L121" s="625">
        <v>0.33000000000004093</v>
      </c>
      <c r="M121" s="625">
        <v>778.15619000000004</v>
      </c>
      <c r="N121" s="626">
        <v>0.77815619000000003</v>
      </c>
      <c r="O121" s="625">
        <v>309.33948800000002</v>
      </c>
      <c r="P121" s="626">
        <v>0.309339488</v>
      </c>
      <c r="Q121" s="509" t="e">
        <v>#REF!</v>
      </c>
    </row>
    <row r="122" spans="1:61" s="218" customFormat="1" ht="90" x14ac:dyDescent="0.25">
      <c r="A122" s="885"/>
      <c r="B122" s="766" t="s">
        <v>448</v>
      </c>
      <c r="C122" s="756" t="s">
        <v>449</v>
      </c>
      <c r="D122" s="518" t="s">
        <v>480</v>
      </c>
      <c r="E122" s="625">
        <v>1000</v>
      </c>
      <c r="F122" s="623">
        <v>1000</v>
      </c>
      <c r="G122" s="623">
        <v>0</v>
      </c>
      <c r="H122" s="623">
        <v>1000</v>
      </c>
      <c r="I122" s="826">
        <v>995.56666600000005</v>
      </c>
      <c r="J122" s="626">
        <v>0.9955666660000001</v>
      </c>
      <c r="K122" s="623">
        <v>888.2165040000001</v>
      </c>
      <c r="L122" s="625">
        <v>4.4333339999999453</v>
      </c>
      <c r="M122" s="625">
        <v>107.350162</v>
      </c>
      <c r="N122" s="626">
        <v>0.107350162</v>
      </c>
      <c r="O122" s="625">
        <v>30.975000000000001</v>
      </c>
      <c r="P122" s="626">
        <v>3.0975000000000003E-2</v>
      </c>
      <c r="Q122" s="509" t="e">
        <v>#REF!</v>
      </c>
    </row>
    <row r="123" spans="1:61" s="218" customFormat="1" ht="139.5" customHeight="1" x14ac:dyDescent="0.25">
      <c r="A123" s="885"/>
      <c r="B123" s="763" t="s">
        <v>450</v>
      </c>
      <c r="C123" s="753" t="s">
        <v>451</v>
      </c>
      <c r="D123" s="517" t="s">
        <v>480</v>
      </c>
      <c r="E123" s="625">
        <v>500</v>
      </c>
      <c r="F123" s="623">
        <v>500</v>
      </c>
      <c r="G123" s="623">
        <v>0</v>
      </c>
      <c r="H123" s="623">
        <v>500</v>
      </c>
      <c r="I123" s="826">
        <v>474.62058200000001</v>
      </c>
      <c r="J123" s="626">
        <v>0.94924116400000003</v>
      </c>
      <c r="K123" s="623">
        <v>272.07871899999998</v>
      </c>
      <c r="L123" s="625">
        <v>25.379417999999987</v>
      </c>
      <c r="M123" s="625">
        <v>202.54186300000001</v>
      </c>
      <c r="N123" s="626">
        <v>0.40508372600000003</v>
      </c>
      <c r="O123" s="625">
        <v>70.914805000000001</v>
      </c>
      <c r="P123" s="626">
        <v>0.14182960999999999</v>
      </c>
      <c r="Q123" s="509" t="e">
        <v>#REF!</v>
      </c>
    </row>
    <row r="124" spans="1:61" s="218" customFormat="1" ht="90" x14ac:dyDescent="0.25">
      <c r="A124" s="885"/>
      <c r="B124" s="763" t="s">
        <v>452</v>
      </c>
      <c r="C124" s="753" t="s">
        <v>444</v>
      </c>
      <c r="D124" s="517" t="s">
        <v>480</v>
      </c>
      <c r="E124" s="625">
        <v>500</v>
      </c>
      <c r="F124" s="623">
        <v>500</v>
      </c>
      <c r="G124" s="623">
        <v>0</v>
      </c>
      <c r="H124" s="623">
        <v>500</v>
      </c>
      <c r="I124" s="826">
        <v>473.72041000000002</v>
      </c>
      <c r="J124" s="626">
        <v>0.94744082000000007</v>
      </c>
      <c r="K124" s="623">
        <v>205.89229800000004</v>
      </c>
      <c r="L124" s="625">
        <v>26.279589999999985</v>
      </c>
      <c r="M124" s="625">
        <v>267.82811199999998</v>
      </c>
      <c r="N124" s="626">
        <v>0.5356562239999999</v>
      </c>
      <c r="O124" s="625">
        <v>42.914797999999998</v>
      </c>
      <c r="P124" s="626">
        <v>8.5829595999999994E-2</v>
      </c>
      <c r="Q124" s="509" t="e">
        <v>#REF!</v>
      </c>
    </row>
    <row r="125" spans="1:61" s="218" customFormat="1" ht="45" x14ac:dyDescent="0.25">
      <c r="A125" s="885"/>
      <c r="B125" s="798" t="s">
        <v>455</v>
      </c>
      <c r="C125" s="762" t="s">
        <v>434</v>
      </c>
      <c r="D125" s="517" t="s">
        <v>481</v>
      </c>
      <c r="E125" s="625">
        <v>1000</v>
      </c>
      <c r="F125" s="623">
        <v>1000</v>
      </c>
      <c r="G125" s="623">
        <v>0</v>
      </c>
      <c r="H125" s="623">
        <v>1000</v>
      </c>
      <c r="I125" s="826">
        <v>925.03154500000005</v>
      </c>
      <c r="J125" s="626">
        <v>0.92503154500000007</v>
      </c>
      <c r="K125" s="623">
        <v>34.434273000000076</v>
      </c>
      <c r="L125" s="625">
        <v>74.968454999999949</v>
      </c>
      <c r="M125" s="625">
        <v>890.59727199999998</v>
      </c>
      <c r="N125" s="626">
        <v>0.89059727199999994</v>
      </c>
      <c r="O125" s="625">
        <v>405.05451699999998</v>
      </c>
      <c r="P125" s="626">
        <v>0.405054517</v>
      </c>
      <c r="Q125" s="509"/>
    </row>
    <row r="126" spans="1:61" ht="20.25" thickBot="1" x14ac:dyDescent="0.3">
      <c r="A126" s="885"/>
      <c r="B126" s="901" t="s">
        <v>80</v>
      </c>
      <c r="C126" s="902"/>
      <c r="D126" s="664" t="s">
        <v>80</v>
      </c>
      <c r="E126" s="648">
        <v>5000</v>
      </c>
      <c r="F126" s="651">
        <v>5000</v>
      </c>
      <c r="G126" s="651">
        <v>0</v>
      </c>
      <c r="H126" s="651">
        <v>5000</v>
      </c>
      <c r="I126" s="651">
        <v>4755.8984</v>
      </c>
      <c r="J126" s="647">
        <v>0.95117967999999997</v>
      </c>
      <c r="K126" s="651">
        <v>1675.082214</v>
      </c>
      <c r="L126" s="648">
        <v>244.10159999999991</v>
      </c>
      <c r="M126" s="648">
        <v>3080.816186</v>
      </c>
      <c r="N126" s="647">
        <v>0.61616323719999999</v>
      </c>
      <c r="O126" s="648">
        <v>1229.5013240000001</v>
      </c>
      <c r="P126" s="647">
        <v>0.24590026480000002</v>
      </c>
      <c r="Q126" s="504" t="e">
        <v>#REF!</v>
      </c>
    </row>
    <row r="127" spans="1:61" ht="33.75" customHeight="1" thickBot="1" x14ac:dyDescent="0.3">
      <c r="A127" s="881"/>
      <c r="B127" s="890" t="s">
        <v>69</v>
      </c>
      <c r="C127" s="905"/>
      <c r="D127" s="891"/>
      <c r="E127" s="649">
        <v>5697.6008849999998</v>
      </c>
      <c r="F127" s="650">
        <v>5697.6008849999998</v>
      </c>
      <c r="G127" s="650">
        <v>0</v>
      </c>
      <c r="H127" s="650">
        <v>5697.6008849999998</v>
      </c>
      <c r="I127" s="650">
        <v>5355.3880159999999</v>
      </c>
      <c r="J127" s="548">
        <v>0.93993737436033131</v>
      </c>
      <c r="K127" s="650">
        <v>1802.1815150000002</v>
      </c>
      <c r="L127" s="649">
        <v>342.21286899999996</v>
      </c>
      <c r="M127" s="649">
        <v>3553.2065010000001</v>
      </c>
      <c r="N127" s="548">
        <v>0.62363204666625227</v>
      </c>
      <c r="O127" s="649">
        <v>1421.30641995</v>
      </c>
      <c r="P127" s="548">
        <v>0.2494569992945373</v>
      </c>
      <c r="Q127" s="554" t="e">
        <v>#REF!</v>
      </c>
    </row>
    <row r="128" spans="1:61" ht="33.75" customHeight="1" thickBot="1" x14ac:dyDescent="0.3">
      <c r="A128" s="882" t="s">
        <v>530</v>
      </c>
      <c r="B128" s="915"/>
      <c r="C128" s="915"/>
      <c r="D128" s="915"/>
      <c r="E128" s="915"/>
      <c r="F128" s="915"/>
      <c r="G128" s="915"/>
      <c r="H128" s="915"/>
      <c r="I128" s="915"/>
      <c r="J128" s="915"/>
      <c r="K128" s="915"/>
      <c r="L128" s="915"/>
      <c r="M128" s="916"/>
      <c r="N128" s="915"/>
      <c r="O128" s="915"/>
      <c r="P128" s="886"/>
    </row>
    <row r="129" spans="1:18" s="224" customFormat="1" ht="52.5" customHeight="1" thickBot="1" x14ac:dyDescent="0.3">
      <c r="A129" s="465" t="s">
        <v>6</v>
      </c>
      <c r="B129" s="476" t="s">
        <v>7</v>
      </c>
      <c r="C129" s="464" t="s">
        <v>528</v>
      </c>
      <c r="D129" s="466" t="s">
        <v>457</v>
      </c>
      <c r="E129" s="475" t="s">
        <v>92</v>
      </c>
      <c r="F129" s="466" t="s">
        <v>170</v>
      </c>
      <c r="G129" s="466" t="s">
        <v>526</v>
      </c>
      <c r="H129" s="466" t="s">
        <v>527</v>
      </c>
      <c r="I129" s="466" t="s">
        <v>24</v>
      </c>
      <c r="J129" s="467" t="s">
        <v>350</v>
      </c>
      <c r="K129" s="466" t="s">
        <v>175</v>
      </c>
      <c r="L129" s="466" t="s">
        <v>172</v>
      </c>
      <c r="M129" s="466" t="s">
        <v>25</v>
      </c>
      <c r="N129" s="466" t="s">
        <v>43</v>
      </c>
      <c r="O129" s="466" t="s">
        <v>79</v>
      </c>
      <c r="P129" s="477" t="s">
        <v>294</v>
      </c>
      <c r="Q129" s="475" t="s">
        <v>28</v>
      </c>
      <c r="R129" s="617"/>
    </row>
    <row r="130" spans="1:18" ht="53.25" customHeight="1" x14ac:dyDescent="0.25">
      <c r="A130" s="876" t="s">
        <v>330</v>
      </c>
      <c r="B130" s="750" t="s">
        <v>445</v>
      </c>
      <c r="C130" s="751" t="s">
        <v>434</v>
      </c>
      <c r="D130" s="519" t="s">
        <v>482</v>
      </c>
      <c r="E130" s="668">
        <v>2000.8263219999999</v>
      </c>
      <c r="F130" s="669">
        <v>2000.8263219999999</v>
      </c>
      <c r="G130" s="669">
        <v>0</v>
      </c>
      <c r="H130" s="669">
        <v>2000.8263219999999</v>
      </c>
      <c r="I130" s="639">
        <v>1829.21</v>
      </c>
      <c r="J130" s="626">
        <v>0.91422727694403061</v>
      </c>
      <c r="K130" s="623">
        <v>23.376666999999998</v>
      </c>
      <c r="L130" s="638">
        <v>171.61632199999985</v>
      </c>
      <c r="M130" s="638">
        <v>1805.833333</v>
      </c>
      <c r="N130" s="682">
        <v>0.9025437706131898</v>
      </c>
      <c r="O130" s="668">
        <v>762</v>
      </c>
      <c r="P130" s="624">
        <v>0.38084265066960671</v>
      </c>
      <c r="Q130" s="563" t="e">
        <v>#REF!</v>
      </c>
    </row>
    <row r="131" spans="1:18" ht="107.25" customHeight="1" x14ac:dyDescent="0.25">
      <c r="A131" s="877"/>
      <c r="B131" s="763" t="s">
        <v>454</v>
      </c>
      <c r="C131" s="753" t="s">
        <v>434</v>
      </c>
      <c r="D131" s="517" t="s">
        <v>483</v>
      </c>
      <c r="E131" s="668">
        <v>3000</v>
      </c>
      <c r="F131" s="669">
        <v>3000</v>
      </c>
      <c r="G131" s="669">
        <v>0</v>
      </c>
      <c r="H131" s="622">
        <v>3000</v>
      </c>
      <c r="I131" s="639">
        <v>2420.42238</v>
      </c>
      <c r="J131" s="626">
        <v>0.80680746000000003</v>
      </c>
      <c r="K131" s="623">
        <v>437.87589000000003</v>
      </c>
      <c r="L131" s="625">
        <v>579.57762000000002</v>
      </c>
      <c r="M131" s="638">
        <v>1982.5464899999999</v>
      </c>
      <c r="N131" s="624">
        <v>0.66084882999999994</v>
      </c>
      <c r="O131" s="668">
        <v>458.245475</v>
      </c>
      <c r="P131" s="624">
        <v>0.15274849166666665</v>
      </c>
      <c r="Q131" s="563" t="e">
        <v>#REF!</v>
      </c>
    </row>
    <row r="132" spans="1:18" ht="19.5" x14ac:dyDescent="0.25">
      <c r="A132" s="877"/>
      <c r="B132" s="926" t="s">
        <v>48</v>
      </c>
      <c r="C132" s="904"/>
      <c r="D132" s="662" t="s">
        <v>80</v>
      </c>
      <c r="E132" s="641">
        <v>5000.8263219999999</v>
      </c>
      <c r="F132" s="642">
        <v>5000.8263219999999</v>
      </c>
      <c r="G132" s="642">
        <v>0</v>
      </c>
      <c r="H132" s="642">
        <v>5000.8263219999999</v>
      </c>
      <c r="I132" s="642">
        <v>4249.63238</v>
      </c>
      <c r="J132" s="643">
        <v>0.84978603662052954</v>
      </c>
      <c r="K132" s="642">
        <v>461.25255700000002</v>
      </c>
      <c r="L132" s="641">
        <v>751.19394199999988</v>
      </c>
      <c r="M132" s="641">
        <v>3788.3798230000002</v>
      </c>
      <c r="N132" s="643">
        <v>0.75755076842678648</v>
      </c>
      <c r="O132" s="641">
        <v>1220.2454749999999</v>
      </c>
      <c r="P132" s="643">
        <v>0.24400876903719032</v>
      </c>
      <c r="Q132" s="564" t="e">
        <v>#REF!</v>
      </c>
    </row>
    <row r="133" spans="1:18" ht="20.25" thickBot="1" x14ac:dyDescent="0.3">
      <c r="A133" s="877"/>
      <c r="B133" s="975" t="s">
        <v>490</v>
      </c>
      <c r="C133" s="976"/>
      <c r="D133" s="686" t="s">
        <v>278</v>
      </c>
      <c r="E133" s="687">
        <v>0</v>
      </c>
      <c r="F133" s="688">
        <v>0</v>
      </c>
      <c r="G133" s="688">
        <v>0</v>
      </c>
      <c r="H133" s="688">
        <v>0</v>
      </c>
      <c r="I133" s="688">
        <v>0</v>
      </c>
      <c r="J133" s="647">
        <v>0</v>
      </c>
      <c r="K133" s="688">
        <v>0</v>
      </c>
      <c r="L133" s="687">
        <v>0</v>
      </c>
      <c r="M133" s="687">
        <v>0</v>
      </c>
      <c r="N133" s="689">
        <v>0</v>
      </c>
      <c r="O133" s="687">
        <v>0</v>
      </c>
      <c r="P133" s="647">
        <v>0</v>
      </c>
      <c r="Q133" s="565">
        <v>0</v>
      </c>
    </row>
    <row r="134" spans="1:18" ht="34.5" customHeight="1" thickBot="1" x14ac:dyDescent="0.3">
      <c r="A134" s="879"/>
      <c r="B134" s="890" t="s">
        <v>69</v>
      </c>
      <c r="C134" s="905"/>
      <c r="D134" s="891"/>
      <c r="E134" s="649">
        <v>5000.8263219999999</v>
      </c>
      <c r="F134" s="650">
        <v>5000.8263219999999</v>
      </c>
      <c r="G134" s="650">
        <v>0</v>
      </c>
      <c r="H134" s="650">
        <v>5000.8263219999999</v>
      </c>
      <c r="I134" s="650">
        <v>4249.63238</v>
      </c>
      <c r="J134" s="548">
        <v>0.84978603662052954</v>
      </c>
      <c r="K134" s="650">
        <v>461.25255700000002</v>
      </c>
      <c r="L134" s="649">
        <v>751.19394199999988</v>
      </c>
      <c r="M134" s="649">
        <v>3788.3798230000002</v>
      </c>
      <c r="N134" s="548">
        <v>0.75755076842678648</v>
      </c>
      <c r="O134" s="649">
        <v>1220.2454749999999</v>
      </c>
      <c r="P134" s="548">
        <v>0.24400876903719032</v>
      </c>
      <c r="Q134" s="566" t="e">
        <v>#REF!</v>
      </c>
    </row>
    <row r="135" spans="1:18" ht="18" customHeight="1" thickBot="1" x14ac:dyDescent="0.3">
      <c r="A135" s="957" t="s">
        <v>530</v>
      </c>
      <c r="B135" s="915"/>
      <c r="C135" s="915"/>
      <c r="D135" s="915"/>
      <c r="E135" s="915"/>
      <c r="F135" s="915"/>
      <c r="G135" s="915"/>
      <c r="H135" s="915"/>
      <c r="I135" s="915"/>
      <c r="J135" s="915"/>
      <c r="K135" s="915"/>
      <c r="L135" s="915"/>
      <c r="M135" s="916"/>
      <c r="N135" s="915"/>
      <c r="O135" s="915"/>
      <c r="P135" s="958"/>
    </row>
    <row r="136" spans="1:18" s="224" customFormat="1" ht="68.25" customHeight="1" thickBot="1" x14ac:dyDescent="0.3">
      <c r="A136" s="465" t="s">
        <v>6</v>
      </c>
      <c r="B136" s="476" t="s">
        <v>7</v>
      </c>
      <c r="C136" s="464" t="s">
        <v>528</v>
      </c>
      <c r="D136" s="466" t="s">
        <v>457</v>
      </c>
      <c r="E136" s="475" t="s">
        <v>92</v>
      </c>
      <c r="F136" s="466" t="s">
        <v>170</v>
      </c>
      <c r="G136" s="466" t="s">
        <v>526</v>
      </c>
      <c r="H136" s="466" t="s">
        <v>527</v>
      </c>
      <c r="I136" s="466" t="s">
        <v>24</v>
      </c>
      <c r="J136" s="467" t="s">
        <v>350</v>
      </c>
      <c r="K136" s="466" t="s">
        <v>175</v>
      </c>
      <c r="L136" s="466" t="s">
        <v>172</v>
      </c>
      <c r="M136" s="466" t="s">
        <v>25</v>
      </c>
      <c r="N136" s="466" t="s">
        <v>43</v>
      </c>
      <c r="O136" s="466" t="s">
        <v>79</v>
      </c>
      <c r="P136" s="477" t="s">
        <v>294</v>
      </c>
      <c r="Q136" s="560" t="s">
        <v>28</v>
      </c>
      <c r="R136" s="617"/>
    </row>
    <row r="137" spans="1:18" s="218" customFormat="1" ht="67.5" customHeight="1" x14ac:dyDescent="0.25">
      <c r="A137" s="880" t="s">
        <v>383</v>
      </c>
      <c r="B137" s="799" t="s">
        <v>129</v>
      </c>
      <c r="C137" s="611" t="s">
        <v>313</v>
      </c>
      <c r="D137" s="337" t="s">
        <v>313</v>
      </c>
      <c r="E137" s="690">
        <v>8920.2682839999998</v>
      </c>
      <c r="F137" s="672">
        <v>8920.2682839999998</v>
      </c>
      <c r="G137" s="672">
        <v>0</v>
      </c>
      <c r="H137" s="672">
        <v>8920.2682839999998</v>
      </c>
      <c r="I137" s="672">
        <v>8916.7492000000002</v>
      </c>
      <c r="J137" s="691">
        <v>0.99960549572188184</v>
      </c>
      <c r="K137" s="672">
        <v>3881.2515090000006</v>
      </c>
      <c r="L137" s="690">
        <v>3.519083999999566</v>
      </c>
      <c r="M137" s="690">
        <v>5035.4976909999996</v>
      </c>
      <c r="N137" s="691">
        <v>0.56450070005540198</v>
      </c>
      <c r="O137" s="690">
        <v>104.258717</v>
      </c>
      <c r="P137" s="692">
        <v>1.1687845441488071E-2</v>
      </c>
      <c r="Q137" s="507">
        <v>104.258717</v>
      </c>
    </row>
    <row r="138" spans="1:18" ht="26.25" customHeight="1" x14ac:dyDescent="0.25">
      <c r="A138" s="885"/>
      <c r="B138" s="959" t="s">
        <v>47</v>
      </c>
      <c r="C138" s="960"/>
      <c r="D138" s="693" t="s">
        <v>47</v>
      </c>
      <c r="E138" s="694">
        <v>8920.2682839999998</v>
      </c>
      <c r="F138" s="695">
        <v>8920.2682839999998</v>
      </c>
      <c r="G138" s="695">
        <v>0</v>
      </c>
      <c r="H138" s="695">
        <v>8920.2682839999998</v>
      </c>
      <c r="I138" s="696">
        <v>8916.7492000000002</v>
      </c>
      <c r="J138" s="697">
        <v>0.99960549572188184</v>
      </c>
      <c r="K138" s="696">
        <v>3881.2515090000006</v>
      </c>
      <c r="L138" s="698">
        <v>3.519083999999566</v>
      </c>
      <c r="M138" s="698">
        <v>5035.4976909999996</v>
      </c>
      <c r="N138" s="699">
        <v>0.56450070005540198</v>
      </c>
      <c r="O138" s="694">
        <v>104.258717</v>
      </c>
      <c r="P138" s="700">
        <v>1.1687845441488071E-2</v>
      </c>
      <c r="Q138" s="596">
        <v>104.258717</v>
      </c>
    </row>
    <row r="139" spans="1:18" ht="45" customHeight="1" x14ac:dyDescent="0.25">
      <c r="A139" s="885"/>
      <c r="B139" s="763" t="s">
        <v>435</v>
      </c>
      <c r="C139" s="753" t="s">
        <v>436</v>
      </c>
      <c r="D139" s="770" t="s">
        <v>484</v>
      </c>
      <c r="E139" s="621">
        <v>2700</v>
      </c>
      <c r="F139" s="622">
        <v>2700</v>
      </c>
      <c r="G139" s="622">
        <v>0</v>
      </c>
      <c r="H139" s="622">
        <v>2700</v>
      </c>
      <c r="I139" s="623">
        <v>2700</v>
      </c>
      <c r="J139" s="626">
        <v>1</v>
      </c>
      <c r="K139" s="623">
        <v>0</v>
      </c>
      <c r="L139" s="625">
        <v>0</v>
      </c>
      <c r="M139" s="625">
        <v>2700</v>
      </c>
      <c r="N139" s="624">
        <v>1</v>
      </c>
      <c r="O139" s="621">
        <v>0</v>
      </c>
      <c r="P139" s="701">
        <v>0</v>
      </c>
      <c r="Q139" s="497" t="e">
        <v>#REF!</v>
      </c>
    </row>
    <row r="140" spans="1:18" ht="20.25" thickBot="1" x14ac:dyDescent="0.3">
      <c r="A140" s="885"/>
      <c r="B140" s="961" t="s">
        <v>48</v>
      </c>
      <c r="C140" s="962"/>
      <c r="D140" s="662" t="s">
        <v>80</v>
      </c>
      <c r="E140" s="641">
        <v>2700</v>
      </c>
      <c r="F140" s="642">
        <v>2700</v>
      </c>
      <c r="G140" s="642">
        <v>0</v>
      </c>
      <c r="H140" s="642">
        <v>2700</v>
      </c>
      <c r="I140" s="642">
        <v>2700</v>
      </c>
      <c r="J140" s="643">
        <v>1</v>
      </c>
      <c r="K140" s="642">
        <v>0</v>
      </c>
      <c r="L140" s="641">
        <v>0</v>
      </c>
      <c r="M140" s="641">
        <v>2700</v>
      </c>
      <c r="N140" s="643">
        <v>1</v>
      </c>
      <c r="O140" s="641">
        <v>0</v>
      </c>
      <c r="P140" s="702">
        <v>0</v>
      </c>
      <c r="Q140" s="503" t="e">
        <v>#REF!</v>
      </c>
    </row>
    <row r="141" spans="1:18" ht="26.25" customHeight="1" thickBot="1" x14ac:dyDescent="0.3">
      <c r="A141" s="881"/>
      <c r="B141" s="890" t="s">
        <v>69</v>
      </c>
      <c r="C141" s="905"/>
      <c r="D141" s="891"/>
      <c r="E141" s="649">
        <v>11620.268284</v>
      </c>
      <c r="F141" s="650">
        <v>11620.268284</v>
      </c>
      <c r="G141" s="650">
        <v>0</v>
      </c>
      <c r="H141" s="650">
        <v>11620.268284</v>
      </c>
      <c r="I141" s="650">
        <v>11616.7492</v>
      </c>
      <c r="J141" s="548">
        <v>0.99969715983194252</v>
      </c>
      <c r="K141" s="650">
        <v>3881.2515090000006</v>
      </c>
      <c r="L141" s="649">
        <v>3.519083999999566</v>
      </c>
      <c r="M141" s="649">
        <v>7735.4976909999996</v>
      </c>
      <c r="N141" s="548">
        <v>0.665690111617392</v>
      </c>
      <c r="O141" s="649">
        <v>104.258717</v>
      </c>
      <c r="P141" s="703">
        <v>8.9721437106193413E-3</v>
      </c>
      <c r="Q141" s="506" t="e">
        <v>#REF!</v>
      </c>
    </row>
    <row r="142" spans="1:18" ht="18" customHeight="1" thickBot="1" x14ac:dyDescent="0.3">
      <c r="A142" s="882" t="s">
        <v>530</v>
      </c>
      <c r="B142" s="882"/>
      <c r="C142" s="882"/>
      <c r="D142" s="882"/>
      <c r="E142" s="882"/>
      <c r="F142" s="882"/>
      <c r="G142" s="882"/>
      <c r="H142" s="882"/>
      <c r="I142" s="882"/>
      <c r="J142" s="882"/>
      <c r="K142" s="882"/>
      <c r="L142" s="882"/>
      <c r="M142" s="883"/>
      <c r="N142" s="882"/>
      <c r="O142" s="882"/>
      <c r="P142" s="882"/>
    </row>
    <row r="143" spans="1:18" s="224" customFormat="1" ht="68.25" customHeight="1" x14ac:dyDescent="0.25">
      <c r="A143" s="465" t="s">
        <v>6</v>
      </c>
      <c r="B143" s="476" t="s">
        <v>7</v>
      </c>
      <c r="C143" s="464" t="s">
        <v>528</v>
      </c>
      <c r="D143" s="466" t="s">
        <v>457</v>
      </c>
      <c r="E143" s="475" t="s">
        <v>92</v>
      </c>
      <c r="F143" s="466" t="s">
        <v>170</v>
      </c>
      <c r="G143" s="466" t="s">
        <v>526</v>
      </c>
      <c r="H143" s="466" t="s">
        <v>527</v>
      </c>
      <c r="I143" s="466" t="s">
        <v>24</v>
      </c>
      <c r="J143" s="467" t="s">
        <v>350</v>
      </c>
      <c r="K143" s="466" t="s">
        <v>175</v>
      </c>
      <c r="L143" s="466" t="s">
        <v>172</v>
      </c>
      <c r="M143" s="466" t="s">
        <v>25</v>
      </c>
      <c r="N143" s="466" t="s">
        <v>43</v>
      </c>
      <c r="O143" s="466" t="s">
        <v>79</v>
      </c>
      <c r="P143" s="477" t="s">
        <v>294</v>
      </c>
      <c r="Q143" s="475" t="s">
        <v>28</v>
      </c>
      <c r="R143" s="617"/>
    </row>
    <row r="144" spans="1:18" ht="26.25" customHeight="1" x14ac:dyDescent="0.25">
      <c r="A144" s="885" t="s">
        <v>495</v>
      </c>
      <c r="B144" s="800" t="s">
        <v>358</v>
      </c>
      <c r="C144" s="519" t="s">
        <v>359</v>
      </c>
      <c r="D144" s="50" t="s">
        <v>359</v>
      </c>
      <c r="E144" s="668">
        <v>3542.9</v>
      </c>
      <c r="F144" s="669">
        <v>3542.9</v>
      </c>
      <c r="G144" s="669">
        <v>0</v>
      </c>
      <c r="H144" s="669">
        <v>3542.9</v>
      </c>
      <c r="I144" s="639">
        <v>0</v>
      </c>
      <c r="J144" s="640">
        <v>0</v>
      </c>
      <c r="K144" s="639">
        <v>0</v>
      </c>
      <c r="L144" s="638">
        <v>3542.9</v>
      </c>
      <c r="M144" s="638">
        <v>0</v>
      </c>
      <c r="N144" s="682">
        <v>0</v>
      </c>
      <c r="O144" s="668">
        <v>0</v>
      </c>
      <c r="P144" s="704">
        <v>0</v>
      </c>
      <c r="Q144" s="500" t="e">
        <v>#REF!</v>
      </c>
    </row>
    <row r="145" spans="1:19" ht="32.25" customHeight="1" thickBot="1" x14ac:dyDescent="0.3">
      <c r="A145" s="885"/>
      <c r="B145" s="961" t="s">
        <v>359</v>
      </c>
      <c r="C145" s="962"/>
      <c r="D145" s="662" t="s">
        <v>47</v>
      </c>
      <c r="E145" s="641">
        <v>3542.9</v>
      </c>
      <c r="F145" s="642">
        <v>3542.9</v>
      </c>
      <c r="G145" s="642">
        <v>0</v>
      </c>
      <c r="H145" s="642">
        <v>3542.9</v>
      </c>
      <c r="I145" s="642">
        <v>0</v>
      </c>
      <c r="J145" s="643">
        <v>0</v>
      </c>
      <c r="K145" s="642">
        <v>0</v>
      </c>
      <c r="L145" s="641">
        <v>3542.9</v>
      </c>
      <c r="M145" s="641">
        <v>0</v>
      </c>
      <c r="N145" s="643">
        <v>0</v>
      </c>
      <c r="O145" s="641">
        <v>0</v>
      </c>
      <c r="P145" s="702">
        <v>0</v>
      </c>
      <c r="Q145" s="502" t="e">
        <v>#REF!</v>
      </c>
    </row>
    <row r="146" spans="1:19" ht="27.75" customHeight="1" thickBot="1" x14ac:dyDescent="0.3">
      <c r="A146" s="881"/>
      <c r="B146" s="890" t="s">
        <v>69</v>
      </c>
      <c r="C146" s="891"/>
      <c r="D146" s="705" t="s">
        <v>303</v>
      </c>
      <c r="E146" s="649">
        <v>3542.9</v>
      </c>
      <c r="F146" s="650">
        <v>3542.9</v>
      </c>
      <c r="G146" s="650">
        <v>0</v>
      </c>
      <c r="H146" s="650">
        <v>3542.9</v>
      </c>
      <c r="I146" s="650">
        <v>0</v>
      </c>
      <c r="J146" s="548">
        <v>0</v>
      </c>
      <c r="K146" s="650">
        <v>0</v>
      </c>
      <c r="L146" s="649">
        <v>3542.9</v>
      </c>
      <c r="M146" s="649">
        <v>0</v>
      </c>
      <c r="N146" s="548">
        <v>0</v>
      </c>
      <c r="O146" s="649">
        <v>0</v>
      </c>
      <c r="P146" s="703">
        <v>0</v>
      </c>
      <c r="Q146" s="506" t="e">
        <v>#REF!</v>
      </c>
    </row>
    <row r="147" spans="1:19" ht="18" customHeight="1" thickBot="1" x14ac:dyDescent="0.3">
      <c r="A147" s="882" t="s">
        <v>530</v>
      </c>
      <c r="B147" s="882"/>
      <c r="C147" s="882"/>
      <c r="D147" s="882"/>
      <c r="E147" s="882"/>
      <c r="F147" s="882"/>
      <c r="G147" s="882"/>
      <c r="H147" s="882"/>
      <c r="I147" s="882"/>
      <c r="J147" s="882"/>
      <c r="K147" s="882"/>
      <c r="L147" s="882"/>
      <c r="M147" s="883"/>
      <c r="N147" s="882"/>
      <c r="O147" s="882"/>
      <c r="P147" s="882"/>
    </row>
    <row r="148" spans="1:19" s="224" customFormat="1" ht="68.25" customHeight="1" x14ac:dyDescent="0.25">
      <c r="A148" s="465" t="s">
        <v>6</v>
      </c>
      <c r="B148" s="476" t="s">
        <v>7</v>
      </c>
      <c r="C148" s="464" t="s">
        <v>528</v>
      </c>
      <c r="D148" s="466" t="s">
        <v>457</v>
      </c>
      <c r="E148" s="475" t="s">
        <v>92</v>
      </c>
      <c r="F148" s="466" t="s">
        <v>170</v>
      </c>
      <c r="G148" s="466" t="s">
        <v>526</v>
      </c>
      <c r="H148" s="466" t="s">
        <v>527</v>
      </c>
      <c r="I148" s="466" t="s">
        <v>24</v>
      </c>
      <c r="J148" s="467" t="s">
        <v>350</v>
      </c>
      <c r="K148" s="466" t="s">
        <v>175</v>
      </c>
      <c r="L148" s="466" t="s">
        <v>172</v>
      </c>
      <c r="M148" s="466" t="s">
        <v>25</v>
      </c>
      <c r="N148" s="466" t="s">
        <v>43</v>
      </c>
      <c r="O148" s="466" t="s">
        <v>79</v>
      </c>
      <c r="P148" s="477" t="s">
        <v>294</v>
      </c>
      <c r="Q148" s="475" t="s">
        <v>28</v>
      </c>
      <c r="R148" s="617"/>
    </row>
    <row r="149" spans="1:19" s="828" customFormat="1" ht="62.25" customHeight="1" thickBot="1" x14ac:dyDescent="0.3">
      <c r="A149" s="885" t="s">
        <v>374</v>
      </c>
      <c r="B149" s="852" t="s">
        <v>232</v>
      </c>
      <c r="C149" s="824" t="s">
        <v>341</v>
      </c>
      <c r="D149" s="853" t="s">
        <v>173</v>
      </c>
      <c r="E149" s="825">
        <v>451</v>
      </c>
      <c r="F149" s="826">
        <v>351</v>
      </c>
      <c r="G149" s="826">
        <v>0</v>
      </c>
      <c r="H149" s="826">
        <v>351</v>
      </c>
      <c r="I149" s="826">
        <v>115.103167</v>
      </c>
      <c r="J149" s="624">
        <v>0.32792925071225071</v>
      </c>
      <c r="K149" s="857">
        <v>0</v>
      </c>
      <c r="L149" s="825">
        <v>235.89683300000002</v>
      </c>
      <c r="M149" s="825">
        <v>115.103167</v>
      </c>
      <c r="N149" s="624">
        <v>0.32792925071225071</v>
      </c>
      <c r="O149" s="825">
        <v>54.318849</v>
      </c>
      <c r="P149" s="624">
        <v>0.15475455555555556</v>
      </c>
      <c r="Q149" s="858">
        <v>0</v>
      </c>
      <c r="R149" s="855">
        <v>0</v>
      </c>
      <c r="S149" s="855"/>
    </row>
    <row r="150" spans="1:19" ht="39" customHeight="1" thickBot="1" x14ac:dyDescent="0.3">
      <c r="A150" s="885"/>
      <c r="B150" s="965" t="s">
        <v>69</v>
      </c>
      <c r="C150" s="966"/>
      <c r="D150" s="967"/>
      <c r="E150" s="665">
        <v>451</v>
      </c>
      <c r="F150" s="666">
        <v>351</v>
      </c>
      <c r="G150" s="666">
        <v>0</v>
      </c>
      <c r="H150" s="666">
        <v>351</v>
      </c>
      <c r="I150" s="666">
        <v>115.103167</v>
      </c>
      <c r="J150" s="667">
        <v>0.32792925071225071</v>
      </c>
      <c r="K150" s="807">
        <v>0</v>
      </c>
      <c r="L150" s="665">
        <v>235.89683300000002</v>
      </c>
      <c r="M150" s="665">
        <v>115.103167</v>
      </c>
      <c r="N150" s="667">
        <v>0.32792925071225071</v>
      </c>
      <c r="O150" s="665">
        <v>54.318849</v>
      </c>
      <c r="P150" s="808">
        <v>0.15475455555555556</v>
      </c>
      <c r="Q150" s="505">
        <v>0</v>
      </c>
    </row>
    <row r="151" spans="1:19" ht="18" customHeight="1" thickBot="1" x14ac:dyDescent="0.3">
      <c r="A151" s="882" t="s">
        <v>530</v>
      </c>
      <c r="B151" s="882"/>
      <c r="C151" s="882"/>
      <c r="D151" s="882"/>
      <c r="E151" s="882"/>
      <c r="F151" s="882"/>
      <c r="G151" s="882"/>
      <c r="H151" s="882"/>
      <c r="I151" s="882"/>
      <c r="J151" s="882"/>
      <c r="K151" s="882"/>
      <c r="L151" s="882"/>
      <c r="M151" s="883"/>
      <c r="N151" s="882"/>
      <c r="O151" s="882"/>
      <c r="P151" s="888"/>
    </row>
    <row r="152" spans="1:19" s="224" customFormat="1" ht="56.25" customHeight="1" x14ac:dyDescent="0.25">
      <c r="A152" s="465" t="s">
        <v>6</v>
      </c>
      <c r="B152" s="476" t="s">
        <v>7</v>
      </c>
      <c r="C152" s="464" t="s">
        <v>528</v>
      </c>
      <c r="D152" s="466" t="s">
        <v>457</v>
      </c>
      <c r="E152" s="475" t="s">
        <v>92</v>
      </c>
      <c r="F152" s="466" t="s">
        <v>170</v>
      </c>
      <c r="G152" s="466" t="s">
        <v>526</v>
      </c>
      <c r="H152" s="466" t="s">
        <v>527</v>
      </c>
      <c r="I152" s="466" t="s">
        <v>24</v>
      </c>
      <c r="J152" s="467" t="s">
        <v>350</v>
      </c>
      <c r="K152" s="466" t="s">
        <v>175</v>
      </c>
      <c r="L152" s="466" t="s">
        <v>172</v>
      </c>
      <c r="M152" s="466" t="s">
        <v>25</v>
      </c>
      <c r="N152" s="466" t="s">
        <v>43</v>
      </c>
      <c r="O152" s="466" t="s">
        <v>79</v>
      </c>
      <c r="P152" s="477" t="s">
        <v>294</v>
      </c>
      <c r="Q152" s="560" t="s">
        <v>28</v>
      </c>
      <c r="R152" s="617"/>
    </row>
    <row r="153" spans="1:19" s="828" customFormat="1" ht="40.5" customHeight="1" x14ac:dyDescent="0.25">
      <c r="A153" s="885" t="s">
        <v>460</v>
      </c>
      <c r="B153" s="852" t="s">
        <v>340</v>
      </c>
      <c r="C153" s="824" t="s">
        <v>341</v>
      </c>
      <c r="D153" s="853" t="s">
        <v>341</v>
      </c>
      <c r="E153" s="825">
        <v>5682.3574910000007</v>
      </c>
      <c r="F153" s="826">
        <v>5746.5844540000007</v>
      </c>
      <c r="G153" s="826">
        <v>0</v>
      </c>
      <c r="H153" s="826">
        <v>5746.5844540000007</v>
      </c>
      <c r="I153" s="826">
        <v>5627.2231508800005</v>
      </c>
      <c r="J153" s="624">
        <v>0.97922917446433477</v>
      </c>
      <c r="K153" s="826">
        <v>1934.0094279999998</v>
      </c>
      <c r="L153" s="825">
        <v>119.36130312000023</v>
      </c>
      <c r="M153" s="825">
        <v>3693.2137228800007</v>
      </c>
      <c r="N153" s="854">
        <v>0.64267979570182443</v>
      </c>
      <c r="O153" s="825">
        <v>2033.7253467400003</v>
      </c>
      <c r="P153" s="624">
        <v>0.35390158502315122</v>
      </c>
      <c r="Q153" s="827">
        <v>1000000</v>
      </c>
      <c r="R153" s="855"/>
    </row>
    <row r="154" spans="1:19" ht="27.75" customHeight="1" x14ac:dyDescent="0.25">
      <c r="A154" s="885"/>
      <c r="B154" s="963" t="s">
        <v>489</v>
      </c>
      <c r="C154" s="964"/>
      <c r="D154" s="706" t="s">
        <v>167</v>
      </c>
      <c r="E154" s="627">
        <v>5682.3574910000007</v>
      </c>
      <c r="F154" s="628">
        <v>5746.5844540000007</v>
      </c>
      <c r="G154" s="628">
        <v>0</v>
      </c>
      <c r="H154" s="628">
        <v>5746.5844540000007</v>
      </c>
      <c r="I154" s="628">
        <v>5627.2231508800005</v>
      </c>
      <c r="J154" s="629">
        <v>0.97922917446433477</v>
      </c>
      <c r="K154" s="628">
        <v>1934.0094279999998</v>
      </c>
      <c r="L154" s="627">
        <v>119.36130312000023</v>
      </c>
      <c r="M154" s="627">
        <v>3693.2137228800007</v>
      </c>
      <c r="N154" s="707">
        <v>0.64267979570182443</v>
      </c>
      <c r="O154" s="627">
        <v>2033.7253467400003</v>
      </c>
      <c r="P154" s="629">
        <v>0.35390158502315122</v>
      </c>
      <c r="Q154" s="498">
        <v>1000000</v>
      </c>
    </row>
    <row r="155" spans="1:19" ht="45" x14ac:dyDescent="0.25">
      <c r="A155" s="885"/>
      <c r="B155" s="790" t="s">
        <v>114</v>
      </c>
      <c r="C155" s="518" t="s">
        <v>311</v>
      </c>
      <c r="D155" s="306" t="s">
        <v>311</v>
      </c>
      <c r="E155" s="621">
        <v>872</v>
      </c>
      <c r="F155" s="622">
        <v>872</v>
      </c>
      <c r="G155" s="622">
        <v>0</v>
      </c>
      <c r="H155" s="622">
        <v>872</v>
      </c>
      <c r="I155" s="623">
        <v>845.65432799999996</v>
      </c>
      <c r="J155" s="626">
        <v>0.96978707339449532</v>
      </c>
      <c r="K155" s="623">
        <v>3.2140660000000025</v>
      </c>
      <c r="L155" s="625">
        <v>26.345672000000036</v>
      </c>
      <c r="M155" s="625">
        <v>842.44026199999996</v>
      </c>
      <c r="N155" s="708">
        <v>0.96610121788990821</v>
      </c>
      <c r="O155" s="621">
        <v>65.893327999999997</v>
      </c>
      <c r="P155" s="631">
        <v>7.5565743119266046E-2</v>
      </c>
      <c r="Q155" s="497" t="e">
        <v>#REF!</v>
      </c>
      <c r="R155" s="851"/>
    </row>
    <row r="156" spans="1:19" ht="30" x14ac:dyDescent="0.25">
      <c r="A156" s="885"/>
      <c r="B156" s="790" t="s">
        <v>118</v>
      </c>
      <c r="C156" s="518" t="s">
        <v>119</v>
      </c>
      <c r="D156" s="306" t="s">
        <v>119</v>
      </c>
      <c r="E156" s="621">
        <v>4946.2</v>
      </c>
      <c r="F156" s="622">
        <v>4946.2</v>
      </c>
      <c r="G156" s="622">
        <v>0</v>
      </c>
      <c r="H156" s="622">
        <v>4946.2</v>
      </c>
      <c r="I156" s="623">
        <v>4946.2</v>
      </c>
      <c r="J156" s="626">
        <v>1</v>
      </c>
      <c r="K156" s="623">
        <v>0</v>
      </c>
      <c r="L156" s="625">
        <v>0</v>
      </c>
      <c r="M156" s="625">
        <v>4946.2</v>
      </c>
      <c r="N156" s="708">
        <v>1</v>
      </c>
      <c r="O156" s="621">
        <v>2473.0999999800001</v>
      </c>
      <c r="P156" s="631">
        <v>0.49999999999595651</v>
      </c>
      <c r="Q156" s="497" t="e">
        <v>#REF!</v>
      </c>
      <c r="R156" s="851"/>
    </row>
    <row r="157" spans="1:19" ht="30" x14ac:dyDescent="0.25">
      <c r="A157" s="885"/>
      <c r="B157" s="790" t="s">
        <v>120</v>
      </c>
      <c r="C157" s="518" t="s">
        <v>121</v>
      </c>
      <c r="D157" s="306" t="s">
        <v>121</v>
      </c>
      <c r="E157" s="621">
        <v>3514.7</v>
      </c>
      <c r="F157" s="622">
        <v>3514.7</v>
      </c>
      <c r="G157" s="622">
        <v>0</v>
      </c>
      <c r="H157" s="622">
        <v>3514.7</v>
      </c>
      <c r="I157" s="623">
        <v>3514.7</v>
      </c>
      <c r="J157" s="626">
        <v>1</v>
      </c>
      <c r="K157" s="623">
        <v>0</v>
      </c>
      <c r="L157" s="625">
        <v>0</v>
      </c>
      <c r="M157" s="625">
        <v>3514.7</v>
      </c>
      <c r="N157" s="708">
        <v>1</v>
      </c>
      <c r="O157" s="621">
        <v>1757.3499999800001</v>
      </c>
      <c r="P157" s="631">
        <v>0.49999999999430966</v>
      </c>
      <c r="Q157" s="497" t="e">
        <v>#REF!</v>
      </c>
    </row>
    <row r="158" spans="1:19" ht="30" x14ac:dyDescent="0.25">
      <c r="A158" s="885"/>
      <c r="B158" s="790" t="s">
        <v>122</v>
      </c>
      <c r="C158" s="518" t="s">
        <v>123</v>
      </c>
      <c r="D158" s="306" t="s">
        <v>123</v>
      </c>
      <c r="E158" s="621">
        <v>2735.9</v>
      </c>
      <c r="F158" s="622">
        <v>2735.9</v>
      </c>
      <c r="G158" s="622">
        <v>0</v>
      </c>
      <c r="H158" s="622">
        <v>2735.9</v>
      </c>
      <c r="I158" s="623">
        <v>2735.9</v>
      </c>
      <c r="J158" s="626">
        <v>1</v>
      </c>
      <c r="K158" s="623">
        <v>0</v>
      </c>
      <c r="L158" s="625">
        <v>0</v>
      </c>
      <c r="M158" s="625">
        <v>2735.9</v>
      </c>
      <c r="N158" s="708">
        <v>1</v>
      </c>
      <c r="O158" s="621">
        <v>1139.95833335</v>
      </c>
      <c r="P158" s="631">
        <v>0.41666666667275848</v>
      </c>
      <c r="Q158" s="497" t="e">
        <v>#REF!</v>
      </c>
    </row>
    <row r="159" spans="1:19" ht="30" customHeight="1" x14ac:dyDescent="0.25">
      <c r="A159" s="885"/>
      <c r="B159" s="790" t="s">
        <v>124</v>
      </c>
      <c r="C159" s="518" t="s">
        <v>125</v>
      </c>
      <c r="D159" s="306" t="s">
        <v>125</v>
      </c>
      <c r="E159" s="621">
        <v>3511.2</v>
      </c>
      <c r="F159" s="622">
        <v>3511.2</v>
      </c>
      <c r="G159" s="622">
        <v>0</v>
      </c>
      <c r="H159" s="622">
        <v>3511.2</v>
      </c>
      <c r="I159" s="623">
        <v>3511.2</v>
      </c>
      <c r="J159" s="626">
        <v>1</v>
      </c>
      <c r="K159" s="623">
        <v>0</v>
      </c>
      <c r="L159" s="625">
        <v>0</v>
      </c>
      <c r="M159" s="625">
        <v>3511.2</v>
      </c>
      <c r="N159" s="708">
        <v>1</v>
      </c>
      <c r="O159" s="621">
        <v>1755.6</v>
      </c>
      <c r="P159" s="631">
        <v>0.5</v>
      </c>
      <c r="Q159" s="497" t="e">
        <v>#REF!</v>
      </c>
    </row>
    <row r="160" spans="1:19" ht="30" customHeight="1" x14ac:dyDescent="0.25">
      <c r="A160" s="885"/>
      <c r="B160" s="790" t="s">
        <v>126</v>
      </c>
      <c r="C160" s="518" t="s">
        <v>127</v>
      </c>
      <c r="D160" s="306" t="s">
        <v>127</v>
      </c>
      <c r="E160" s="621">
        <v>5556.1</v>
      </c>
      <c r="F160" s="622">
        <v>5556.1</v>
      </c>
      <c r="G160" s="622">
        <v>0</v>
      </c>
      <c r="H160" s="622">
        <v>5556.1</v>
      </c>
      <c r="I160" s="623">
        <v>5556.1</v>
      </c>
      <c r="J160" s="626">
        <v>1</v>
      </c>
      <c r="K160" s="623">
        <v>0</v>
      </c>
      <c r="L160" s="625">
        <v>0</v>
      </c>
      <c r="M160" s="625">
        <v>5556.1</v>
      </c>
      <c r="N160" s="708">
        <v>1</v>
      </c>
      <c r="O160" s="621">
        <v>2778.05000002</v>
      </c>
      <c r="P160" s="631">
        <v>0.50000000000359957</v>
      </c>
      <c r="Q160" s="497" t="e">
        <v>#REF!</v>
      </c>
    </row>
    <row r="161" spans="1:18" ht="24" customHeight="1" x14ac:dyDescent="0.25">
      <c r="A161" s="885"/>
      <c r="B161" s="903" t="s">
        <v>47</v>
      </c>
      <c r="C161" s="904"/>
      <c r="D161" s="662" t="s">
        <v>47</v>
      </c>
      <c r="E161" s="641">
        <v>21136.1</v>
      </c>
      <c r="F161" s="642">
        <v>21136.1</v>
      </c>
      <c r="G161" s="642">
        <v>0</v>
      </c>
      <c r="H161" s="642">
        <v>21136.1</v>
      </c>
      <c r="I161" s="642">
        <v>21109.754327999995</v>
      </c>
      <c r="J161" s="643">
        <v>0.99875352255146399</v>
      </c>
      <c r="K161" s="642">
        <v>3.2140660000000025</v>
      </c>
      <c r="L161" s="641">
        <v>26.345672000003105</v>
      </c>
      <c r="M161" s="641">
        <v>21106.540262000002</v>
      </c>
      <c r="N161" s="709">
        <v>0.99860145731710215</v>
      </c>
      <c r="O161" s="641">
        <v>9969.9516613300002</v>
      </c>
      <c r="P161" s="643">
        <v>0.47170252134168561</v>
      </c>
      <c r="Q161" s="503" t="e">
        <v>#REF!</v>
      </c>
    </row>
    <row r="162" spans="1:18" s="828" customFormat="1" ht="29.25" customHeight="1" x14ac:dyDescent="0.25">
      <c r="A162" s="885"/>
      <c r="B162" s="852" t="s">
        <v>141</v>
      </c>
      <c r="C162" s="824" t="s">
        <v>142</v>
      </c>
      <c r="D162" s="853" t="s">
        <v>142</v>
      </c>
      <c r="E162" s="825">
        <v>176.2</v>
      </c>
      <c r="F162" s="826">
        <v>212.21</v>
      </c>
      <c r="G162" s="826">
        <v>0</v>
      </c>
      <c r="H162" s="826">
        <v>212.21</v>
      </c>
      <c r="I162" s="826">
        <v>212.21</v>
      </c>
      <c r="J162" s="624">
        <v>1</v>
      </c>
      <c r="K162" s="826">
        <v>1.508499999999998</v>
      </c>
      <c r="L162" s="825">
        <v>0</v>
      </c>
      <c r="M162" s="825">
        <v>210.70150000000001</v>
      </c>
      <c r="N162" s="856">
        <v>0.99289147542528633</v>
      </c>
      <c r="O162" s="825">
        <v>210.70150000000001</v>
      </c>
      <c r="P162" s="624">
        <v>0.99289147542528633</v>
      </c>
      <c r="Q162" s="827" t="e">
        <v>#REF!</v>
      </c>
    </row>
    <row r="163" spans="1:18" ht="30.75" customHeight="1" x14ac:dyDescent="0.25">
      <c r="A163" s="885"/>
      <c r="B163" s="789" t="s">
        <v>143</v>
      </c>
      <c r="C163" s="517" t="s">
        <v>144</v>
      </c>
      <c r="D163" s="49" t="s">
        <v>144</v>
      </c>
      <c r="E163" s="621">
        <v>2869.8</v>
      </c>
      <c r="F163" s="622">
        <v>2869.8</v>
      </c>
      <c r="G163" s="622">
        <v>0</v>
      </c>
      <c r="H163" s="622">
        <v>2869.8</v>
      </c>
      <c r="I163" s="623">
        <v>0</v>
      </c>
      <c r="J163" s="626">
        <v>0</v>
      </c>
      <c r="K163" s="623">
        <v>0</v>
      </c>
      <c r="L163" s="625">
        <v>2869.8</v>
      </c>
      <c r="M163" s="625">
        <v>0</v>
      </c>
      <c r="N163" s="708">
        <v>0</v>
      </c>
      <c r="O163" s="621">
        <v>0</v>
      </c>
      <c r="P163" s="631">
        <v>0</v>
      </c>
      <c r="Q163" s="497" t="e">
        <v>#REF!</v>
      </c>
    </row>
    <row r="164" spans="1:18" ht="24.75" customHeight="1" x14ac:dyDescent="0.25">
      <c r="A164" s="885"/>
      <c r="B164" s="903" t="s">
        <v>488</v>
      </c>
      <c r="C164" s="904"/>
      <c r="D164" s="662" t="s">
        <v>174</v>
      </c>
      <c r="E164" s="641">
        <v>3046</v>
      </c>
      <c r="F164" s="642">
        <v>3082.01</v>
      </c>
      <c r="G164" s="642">
        <v>0</v>
      </c>
      <c r="H164" s="642">
        <v>3082.01</v>
      </c>
      <c r="I164" s="642">
        <v>212.21</v>
      </c>
      <c r="J164" s="643">
        <v>6.8854416436027133E-2</v>
      </c>
      <c r="K164" s="642">
        <v>1.508499999999998</v>
      </c>
      <c r="L164" s="641">
        <v>2869.8</v>
      </c>
      <c r="M164" s="641">
        <v>210.70150000000001</v>
      </c>
      <c r="N164" s="709">
        <v>6.8364963124714059E-2</v>
      </c>
      <c r="O164" s="641">
        <v>210.70150000000001</v>
      </c>
      <c r="P164" s="643">
        <v>6.8364963124714059E-2</v>
      </c>
      <c r="Q164" s="503" t="e">
        <v>#REF!</v>
      </c>
    </row>
    <row r="165" spans="1:18" ht="60" x14ac:dyDescent="0.25">
      <c r="A165" s="885"/>
      <c r="B165" s="763" t="s">
        <v>441</v>
      </c>
      <c r="C165" s="753" t="s">
        <v>434</v>
      </c>
      <c r="D165" s="519" t="s">
        <v>485</v>
      </c>
      <c r="E165" s="625">
        <v>3000</v>
      </c>
      <c r="F165" s="623">
        <v>3000</v>
      </c>
      <c r="G165" s="623">
        <v>0</v>
      </c>
      <c r="H165" s="623">
        <v>3000</v>
      </c>
      <c r="I165" s="826">
        <v>3000</v>
      </c>
      <c r="J165" s="626">
        <v>1</v>
      </c>
      <c r="K165" s="623">
        <v>2585.1235259999999</v>
      </c>
      <c r="L165" s="625">
        <v>0</v>
      </c>
      <c r="M165" s="625">
        <v>414.87647399999997</v>
      </c>
      <c r="N165" s="710">
        <v>0.138292158</v>
      </c>
      <c r="O165" s="625">
        <v>8.3727929999999997</v>
      </c>
      <c r="P165" s="626">
        <v>2.790931E-3</v>
      </c>
      <c r="Q165" s="509" t="e">
        <v>#REF!</v>
      </c>
      <c r="R165" s="53"/>
    </row>
    <row r="166" spans="1:18" ht="24" customHeight="1" thickBot="1" x14ac:dyDescent="0.3">
      <c r="A166" s="885"/>
      <c r="B166" s="901" t="s">
        <v>80</v>
      </c>
      <c r="C166" s="902"/>
      <c r="D166" s="664" t="s">
        <v>80</v>
      </c>
      <c r="E166" s="648">
        <v>3000</v>
      </c>
      <c r="F166" s="651">
        <v>3000</v>
      </c>
      <c r="G166" s="651">
        <v>0</v>
      </c>
      <c r="H166" s="651">
        <v>3000</v>
      </c>
      <c r="I166" s="651">
        <v>3000</v>
      </c>
      <c r="J166" s="647">
        <v>1</v>
      </c>
      <c r="K166" s="651">
        <v>2585.1235259999999</v>
      </c>
      <c r="L166" s="648">
        <v>0</v>
      </c>
      <c r="M166" s="648">
        <v>414.87647399999997</v>
      </c>
      <c r="N166" s="711">
        <v>0.138292158</v>
      </c>
      <c r="O166" s="648">
        <v>8.3727929999999997</v>
      </c>
      <c r="P166" s="647">
        <v>2.790931E-3</v>
      </c>
      <c r="Q166" s="504" t="e">
        <v>#REF!</v>
      </c>
    </row>
    <row r="167" spans="1:18" ht="32.25" customHeight="1" thickBot="1" x14ac:dyDescent="0.3">
      <c r="A167" s="881"/>
      <c r="B167" s="890" t="s">
        <v>69</v>
      </c>
      <c r="C167" s="905"/>
      <c r="D167" s="891"/>
      <c r="E167" s="649">
        <v>32864.457491000001</v>
      </c>
      <c r="F167" s="650">
        <v>32964.694453999997</v>
      </c>
      <c r="G167" s="650">
        <v>0</v>
      </c>
      <c r="H167" s="650">
        <v>32964.694453999997</v>
      </c>
      <c r="I167" s="650">
        <v>29949.187478879994</v>
      </c>
      <c r="J167" s="548">
        <v>0.9085231328526967</v>
      </c>
      <c r="K167" s="650">
        <v>4523.8555199999992</v>
      </c>
      <c r="L167" s="649">
        <v>3015.5069751200026</v>
      </c>
      <c r="M167" s="649">
        <v>25425.331958880004</v>
      </c>
      <c r="N167" s="712">
        <v>0.77128978077923149</v>
      </c>
      <c r="O167" s="649">
        <v>12222.75130107</v>
      </c>
      <c r="P167" s="548">
        <v>0.37078309092553624</v>
      </c>
      <c r="Q167" s="554" t="e">
        <v>#REF!</v>
      </c>
    </row>
    <row r="168" spans="1:18" ht="20.25" customHeight="1" thickBot="1" x14ac:dyDescent="0.3">
      <c r="A168" s="882" t="s">
        <v>530</v>
      </c>
      <c r="B168" s="915"/>
      <c r="C168" s="915"/>
      <c r="D168" s="915"/>
      <c r="E168" s="915"/>
      <c r="F168" s="915"/>
      <c r="G168" s="915"/>
      <c r="H168" s="915"/>
      <c r="I168" s="915"/>
      <c r="J168" s="915"/>
      <c r="K168" s="915"/>
      <c r="L168" s="915"/>
      <c r="M168" s="916"/>
      <c r="N168" s="915"/>
      <c r="O168" s="915"/>
      <c r="P168" s="915"/>
    </row>
    <row r="169" spans="1:18" s="224" customFormat="1" ht="68.25" customHeight="1" x14ac:dyDescent="0.25">
      <c r="A169" s="465" t="s">
        <v>6</v>
      </c>
      <c r="B169" s="476" t="s">
        <v>7</v>
      </c>
      <c r="C169" s="464" t="s">
        <v>528</v>
      </c>
      <c r="D169" s="466" t="s">
        <v>457</v>
      </c>
      <c r="E169" s="475" t="s">
        <v>92</v>
      </c>
      <c r="F169" s="466" t="s">
        <v>170</v>
      </c>
      <c r="G169" s="466" t="s">
        <v>526</v>
      </c>
      <c r="H169" s="466" t="s">
        <v>527</v>
      </c>
      <c r="I169" s="466" t="s">
        <v>24</v>
      </c>
      <c r="J169" s="467" t="s">
        <v>350</v>
      </c>
      <c r="K169" s="466" t="s">
        <v>175</v>
      </c>
      <c r="L169" s="466" t="s">
        <v>172</v>
      </c>
      <c r="M169" s="466" t="s">
        <v>25</v>
      </c>
      <c r="N169" s="466" t="s">
        <v>43</v>
      </c>
      <c r="O169" s="466" t="s">
        <v>79</v>
      </c>
      <c r="P169" s="477" t="s">
        <v>294</v>
      </c>
      <c r="Q169" s="560" t="s">
        <v>28</v>
      </c>
      <c r="R169" s="617"/>
    </row>
    <row r="170" spans="1:18" ht="27" customHeight="1" x14ac:dyDescent="0.25">
      <c r="A170" s="884" t="s">
        <v>342</v>
      </c>
      <c r="B170" s="792" t="s">
        <v>97</v>
      </c>
      <c r="C170" s="520" t="s">
        <v>98</v>
      </c>
      <c r="D170" s="50" t="s">
        <v>98</v>
      </c>
      <c r="E170" s="638">
        <v>33196.5</v>
      </c>
      <c r="F170" s="669">
        <v>33196.5</v>
      </c>
      <c r="G170" s="669">
        <v>0</v>
      </c>
      <c r="H170" s="669">
        <v>33196.5</v>
      </c>
      <c r="I170" s="639">
        <v>32901.511872099996</v>
      </c>
      <c r="J170" s="640">
        <v>0.99111387863479572</v>
      </c>
      <c r="K170" s="639">
        <v>21072.208003099997</v>
      </c>
      <c r="L170" s="638">
        <v>294.98812790000375</v>
      </c>
      <c r="M170" s="638">
        <v>11829.303868999999</v>
      </c>
      <c r="N170" s="640">
        <v>0.3563418995677255</v>
      </c>
      <c r="O170" s="638">
        <v>11722.750888</v>
      </c>
      <c r="P170" s="713">
        <v>0.35313213405027638</v>
      </c>
      <c r="Q170" s="501" t="e">
        <v>#REF!</v>
      </c>
    </row>
    <row r="171" spans="1:18" ht="27" customHeight="1" x14ac:dyDescent="0.25">
      <c r="A171" s="885"/>
      <c r="B171" s="790" t="s">
        <v>99</v>
      </c>
      <c r="C171" s="520" t="s">
        <v>100</v>
      </c>
      <c r="D171" s="306" t="s">
        <v>100</v>
      </c>
      <c r="E171" s="625">
        <v>11810.4</v>
      </c>
      <c r="F171" s="622">
        <v>11810.4</v>
      </c>
      <c r="G171" s="622">
        <v>0</v>
      </c>
      <c r="H171" s="622">
        <v>11810.4</v>
      </c>
      <c r="I171" s="623">
        <v>11810.399998000001</v>
      </c>
      <c r="J171" s="626">
        <v>0.99999999983065779</v>
      </c>
      <c r="K171" s="623">
        <v>8120.2939620000006</v>
      </c>
      <c r="L171" s="625">
        <v>1.9999988580821082E-6</v>
      </c>
      <c r="M171" s="625">
        <v>3690.1060360000001</v>
      </c>
      <c r="N171" s="626">
        <v>0.31244547483573804</v>
      </c>
      <c r="O171" s="625">
        <v>3690.1060360000001</v>
      </c>
      <c r="P171" s="714">
        <v>0.31244547483573804</v>
      </c>
      <c r="Q171" s="501" t="e">
        <v>#REF!</v>
      </c>
    </row>
    <row r="172" spans="1:18" ht="47.25" customHeight="1" x14ac:dyDescent="0.25">
      <c r="A172" s="885"/>
      <c r="B172" s="790" t="s">
        <v>101</v>
      </c>
      <c r="C172" s="520" t="s">
        <v>102</v>
      </c>
      <c r="D172" s="306" t="s">
        <v>102</v>
      </c>
      <c r="E172" s="625">
        <v>5515.5</v>
      </c>
      <c r="F172" s="622">
        <v>5515.5</v>
      </c>
      <c r="G172" s="622">
        <v>0</v>
      </c>
      <c r="H172" s="622">
        <v>5515.5</v>
      </c>
      <c r="I172" s="623">
        <v>5035.1204449999996</v>
      </c>
      <c r="J172" s="626">
        <v>0.91290371589157815</v>
      </c>
      <c r="K172" s="623">
        <v>2952.9883159999995</v>
      </c>
      <c r="L172" s="625">
        <v>480.37955500000044</v>
      </c>
      <c r="M172" s="625">
        <v>2082.1321290000001</v>
      </c>
      <c r="N172" s="626">
        <v>0.37750559858580368</v>
      </c>
      <c r="O172" s="625">
        <v>2068.3744940000001</v>
      </c>
      <c r="P172" s="714">
        <v>0.37501123996011243</v>
      </c>
      <c r="Q172" s="501" t="e">
        <v>#REF!</v>
      </c>
    </row>
    <row r="173" spans="1:18" ht="39" customHeight="1" x14ac:dyDescent="0.25">
      <c r="A173" s="885"/>
      <c r="B173" s="903" t="s">
        <v>46</v>
      </c>
      <c r="C173" s="904"/>
      <c r="D173" s="715" t="s">
        <v>307</v>
      </c>
      <c r="E173" s="641">
        <v>50522.400000000001</v>
      </c>
      <c r="F173" s="642">
        <v>50522.400000000001</v>
      </c>
      <c r="G173" s="642">
        <v>0</v>
      </c>
      <c r="H173" s="642">
        <v>50522.400000000001</v>
      </c>
      <c r="I173" s="716">
        <v>49747.032315099998</v>
      </c>
      <c r="J173" s="643">
        <v>0.98465299184322197</v>
      </c>
      <c r="K173" s="641">
        <v>32145.490281099996</v>
      </c>
      <c r="L173" s="642">
        <v>775.36768490000395</v>
      </c>
      <c r="M173" s="641">
        <v>17601.542034000002</v>
      </c>
      <c r="N173" s="643">
        <v>0.34839085304736117</v>
      </c>
      <c r="O173" s="641">
        <v>17481.231417999999</v>
      </c>
      <c r="P173" s="702">
        <v>0.34600952088578529</v>
      </c>
      <c r="Q173" s="503" t="e">
        <v>#REF!</v>
      </c>
    </row>
    <row r="174" spans="1:18" s="828" customFormat="1" ht="24.75" customHeight="1" x14ac:dyDescent="0.25">
      <c r="A174" s="885"/>
      <c r="B174" s="852" t="s">
        <v>340</v>
      </c>
      <c r="C174" s="824" t="s">
        <v>341</v>
      </c>
      <c r="D174" s="853" t="s">
        <v>355</v>
      </c>
      <c r="E174" s="825">
        <v>1947.1416239999999</v>
      </c>
      <c r="F174" s="826">
        <v>1947.1416239999999</v>
      </c>
      <c r="G174" s="826">
        <v>0</v>
      </c>
      <c r="H174" s="826">
        <v>1947.1416239999999</v>
      </c>
      <c r="I174" s="826">
        <v>1923.207054</v>
      </c>
      <c r="J174" s="624">
        <v>0.98770784327909789</v>
      </c>
      <c r="K174" s="826">
        <v>964.48034099999995</v>
      </c>
      <c r="L174" s="825">
        <v>23.934569999999894</v>
      </c>
      <c r="M174" s="825">
        <v>958.72671300000002</v>
      </c>
      <c r="N174" s="624">
        <v>0.49237646670533097</v>
      </c>
      <c r="O174" s="825">
        <v>759.52109700000005</v>
      </c>
      <c r="P174" s="701">
        <v>0.39006977594147518</v>
      </c>
      <c r="Q174" s="827">
        <v>0</v>
      </c>
      <c r="R174" s="855">
        <v>-1.4210854715202004E-13</v>
      </c>
    </row>
    <row r="175" spans="1:18" ht="20.25" thickBot="1" x14ac:dyDescent="0.3">
      <c r="A175" s="885"/>
      <c r="B175" s="901" t="s">
        <v>489</v>
      </c>
      <c r="C175" s="902"/>
      <c r="D175" s="717" t="s">
        <v>167</v>
      </c>
      <c r="E175" s="648">
        <v>1947.1416239999999</v>
      </c>
      <c r="F175" s="651">
        <v>1947.1416239999999</v>
      </c>
      <c r="G175" s="651">
        <v>0</v>
      </c>
      <c r="H175" s="651">
        <v>1947.1416239999999</v>
      </c>
      <c r="I175" s="718">
        <v>1923.207054</v>
      </c>
      <c r="J175" s="647">
        <v>0.98770784327909789</v>
      </c>
      <c r="K175" s="648">
        <v>964.48034099999995</v>
      </c>
      <c r="L175" s="651">
        <v>23.934569999999894</v>
      </c>
      <c r="M175" s="648">
        <v>958.72671300000002</v>
      </c>
      <c r="N175" s="647">
        <v>0.49237646670533097</v>
      </c>
      <c r="O175" s="648">
        <v>759.52109700000005</v>
      </c>
      <c r="P175" s="719">
        <v>0.39006977594147518</v>
      </c>
      <c r="Q175" s="504">
        <v>0</v>
      </c>
    </row>
    <row r="176" spans="1:18" ht="27.75" customHeight="1" thickBot="1" x14ac:dyDescent="0.3">
      <c r="A176" s="881"/>
      <c r="B176" s="890" t="s">
        <v>69</v>
      </c>
      <c r="C176" s="905"/>
      <c r="D176" s="891"/>
      <c r="E176" s="649">
        <v>52469.541624000005</v>
      </c>
      <c r="F176" s="650">
        <v>52469.541624000005</v>
      </c>
      <c r="G176" s="650">
        <v>0</v>
      </c>
      <c r="H176" s="650">
        <v>52469.541624000005</v>
      </c>
      <c r="I176" s="650">
        <v>51670.239369099996</v>
      </c>
      <c r="J176" s="548">
        <v>0.98476635720151973</v>
      </c>
      <c r="K176" s="650">
        <v>33109.970622099994</v>
      </c>
      <c r="L176" s="649">
        <v>799.30225490000885</v>
      </c>
      <c r="M176" s="649">
        <v>18560.268747000002</v>
      </c>
      <c r="N176" s="548">
        <v>0.35373415075748216</v>
      </c>
      <c r="O176" s="649">
        <v>18240.752515</v>
      </c>
      <c r="P176" s="703">
        <v>0.3476445943765693</v>
      </c>
      <c r="Q176" s="554" t="e">
        <v>#REF!</v>
      </c>
    </row>
    <row r="177" spans="1:61" ht="23.25" customHeight="1" x14ac:dyDescent="0.25">
      <c r="A177" s="888" t="s">
        <v>530</v>
      </c>
      <c r="B177" s="888"/>
      <c r="C177" s="888"/>
      <c r="D177" s="888"/>
      <c r="E177" s="888"/>
      <c r="F177" s="888"/>
      <c r="G177" s="888"/>
      <c r="H177" s="888"/>
      <c r="I177" s="888"/>
      <c r="J177" s="888"/>
      <c r="K177" s="888"/>
      <c r="L177" s="888"/>
      <c r="M177" s="889"/>
      <c r="N177" s="888"/>
      <c r="O177" s="888"/>
      <c r="P177" s="888"/>
    </row>
    <row r="178" spans="1:61" ht="23.25" customHeight="1" thickBot="1" x14ac:dyDescent="0.3">
      <c r="A178" s="677"/>
      <c r="B178" s="738"/>
      <c r="C178" s="524"/>
      <c r="D178" s="678"/>
      <c r="E178" s="620"/>
      <c r="F178" s="620"/>
      <c r="G178" s="620"/>
      <c r="H178" s="620"/>
      <c r="I178" s="620"/>
      <c r="J178" s="620"/>
      <c r="K178" s="620"/>
      <c r="L178" s="620"/>
      <c r="M178" s="680"/>
      <c r="N178" s="620"/>
      <c r="O178" s="681"/>
      <c r="P178" s="620"/>
    </row>
    <row r="179" spans="1:61" s="224" customFormat="1" ht="68.25" customHeight="1" thickBot="1" x14ac:dyDescent="0.3">
      <c r="A179" s="465" t="s">
        <v>6</v>
      </c>
      <c r="B179" s="476" t="s">
        <v>7</v>
      </c>
      <c r="C179" s="464" t="s">
        <v>528</v>
      </c>
      <c r="D179" s="466" t="s">
        <v>457</v>
      </c>
      <c r="E179" s="475" t="s">
        <v>92</v>
      </c>
      <c r="F179" s="466" t="s">
        <v>170</v>
      </c>
      <c r="G179" s="466" t="s">
        <v>526</v>
      </c>
      <c r="H179" s="466" t="s">
        <v>527</v>
      </c>
      <c r="I179" s="466" t="s">
        <v>24</v>
      </c>
      <c r="J179" s="467" t="s">
        <v>350</v>
      </c>
      <c r="K179" s="466" t="s">
        <v>175</v>
      </c>
      <c r="L179" s="466" t="s">
        <v>172</v>
      </c>
      <c r="M179" s="466" t="s">
        <v>25</v>
      </c>
      <c r="N179" s="466" t="s">
        <v>43</v>
      </c>
      <c r="O179" s="466" t="s">
        <v>79</v>
      </c>
      <c r="P179" s="477" t="s">
        <v>294</v>
      </c>
      <c r="Q179" s="475" t="s">
        <v>28</v>
      </c>
      <c r="R179" s="617"/>
    </row>
    <row r="180" spans="1:61" ht="60" x14ac:dyDescent="0.25">
      <c r="A180" s="929" t="s">
        <v>458</v>
      </c>
      <c r="B180" s="801" t="s">
        <v>418</v>
      </c>
      <c r="C180" s="771" t="s">
        <v>419</v>
      </c>
      <c r="D180" s="764" t="s">
        <v>486</v>
      </c>
      <c r="E180" s="625">
        <v>2000</v>
      </c>
      <c r="F180" s="625">
        <v>2000</v>
      </c>
      <c r="G180" s="625">
        <v>0</v>
      </c>
      <c r="H180" s="623">
        <v>2000</v>
      </c>
      <c r="I180" s="623">
        <v>2000</v>
      </c>
      <c r="J180" s="626">
        <v>1</v>
      </c>
      <c r="K180" s="623">
        <v>1476.1224069999998</v>
      </c>
      <c r="L180" s="625">
        <v>0</v>
      </c>
      <c r="M180" s="625">
        <v>523.87759300000005</v>
      </c>
      <c r="N180" s="631">
        <v>0.26193879650000002</v>
      </c>
      <c r="O180" s="621">
        <v>279.55700400000001</v>
      </c>
      <c r="P180" s="631">
        <v>0.139778502</v>
      </c>
      <c r="Q180" s="497" t="e">
        <v>#REF!</v>
      </c>
    </row>
    <row r="181" spans="1:61" ht="60" x14ac:dyDescent="0.25">
      <c r="A181" s="921"/>
      <c r="B181" s="801" t="s">
        <v>420</v>
      </c>
      <c r="C181" s="771" t="s">
        <v>421</v>
      </c>
      <c r="D181" s="764" t="s">
        <v>486</v>
      </c>
      <c r="E181" s="625">
        <v>2000</v>
      </c>
      <c r="F181" s="625">
        <v>2000</v>
      </c>
      <c r="G181" s="625">
        <v>0</v>
      </c>
      <c r="H181" s="623">
        <v>2000</v>
      </c>
      <c r="I181" s="623">
        <v>1930.742628</v>
      </c>
      <c r="J181" s="626">
        <v>0.96537131399999998</v>
      </c>
      <c r="K181" s="623">
        <v>1272.3488830000001</v>
      </c>
      <c r="L181" s="625">
        <v>69.257372000000032</v>
      </c>
      <c r="M181" s="625">
        <v>658.39374499999997</v>
      </c>
      <c r="N181" s="631">
        <v>0.32919687249999996</v>
      </c>
      <c r="O181" s="621">
        <v>124.36</v>
      </c>
      <c r="P181" s="631">
        <v>6.2179999999999999E-2</v>
      </c>
      <c r="Q181" s="497" t="e">
        <v>#REF!</v>
      </c>
    </row>
    <row r="182" spans="1:61" ht="60" x14ac:dyDescent="0.25">
      <c r="A182" s="921"/>
      <c r="B182" s="801" t="s">
        <v>422</v>
      </c>
      <c r="C182" s="771" t="s">
        <v>423</v>
      </c>
      <c r="D182" s="764" t="s">
        <v>486</v>
      </c>
      <c r="E182" s="625">
        <v>2000</v>
      </c>
      <c r="F182" s="625">
        <v>2000</v>
      </c>
      <c r="G182" s="625">
        <v>0</v>
      </c>
      <c r="H182" s="623">
        <v>2000</v>
      </c>
      <c r="I182" s="623">
        <v>2000</v>
      </c>
      <c r="J182" s="626">
        <v>1</v>
      </c>
      <c r="K182" s="623">
        <v>1769.613249</v>
      </c>
      <c r="L182" s="625">
        <v>0</v>
      </c>
      <c r="M182" s="625">
        <v>230.386751</v>
      </c>
      <c r="N182" s="631">
        <v>0.1151933755</v>
      </c>
      <c r="O182" s="621">
        <v>43.32</v>
      </c>
      <c r="P182" s="631">
        <v>2.1659999999999999E-2</v>
      </c>
      <c r="Q182" s="497" t="e">
        <v>#REF!</v>
      </c>
    </row>
    <row r="183" spans="1:61" ht="60" x14ac:dyDescent="0.25">
      <c r="A183" s="921"/>
      <c r="B183" s="801" t="s">
        <v>424</v>
      </c>
      <c r="C183" s="771" t="s">
        <v>425</v>
      </c>
      <c r="D183" s="764" t="s">
        <v>486</v>
      </c>
      <c r="E183" s="625">
        <v>2000</v>
      </c>
      <c r="F183" s="625">
        <v>2000</v>
      </c>
      <c r="G183" s="625">
        <v>0</v>
      </c>
      <c r="H183" s="623">
        <v>2000</v>
      </c>
      <c r="I183" s="623">
        <v>2000</v>
      </c>
      <c r="J183" s="626">
        <v>1</v>
      </c>
      <c r="K183" s="623">
        <v>1987.7679659999999</v>
      </c>
      <c r="L183" s="625">
        <v>0</v>
      </c>
      <c r="M183" s="625">
        <v>12.232034000000001</v>
      </c>
      <c r="N183" s="631">
        <v>6.1160170000000005E-3</v>
      </c>
      <c r="O183" s="621">
        <v>1.6559649999999999</v>
      </c>
      <c r="P183" s="631">
        <v>8.2798249999999996E-4</v>
      </c>
      <c r="Q183" s="497" t="e">
        <v>#REF!</v>
      </c>
    </row>
    <row r="184" spans="1:61" ht="30" customHeight="1" thickBot="1" x14ac:dyDescent="0.3">
      <c r="A184" s="956"/>
      <c r="B184" s="968" t="s">
        <v>69</v>
      </c>
      <c r="C184" s="969"/>
      <c r="D184" s="970"/>
      <c r="E184" s="720">
        <v>8000</v>
      </c>
      <c r="F184" s="720">
        <v>8000</v>
      </c>
      <c r="G184" s="720">
        <v>0</v>
      </c>
      <c r="H184" s="720">
        <v>8000</v>
      </c>
      <c r="I184" s="720">
        <v>7930.742628</v>
      </c>
      <c r="J184" s="720">
        <v>3.965371314</v>
      </c>
      <c r="K184" s="720">
        <v>6505.8525049999989</v>
      </c>
      <c r="L184" s="720">
        <v>69.257372000000032</v>
      </c>
      <c r="M184" s="820">
        <v>1424.8901230000001</v>
      </c>
      <c r="N184" s="721">
        <v>0.17811126537500002</v>
      </c>
      <c r="O184" s="722">
        <v>448.89296899999999</v>
      </c>
      <c r="P184" s="721">
        <v>5.6111621124999997E-2</v>
      </c>
      <c r="Q184" s="511" t="e">
        <v>#REF!</v>
      </c>
    </row>
    <row r="185" spans="1:61" ht="23.25" customHeight="1" thickBot="1" x14ac:dyDescent="0.3">
      <c r="A185" s="888" t="s">
        <v>530</v>
      </c>
      <c r="B185" s="886"/>
      <c r="C185" s="524"/>
      <c r="D185" s="678"/>
      <c r="E185" s="620"/>
      <c r="F185" s="620"/>
      <c r="G185" s="620"/>
      <c r="H185" s="620"/>
      <c r="I185" s="620"/>
      <c r="J185" s="620"/>
      <c r="K185" s="620"/>
      <c r="L185" s="620"/>
      <c r="M185" s="680"/>
      <c r="N185" s="620"/>
      <c r="O185" s="681"/>
      <c r="P185" s="620"/>
    </row>
    <row r="186" spans="1:61" s="224" customFormat="1" ht="68.25" customHeight="1" thickBot="1" x14ac:dyDescent="0.3">
      <c r="A186" s="465" t="s">
        <v>6</v>
      </c>
      <c r="B186" s="476" t="s">
        <v>7</v>
      </c>
      <c r="C186" s="464" t="s">
        <v>528</v>
      </c>
      <c r="D186" s="466" t="s">
        <v>457</v>
      </c>
      <c r="E186" s="475" t="s">
        <v>92</v>
      </c>
      <c r="F186" s="466" t="s">
        <v>170</v>
      </c>
      <c r="G186" s="466" t="s">
        <v>526</v>
      </c>
      <c r="H186" s="466" t="s">
        <v>527</v>
      </c>
      <c r="I186" s="466" t="s">
        <v>24</v>
      </c>
      <c r="J186" s="467" t="s">
        <v>350</v>
      </c>
      <c r="K186" s="466" t="s">
        <v>175</v>
      </c>
      <c r="L186" s="466" t="s">
        <v>172</v>
      </c>
      <c r="M186" s="466" t="s">
        <v>25</v>
      </c>
      <c r="N186" s="466" t="s">
        <v>43</v>
      </c>
      <c r="O186" s="466" t="s">
        <v>79</v>
      </c>
      <c r="P186" s="477" t="s">
        <v>294</v>
      </c>
      <c r="Q186" s="560" t="s">
        <v>28</v>
      </c>
      <c r="R186" s="617"/>
    </row>
    <row r="187" spans="1:61" s="218" customFormat="1" ht="101.25" customHeight="1" x14ac:dyDescent="0.25">
      <c r="A187" s="880" t="s">
        <v>459</v>
      </c>
      <c r="B187" s="766" t="s">
        <v>409</v>
      </c>
      <c r="C187" s="756" t="s">
        <v>410</v>
      </c>
      <c r="D187" s="772" t="s">
        <v>487</v>
      </c>
      <c r="E187" s="723">
        <v>34899.554799999998</v>
      </c>
      <c r="F187" s="723">
        <v>34899.554799999998</v>
      </c>
      <c r="G187" s="723">
        <v>0</v>
      </c>
      <c r="H187" s="724">
        <v>34899.554799999998</v>
      </c>
      <c r="I187" s="724">
        <v>17496.045913000002</v>
      </c>
      <c r="J187" s="725">
        <v>0.50132576227018244</v>
      </c>
      <c r="K187" s="724">
        <v>2118.4388980000022</v>
      </c>
      <c r="L187" s="723">
        <v>17403.508886999996</v>
      </c>
      <c r="M187" s="723">
        <v>15377.607015</v>
      </c>
      <c r="N187" s="725">
        <v>0.44062473298369986</v>
      </c>
      <c r="O187" s="723">
        <v>899.90170499999999</v>
      </c>
      <c r="P187" s="726">
        <v>2.5785478071485315E-2</v>
      </c>
      <c r="Q187" s="514" t="e">
        <v>#REF!</v>
      </c>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row>
    <row r="188" spans="1:61" ht="37.5" customHeight="1" thickBot="1" x14ac:dyDescent="0.3">
      <c r="A188" s="881"/>
      <c r="B188" s="965" t="s">
        <v>69</v>
      </c>
      <c r="C188" s="966"/>
      <c r="D188" s="967"/>
      <c r="E188" s="665">
        <v>34899.554799999998</v>
      </c>
      <c r="F188" s="666">
        <v>34899.554799999998</v>
      </c>
      <c r="G188" s="666">
        <v>0</v>
      </c>
      <c r="H188" s="666">
        <v>34899.554799999998</v>
      </c>
      <c r="I188" s="666">
        <v>17496.045913000002</v>
      </c>
      <c r="J188" s="667">
        <v>0.50132576227018244</v>
      </c>
      <c r="K188" s="666">
        <v>2118.4388980000022</v>
      </c>
      <c r="L188" s="665">
        <v>17403.508886999996</v>
      </c>
      <c r="M188" s="665">
        <v>15377.607015</v>
      </c>
      <c r="N188" s="667">
        <v>0.44062473298369986</v>
      </c>
      <c r="O188" s="665">
        <v>899.90170499999999</v>
      </c>
      <c r="P188" s="727">
        <v>2.5785478071485315E-2</v>
      </c>
      <c r="Q188" s="510" t="e">
        <v>#REF!</v>
      </c>
    </row>
    <row r="189" spans="1:61" ht="23.25" customHeight="1" thickBot="1" x14ac:dyDescent="0.3">
      <c r="A189" s="888" t="s">
        <v>530</v>
      </c>
      <c r="B189" s="888"/>
      <c r="C189" s="524"/>
      <c r="D189" s="678"/>
      <c r="E189" s="620"/>
      <c r="F189" s="620"/>
      <c r="G189" s="620"/>
      <c r="H189" s="620"/>
      <c r="I189" s="620"/>
      <c r="J189" s="620"/>
      <c r="K189" s="620"/>
      <c r="L189" s="620"/>
      <c r="M189" s="680"/>
      <c r="N189" s="620"/>
      <c r="O189" s="681"/>
      <c r="P189" s="620"/>
    </row>
    <row r="190" spans="1:61" s="139" customFormat="1" ht="62.25" customHeight="1" thickBot="1" x14ac:dyDescent="0.25">
      <c r="A190" s="465" t="s">
        <v>6</v>
      </c>
      <c r="B190" s="476" t="s">
        <v>7</v>
      </c>
      <c r="C190" s="464" t="s">
        <v>528</v>
      </c>
      <c r="D190" s="466" t="s">
        <v>457</v>
      </c>
      <c r="E190" s="475" t="s">
        <v>92</v>
      </c>
      <c r="F190" s="466" t="s">
        <v>170</v>
      </c>
      <c r="G190" s="466" t="s">
        <v>526</v>
      </c>
      <c r="H190" s="466" t="s">
        <v>527</v>
      </c>
      <c r="I190" s="466" t="s">
        <v>24</v>
      </c>
      <c r="J190" s="467" t="s">
        <v>350</v>
      </c>
      <c r="K190" s="466" t="s">
        <v>175</v>
      </c>
      <c r="L190" s="466" t="s">
        <v>172</v>
      </c>
      <c r="M190" s="466" t="s">
        <v>25</v>
      </c>
      <c r="N190" s="466" t="s">
        <v>43</v>
      </c>
      <c r="O190" s="466" t="s">
        <v>79</v>
      </c>
      <c r="P190" s="477" t="s">
        <v>294</v>
      </c>
      <c r="Q190" s="547" t="s">
        <v>28</v>
      </c>
    </row>
    <row r="191" spans="1:61" ht="93" customHeight="1" x14ac:dyDescent="0.25">
      <c r="A191" s="880" t="s">
        <v>353</v>
      </c>
      <c r="B191" s="802" t="s">
        <v>348</v>
      </c>
      <c r="C191" s="525" t="s">
        <v>349</v>
      </c>
      <c r="D191" s="471" t="s">
        <v>349</v>
      </c>
      <c r="E191" s="728">
        <v>8905.6</v>
      </c>
      <c r="F191" s="729">
        <v>8905.6</v>
      </c>
      <c r="G191" s="729">
        <v>0</v>
      </c>
      <c r="H191" s="729">
        <v>8905.6</v>
      </c>
      <c r="I191" s="724">
        <v>8905.6</v>
      </c>
      <c r="J191" s="725">
        <v>1</v>
      </c>
      <c r="K191" s="724">
        <v>0</v>
      </c>
      <c r="L191" s="723">
        <v>0</v>
      </c>
      <c r="M191" s="723">
        <v>8905.6</v>
      </c>
      <c r="N191" s="730">
        <v>1</v>
      </c>
      <c r="O191" s="728">
        <v>8905.6</v>
      </c>
      <c r="P191" s="731">
        <v>1</v>
      </c>
      <c r="Q191" s="512" t="e">
        <v>#REF!</v>
      </c>
    </row>
    <row r="192" spans="1:61" ht="40.5" customHeight="1" thickBot="1" x14ac:dyDescent="0.3">
      <c r="A192" s="881"/>
      <c r="B192" s="965" t="s">
        <v>69</v>
      </c>
      <c r="C192" s="966"/>
      <c r="D192" s="967"/>
      <c r="E192" s="665">
        <v>8905.6</v>
      </c>
      <c r="F192" s="666">
        <v>8905.6</v>
      </c>
      <c r="G192" s="666">
        <v>0</v>
      </c>
      <c r="H192" s="666">
        <v>8905.6</v>
      </c>
      <c r="I192" s="666">
        <v>8905.6</v>
      </c>
      <c r="J192" s="667">
        <v>1</v>
      </c>
      <c r="K192" s="666">
        <v>0</v>
      </c>
      <c r="L192" s="665">
        <v>0</v>
      </c>
      <c r="M192" s="665">
        <v>8905.6</v>
      </c>
      <c r="N192" s="667">
        <v>1</v>
      </c>
      <c r="O192" s="665">
        <v>8905.6</v>
      </c>
      <c r="P192" s="727">
        <v>1</v>
      </c>
      <c r="Q192" s="510" t="e">
        <v>#REF!</v>
      </c>
    </row>
    <row r="193" spans="1:19" ht="18" customHeight="1" thickBot="1" x14ac:dyDescent="0.3">
      <c r="A193" s="882" t="s">
        <v>530</v>
      </c>
      <c r="B193" s="882"/>
      <c r="C193" s="882"/>
      <c r="D193" s="882"/>
      <c r="E193" s="882"/>
      <c r="F193" s="882"/>
      <c r="G193" s="882"/>
      <c r="H193" s="882"/>
      <c r="I193" s="882"/>
      <c r="J193" s="882"/>
      <c r="K193" s="882"/>
      <c r="L193" s="882"/>
      <c r="M193" s="883"/>
      <c r="N193" s="882"/>
      <c r="O193" s="882"/>
      <c r="P193" s="882"/>
    </row>
    <row r="194" spans="1:19" s="224" customFormat="1" ht="68.25" customHeight="1" thickBot="1" x14ac:dyDescent="0.3">
      <c r="A194" s="465" t="s">
        <v>6</v>
      </c>
      <c r="B194" s="476" t="s">
        <v>7</v>
      </c>
      <c r="C194" s="464" t="s">
        <v>528</v>
      </c>
      <c r="D194" s="466" t="s">
        <v>457</v>
      </c>
      <c r="E194" s="475" t="s">
        <v>92</v>
      </c>
      <c r="F194" s="466" t="s">
        <v>170</v>
      </c>
      <c r="G194" s="466" t="s">
        <v>526</v>
      </c>
      <c r="H194" s="466" t="s">
        <v>527</v>
      </c>
      <c r="I194" s="466" t="s">
        <v>24</v>
      </c>
      <c r="J194" s="467" t="s">
        <v>350</v>
      </c>
      <c r="K194" s="466" t="s">
        <v>175</v>
      </c>
      <c r="L194" s="466" t="s">
        <v>172</v>
      </c>
      <c r="M194" s="466" t="s">
        <v>25</v>
      </c>
      <c r="N194" s="466" t="s">
        <v>43</v>
      </c>
      <c r="O194" s="466" t="s">
        <v>79</v>
      </c>
      <c r="P194" s="477" t="s">
        <v>294</v>
      </c>
      <c r="Q194" s="560" t="s">
        <v>28</v>
      </c>
      <c r="R194" s="617"/>
    </row>
    <row r="195" spans="1:19" ht="44.25" customHeight="1" thickBot="1" x14ac:dyDescent="0.3">
      <c r="A195" s="876" t="s">
        <v>331</v>
      </c>
      <c r="B195" s="759" t="s">
        <v>115</v>
      </c>
      <c r="C195" s="773" t="s">
        <v>189</v>
      </c>
      <c r="D195" s="773" t="s">
        <v>189</v>
      </c>
      <c r="E195" s="723">
        <v>9067</v>
      </c>
      <c r="F195" s="729">
        <v>9067</v>
      </c>
      <c r="G195" s="729">
        <v>9067</v>
      </c>
      <c r="H195" s="729">
        <v>0</v>
      </c>
      <c r="I195" s="724">
        <v>0</v>
      </c>
      <c r="J195" s="725">
        <v>0</v>
      </c>
      <c r="K195" s="724">
        <v>0</v>
      </c>
      <c r="L195" s="724">
        <v>0</v>
      </c>
      <c r="M195" s="723">
        <v>0</v>
      </c>
      <c r="N195" s="732">
        <v>0</v>
      </c>
      <c r="O195" s="723">
        <v>0</v>
      </c>
      <c r="P195" s="733">
        <v>0</v>
      </c>
      <c r="Q195" s="513" t="e">
        <v>#REF!</v>
      </c>
    </row>
    <row r="196" spans="1:19" ht="44.25" customHeight="1" thickBot="1" x14ac:dyDescent="0.3">
      <c r="A196" s="877"/>
      <c r="B196" s="761" t="s">
        <v>348</v>
      </c>
      <c r="C196" s="774" t="s">
        <v>189</v>
      </c>
      <c r="D196" s="774" t="s">
        <v>189</v>
      </c>
      <c r="E196" s="723"/>
      <c r="F196" s="729"/>
      <c r="G196" s="729"/>
      <c r="H196" s="729"/>
      <c r="I196" s="729"/>
      <c r="J196" s="732"/>
      <c r="K196" s="729"/>
      <c r="L196" s="734"/>
      <c r="M196" s="723"/>
      <c r="N196" s="732"/>
      <c r="O196" s="723"/>
      <c r="P196" s="733"/>
      <c r="Q196" s="513"/>
    </row>
    <row r="197" spans="1:19" ht="30" customHeight="1" thickBot="1" x14ac:dyDescent="0.3">
      <c r="A197" s="879"/>
      <c r="B197" s="890" t="s">
        <v>69</v>
      </c>
      <c r="C197" s="891"/>
      <c r="D197" s="705" t="s">
        <v>331</v>
      </c>
      <c r="E197" s="649">
        <v>9067</v>
      </c>
      <c r="F197" s="650">
        <v>9067</v>
      </c>
      <c r="G197" s="650">
        <v>9067</v>
      </c>
      <c r="H197" s="650">
        <v>0</v>
      </c>
      <c r="I197" s="650">
        <v>0</v>
      </c>
      <c r="J197" s="548">
        <v>0</v>
      </c>
      <c r="K197" s="650">
        <v>0</v>
      </c>
      <c r="L197" s="735">
        <v>0</v>
      </c>
      <c r="M197" s="649">
        <v>0</v>
      </c>
      <c r="N197" s="703">
        <v>0</v>
      </c>
      <c r="O197" s="649">
        <v>0</v>
      </c>
      <c r="P197" s="703">
        <v>0</v>
      </c>
      <c r="Q197" s="505" t="e">
        <v>#REF!</v>
      </c>
    </row>
    <row r="198" spans="1:19" ht="18" customHeight="1" x14ac:dyDescent="0.25">
      <c r="A198" s="888" t="s">
        <v>530</v>
      </c>
      <c r="B198" s="888"/>
      <c r="C198" s="888"/>
      <c r="D198" s="888"/>
      <c r="E198" s="888"/>
      <c r="F198" s="888"/>
      <c r="G198" s="888"/>
      <c r="H198" s="888"/>
      <c r="I198" s="888"/>
      <c r="J198" s="888"/>
      <c r="K198" s="888"/>
      <c r="L198" s="888"/>
      <c r="M198" s="889"/>
      <c r="N198" s="888"/>
      <c r="O198" s="888"/>
      <c r="P198" s="888"/>
    </row>
    <row r="199" spans="1:19" ht="18" customHeight="1" x14ac:dyDescent="0.25">
      <c r="A199" s="677"/>
      <c r="B199" s="738"/>
      <c r="C199" s="524"/>
      <c r="D199" s="678"/>
      <c r="E199" s="679"/>
      <c r="F199" s="620"/>
      <c r="G199" s="620"/>
      <c r="H199" s="736"/>
      <c r="I199" s="620"/>
      <c r="J199" s="737"/>
      <c r="K199" s="620"/>
      <c r="L199" s="620"/>
      <c r="M199" s="680"/>
      <c r="N199" s="738"/>
      <c r="O199" s="681"/>
      <c r="P199" s="738"/>
      <c r="Q199" s="508"/>
    </row>
    <row r="200" spans="1:19" ht="18" customHeight="1" thickBot="1" x14ac:dyDescent="0.3">
      <c r="A200" s="677"/>
      <c r="B200" s="738"/>
      <c r="C200" s="524"/>
      <c r="D200" s="678"/>
      <c r="E200" s="679"/>
      <c r="F200" s="620"/>
      <c r="G200" s="620"/>
      <c r="H200" s="736"/>
      <c r="I200" s="620"/>
      <c r="J200" s="737"/>
      <c r="K200" s="620"/>
      <c r="L200" s="620"/>
      <c r="M200" s="680"/>
      <c r="N200" s="738"/>
      <c r="O200" s="681"/>
      <c r="P200" s="738"/>
      <c r="Q200" s="508"/>
    </row>
    <row r="201" spans="1:19" ht="60.75" customHeight="1" thickBot="1" x14ac:dyDescent="0.3">
      <c r="A201" s="892" t="s">
        <v>88</v>
      </c>
      <c r="B201" s="893"/>
      <c r="C201" s="894"/>
      <c r="D201" s="739" t="s">
        <v>171</v>
      </c>
      <c r="E201" s="475" t="s">
        <v>92</v>
      </c>
      <c r="F201" s="466" t="s">
        <v>170</v>
      </c>
      <c r="G201" s="466" t="s">
        <v>94</v>
      </c>
      <c r="H201" s="466" t="s">
        <v>524</v>
      </c>
      <c r="I201" s="547" t="s">
        <v>24</v>
      </c>
      <c r="J201" s="548" t="s">
        <v>350</v>
      </c>
      <c r="K201" s="466" t="s">
        <v>175</v>
      </c>
      <c r="L201" s="466" t="s">
        <v>172</v>
      </c>
      <c r="M201" s="475" t="s">
        <v>25</v>
      </c>
      <c r="N201" s="466" t="s">
        <v>43</v>
      </c>
      <c r="O201" s="475" t="s">
        <v>79</v>
      </c>
      <c r="P201" s="466" t="s">
        <v>294</v>
      </c>
      <c r="Q201" s="475" t="s">
        <v>28</v>
      </c>
    </row>
    <row r="202" spans="1:19" ht="35.25" customHeight="1" x14ac:dyDescent="0.25">
      <c r="A202" s="895"/>
      <c r="B202" s="896"/>
      <c r="C202" s="897"/>
      <c r="D202" s="740" t="s">
        <v>80</v>
      </c>
      <c r="E202" s="741">
        <v>397622.82632200001</v>
      </c>
      <c r="F202" s="741">
        <v>397622.82632200001</v>
      </c>
      <c r="G202" s="741">
        <v>0</v>
      </c>
      <c r="H202" s="742">
        <v>397622.82632200001</v>
      </c>
      <c r="I202" s="741">
        <v>132613.79955083001</v>
      </c>
      <c r="J202" s="743">
        <v>0.33351656588104844</v>
      </c>
      <c r="K202" s="744">
        <v>34809.7214475</v>
      </c>
      <c r="L202" s="741">
        <v>265009.02677116997</v>
      </c>
      <c r="M202" s="859">
        <v>97804.078103330001</v>
      </c>
      <c r="N202" s="860">
        <v>0.24597199061234734</v>
      </c>
      <c r="O202" s="859">
        <v>11727.442118000003</v>
      </c>
      <c r="P202" s="745">
        <v>2.9493885515775121E-2</v>
      </c>
      <c r="Q202" s="515" t="e">
        <v>#REF!</v>
      </c>
      <c r="R202" s="821">
        <v>0</v>
      </c>
      <c r="S202" s="228"/>
    </row>
    <row r="203" spans="1:19" ht="34.5" customHeight="1" thickBot="1" x14ac:dyDescent="0.3">
      <c r="A203" s="895"/>
      <c r="B203" s="896"/>
      <c r="C203" s="897"/>
      <c r="D203" s="746" t="s">
        <v>49</v>
      </c>
      <c r="E203" s="838">
        <v>1111333.5</v>
      </c>
      <c r="F203" s="838">
        <v>1123333.7369629999</v>
      </c>
      <c r="G203" s="747">
        <v>324067</v>
      </c>
      <c r="H203" s="742">
        <v>799266.73696299992</v>
      </c>
      <c r="I203" s="838">
        <v>628091.6862063898</v>
      </c>
      <c r="J203" s="748">
        <v>0.78583488735308871</v>
      </c>
      <c r="K203" s="742">
        <v>276062.26358977001</v>
      </c>
      <c r="L203" s="747">
        <v>171175.05075661012</v>
      </c>
      <c r="M203" s="747">
        <v>352029.42261661997</v>
      </c>
      <c r="N203" s="748">
        <v>0.44044047667270347</v>
      </c>
      <c r="O203" s="747">
        <v>90124.608055810022</v>
      </c>
      <c r="P203" s="749">
        <v>0.1127591126815304</v>
      </c>
      <c r="Q203" s="516" t="e">
        <v>#REF!</v>
      </c>
      <c r="R203" s="228"/>
      <c r="S203" s="328"/>
    </row>
    <row r="204" spans="1:19" ht="28.5" customHeight="1" thickBot="1" x14ac:dyDescent="0.3">
      <c r="A204" s="898"/>
      <c r="B204" s="899"/>
      <c r="C204" s="900"/>
      <c r="D204" s="739" t="s">
        <v>45</v>
      </c>
      <c r="E204" s="649">
        <v>1508956.326322</v>
      </c>
      <c r="F204" s="649">
        <v>1520956.5632849999</v>
      </c>
      <c r="G204" s="649">
        <v>324067</v>
      </c>
      <c r="H204" s="649">
        <v>1196889.5632849999</v>
      </c>
      <c r="I204" s="649">
        <v>760705.48575721984</v>
      </c>
      <c r="J204" s="548">
        <v>0.63556865152151287</v>
      </c>
      <c r="K204" s="650">
        <v>310871.98503727</v>
      </c>
      <c r="L204" s="649">
        <v>436184.07752778009</v>
      </c>
      <c r="M204" s="649">
        <v>449833.50071994995</v>
      </c>
      <c r="N204" s="548">
        <v>0.37583542752710669</v>
      </c>
      <c r="O204" s="649">
        <v>101852.05017381003</v>
      </c>
      <c r="P204" s="703">
        <v>8.5097283239955288E-2</v>
      </c>
      <c r="Q204" s="505" t="e">
        <v>#REF!</v>
      </c>
      <c r="R204" s="228"/>
    </row>
    <row r="205" spans="1:19" ht="23.25" customHeight="1" x14ac:dyDescent="0.25">
      <c r="A205" s="874">
        <v>0</v>
      </c>
      <c r="B205" s="875"/>
      <c r="C205" s="875"/>
      <c r="D205" s="875"/>
      <c r="E205" s="875"/>
      <c r="F205" s="875"/>
      <c r="G205" s="875"/>
      <c r="H205" s="875"/>
      <c r="I205" s="875"/>
      <c r="J205" s="875"/>
      <c r="K205" s="875"/>
      <c r="L205" s="875"/>
      <c r="M205" s="875"/>
      <c r="N205" s="875"/>
      <c r="O205" s="875"/>
      <c r="P205" s="875"/>
    </row>
    <row r="206" spans="1:19" ht="17.25" x14ac:dyDescent="0.35">
      <c r="A206" s="779"/>
      <c r="B206" s="783"/>
      <c r="C206" s="775"/>
      <c r="D206" s="776"/>
      <c r="E206" s="777"/>
      <c r="F206" s="786"/>
      <c r="G206" s="778"/>
      <c r="H206" s="787"/>
      <c r="I206" s="782"/>
      <c r="J206" s="788"/>
      <c r="K206" s="778"/>
      <c r="L206" s="778"/>
      <c r="M206" s="781"/>
      <c r="N206" s="783"/>
      <c r="O206" s="785"/>
      <c r="P206" s="783"/>
    </row>
    <row r="207" spans="1:19" ht="17.25" x14ac:dyDescent="0.35">
      <c r="A207" s="779"/>
      <c r="B207" s="783"/>
      <c r="C207" s="775"/>
      <c r="D207" s="776"/>
      <c r="E207" s="777"/>
      <c r="F207" s="780"/>
      <c r="G207" s="780"/>
      <c r="H207" s="777"/>
      <c r="I207" s="777"/>
      <c r="J207" s="788"/>
      <c r="K207" s="778"/>
      <c r="L207" s="778"/>
      <c r="M207" s="784"/>
      <c r="N207" s="783"/>
      <c r="O207" s="785"/>
      <c r="P207" s="783"/>
    </row>
    <row r="208" spans="1:19" ht="17.25" x14ac:dyDescent="0.35">
      <c r="A208" s="779"/>
      <c r="B208" s="783"/>
      <c r="C208" s="775"/>
      <c r="D208" s="776"/>
      <c r="E208" s="777"/>
      <c r="F208" s="777"/>
      <c r="G208" s="780"/>
      <c r="H208" s="787"/>
      <c r="I208" s="778"/>
      <c r="J208" s="788"/>
      <c r="K208" s="778"/>
      <c r="L208" s="778"/>
      <c r="M208" s="784"/>
      <c r="N208" s="783"/>
      <c r="O208" s="785"/>
      <c r="P208" s="783"/>
    </row>
    <row r="209" spans="1:16" ht="17.25" x14ac:dyDescent="0.35">
      <c r="A209" s="779"/>
      <c r="B209" s="783"/>
      <c r="C209" s="775"/>
      <c r="D209" s="776"/>
      <c r="E209" s="777"/>
      <c r="F209" s="778"/>
      <c r="G209" s="778"/>
      <c r="H209" s="778"/>
      <c r="I209" s="777"/>
      <c r="J209" s="788"/>
      <c r="K209" s="778"/>
      <c r="L209" s="778"/>
      <c r="M209" s="784"/>
      <c r="N209" s="783"/>
      <c r="O209" s="785"/>
      <c r="P209" s="783"/>
    </row>
    <row r="210" spans="1:16" ht="17.25" x14ac:dyDescent="0.35">
      <c r="A210" s="779"/>
      <c r="B210" s="783"/>
      <c r="C210" s="775"/>
      <c r="D210" s="776"/>
      <c r="E210" s="777"/>
      <c r="F210" s="778"/>
      <c r="G210" s="778"/>
      <c r="H210" s="778"/>
      <c r="I210" s="778"/>
      <c r="J210" s="788"/>
      <c r="K210" s="778"/>
      <c r="L210" s="778"/>
      <c r="M210" s="784"/>
      <c r="N210" s="783"/>
      <c r="O210" s="785"/>
      <c r="P210" s="783"/>
    </row>
    <row r="211" spans="1:16" ht="17.25" x14ac:dyDescent="0.35">
      <c r="A211" s="779"/>
      <c r="B211" s="783"/>
      <c r="C211" s="775"/>
      <c r="D211" s="776"/>
      <c r="E211" s="777"/>
      <c r="F211" s="778"/>
      <c r="G211" s="778"/>
      <c r="H211" s="778"/>
      <c r="I211" s="778"/>
      <c r="J211" s="788"/>
      <c r="K211" s="778"/>
      <c r="L211" s="778"/>
      <c r="M211" s="784"/>
      <c r="N211" s="783"/>
      <c r="O211" s="785"/>
      <c r="P211" s="783"/>
    </row>
    <row r="212" spans="1:16" ht="17.25" x14ac:dyDescent="0.35">
      <c r="A212" s="779"/>
      <c r="B212" s="783"/>
      <c r="C212" s="775"/>
      <c r="D212" s="776"/>
      <c r="E212" s="777"/>
      <c r="F212" s="778"/>
      <c r="G212" s="778"/>
      <c r="H212" s="778"/>
      <c r="I212" s="778"/>
      <c r="J212" s="788"/>
      <c r="K212" s="778"/>
      <c r="L212" s="778"/>
      <c r="M212" s="784"/>
      <c r="N212" s="783"/>
      <c r="O212" s="785"/>
      <c r="P212" s="783"/>
    </row>
    <row r="213" spans="1:16" ht="17.25" x14ac:dyDescent="0.35">
      <c r="A213" s="779"/>
      <c r="B213" s="783"/>
      <c r="C213" s="775"/>
      <c r="D213" s="776"/>
      <c r="E213" s="777"/>
      <c r="F213" s="778"/>
      <c r="G213" s="778"/>
      <c r="H213" s="778"/>
      <c r="I213" s="778"/>
      <c r="J213" s="788"/>
      <c r="K213" s="778"/>
      <c r="L213" s="778"/>
      <c r="M213" s="784"/>
      <c r="N213" s="783"/>
      <c r="O213" s="785"/>
      <c r="P213" s="783"/>
    </row>
    <row r="214" spans="1:16" ht="17.25" x14ac:dyDescent="0.35">
      <c r="A214" s="779"/>
      <c r="B214" s="783"/>
      <c r="C214" s="775"/>
      <c r="D214" s="776"/>
      <c r="E214" s="777"/>
      <c r="F214" s="778"/>
      <c r="G214" s="778"/>
      <c r="H214" s="778"/>
      <c r="I214" s="778"/>
      <c r="J214" s="788"/>
      <c r="K214" s="778"/>
      <c r="L214" s="778"/>
      <c r="M214" s="784"/>
      <c r="N214" s="783"/>
      <c r="O214" s="785"/>
      <c r="P214" s="783"/>
    </row>
    <row r="215" spans="1:16" ht="17.25" x14ac:dyDescent="0.35">
      <c r="A215" s="779"/>
      <c r="B215" s="783"/>
      <c r="C215" s="775"/>
      <c r="D215" s="776"/>
      <c r="E215" s="777"/>
      <c r="F215" s="778"/>
      <c r="G215" s="778"/>
      <c r="H215" s="778"/>
      <c r="I215" s="778"/>
      <c r="J215" s="788"/>
      <c r="K215" s="778"/>
      <c r="L215" s="778"/>
      <c r="M215" s="784"/>
      <c r="N215" s="783"/>
      <c r="O215" s="785"/>
      <c r="P215" s="783"/>
    </row>
    <row r="216" spans="1:16" ht="17.25" x14ac:dyDescent="0.35">
      <c r="A216" s="779"/>
      <c r="B216" s="783"/>
      <c r="C216" s="775"/>
      <c r="D216" s="776"/>
      <c r="E216" s="777"/>
      <c r="F216" s="778"/>
      <c r="G216" s="778"/>
      <c r="H216" s="778"/>
      <c r="I216" s="778"/>
      <c r="J216" s="788"/>
      <c r="K216" s="778"/>
      <c r="L216" s="778"/>
      <c r="M216" s="784"/>
      <c r="N216" s="783"/>
      <c r="O216" s="785"/>
      <c r="P216" s="783"/>
    </row>
    <row r="217" spans="1:16" ht="17.25" x14ac:dyDescent="0.35">
      <c r="A217" s="779"/>
      <c r="B217" s="783"/>
      <c r="C217" s="775"/>
      <c r="D217" s="776"/>
      <c r="E217" s="777"/>
      <c r="F217" s="778"/>
      <c r="G217" s="778"/>
      <c r="H217" s="778"/>
      <c r="I217" s="778"/>
      <c r="J217" s="788"/>
      <c r="K217" s="778"/>
      <c r="L217" s="778"/>
      <c r="M217" s="784"/>
      <c r="N217" s="783"/>
      <c r="O217" s="785"/>
      <c r="P217" s="783"/>
    </row>
    <row r="218" spans="1:16" ht="17.25" x14ac:dyDescent="0.35">
      <c r="A218" s="779"/>
      <c r="B218" s="783"/>
      <c r="C218" s="775"/>
      <c r="D218" s="776"/>
      <c r="E218" s="777"/>
      <c r="F218" s="778"/>
      <c r="G218" s="778"/>
      <c r="H218" s="778"/>
      <c r="I218" s="778"/>
      <c r="J218" s="788"/>
      <c r="K218" s="778"/>
      <c r="L218" s="778"/>
      <c r="M218" s="784"/>
      <c r="N218" s="783"/>
      <c r="O218" s="785"/>
      <c r="P218" s="783"/>
    </row>
    <row r="219" spans="1:16" ht="17.25" x14ac:dyDescent="0.35">
      <c r="A219" s="779"/>
      <c r="B219" s="783"/>
      <c r="C219" s="775"/>
      <c r="D219" s="776"/>
      <c r="E219" s="777"/>
      <c r="F219" s="778"/>
      <c r="G219" s="778"/>
      <c r="H219" s="778"/>
      <c r="I219" s="778"/>
      <c r="J219" s="788"/>
      <c r="K219" s="778"/>
      <c r="L219" s="778"/>
      <c r="M219" s="784"/>
      <c r="N219" s="783"/>
      <c r="O219" s="785"/>
      <c r="P219" s="783"/>
    </row>
    <row r="220" spans="1:16" ht="17.25" x14ac:dyDescent="0.35">
      <c r="A220" s="779"/>
      <c r="B220" s="783"/>
      <c r="C220" s="775"/>
      <c r="D220" s="776"/>
      <c r="E220" s="777"/>
      <c r="F220" s="778"/>
      <c r="G220" s="778"/>
      <c r="H220" s="778"/>
      <c r="I220" s="778"/>
      <c r="J220" s="788"/>
      <c r="K220" s="778"/>
      <c r="L220" s="778"/>
      <c r="M220" s="784"/>
      <c r="N220" s="783"/>
      <c r="O220" s="785"/>
      <c r="P220" s="783"/>
    </row>
    <row r="221" spans="1:16" ht="17.25" x14ac:dyDescent="0.35">
      <c r="A221" s="779"/>
      <c r="B221" s="783"/>
      <c r="C221" s="775"/>
      <c r="D221" s="776"/>
      <c r="E221" s="777"/>
      <c r="F221" s="778"/>
      <c r="G221" s="778"/>
      <c r="H221" s="778"/>
      <c r="I221" s="778"/>
      <c r="J221" s="788"/>
      <c r="K221" s="778"/>
      <c r="L221" s="778"/>
      <c r="M221" s="784"/>
      <c r="N221" s="783"/>
      <c r="O221" s="785"/>
      <c r="P221" s="783"/>
    </row>
    <row r="222" spans="1:16" ht="17.25" x14ac:dyDescent="0.35">
      <c r="A222" s="779"/>
      <c r="B222" s="783"/>
      <c r="C222" s="775"/>
      <c r="D222" s="776"/>
      <c r="E222" s="777"/>
      <c r="F222" s="778"/>
      <c r="G222" s="778"/>
      <c r="H222" s="778"/>
      <c r="I222" s="778"/>
      <c r="J222" s="788"/>
      <c r="K222" s="778"/>
      <c r="L222" s="778"/>
      <c r="M222" s="784"/>
      <c r="N222" s="783"/>
      <c r="O222" s="785"/>
      <c r="P222" s="783"/>
    </row>
    <row r="223" spans="1:16" ht="17.25" x14ac:dyDescent="0.35">
      <c r="A223" s="779"/>
      <c r="B223" s="783"/>
      <c r="C223" s="775"/>
      <c r="D223" s="776"/>
      <c r="E223" s="777"/>
      <c r="F223" s="778"/>
      <c r="G223" s="778"/>
      <c r="H223" s="778"/>
      <c r="I223" s="778"/>
      <c r="J223" s="788"/>
      <c r="K223" s="778"/>
      <c r="L223" s="778"/>
      <c r="M223" s="784"/>
      <c r="N223" s="783"/>
      <c r="O223" s="785"/>
      <c r="P223" s="783"/>
    </row>
    <row r="224" spans="1:16" ht="17.25" x14ac:dyDescent="0.35">
      <c r="A224" s="779"/>
      <c r="B224" s="783"/>
      <c r="C224" s="775"/>
      <c r="D224" s="776"/>
      <c r="E224" s="777"/>
      <c r="F224" s="778"/>
      <c r="G224" s="778"/>
      <c r="H224" s="778"/>
      <c r="I224" s="778"/>
      <c r="J224" s="788"/>
      <c r="K224" s="778"/>
      <c r="L224" s="778"/>
      <c r="M224" s="784"/>
      <c r="N224" s="783"/>
      <c r="O224" s="785"/>
      <c r="P224" s="783"/>
    </row>
    <row r="225" spans="1:16" ht="17.25" x14ac:dyDescent="0.35">
      <c r="A225" s="779"/>
      <c r="B225" s="783"/>
      <c r="C225" s="775"/>
      <c r="D225" s="776"/>
      <c r="E225" s="777"/>
      <c r="F225" s="778"/>
      <c r="G225" s="778"/>
      <c r="H225" s="778"/>
      <c r="I225" s="778"/>
      <c r="J225" s="788"/>
      <c r="K225" s="778"/>
      <c r="L225" s="778"/>
      <c r="M225" s="784"/>
      <c r="N225" s="783"/>
      <c r="O225" s="785"/>
      <c r="P225" s="783"/>
    </row>
    <row r="226" spans="1:16" ht="17.25" x14ac:dyDescent="0.35">
      <c r="A226" s="779"/>
      <c r="B226" s="783"/>
      <c r="C226" s="775"/>
      <c r="D226" s="776"/>
      <c r="E226" s="777"/>
      <c r="F226" s="778"/>
      <c r="G226" s="778"/>
      <c r="H226" s="778"/>
      <c r="I226" s="778"/>
      <c r="J226" s="788"/>
      <c r="K226" s="778"/>
      <c r="L226" s="778"/>
      <c r="M226" s="784"/>
      <c r="N226" s="783"/>
      <c r="O226" s="785"/>
      <c r="P226" s="783"/>
    </row>
    <row r="227" spans="1:16" ht="17.25" x14ac:dyDescent="0.35">
      <c r="A227" s="779"/>
      <c r="B227" s="783"/>
      <c r="C227" s="775"/>
      <c r="D227" s="776"/>
      <c r="E227" s="777"/>
      <c r="F227" s="778"/>
      <c r="G227" s="778"/>
      <c r="H227" s="778"/>
      <c r="I227" s="778"/>
      <c r="J227" s="788"/>
      <c r="K227" s="778"/>
      <c r="L227" s="778"/>
      <c r="M227" s="784"/>
      <c r="N227" s="783"/>
      <c r="O227" s="785"/>
      <c r="P227" s="783"/>
    </row>
    <row r="228" spans="1:16" ht="17.25" x14ac:dyDescent="0.35">
      <c r="A228" s="779"/>
      <c r="B228" s="783"/>
      <c r="C228" s="775"/>
      <c r="D228" s="776"/>
      <c r="E228" s="777"/>
      <c r="F228" s="778"/>
      <c r="G228" s="778"/>
      <c r="H228" s="778"/>
      <c r="I228" s="778"/>
      <c r="J228" s="788"/>
      <c r="K228" s="778"/>
      <c r="L228" s="778"/>
      <c r="M228" s="784"/>
      <c r="N228" s="783"/>
      <c r="O228" s="785"/>
      <c r="P228" s="783"/>
    </row>
    <row r="229" spans="1:16" ht="17.25" x14ac:dyDescent="0.35">
      <c r="A229" s="779"/>
      <c r="B229" s="783"/>
      <c r="C229" s="775"/>
      <c r="D229" s="776"/>
      <c r="E229" s="777"/>
      <c r="F229" s="778"/>
      <c r="G229" s="778"/>
      <c r="H229" s="778"/>
      <c r="I229" s="778"/>
      <c r="J229" s="788"/>
      <c r="K229" s="778"/>
      <c r="L229" s="778"/>
      <c r="M229" s="784"/>
      <c r="N229" s="783"/>
      <c r="O229" s="785"/>
      <c r="P229" s="783"/>
    </row>
    <row r="230" spans="1:16" ht="17.25" x14ac:dyDescent="0.35">
      <c r="A230" s="779"/>
      <c r="B230" s="783"/>
      <c r="C230" s="775"/>
      <c r="D230" s="776"/>
      <c r="E230" s="777"/>
      <c r="F230" s="778"/>
      <c r="G230" s="778"/>
      <c r="H230" s="778"/>
      <c r="I230" s="778"/>
      <c r="J230" s="788"/>
      <c r="K230" s="778"/>
      <c r="L230" s="778"/>
      <c r="M230" s="784"/>
      <c r="N230" s="783"/>
      <c r="O230" s="785"/>
      <c r="P230" s="783"/>
    </row>
    <row r="231" spans="1:16" ht="17.25" x14ac:dyDescent="0.35">
      <c r="A231" s="779"/>
      <c r="B231" s="783"/>
      <c r="C231" s="775"/>
      <c r="D231" s="776"/>
      <c r="E231" s="777"/>
      <c r="F231" s="778"/>
      <c r="G231" s="778"/>
      <c r="H231" s="778"/>
      <c r="I231" s="778"/>
      <c r="J231" s="788"/>
      <c r="K231" s="778"/>
      <c r="L231" s="778"/>
      <c r="M231" s="784"/>
      <c r="N231" s="783"/>
      <c r="O231" s="785"/>
      <c r="P231" s="783"/>
    </row>
    <row r="232" spans="1:16" ht="17.25" x14ac:dyDescent="0.35">
      <c r="A232" s="779"/>
      <c r="B232" s="783"/>
      <c r="C232" s="775"/>
      <c r="D232" s="776"/>
      <c r="E232" s="777"/>
      <c r="F232" s="778"/>
      <c r="G232" s="778"/>
      <c r="H232" s="778"/>
      <c r="I232" s="778"/>
      <c r="J232" s="788"/>
      <c r="K232" s="778"/>
      <c r="L232" s="778"/>
      <c r="M232" s="784"/>
      <c r="N232" s="783"/>
      <c r="O232" s="785"/>
      <c r="P232" s="783"/>
    </row>
    <row r="233" spans="1:16" ht="17.25" x14ac:dyDescent="0.35">
      <c r="A233" s="779"/>
      <c r="B233" s="783"/>
      <c r="C233" s="775"/>
      <c r="D233" s="776"/>
      <c r="E233" s="777"/>
      <c r="F233" s="778"/>
      <c r="G233" s="778"/>
      <c r="H233" s="778"/>
      <c r="I233" s="778"/>
      <c r="J233" s="788"/>
      <c r="K233" s="778"/>
      <c r="L233" s="778"/>
      <c r="M233" s="784"/>
      <c r="N233" s="783"/>
      <c r="O233" s="785"/>
      <c r="P233" s="783"/>
    </row>
    <row r="234" spans="1:16" ht="17.25" x14ac:dyDescent="0.35">
      <c r="A234" s="779"/>
      <c r="B234" s="783"/>
      <c r="C234" s="775"/>
      <c r="D234" s="776"/>
      <c r="E234" s="777"/>
      <c r="F234" s="778"/>
      <c r="G234" s="778"/>
      <c r="H234" s="778"/>
      <c r="I234" s="778"/>
      <c r="J234" s="788"/>
      <c r="K234" s="778"/>
      <c r="L234" s="778"/>
      <c r="M234" s="784"/>
      <c r="N234" s="783"/>
      <c r="O234" s="785"/>
      <c r="P234" s="783"/>
    </row>
    <row r="235" spans="1:16" ht="17.25" x14ac:dyDescent="0.35">
      <c r="A235" s="779"/>
      <c r="B235" s="783"/>
      <c r="C235" s="775"/>
      <c r="D235" s="776"/>
      <c r="E235" s="777"/>
      <c r="F235" s="778"/>
      <c r="G235" s="778"/>
      <c r="H235" s="778"/>
      <c r="I235" s="778"/>
      <c r="J235" s="788"/>
      <c r="K235" s="778"/>
      <c r="L235" s="778"/>
      <c r="M235" s="784"/>
      <c r="N235" s="783"/>
      <c r="O235" s="785"/>
      <c r="P235" s="783"/>
    </row>
    <row r="236" spans="1:16" ht="17.25" x14ac:dyDescent="0.35">
      <c r="A236" s="779"/>
      <c r="B236" s="783"/>
      <c r="C236" s="775"/>
      <c r="D236" s="776"/>
      <c r="E236" s="777"/>
      <c r="F236" s="778"/>
      <c r="G236" s="778"/>
      <c r="H236" s="778"/>
      <c r="I236" s="778"/>
      <c r="J236" s="788"/>
      <c r="K236" s="778"/>
      <c r="L236" s="778"/>
      <c r="M236" s="784"/>
      <c r="N236" s="783"/>
      <c r="O236" s="785"/>
      <c r="P236" s="783"/>
    </row>
    <row r="237" spans="1:16" ht="17.25" x14ac:dyDescent="0.35">
      <c r="A237" s="779"/>
      <c r="B237" s="783"/>
      <c r="C237" s="775"/>
      <c r="D237" s="776"/>
      <c r="E237" s="777"/>
      <c r="F237" s="778"/>
      <c r="G237" s="778"/>
      <c r="H237" s="778"/>
      <c r="I237" s="778"/>
      <c r="J237" s="788"/>
      <c r="K237" s="778"/>
      <c r="L237" s="778"/>
      <c r="M237" s="784"/>
      <c r="N237" s="783"/>
      <c r="O237" s="785"/>
      <c r="P237" s="783"/>
    </row>
    <row r="238" spans="1:16" ht="17.25" x14ac:dyDescent="0.35">
      <c r="A238" s="779"/>
      <c r="B238" s="783"/>
      <c r="C238" s="775"/>
      <c r="D238" s="776"/>
      <c r="E238" s="777"/>
      <c r="F238" s="778"/>
      <c r="G238" s="778"/>
      <c r="H238" s="778"/>
      <c r="I238" s="778"/>
      <c r="J238" s="788"/>
      <c r="K238" s="778"/>
      <c r="L238" s="778"/>
      <c r="M238" s="784"/>
      <c r="N238" s="783"/>
      <c r="O238" s="785"/>
      <c r="P238" s="783"/>
    </row>
    <row r="239" spans="1:16" ht="17.25" x14ac:dyDescent="0.35">
      <c r="A239" s="779"/>
      <c r="B239" s="783"/>
      <c r="C239" s="775"/>
      <c r="D239" s="776"/>
      <c r="E239" s="777"/>
      <c r="F239" s="778"/>
      <c r="G239" s="778"/>
      <c r="H239" s="778"/>
      <c r="I239" s="778"/>
      <c r="J239" s="788"/>
      <c r="K239" s="778"/>
      <c r="L239" s="778"/>
      <c r="M239" s="784"/>
      <c r="N239" s="783"/>
      <c r="O239" s="785"/>
      <c r="P239" s="783"/>
    </row>
    <row r="240" spans="1:16" ht="17.25" x14ac:dyDescent="0.35">
      <c r="A240" s="779"/>
      <c r="B240" s="783"/>
      <c r="C240" s="775"/>
      <c r="D240" s="776"/>
      <c r="E240" s="777"/>
      <c r="F240" s="778"/>
      <c r="G240" s="778"/>
      <c r="H240" s="778"/>
      <c r="I240" s="778"/>
      <c r="J240" s="788"/>
      <c r="K240" s="778"/>
      <c r="L240" s="778"/>
      <c r="M240" s="784"/>
      <c r="N240" s="783"/>
      <c r="O240" s="785"/>
      <c r="P240" s="783"/>
    </row>
    <row r="241" spans="1:16" ht="17.25" x14ac:dyDescent="0.35">
      <c r="A241" s="779"/>
      <c r="B241" s="783"/>
      <c r="C241" s="775"/>
      <c r="D241" s="776"/>
      <c r="E241" s="777"/>
      <c r="F241" s="778"/>
      <c r="G241" s="778"/>
      <c r="H241" s="778"/>
      <c r="I241" s="778"/>
      <c r="J241" s="788"/>
      <c r="K241" s="778"/>
      <c r="L241" s="778"/>
      <c r="M241" s="784"/>
      <c r="N241" s="783"/>
      <c r="O241" s="785"/>
      <c r="P241" s="783"/>
    </row>
    <row r="242" spans="1:16" ht="17.25" x14ac:dyDescent="0.35">
      <c r="A242" s="779"/>
      <c r="B242" s="783"/>
      <c r="C242" s="775"/>
      <c r="D242" s="776"/>
      <c r="E242" s="777"/>
      <c r="F242" s="778"/>
      <c r="G242" s="778"/>
      <c r="H242" s="778"/>
      <c r="I242" s="778"/>
      <c r="J242" s="788"/>
      <c r="K242" s="778"/>
      <c r="L242" s="778"/>
      <c r="M242" s="784"/>
      <c r="N242" s="783"/>
      <c r="O242" s="785"/>
      <c r="P242" s="783"/>
    </row>
    <row r="243" spans="1:16" ht="17.25" x14ac:dyDescent="0.35">
      <c r="A243" s="779"/>
      <c r="B243" s="783"/>
      <c r="C243" s="775"/>
      <c r="D243" s="776"/>
      <c r="E243" s="777"/>
      <c r="F243" s="778"/>
      <c r="G243" s="778"/>
      <c r="H243" s="778"/>
      <c r="I243" s="778"/>
      <c r="J243" s="788"/>
      <c r="K243" s="778"/>
      <c r="L243" s="778"/>
      <c r="M243" s="784"/>
      <c r="N243" s="783"/>
      <c r="O243" s="785"/>
      <c r="P243" s="783"/>
    </row>
    <row r="244" spans="1:16" ht="17.25" x14ac:dyDescent="0.35">
      <c r="A244" s="779"/>
      <c r="B244" s="783"/>
      <c r="C244" s="775"/>
      <c r="D244" s="776"/>
      <c r="E244" s="777"/>
      <c r="F244" s="778"/>
      <c r="G244" s="778"/>
      <c r="H244" s="778"/>
      <c r="I244" s="778"/>
      <c r="J244" s="788"/>
      <c r="K244" s="778"/>
      <c r="L244" s="778"/>
      <c r="M244" s="784"/>
      <c r="N244" s="783"/>
      <c r="O244" s="785"/>
      <c r="P244" s="783"/>
    </row>
    <row r="245" spans="1:16" ht="17.25" x14ac:dyDescent="0.35">
      <c r="A245" s="779"/>
      <c r="B245" s="783"/>
      <c r="C245" s="775"/>
      <c r="D245" s="776"/>
      <c r="E245" s="777"/>
      <c r="F245" s="778"/>
      <c r="G245" s="778"/>
      <c r="H245" s="778"/>
      <c r="I245" s="778"/>
      <c r="J245" s="788"/>
      <c r="K245" s="778"/>
      <c r="L245" s="778"/>
      <c r="M245" s="784"/>
      <c r="N245" s="783"/>
      <c r="O245" s="785"/>
      <c r="P245" s="783"/>
    </row>
    <row r="246" spans="1:16" ht="17.25" x14ac:dyDescent="0.35">
      <c r="A246" s="779"/>
      <c r="B246" s="783"/>
      <c r="C246" s="775"/>
      <c r="D246" s="776"/>
      <c r="E246" s="777"/>
      <c r="F246" s="778"/>
      <c r="G246" s="778"/>
      <c r="H246" s="778"/>
      <c r="I246" s="778"/>
      <c r="J246" s="788"/>
      <c r="K246" s="778"/>
      <c r="L246" s="778"/>
      <c r="M246" s="784"/>
      <c r="N246" s="783"/>
      <c r="O246" s="785"/>
      <c r="P246" s="783"/>
    </row>
    <row r="247" spans="1:16" ht="17.25" x14ac:dyDescent="0.35">
      <c r="A247" s="779"/>
      <c r="B247" s="783"/>
      <c r="C247" s="775"/>
      <c r="D247" s="776"/>
      <c r="E247" s="777"/>
      <c r="F247" s="778"/>
      <c r="G247" s="778"/>
      <c r="H247" s="778"/>
      <c r="I247" s="778"/>
      <c r="J247" s="788"/>
      <c r="K247" s="778"/>
      <c r="L247" s="778"/>
      <c r="M247" s="784"/>
      <c r="N247" s="783"/>
      <c r="O247" s="785"/>
      <c r="P247" s="783"/>
    </row>
    <row r="248" spans="1:16" ht="17.25" x14ac:dyDescent="0.35">
      <c r="A248" s="779"/>
      <c r="B248" s="783"/>
      <c r="C248" s="775"/>
      <c r="D248" s="776"/>
      <c r="E248" s="777"/>
      <c r="F248" s="778"/>
      <c r="G248" s="778"/>
      <c r="H248" s="778"/>
      <c r="I248" s="778"/>
      <c r="J248" s="788"/>
      <c r="K248" s="778"/>
      <c r="L248" s="778"/>
      <c r="M248" s="784"/>
      <c r="N248" s="783"/>
      <c r="O248" s="785"/>
      <c r="P248" s="783"/>
    </row>
    <row r="249" spans="1:16" ht="17.25" x14ac:dyDescent="0.35">
      <c r="A249" s="779"/>
      <c r="B249" s="783"/>
      <c r="C249" s="775"/>
      <c r="D249" s="776"/>
      <c r="E249" s="777"/>
      <c r="F249" s="778"/>
      <c r="G249" s="778"/>
      <c r="H249" s="778"/>
      <c r="I249" s="778"/>
      <c r="J249" s="788"/>
      <c r="K249" s="778"/>
      <c r="L249" s="778"/>
      <c r="M249" s="784"/>
      <c r="N249" s="783"/>
      <c r="O249" s="785"/>
      <c r="P249" s="783"/>
    </row>
    <row r="250" spans="1:16" ht="17.25" x14ac:dyDescent="0.35">
      <c r="A250" s="779"/>
      <c r="B250" s="783"/>
      <c r="C250" s="775"/>
      <c r="D250" s="776"/>
      <c r="E250" s="777"/>
      <c r="F250" s="778"/>
      <c r="G250" s="778"/>
      <c r="H250" s="778"/>
      <c r="I250" s="778"/>
      <c r="J250" s="788"/>
      <c r="K250" s="778"/>
      <c r="L250" s="778"/>
      <c r="M250" s="784"/>
      <c r="N250" s="783"/>
      <c r="O250" s="785"/>
      <c r="P250" s="783"/>
    </row>
    <row r="251" spans="1:16" ht="17.25" x14ac:dyDescent="0.35">
      <c r="A251" s="779"/>
      <c r="B251" s="783"/>
      <c r="C251" s="775"/>
      <c r="D251" s="776"/>
      <c r="E251" s="777"/>
      <c r="F251" s="778"/>
      <c r="G251" s="778"/>
      <c r="H251" s="778"/>
      <c r="I251" s="778"/>
      <c r="J251" s="788"/>
      <c r="K251" s="778"/>
      <c r="L251" s="778"/>
      <c r="M251" s="784"/>
      <c r="N251" s="783"/>
      <c r="O251" s="785"/>
      <c r="P251" s="783"/>
    </row>
    <row r="252" spans="1:16" ht="17.25" x14ac:dyDescent="0.35">
      <c r="A252" s="779"/>
      <c r="B252" s="783"/>
      <c r="C252" s="775"/>
      <c r="D252" s="776"/>
      <c r="E252" s="777"/>
      <c r="F252" s="778"/>
      <c r="G252" s="778"/>
      <c r="H252" s="778"/>
      <c r="I252" s="778"/>
      <c r="J252" s="788"/>
      <c r="K252" s="778"/>
      <c r="L252" s="778"/>
      <c r="M252" s="784"/>
      <c r="N252" s="783"/>
      <c r="O252" s="785"/>
      <c r="P252" s="783"/>
    </row>
    <row r="253" spans="1:16" ht="17.25" x14ac:dyDescent="0.35">
      <c r="A253" s="779"/>
      <c r="B253" s="783"/>
      <c r="C253" s="775"/>
      <c r="D253" s="776"/>
      <c r="E253" s="777"/>
      <c r="F253" s="778"/>
      <c r="G253" s="778"/>
      <c r="H253" s="778"/>
      <c r="I253" s="778"/>
      <c r="J253" s="788"/>
      <c r="K253" s="778"/>
      <c r="L253" s="778"/>
      <c r="M253" s="784"/>
      <c r="N253" s="783"/>
      <c r="O253" s="785"/>
      <c r="P253" s="783"/>
    </row>
    <row r="254" spans="1:16" ht="17.25" x14ac:dyDescent="0.35">
      <c r="A254" s="779"/>
      <c r="B254" s="783"/>
      <c r="C254" s="775"/>
      <c r="D254" s="776"/>
      <c r="E254" s="777"/>
      <c r="F254" s="778"/>
      <c r="G254" s="778"/>
      <c r="H254" s="778"/>
      <c r="I254" s="778"/>
      <c r="J254" s="788"/>
      <c r="K254" s="778"/>
      <c r="L254" s="778"/>
      <c r="M254" s="784"/>
      <c r="N254" s="783"/>
      <c r="O254" s="785"/>
      <c r="P254" s="783"/>
    </row>
    <row r="255" spans="1:16" x14ac:dyDescent="0.25">
      <c r="J255" s="255"/>
    </row>
    <row r="256" spans="1:16" x14ac:dyDescent="0.25">
      <c r="J256" s="255"/>
    </row>
    <row r="257" spans="10:10" x14ac:dyDescent="0.25">
      <c r="J257" s="255"/>
    </row>
    <row r="258" spans="10:10" x14ac:dyDescent="0.25">
      <c r="J258" s="255"/>
    </row>
    <row r="259" spans="10:10" x14ac:dyDescent="0.25">
      <c r="J259" s="255"/>
    </row>
    <row r="260" spans="10:10" x14ac:dyDescent="0.25">
      <c r="J260" s="255"/>
    </row>
    <row r="261" spans="10:10" x14ac:dyDescent="0.25">
      <c r="J261" s="255"/>
    </row>
    <row r="262" spans="10:10" x14ac:dyDescent="0.25">
      <c r="J262" s="255"/>
    </row>
    <row r="263" spans="10:10" x14ac:dyDescent="0.25">
      <c r="J263" s="255"/>
    </row>
    <row r="264" spans="10:10" x14ac:dyDescent="0.25">
      <c r="J264" s="255"/>
    </row>
    <row r="265" spans="10:10" x14ac:dyDescent="0.25">
      <c r="J265" s="255"/>
    </row>
    <row r="266" spans="10:10" x14ac:dyDescent="0.25">
      <c r="J266" s="255"/>
    </row>
    <row r="267" spans="10:10" x14ac:dyDescent="0.25">
      <c r="J267" s="255"/>
    </row>
    <row r="268" spans="10:10" x14ac:dyDescent="0.25">
      <c r="J268" s="255"/>
    </row>
    <row r="269" spans="10:10" x14ac:dyDescent="0.25">
      <c r="J269" s="255"/>
    </row>
    <row r="270" spans="10:10" x14ac:dyDescent="0.25">
      <c r="J270" s="255"/>
    </row>
    <row r="271" spans="10:10" x14ac:dyDescent="0.25">
      <c r="J271" s="255"/>
    </row>
    <row r="272" spans="10:10" x14ac:dyDescent="0.25">
      <c r="J272" s="255"/>
    </row>
    <row r="273" spans="10:10" x14ac:dyDescent="0.25">
      <c r="J273" s="255"/>
    </row>
    <row r="274" spans="10:10" x14ac:dyDescent="0.25">
      <c r="J274" s="255"/>
    </row>
    <row r="275" spans="10:10" x14ac:dyDescent="0.25">
      <c r="J275" s="255"/>
    </row>
    <row r="276" spans="10:10" x14ac:dyDescent="0.25">
      <c r="J276" s="255"/>
    </row>
    <row r="277" spans="10:10" x14ac:dyDescent="0.25">
      <c r="J277" s="255"/>
    </row>
    <row r="278" spans="10:10" x14ac:dyDescent="0.25">
      <c r="J278" s="255"/>
    </row>
    <row r="279" spans="10:10" x14ac:dyDescent="0.25">
      <c r="J279" s="255"/>
    </row>
    <row r="280" spans="10:10" x14ac:dyDescent="0.25">
      <c r="J280" s="255"/>
    </row>
    <row r="281" spans="10:10" x14ac:dyDescent="0.25">
      <c r="J281" s="255"/>
    </row>
    <row r="282" spans="10:10" x14ac:dyDescent="0.25">
      <c r="J282" s="255"/>
    </row>
    <row r="283" spans="10:10" x14ac:dyDescent="0.25">
      <c r="J283" s="255"/>
    </row>
    <row r="284" spans="10:10" x14ac:dyDescent="0.25">
      <c r="J284" s="255"/>
    </row>
    <row r="285" spans="10:10" x14ac:dyDescent="0.25">
      <c r="J285" s="255"/>
    </row>
    <row r="286" spans="10:10" x14ac:dyDescent="0.25">
      <c r="J286" s="255"/>
    </row>
  </sheetData>
  <autoFilter ref="A6:BI6" xr:uid="{E37DDC12-4272-49D3-ADA7-55B0F4980E56}"/>
  <mergeCells count="109">
    <mergeCell ref="B150:D150"/>
    <mergeCell ref="B176:D176"/>
    <mergeCell ref="B184:D184"/>
    <mergeCell ref="B188:D188"/>
    <mergeCell ref="B192:D192"/>
    <mergeCell ref="B45:D45"/>
    <mergeCell ref="B63:D63"/>
    <mergeCell ref="B70:D70"/>
    <mergeCell ref="B78:D78"/>
    <mergeCell ref="B89:D89"/>
    <mergeCell ref="B98:D98"/>
    <mergeCell ref="B103:D103"/>
    <mergeCell ref="B113:D113"/>
    <mergeCell ref="B127:D127"/>
    <mergeCell ref="B132:C132"/>
    <mergeCell ref="B133:C133"/>
    <mergeCell ref="B84:C84"/>
    <mergeCell ref="B88:C88"/>
    <mergeCell ref="B94:C94"/>
    <mergeCell ref="B97:C97"/>
    <mergeCell ref="B109:C109"/>
    <mergeCell ref="B102:C102"/>
    <mergeCell ref="B9:D9"/>
    <mergeCell ref="B15:D15"/>
    <mergeCell ref="B14:D14"/>
    <mergeCell ref="B16:D16"/>
    <mergeCell ref="A180:A184"/>
    <mergeCell ref="A187:A188"/>
    <mergeCell ref="A185:B185"/>
    <mergeCell ref="A135:P135"/>
    <mergeCell ref="B167:D167"/>
    <mergeCell ref="B138:C138"/>
    <mergeCell ref="B140:C140"/>
    <mergeCell ref="B145:C145"/>
    <mergeCell ref="B154:C154"/>
    <mergeCell ref="B161:C161"/>
    <mergeCell ref="B164:C164"/>
    <mergeCell ref="B166:C166"/>
    <mergeCell ref="B173:C173"/>
    <mergeCell ref="A128:P128"/>
    <mergeCell ref="B60:C60"/>
    <mergeCell ref="A177:P177"/>
    <mergeCell ref="A170:A176"/>
    <mergeCell ref="A151:P151"/>
    <mergeCell ref="A153:A167"/>
    <mergeCell ref="B134:D134"/>
    <mergeCell ref="B17:D17"/>
    <mergeCell ref="B62:C62"/>
    <mergeCell ref="B67:C67"/>
    <mergeCell ref="B39:D39"/>
    <mergeCell ref="B44:D44"/>
    <mergeCell ref="B54:C54"/>
    <mergeCell ref="B56:C56"/>
    <mergeCell ref="B58:C58"/>
    <mergeCell ref="B24:D24"/>
    <mergeCell ref="B31:D31"/>
    <mergeCell ref="B32:D32"/>
    <mergeCell ref="B33:D33"/>
    <mergeCell ref="B34:D34"/>
    <mergeCell ref="B47:C47"/>
    <mergeCell ref="B48:C48"/>
    <mergeCell ref="A2:Q2"/>
    <mergeCell ref="A4:Q4"/>
    <mergeCell ref="A5:Q5"/>
    <mergeCell ref="A168:P168"/>
    <mergeCell ref="A106:A113"/>
    <mergeCell ref="A7:A17"/>
    <mergeCell ref="A20:A34"/>
    <mergeCell ref="A37:A45"/>
    <mergeCell ref="A49:P49"/>
    <mergeCell ref="A18:P18"/>
    <mergeCell ref="A35:P35"/>
    <mergeCell ref="A81:A89"/>
    <mergeCell ref="A114:P114"/>
    <mergeCell ref="A66:A70"/>
    <mergeCell ref="A93:A98"/>
    <mergeCell ref="A64:P64"/>
    <mergeCell ref="A71:P71"/>
    <mergeCell ref="A90:P90"/>
    <mergeCell ref="B69:C69"/>
    <mergeCell ref="B74:C74"/>
    <mergeCell ref="B77:C77"/>
    <mergeCell ref="A51:A63"/>
    <mergeCell ref="A142:P142"/>
    <mergeCell ref="A144:A146"/>
    <mergeCell ref="A205:P205"/>
    <mergeCell ref="A73:A78"/>
    <mergeCell ref="A195:A197"/>
    <mergeCell ref="A191:A192"/>
    <mergeCell ref="A193:P193"/>
    <mergeCell ref="A101:A103"/>
    <mergeCell ref="A104:P104"/>
    <mergeCell ref="A198:P198"/>
    <mergeCell ref="A79:P79"/>
    <mergeCell ref="A99:P99"/>
    <mergeCell ref="A137:A141"/>
    <mergeCell ref="A130:A134"/>
    <mergeCell ref="B197:C197"/>
    <mergeCell ref="A201:C204"/>
    <mergeCell ref="B146:C146"/>
    <mergeCell ref="A149:A150"/>
    <mergeCell ref="A147:P147"/>
    <mergeCell ref="A189:B189"/>
    <mergeCell ref="B175:C175"/>
    <mergeCell ref="B118:C118"/>
    <mergeCell ref="B126:C126"/>
    <mergeCell ref="A117:A127"/>
    <mergeCell ref="B112:C112"/>
    <mergeCell ref="B141:D141"/>
  </mergeCells>
  <conditionalFormatting sqref="B125">
    <cfRule type="duplicateValues" dxfId="39" priority="2"/>
  </conditionalFormatting>
  <conditionalFormatting sqref="C30">
    <cfRule type="duplicateValues" dxfId="38" priority="6"/>
  </conditionalFormatting>
  <conditionalFormatting sqref="C125">
    <cfRule type="duplicateValues" dxfId="37" priority="1"/>
  </conditionalFormatting>
  <conditionalFormatting sqref="D10:D12">
    <cfRule type="duplicateValues" dxfId="36" priority="4"/>
  </conditionalFormatting>
  <conditionalFormatting sqref="D13">
    <cfRule type="duplicateValues" dxfId="35" priority="3"/>
  </conditionalFormatting>
  <conditionalFormatting sqref="D29:D30">
    <cfRule type="duplicateValues" dxfId="34" priority="5"/>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48" max="15" man="1"/>
    <brk id="63" max="15" man="1"/>
    <brk id="79" max="15" man="1"/>
    <brk id="99" max="15" man="1"/>
    <brk id="114" max="15" man="1"/>
    <brk id="142" max="15" man="1"/>
    <brk id="168"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U77"/>
  <sheetViews>
    <sheetView topLeftCell="C19" zoomScale="80" zoomScaleNormal="80" workbookViewId="0">
      <selection activeCell="K19" sqref="K1:P1048576"/>
    </sheetView>
  </sheetViews>
  <sheetFormatPr baseColWidth="10" defaultColWidth="9.140625" defaultRowHeight="15" x14ac:dyDescent="0.25"/>
  <cols>
    <col min="1" max="1" width="46.42578125" customWidth="1"/>
    <col min="2" max="2" width="24.5703125" hidden="1" customWidth="1"/>
    <col min="3" max="3" width="22.28515625" customWidth="1"/>
    <col min="4" max="4" width="19.85546875" hidden="1" customWidth="1"/>
    <col min="5" max="5" width="19.85546875" customWidth="1"/>
    <col min="6" max="6" width="21.140625" customWidth="1"/>
    <col min="7" max="7" width="21.5703125" hidden="1" customWidth="1"/>
    <col min="8" max="8" width="16.85546875" style="224" hidden="1" customWidth="1"/>
    <col min="9" max="9" width="20.28515625" style="224" hidden="1" customWidth="1"/>
    <col min="10" max="10" width="17.28515625" customWidth="1"/>
    <col min="11" max="11" width="15.140625" customWidth="1"/>
    <col min="12" max="12" width="17.85546875" hidden="1" customWidth="1"/>
    <col min="13" max="13" width="11" hidden="1" customWidth="1"/>
    <col min="14" max="14" width="11.42578125" hidden="1" customWidth="1"/>
    <col min="15" max="15" width="16.85546875" hidden="1" customWidth="1"/>
    <col min="16" max="16" width="16" customWidth="1"/>
    <col min="17" max="17" width="12.85546875" customWidth="1"/>
    <col min="18" max="18" width="18.42578125" customWidth="1"/>
    <col min="19" max="19" width="12.28515625" hidden="1" customWidth="1"/>
    <col min="20" max="20" width="12.140625" hidden="1" customWidth="1"/>
    <col min="21" max="21" width="22" hidden="1" customWidth="1"/>
    <col min="22" max="33" width="9.140625" customWidth="1"/>
  </cols>
  <sheetData>
    <row r="1" spans="1:21" ht="30.75" x14ac:dyDescent="0.25">
      <c r="A1" s="979" t="s">
        <v>351</v>
      </c>
      <c r="B1" s="980"/>
      <c r="C1" s="980"/>
      <c r="D1" s="980"/>
      <c r="E1" s="980"/>
      <c r="F1" s="980"/>
      <c r="G1" s="980"/>
      <c r="H1" s="980"/>
      <c r="I1" s="980"/>
      <c r="J1" s="980"/>
      <c r="K1" s="980"/>
      <c r="L1" s="980"/>
      <c r="M1" s="980"/>
      <c r="N1" s="980"/>
      <c r="O1" s="980"/>
      <c r="P1" s="980"/>
      <c r="Q1" s="980"/>
      <c r="R1" s="980"/>
      <c r="S1" s="980"/>
      <c r="T1" s="980"/>
      <c r="U1" s="980"/>
    </row>
    <row r="2" spans="1:21" ht="10.5" customHeight="1" x14ac:dyDescent="0.25">
      <c r="A2" s="981"/>
      <c r="B2" s="981"/>
      <c r="C2" s="981"/>
      <c r="D2" s="981"/>
      <c r="E2" s="981"/>
      <c r="F2" s="981"/>
      <c r="G2" s="981"/>
      <c r="H2" s="981"/>
      <c r="I2" s="981"/>
      <c r="J2" s="981"/>
      <c r="K2" s="981"/>
      <c r="L2" s="981"/>
      <c r="M2" s="981"/>
      <c r="N2" s="981"/>
      <c r="O2" s="981"/>
      <c r="P2" s="981"/>
      <c r="Q2" s="981"/>
      <c r="R2" s="981"/>
      <c r="S2" s="981"/>
      <c r="T2" s="981"/>
      <c r="U2" s="981"/>
    </row>
    <row r="3" spans="1:21" ht="17.25" customHeight="1" x14ac:dyDescent="0.25">
      <c r="A3" s="981"/>
      <c r="B3" s="981"/>
      <c r="C3" s="981"/>
      <c r="D3" s="981"/>
      <c r="E3" s="981"/>
      <c r="F3" s="981"/>
      <c r="G3" s="981"/>
      <c r="H3" s="981"/>
      <c r="I3" s="981"/>
      <c r="J3" s="981"/>
      <c r="K3" s="981"/>
      <c r="L3" s="981"/>
      <c r="M3" s="981"/>
      <c r="N3" s="981"/>
      <c r="O3" s="981"/>
      <c r="P3" s="981"/>
      <c r="Q3" s="981"/>
      <c r="R3" s="981"/>
      <c r="S3" s="981"/>
      <c r="T3" s="981"/>
      <c r="U3" s="981"/>
    </row>
    <row r="4" spans="1:21" ht="30.75" x14ac:dyDescent="0.25">
      <c r="A4" s="979" t="s">
        <v>529</v>
      </c>
      <c r="B4" s="980"/>
      <c r="C4" s="980"/>
      <c r="D4" s="980"/>
      <c r="E4" s="980"/>
      <c r="F4" s="980"/>
      <c r="G4" s="980"/>
      <c r="H4" s="980"/>
      <c r="I4" s="980"/>
      <c r="J4" s="980"/>
      <c r="K4" s="980"/>
      <c r="L4" s="980"/>
      <c r="M4" s="980"/>
      <c r="N4" s="980"/>
      <c r="O4" s="980"/>
      <c r="P4" s="980"/>
      <c r="Q4" s="980"/>
      <c r="R4" s="980"/>
      <c r="S4" s="980"/>
      <c r="T4" s="980"/>
      <c r="U4" s="980"/>
    </row>
    <row r="5" spans="1:21" ht="17.25" customHeight="1" x14ac:dyDescent="0.3">
      <c r="A5" s="982" t="s">
        <v>372</v>
      </c>
      <c r="B5" s="983"/>
      <c r="C5" s="983"/>
      <c r="D5" s="983"/>
      <c r="E5" s="983"/>
      <c r="F5" s="983"/>
      <c r="G5" s="983"/>
      <c r="H5" s="983"/>
      <c r="I5" s="983"/>
      <c r="J5" s="983"/>
      <c r="K5" s="983"/>
      <c r="L5" s="983"/>
      <c r="M5" s="983"/>
      <c r="N5" s="983"/>
      <c r="O5" s="983"/>
      <c r="P5" s="983"/>
      <c r="Q5" s="983"/>
      <c r="R5" s="983"/>
      <c r="S5" s="983"/>
      <c r="T5" s="983"/>
      <c r="U5" s="983"/>
    </row>
    <row r="6" spans="1:21" ht="46.5" customHeight="1" thickBot="1" x14ac:dyDescent="0.3">
      <c r="A6" s="997" t="s">
        <v>376</v>
      </c>
      <c r="B6" s="997"/>
      <c r="C6" s="997"/>
      <c r="D6" s="997"/>
      <c r="E6" s="997"/>
      <c r="F6" s="997"/>
      <c r="G6" s="997"/>
      <c r="H6" s="997"/>
      <c r="I6" s="997"/>
      <c r="J6" s="997"/>
      <c r="K6" s="997"/>
      <c r="L6" s="997"/>
      <c r="M6" s="997"/>
      <c r="N6" s="997"/>
      <c r="O6" s="997"/>
      <c r="P6" s="997"/>
      <c r="Q6" s="997"/>
      <c r="R6" s="997"/>
      <c r="S6" s="997"/>
      <c r="T6" s="997"/>
      <c r="U6" s="997"/>
    </row>
    <row r="7" spans="1:21" ht="42" customHeight="1" x14ac:dyDescent="0.25">
      <c r="A7" s="361" t="s">
        <v>63</v>
      </c>
      <c r="B7" s="361" t="s">
        <v>92</v>
      </c>
      <c r="C7" s="361" t="s">
        <v>170</v>
      </c>
      <c r="D7" s="361" t="s">
        <v>497</v>
      </c>
      <c r="E7" s="466" t="s">
        <v>526</v>
      </c>
      <c r="F7" s="466" t="s">
        <v>368</v>
      </c>
      <c r="G7" s="361" t="s">
        <v>24</v>
      </c>
      <c r="H7" s="361" t="s">
        <v>350</v>
      </c>
      <c r="I7" s="361" t="s">
        <v>42</v>
      </c>
      <c r="J7" s="361" t="s">
        <v>25</v>
      </c>
      <c r="K7" s="361" t="s">
        <v>233</v>
      </c>
      <c r="L7" s="362" t="s">
        <v>371</v>
      </c>
      <c r="M7" s="984" t="s">
        <v>176</v>
      </c>
      <c r="N7" s="984"/>
      <c r="O7" s="361" t="s">
        <v>175</v>
      </c>
      <c r="P7" s="361" t="s">
        <v>79</v>
      </c>
      <c r="Q7" s="361" t="s">
        <v>234</v>
      </c>
      <c r="R7" s="362" t="s">
        <v>177</v>
      </c>
      <c r="S7" s="995" t="s">
        <v>178</v>
      </c>
      <c r="T7" s="996"/>
      <c r="U7" s="361" t="s">
        <v>28</v>
      </c>
    </row>
    <row r="8" spans="1:21" s="121" customFormat="1" ht="63.75" customHeight="1" x14ac:dyDescent="0.3">
      <c r="A8" s="597" t="s">
        <v>332</v>
      </c>
      <c r="B8" s="298">
        <v>65417.534</v>
      </c>
      <c r="C8" s="298">
        <v>65417.534</v>
      </c>
      <c r="D8" s="298" t="e">
        <v>#REF!</v>
      </c>
      <c r="E8" s="298">
        <v>0</v>
      </c>
      <c r="F8" s="298">
        <v>65417.534</v>
      </c>
      <c r="G8" s="298">
        <v>27501.85786199</v>
      </c>
      <c r="H8" s="78">
        <v>0.42040499206206705</v>
      </c>
      <c r="I8" s="298">
        <v>37915.67613801</v>
      </c>
      <c r="J8" s="298">
        <v>18183.322132000001</v>
      </c>
      <c r="K8" s="74">
        <v>0.277957926876302</v>
      </c>
      <c r="L8" s="863">
        <v>0.46</v>
      </c>
      <c r="M8" s="75" t="s">
        <v>87</v>
      </c>
      <c r="N8" s="568">
        <v>0.60425636277456951</v>
      </c>
      <c r="O8" s="73">
        <v>9318.5357299899988</v>
      </c>
      <c r="P8" s="73">
        <v>455.947518</v>
      </c>
      <c r="Q8" s="543">
        <v>6.9698059544708608E-3</v>
      </c>
      <c r="R8" s="864">
        <v>0.17</v>
      </c>
      <c r="S8" s="77" t="s">
        <v>87</v>
      </c>
      <c r="T8" s="360">
        <v>4.0998858555710942E-2</v>
      </c>
      <c r="U8" s="298" t="e">
        <v>#REF!</v>
      </c>
    </row>
    <row r="9" spans="1:21" s="121" customFormat="1" ht="54.75" customHeight="1" x14ac:dyDescent="0.3">
      <c r="A9" s="597" t="s">
        <v>333</v>
      </c>
      <c r="B9" s="298">
        <v>247285.820725</v>
      </c>
      <c r="C9" s="298">
        <v>247285.820725</v>
      </c>
      <c r="D9" s="298" t="e">
        <v>#REF!</v>
      </c>
      <c r="E9" s="298">
        <v>0</v>
      </c>
      <c r="F9" s="298">
        <v>247285.820725</v>
      </c>
      <c r="G9" s="298">
        <v>83755.707695999998</v>
      </c>
      <c r="H9" s="78">
        <v>0.33870000087527258</v>
      </c>
      <c r="I9" s="298">
        <v>163530.113029</v>
      </c>
      <c r="J9" s="298">
        <v>27475.661732</v>
      </c>
      <c r="K9" s="74">
        <v>0.11110892509504196</v>
      </c>
      <c r="L9" s="861">
        <v>0.46</v>
      </c>
      <c r="M9" s="75" t="s">
        <v>87</v>
      </c>
      <c r="N9" s="568">
        <v>0.24154114151096076</v>
      </c>
      <c r="O9" s="73">
        <v>56280.045963999997</v>
      </c>
      <c r="P9" s="73">
        <v>5003.9357966699999</v>
      </c>
      <c r="Q9" s="543">
        <v>2.0235433564283267E-2</v>
      </c>
      <c r="R9" s="80">
        <v>0.17</v>
      </c>
      <c r="S9" s="77" t="s">
        <v>87</v>
      </c>
      <c r="T9" s="360">
        <v>0.11903196214284274</v>
      </c>
      <c r="U9" s="298" t="e">
        <v>#REF!</v>
      </c>
    </row>
    <row r="10" spans="1:21" s="121" customFormat="1" ht="34.5" customHeight="1" x14ac:dyDescent="0.3">
      <c r="A10" s="597" t="s">
        <v>334</v>
      </c>
      <c r="B10" s="298">
        <v>58146.076991000002</v>
      </c>
      <c r="C10" s="298">
        <v>58146.076991000002</v>
      </c>
      <c r="D10" s="298" t="e">
        <v>#REF!</v>
      </c>
      <c r="E10" s="298">
        <v>0</v>
      </c>
      <c r="F10" s="298">
        <v>58146.076991000002</v>
      </c>
      <c r="G10" s="298">
        <v>50355.544903000002</v>
      </c>
      <c r="H10" s="78">
        <v>0.86601792431833646</v>
      </c>
      <c r="I10" s="298">
        <v>7790.5320879999999</v>
      </c>
      <c r="J10" s="298">
        <v>27336.033024999997</v>
      </c>
      <c r="K10" s="74">
        <v>0.47012686735910209</v>
      </c>
      <c r="L10" s="861">
        <v>0.46</v>
      </c>
      <c r="M10" s="75" t="s">
        <v>85</v>
      </c>
      <c r="N10" s="837">
        <v>1.0220149290415261</v>
      </c>
      <c r="O10" s="73">
        <v>23019.511878000005</v>
      </c>
      <c r="P10" s="73">
        <v>3013.5589550000004</v>
      </c>
      <c r="Q10" s="543">
        <v>5.1827382188938502E-2</v>
      </c>
      <c r="R10" s="80">
        <v>0.17</v>
      </c>
      <c r="S10" s="77" t="s">
        <v>87</v>
      </c>
      <c r="T10" s="360">
        <v>0.30486695405257941</v>
      </c>
      <c r="U10" s="298" t="e">
        <v>#REF!</v>
      </c>
    </row>
    <row r="11" spans="1:21" s="121" customFormat="1" ht="34.5" customHeight="1" x14ac:dyDescent="0.3">
      <c r="A11" s="597" t="s">
        <v>520</v>
      </c>
      <c r="B11" s="298">
        <v>3000</v>
      </c>
      <c r="C11" s="298">
        <v>3000</v>
      </c>
      <c r="D11" s="298"/>
      <c r="E11" s="298">
        <v>0</v>
      </c>
      <c r="F11" s="298">
        <v>3000</v>
      </c>
      <c r="G11" s="298">
        <v>2193.5953</v>
      </c>
      <c r="H11" s="78">
        <v>0.73119843333333334</v>
      </c>
      <c r="I11" s="298">
        <v>806.40470000000005</v>
      </c>
      <c r="J11" s="298">
        <v>1443.6959079999999</v>
      </c>
      <c r="K11" s="74">
        <v>0.48123196933333329</v>
      </c>
      <c r="L11" s="861">
        <v>0.46</v>
      </c>
      <c r="M11" s="75" t="s">
        <v>85</v>
      </c>
      <c r="N11" s="837">
        <v>1.0461564550724636</v>
      </c>
      <c r="O11" s="73"/>
      <c r="P11" s="73">
        <v>517.28770499999996</v>
      </c>
      <c r="Q11" s="543">
        <v>0.17242923499999999</v>
      </c>
      <c r="R11" s="80"/>
      <c r="S11" s="77" t="s">
        <v>85</v>
      </c>
      <c r="T11" s="837" t="e">
        <v>#DIV/0!</v>
      </c>
      <c r="U11" s="298"/>
    </row>
    <row r="12" spans="1:21" s="121" customFormat="1" ht="42" customHeight="1" x14ac:dyDescent="0.3">
      <c r="A12" s="597" t="s">
        <v>305</v>
      </c>
      <c r="B12" s="298">
        <v>97372.3</v>
      </c>
      <c r="C12" s="298">
        <v>109372.3</v>
      </c>
      <c r="D12" s="298">
        <v>0</v>
      </c>
      <c r="E12" s="298">
        <v>0</v>
      </c>
      <c r="F12" s="298">
        <v>109372.3</v>
      </c>
      <c r="G12" s="298">
        <v>93630.34566295</v>
      </c>
      <c r="H12" s="78">
        <v>0.85607000733229521</v>
      </c>
      <c r="I12" s="298">
        <v>15741.954337050003</v>
      </c>
      <c r="J12" s="298">
        <v>51027.726205439998</v>
      </c>
      <c r="K12" s="78">
        <v>0.46655072815914084</v>
      </c>
      <c r="L12" s="861">
        <v>0.46</v>
      </c>
      <c r="M12" s="79" t="s">
        <v>85</v>
      </c>
      <c r="N12" s="837">
        <v>1.0142407133894367</v>
      </c>
      <c r="O12" s="73">
        <v>42602.619457510002</v>
      </c>
      <c r="P12" s="73">
        <v>13058.52538608</v>
      </c>
      <c r="Q12" s="544">
        <v>0.11939517945659002</v>
      </c>
      <c r="R12" s="80">
        <v>0.17</v>
      </c>
      <c r="S12" s="77" t="s">
        <v>29</v>
      </c>
      <c r="T12" s="862">
        <v>0.70232458503876483</v>
      </c>
      <c r="U12" s="298" t="e">
        <v>#REF!</v>
      </c>
    </row>
    <row r="13" spans="1:21" s="121" customFormat="1" ht="42" customHeight="1" x14ac:dyDescent="0.3">
      <c r="A13" s="597" t="s">
        <v>336</v>
      </c>
      <c r="B13" s="298">
        <v>3826</v>
      </c>
      <c r="C13" s="298">
        <v>3826</v>
      </c>
      <c r="D13" s="298" t="e">
        <v>#REF!</v>
      </c>
      <c r="E13" s="298">
        <v>0</v>
      </c>
      <c r="F13" s="298">
        <v>3826</v>
      </c>
      <c r="G13" s="298">
        <v>1710.37966433</v>
      </c>
      <c r="H13" s="78">
        <v>0.44704120865917407</v>
      </c>
      <c r="I13" s="298">
        <v>2115.6203356699998</v>
      </c>
      <c r="J13" s="298">
        <v>1165.2019620000001</v>
      </c>
      <c r="K13" s="78">
        <v>0.30454834343962367</v>
      </c>
      <c r="L13" s="861">
        <v>0.46</v>
      </c>
      <c r="M13" s="75" t="s">
        <v>87</v>
      </c>
      <c r="N13" s="360">
        <v>0.66206161617309489</v>
      </c>
      <c r="O13" s="73">
        <v>545.17770232999987</v>
      </c>
      <c r="P13" s="73">
        <v>445.96241099999997</v>
      </c>
      <c r="Q13" s="544">
        <v>0.11656100653423941</v>
      </c>
      <c r="R13" s="80">
        <v>0.17</v>
      </c>
      <c r="S13" s="77" t="s">
        <v>87</v>
      </c>
      <c r="T13" s="593">
        <v>0.68565297961317295</v>
      </c>
      <c r="U13" s="298" t="e">
        <v>#REF!</v>
      </c>
    </row>
    <row r="14" spans="1:21" s="121" customFormat="1" ht="54" customHeight="1" x14ac:dyDescent="0.3">
      <c r="A14" s="597" t="s">
        <v>523</v>
      </c>
      <c r="B14" s="298">
        <v>34899.554799999998</v>
      </c>
      <c r="C14" s="298">
        <v>34899.554799999998</v>
      </c>
      <c r="D14" s="595" t="e">
        <v>#REF!</v>
      </c>
      <c r="E14" s="595">
        <v>0</v>
      </c>
      <c r="F14" s="298">
        <v>34899.554799999998</v>
      </c>
      <c r="G14" s="298">
        <v>17496.045913000002</v>
      </c>
      <c r="H14" s="78">
        <v>0.50132576227018244</v>
      </c>
      <c r="I14" s="298">
        <v>17403.508886999996</v>
      </c>
      <c r="J14" s="298">
        <v>15377.607015</v>
      </c>
      <c r="K14" s="78">
        <v>0.44062473298369986</v>
      </c>
      <c r="L14" s="861">
        <v>0.46</v>
      </c>
      <c r="M14" s="79" t="s">
        <v>29</v>
      </c>
      <c r="N14" s="594">
        <v>0.95787985431239098</v>
      </c>
      <c r="O14" s="73">
        <v>2118.4388980000022</v>
      </c>
      <c r="P14" s="73">
        <v>899.90170499999999</v>
      </c>
      <c r="Q14" s="544">
        <v>2.5785478071485315E-2</v>
      </c>
      <c r="R14" s="80">
        <v>0.17</v>
      </c>
      <c r="S14" s="77" t="s">
        <v>87</v>
      </c>
      <c r="T14" s="593">
        <v>0.15167928277344303</v>
      </c>
      <c r="U14" s="298" t="e">
        <v>#REF!</v>
      </c>
    </row>
    <row r="15" spans="1:21" s="121" customFormat="1" ht="42" hidden="1" customHeight="1" x14ac:dyDescent="0.3">
      <c r="A15" s="348" t="s">
        <v>276</v>
      </c>
      <c r="B15" s="350">
        <v>509947.28651599993</v>
      </c>
      <c r="C15" s="350">
        <v>521947.28651599993</v>
      </c>
      <c r="D15" s="352" t="e">
        <v>#REF!</v>
      </c>
      <c r="E15" s="352">
        <v>0</v>
      </c>
      <c r="F15" s="350">
        <v>521947.28651599993</v>
      </c>
      <c r="G15" s="350">
        <v>276643.47700126999</v>
      </c>
      <c r="H15" s="353">
        <v>0.53002187030775894</v>
      </c>
      <c r="I15" s="350">
        <v>245303.80951472995</v>
      </c>
      <c r="J15" s="350">
        <v>142009.24797944</v>
      </c>
      <c r="K15" s="354">
        <v>0.27207584299815457</v>
      </c>
      <c r="L15" s="354">
        <v>0.46</v>
      </c>
      <c r="M15" s="363" t="s">
        <v>87</v>
      </c>
      <c r="N15" s="568">
        <v>0.59146922390903167</v>
      </c>
      <c r="O15" s="350">
        <v>134634.22902182999</v>
      </c>
      <c r="P15" s="351">
        <v>23395.119476750002</v>
      </c>
      <c r="Q15" s="363">
        <v>4.4822762913305884E-2</v>
      </c>
      <c r="R15" s="354">
        <v>0.17</v>
      </c>
      <c r="S15" s="354" t="s">
        <v>87</v>
      </c>
      <c r="T15" s="360">
        <v>0.26366331125474046</v>
      </c>
      <c r="U15" s="391" t="e">
        <v>#REF!</v>
      </c>
    </row>
    <row r="16" spans="1:21" s="121" customFormat="1" ht="48.75" hidden="1" customHeight="1" x14ac:dyDescent="0.3">
      <c r="A16" s="346" t="s">
        <v>332</v>
      </c>
      <c r="B16" s="298">
        <v>0</v>
      </c>
      <c r="C16" s="298">
        <v>0</v>
      </c>
      <c r="D16" s="299" t="e">
        <v>#REF!</v>
      </c>
      <c r="E16" s="299">
        <v>0</v>
      </c>
      <c r="F16" s="299">
        <v>0</v>
      </c>
      <c r="G16" s="299">
        <v>0</v>
      </c>
      <c r="H16" s="78">
        <v>0</v>
      </c>
      <c r="I16" s="299">
        <v>0</v>
      </c>
      <c r="J16" s="298">
        <v>0</v>
      </c>
      <c r="K16" s="78">
        <v>0</v>
      </c>
      <c r="L16" s="75">
        <v>0.46</v>
      </c>
      <c r="M16" s="79" t="s">
        <v>87</v>
      </c>
      <c r="N16" s="568">
        <v>0</v>
      </c>
      <c r="O16" s="73">
        <v>0</v>
      </c>
      <c r="P16" s="73">
        <v>0</v>
      </c>
      <c r="Q16" s="544">
        <v>0</v>
      </c>
      <c r="R16" s="358">
        <v>0.17</v>
      </c>
      <c r="S16" s="359" t="s">
        <v>87</v>
      </c>
      <c r="T16" s="567">
        <v>0</v>
      </c>
      <c r="U16" s="298">
        <v>0</v>
      </c>
    </row>
    <row r="17" spans="1:21" s="121" customFormat="1" ht="40.5" hidden="1" customHeight="1" x14ac:dyDescent="0.3">
      <c r="A17" s="346" t="s">
        <v>333</v>
      </c>
      <c r="B17" s="298">
        <v>0</v>
      </c>
      <c r="C17" s="298">
        <v>0</v>
      </c>
      <c r="D17" s="299" t="e">
        <v>#REF!</v>
      </c>
      <c r="E17" s="299">
        <v>0</v>
      </c>
      <c r="F17" s="298">
        <v>0</v>
      </c>
      <c r="G17" s="298">
        <v>0</v>
      </c>
      <c r="H17" s="78">
        <v>0</v>
      </c>
      <c r="I17" s="298">
        <v>0</v>
      </c>
      <c r="J17" s="298">
        <v>0</v>
      </c>
      <c r="K17" s="78">
        <v>0</v>
      </c>
      <c r="L17" s="75">
        <v>0.46</v>
      </c>
      <c r="M17" s="79" t="s">
        <v>87</v>
      </c>
      <c r="N17" s="568">
        <v>0</v>
      </c>
      <c r="O17" s="73">
        <v>0</v>
      </c>
      <c r="P17" s="73">
        <v>0</v>
      </c>
      <c r="Q17" s="544">
        <v>0</v>
      </c>
      <c r="R17" s="323">
        <v>0.17</v>
      </c>
      <c r="S17" s="293" t="s">
        <v>87</v>
      </c>
      <c r="T17" s="585">
        <v>0</v>
      </c>
      <c r="U17" s="298">
        <v>0</v>
      </c>
    </row>
    <row r="18" spans="1:21" s="122" customFormat="1" ht="45.75" hidden="1" customHeight="1" thickBot="1" x14ac:dyDescent="0.4">
      <c r="A18" s="364" t="s">
        <v>354</v>
      </c>
      <c r="B18" s="365">
        <v>0</v>
      </c>
      <c r="C18" s="365">
        <v>0</v>
      </c>
      <c r="D18" s="365" t="e">
        <v>#REF!</v>
      </c>
      <c r="E18" s="365">
        <v>0</v>
      </c>
      <c r="F18" s="365">
        <v>0</v>
      </c>
      <c r="G18" s="365">
        <v>0</v>
      </c>
      <c r="H18" s="366">
        <v>0</v>
      </c>
      <c r="I18" s="365">
        <v>0</v>
      </c>
      <c r="J18" s="365">
        <v>0</v>
      </c>
      <c r="K18" s="367">
        <v>0</v>
      </c>
      <c r="L18" s="368">
        <v>0.46</v>
      </c>
      <c r="M18" s="369" t="s">
        <v>29</v>
      </c>
      <c r="N18" s="592">
        <v>0</v>
      </c>
      <c r="O18" s="370">
        <v>0</v>
      </c>
      <c r="P18" s="370">
        <v>0</v>
      </c>
      <c r="Q18" s="369">
        <v>0</v>
      </c>
      <c r="R18" s="368">
        <v>0.17</v>
      </c>
      <c r="S18" s="368" t="s">
        <v>87</v>
      </c>
      <c r="T18" s="586">
        <v>0</v>
      </c>
      <c r="U18" s="391">
        <v>0</v>
      </c>
    </row>
    <row r="19" spans="1:21" s="122" customFormat="1" ht="34.5" customHeight="1" thickBot="1" x14ac:dyDescent="0.4">
      <c r="A19" s="357" t="s">
        <v>69</v>
      </c>
      <c r="B19" s="371">
        <v>509947.28651599993</v>
      </c>
      <c r="C19" s="372">
        <v>521947.28651599993</v>
      </c>
      <c r="D19" s="371" t="e">
        <v>#REF!</v>
      </c>
      <c r="E19" s="371">
        <v>0</v>
      </c>
      <c r="F19" s="373">
        <v>521947.28651599993</v>
      </c>
      <c r="G19" s="372">
        <v>276643.47700126999</v>
      </c>
      <c r="H19" s="374">
        <v>0.53002187030775894</v>
      </c>
      <c r="I19" s="373">
        <v>245303.80951472995</v>
      </c>
      <c r="J19" s="373">
        <v>142009.24797944</v>
      </c>
      <c r="K19" s="375">
        <v>0.27207584299815457</v>
      </c>
      <c r="L19" s="375">
        <v>0.46</v>
      </c>
      <c r="M19" s="376" t="s">
        <v>87</v>
      </c>
      <c r="N19" s="459">
        <v>0.59146922390903167</v>
      </c>
      <c r="O19" s="373">
        <v>134634.22902182999</v>
      </c>
      <c r="P19" s="377">
        <v>23395.119476750002</v>
      </c>
      <c r="Q19" s="376">
        <v>4.4822762913305884E-2</v>
      </c>
      <c r="R19" s="375">
        <v>0.17</v>
      </c>
      <c r="S19" s="375" t="s">
        <v>87</v>
      </c>
      <c r="T19" s="339">
        <v>0.26366331125474046</v>
      </c>
      <c r="U19" s="392" t="e">
        <v>#REF!</v>
      </c>
    </row>
    <row r="20" spans="1:21" ht="25.5" customHeight="1" x14ac:dyDescent="0.35">
      <c r="A20" s="72" t="s">
        <v>530</v>
      </c>
      <c r="B20" s="72"/>
      <c r="C20" s="334"/>
      <c r="D20" s="334"/>
      <c r="E20" s="334"/>
      <c r="F20" s="229"/>
      <c r="G20" s="229"/>
      <c r="H20" s="220"/>
      <c r="I20" s="220"/>
      <c r="J20" s="72"/>
      <c r="K20" s="72"/>
      <c r="L20" s="72"/>
      <c r="M20" s="72"/>
      <c r="N20" s="72"/>
      <c r="O20" s="72"/>
      <c r="P20" s="72"/>
      <c r="Q20" s="72"/>
      <c r="R20" s="72"/>
      <c r="S20" s="72"/>
      <c r="T20" s="72"/>
      <c r="U20" s="72"/>
    </row>
    <row r="21" spans="1:21" ht="21" customHeight="1" x14ac:dyDescent="0.35">
      <c r="A21" s="295" t="s">
        <v>372</v>
      </c>
      <c r="B21" s="72"/>
      <c r="C21" s="72"/>
      <c r="D21" s="72"/>
      <c r="E21" s="72"/>
      <c r="F21" s="229"/>
      <c r="G21" s="72"/>
      <c r="H21" s="220"/>
      <c r="I21" s="220"/>
      <c r="J21" s="72"/>
      <c r="K21" s="72"/>
      <c r="L21" s="72"/>
      <c r="M21" s="72"/>
      <c r="N21" s="72"/>
      <c r="O21" s="72"/>
      <c r="P21" s="72"/>
      <c r="Q21" s="72"/>
      <c r="R21" s="72"/>
      <c r="S21" s="72"/>
      <c r="T21" s="72"/>
      <c r="U21" s="72"/>
    </row>
    <row r="22" spans="1:21" ht="30.75" customHeight="1" thickBot="1" x14ac:dyDescent="0.3">
      <c r="A22" s="998" t="s">
        <v>377</v>
      </c>
      <c r="B22" s="999"/>
      <c r="C22" s="999"/>
      <c r="D22" s="999"/>
      <c r="E22" s="999"/>
      <c r="F22" s="999"/>
      <c r="G22" s="999"/>
      <c r="H22" s="999"/>
      <c r="I22" s="999"/>
      <c r="J22" s="999"/>
      <c r="K22" s="999"/>
      <c r="L22" s="999"/>
      <c r="M22" s="999"/>
      <c r="N22" s="999"/>
      <c r="O22" s="999"/>
      <c r="P22" s="999"/>
      <c r="Q22" s="999"/>
      <c r="R22" s="999"/>
      <c r="S22" s="999"/>
      <c r="T22" s="999"/>
      <c r="U22" s="999"/>
    </row>
    <row r="23" spans="1:21" ht="42.75" customHeight="1" x14ac:dyDescent="0.25">
      <c r="A23" s="361" t="s">
        <v>63</v>
      </c>
      <c r="B23" s="361" t="s">
        <v>92</v>
      </c>
      <c r="C23" s="361" t="s">
        <v>170</v>
      </c>
      <c r="D23" s="361" t="s">
        <v>497</v>
      </c>
      <c r="E23" s="466" t="s">
        <v>526</v>
      </c>
      <c r="F23" s="466" t="s">
        <v>368</v>
      </c>
      <c r="G23" s="361" t="s">
        <v>24</v>
      </c>
      <c r="H23" s="361" t="s">
        <v>350</v>
      </c>
      <c r="I23" s="361" t="s">
        <v>42</v>
      </c>
      <c r="J23" s="361" t="s">
        <v>25</v>
      </c>
      <c r="K23" s="361" t="s">
        <v>233</v>
      </c>
      <c r="L23" s="362" t="s">
        <v>371</v>
      </c>
      <c r="M23" s="984" t="s">
        <v>176</v>
      </c>
      <c r="N23" s="984"/>
      <c r="O23" s="361" t="s">
        <v>175</v>
      </c>
      <c r="P23" s="361" t="s">
        <v>79</v>
      </c>
      <c r="Q23" s="361" t="s">
        <v>234</v>
      </c>
      <c r="R23" s="361" t="s">
        <v>177</v>
      </c>
      <c r="S23" s="1000" t="s">
        <v>178</v>
      </c>
      <c r="T23" s="1001"/>
      <c r="U23" s="361" t="s">
        <v>28</v>
      </c>
    </row>
    <row r="24" spans="1:21" ht="42.75" customHeight="1" x14ac:dyDescent="0.25">
      <c r="A24" s="346" t="s">
        <v>389</v>
      </c>
      <c r="B24" s="73">
        <v>687000.04519999993</v>
      </c>
      <c r="C24" s="73">
        <v>687000.04519999993</v>
      </c>
      <c r="D24" s="73" t="e">
        <v>#REF!</v>
      </c>
      <c r="E24" s="73">
        <v>315000</v>
      </c>
      <c r="F24" s="73">
        <v>372000.04519999993</v>
      </c>
      <c r="G24" s="73">
        <v>249843.04370564001</v>
      </c>
      <c r="H24" s="78">
        <v>0.67162100362465238</v>
      </c>
      <c r="I24" s="73">
        <v>122157.00149435992</v>
      </c>
      <c r="J24" s="73">
        <v>185356.16945630001</v>
      </c>
      <c r="K24" s="78">
        <v>0.49826921218960118</v>
      </c>
      <c r="L24" s="75">
        <v>0.46</v>
      </c>
      <c r="M24" s="79" t="s">
        <v>85</v>
      </c>
      <c r="N24" s="833">
        <v>1.0831939395426111</v>
      </c>
      <c r="O24" s="73">
        <v>64486.874249340006</v>
      </c>
      <c r="P24" s="73">
        <v>20952.492572669995</v>
      </c>
      <c r="Q24" s="545">
        <v>5.6323897921585514E-2</v>
      </c>
      <c r="R24" s="80">
        <v>0.17</v>
      </c>
      <c r="S24" s="80" t="s">
        <v>87</v>
      </c>
      <c r="T24" s="360">
        <v>0.33131704659756184</v>
      </c>
      <c r="U24" s="298" t="e">
        <v>#REF!</v>
      </c>
    </row>
    <row r="25" spans="1:21" ht="59.25" customHeight="1" x14ac:dyDescent="0.25">
      <c r="A25" s="346" t="s">
        <v>335</v>
      </c>
      <c r="B25" s="73">
        <v>97833.400000000009</v>
      </c>
      <c r="C25" s="73">
        <v>97833.400000000009</v>
      </c>
      <c r="D25" s="73" t="e">
        <v>#REF!</v>
      </c>
      <c r="E25" s="73">
        <v>0</v>
      </c>
      <c r="F25" s="73">
        <v>97833.400000000009</v>
      </c>
      <c r="G25" s="73">
        <v>79656.405067</v>
      </c>
      <c r="H25" s="78">
        <v>0.81420460770043757</v>
      </c>
      <c r="I25" s="73">
        <v>18176.994933000009</v>
      </c>
      <c r="J25" s="73">
        <v>23375.982844999995</v>
      </c>
      <c r="K25" s="78">
        <v>0.23893662946396621</v>
      </c>
      <c r="L25" s="75">
        <v>0.46</v>
      </c>
      <c r="M25" s="79" t="s">
        <v>87</v>
      </c>
      <c r="N25" s="569">
        <v>0.5194274553564483</v>
      </c>
      <c r="O25" s="73">
        <v>56280.422222000008</v>
      </c>
      <c r="P25" s="73">
        <v>3675.8937373700001</v>
      </c>
      <c r="Q25" s="545">
        <v>3.7572993858641317E-2</v>
      </c>
      <c r="R25" s="80">
        <v>0.17</v>
      </c>
      <c r="S25" s="80" t="s">
        <v>87</v>
      </c>
      <c r="T25" s="360">
        <v>0.2210176109331842</v>
      </c>
      <c r="U25" s="298" t="e">
        <v>#REF!</v>
      </c>
    </row>
    <row r="26" spans="1:21" s="121" customFormat="1" ht="63.75" customHeight="1" x14ac:dyDescent="0.3">
      <c r="A26" s="346" t="s">
        <v>387</v>
      </c>
      <c r="B26" s="73">
        <v>43346.400000000001</v>
      </c>
      <c r="C26" s="73">
        <v>43346.400000000001</v>
      </c>
      <c r="D26" s="73" t="e">
        <v>#REF!</v>
      </c>
      <c r="E26" s="73">
        <v>0</v>
      </c>
      <c r="F26" s="73">
        <v>43346.400000000001</v>
      </c>
      <c r="G26" s="73">
        <v>17017.802690329998</v>
      </c>
      <c r="H26" s="78">
        <v>0.39260013958091095</v>
      </c>
      <c r="I26" s="73">
        <v>26328.597309670004</v>
      </c>
      <c r="J26" s="73">
        <v>15264.102277329999</v>
      </c>
      <c r="K26" s="78">
        <v>0.35214232963590975</v>
      </c>
      <c r="L26" s="75">
        <v>0.46</v>
      </c>
      <c r="M26" s="79" t="s">
        <v>29</v>
      </c>
      <c r="N26" s="584">
        <v>0.76552680355632552</v>
      </c>
      <c r="O26" s="73">
        <v>1753.7004129999987</v>
      </c>
      <c r="P26" s="73">
        <v>5132.0564780000004</v>
      </c>
      <c r="Q26" s="544">
        <v>0.11839637150951406</v>
      </c>
      <c r="R26" s="80">
        <v>0.17</v>
      </c>
      <c r="S26" s="80" t="s">
        <v>87</v>
      </c>
      <c r="T26" s="360">
        <v>0.69644924417361209</v>
      </c>
      <c r="U26" s="298" t="e">
        <v>#REF!</v>
      </c>
    </row>
    <row r="27" spans="1:21" s="121" customFormat="1" ht="69.75" customHeight="1" x14ac:dyDescent="0.3">
      <c r="A27" s="346" t="s">
        <v>388</v>
      </c>
      <c r="B27" s="73">
        <v>30210</v>
      </c>
      <c r="C27" s="73">
        <v>30210</v>
      </c>
      <c r="D27" s="73" t="e">
        <v>#REF!</v>
      </c>
      <c r="E27" s="73">
        <v>0</v>
      </c>
      <c r="F27" s="73">
        <v>30210</v>
      </c>
      <c r="G27" s="73">
        <v>16079.133191999998</v>
      </c>
      <c r="H27" s="78">
        <v>0.5322453886792452</v>
      </c>
      <c r="I27" s="73">
        <v>14130.866808000002</v>
      </c>
      <c r="J27" s="73">
        <v>12811.466490999999</v>
      </c>
      <c r="K27" s="78">
        <v>0.4240803207878186</v>
      </c>
      <c r="L27" s="75">
        <v>0.46</v>
      </c>
      <c r="M27" s="79" t="s">
        <v>29</v>
      </c>
      <c r="N27" s="584">
        <v>0.92191374084308386</v>
      </c>
      <c r="O27" s="73">
        <v>3267.6667009999983</v>
      </c>
      <c r="P27" s="73">
        <v>5565.7944829999997</v>
      </c>
      <c r="Q27" s="544">
        <v>0.18423682499172458</v>
      </c>
      <c r="R27" s="80">
        <v>0.17</v>
      </c>
      <c r="S27" s="80" t="s">
        <v>85</v>
      </c>
      <c r="T27" s="837">
        <v>1.0837460293630856</v>
      </c>
      <c r="U27" s="298" t="e">
        <v>#REF!</v>
      </c>
    </row>
    <row r="28" spans="1:21" s="121" customFormat="1" ht="42" customHeight="1" x14ac:dyDescent="0.3">
      <c r="A28" s="346" t="s">
        <v>357</v>
      </c>
      <c r="B28" s="73">
        <v>3000</v>
      </c>
      <c r="C28" s="73">
        <v>3000</v>
      </c>
      <c r="D28" s="73" t="e">
        <v>#REF!</v>
      </c>
      <c r="E28" s="73">
        <v>0</v>
      </c>
      <c r="F28" s="73">
        <v>3000</v>
      </c>
      <c r="G28" s="73">
        <v>1672.9818620000001</v>
      </c>
      <c r="H28" s="78">
        <v>0.55766062066666666</v>
      </c>
      <c r="I28" s="73">
        <v>1327.0181379999999</v>
      </c>
      <c r="J28" s="73">
        <v>1508.2536600000001</v>
      </c>
      <c r="K28" s="78">
        <v>0.50275122000000005</v>
      </c>
      <c r="L28" s="75">
        <v>0.46</v>
      </c>
      <c r="M28" s="79" t="s">
        <v>85</v>
      </c>
      <c r="N28" s="834">
        <v>1.0929374347826089</v>
      </c>
      <c r="O28" s="73">
        <v>164.72820200000001</v>
      </c>
      <c r="P28" s="73">
        <v>512.56718000000001</v>
      </c>
      <c r="Q28" s="544">
        <v>0.17085572666666668</v>
      </c>
      <c r="R28" s="80">
        <v>0.17</v>
      </c>
      <c r="S28" s="77" t="s">
        <v>85</v>
      </c>
      <c r="T28" s="837">
        <v>1.0050336862745097</v>
      </c>
      <c r="U28" s="298" t="e">
        <v>#REF!</v>
      </c>
    </row>
    <row r="29" spans="1:21" s="121" customFormat="1" ht="42" customHeight="1" x14ac:dyDescent="0.3">
      <c r="A29" s="357" t="s">
        <v>69</v>
      </c>
      <c r="B29" s="373">
        <v>861389.84519999998</v>
      </c>
      <c r="C29" s="373">
        <v>861389.84519999998</v>
      </c>
      <c r="D29" s="373" t="e">
        <v>#REF!</v>
      </c>
      <c r="E29" s="373">
        <v>315000</v>
      </c>
      <c r="F29" s="373">
        <v>546389.84519999998</v>
      </c>
      <c r="G29" s="373">
        <v>364269.36651697004</v>
      </c>
      <c r="H29" s="374">
        <v>0.66668399809596246</v>
      </c>
      <c r="I29" s="373">
        <v>182120.47868302994</v>
      </c>
      <c r="J29" s="373">
        <v>238315.97472962999</v>
      </c>
      <c r="K29" s="375">
        <v>0.43616472162361847</v>
      </c>
      <c r="L29" s="375">
        <v>0.46</v>
      </c>
      <c r="M29" s="376" t="s">
        <v>29</v>
      </c>
      <c r="N29" s="865">
        <v>0.94818417744264882</v>
      </c>
      <c r="O29" s="373">
        <v>125953.39178734001</v>
      </c>
      <c r="P29" s="377">
        <v>35838.804451039992</v>
      </c>
      <c r="Q29" s="376">
        <v>6.559200315650375E-2</v>
      </c>
      <c r="R29" s="375">
        <v>0.17</v>
      </c>
      <c r="S29" s="375" t="s">
        <v>87</v>
      </c>
      <c r="T29" s="360">
        <v>0.38583531268531618</v>
      </c>
      <c r="U29" s="392" t="e">
        <v>#REF!</v>
      </c>
    </row>
    <row r="30" spans="1:21" ht="30.75" customHeight="1" x14ac:dyDescent="0.25">
      <c r="A30" s="994" t="s">
        <v>530</v>
      </c>
      <c r="B30" s="994"/>
      <c r="C30" s="994"/>
      <c r="D30" s="994"/>
      <c r="E30" s="994"/>
      <c r="F30" s="994"/>
      <c r="G30" s="994"/>
      <c r="H30" s="994"/>
      <c r="I30" s="994"/>
      <c r="J30" s="994"/>
      <c r="K30" s="994"/>
      <c r="L30" s="994"/>
      <c r="M30" s="994"/>
      <c r="N30" s="994"/>
      <c r="O30" s="994"/>
      <c r="P30" s="994"/>
      <c r="Q30" s="994"/>
      <c r="R30" s="294"/>
      <c r="S30" s="294"/>
      <c r="T30" s="294"/>
    </row>
    <row r="31" spans="1:21" ht="27" customHeight="1" x14ac:dyDescent="0.35">
      <c r="A31" s="295" t="s">
        <v>372</v>
      </c>
      <c r="B31" s="72"/>
      <c r="C31" s="72"/>
      <c r="D31" s="72"/>
      <c r="E31" s="72"/>
      <c r="F31" s="296"/>
      <c r="G31" s="72"/>
      <c r="H31" s="220"/>
      <c r="I31" s="220"/>
      <c r="J31" s="334"/>
      <c r="K31" s="72"/>
      <c r="L31" s="72"/>
      <c r="M31" s="72"/>
      <c r="N31" s="72"/>
      <c r="O31" s="72"/>
      <c r="P31" s="334"/>
      <c r="Q31" s="72"/>
      <c r="R31" s="72"/>
      <c r="S31" s="72"/>
      <c r="T31" s="72"/>
      <c r="U31" s="72"/>
    </row>
    <row r="32" spans="1:21" ht="30" customHeight="1" thickBot="1" x14ac:dyDescent="0.3">
      <c r="A32" s="991" t="s">
        <v>390</v>
      </c>
      <c r="B32" s="992"/>
      <c r="C32" s="992"/>
      <c r="D32" s="992"/>
      <c r="E32" s="992"/>
      <c r="F32" s="992"/>
      <c r="G32" s="992"/>
      <c r="H32" s="992"/>
      <c r="I32" s="992"/>
      <c r="J32" s="992"/>
      <c r="K32" s="992"/>
      <c r="L32" s="992"/>
      <c r="M32" s="992"/>
      <c r="N32" s="992"/>
      <c r="O32" s="992"/>
      <c r="P32" s="992"/>
      <c r="Q32" s="992"/>
      <c r="R32" s="992"/>
      <c r="S32" s="992"/>
      <c r="T32" s="992"/>
      <c r="U32" s="993"/>
    </row>
    <row r="33" spans="1:21" ht="66.75" customHeight="1" x14ac:dyDescent="0.25">
      <c r="A33" s="361" t="s">
        <v>63</v>
      </c>
      <c r="B33" s="361" t="s">
        <v>92</v>
      </c>
      <c r="C33" s="361" t="s">
        <v>170</v>
      </c>
      <c r="D33" s="361" t="s">
        <v>497</v>
      </c>
      <c r="E33" s="466" t="s">
        <v>526</v>
      </c>
      <c r="F33" s="466" t="s">
        <v>368</v>
      </c>
      <c r="G33" s="361" t="s">
        <v>24</v>
      </c>
      <c r="H33" s="361" t="s">
        <v>350</v>
      </c>
      <c r="I33" s="361" t="s">
        <v>42</v>
      </c>
      <c r="J33" s="361" t="s">
        <v>25</v>
      </c>
      <c r="K33" s="361" t="s">
        <v>233</v>
      </c>
      <c r="L33" s="362" t="s">
        <v>371</v>
      </c>
      <c r="M33" s="984" t="s">
        <v>176</v>
      </c>
      <c r="N33" s="984"/>
      <c r="O33" s="361" t="s">
        <v>175</v>
      </c>
      <c r="P33" s="361" t="s">
        <v>79</v>
      </c>
      <c r="Q33" s="361" t="s">
        <v>234</v>
      </c>
      <c r="R33" s="361" t="s">
        <v>177</v>
      </c>
      <c r="S33" s="1000" t="s">
        <v>178</v>
      </c>
      <c r="T33" s="1001"/>
      <c r="U33" s="361" t="s">
        <v>28</v>
      </c>
    </row>
    <row r="34" spans="1:21" s="121" customFormat="1" ht="39.75" customHeight="1" x14ac:dyDescent="0.3">
      <c r="A34" s="346" t="s">
        <v>339</v>
      </c>
      <c r="B34" s="73">
        <v>5697.6008849999998</v>
      </c>
      <c r="C34" s="73">
        <v>5697.6008849999998</v>
      </c>
      <c r="D34" s="73" t="e">
        <v>#REF!</v>
      </c>
      <c r="E34" s="73">
        <v>0</v>
      </c>
      <c r="F34" s="73">
        <v>5697.6008849999998</v>
      </c>
      <c r="G34" s="73">
        <v>5355.3880159999999</v>
      </c>
      <c r="H34" s="78">
        <v>0.93993737436033131</v>
      </c>
      <c r="I34" s="73">
        <v>342.21286899999996</v>
      </c>
      <c r="J34" s="73">
        <v>3553.2065010000001</v>
      </c>
      <c r="K34" s="78">
        <v>0.62363204666625227</v>
      </c>
      <c r="L34" s="75">
        <v>0.46</v>
      </c>
      <c r="M34" s="79" t="s">
        <v>85</v>
      </c>
      <c r="N34" s="835">
        <v>1.3557218405788092</v>
      </c>
      <c r="O34" s="76">
        <v>1802.1815149999998</v>
      </c>
      <c r="P34" s="73">
        <v>1421.30641995</v>
      </c>
      <c r="Q34" s="544">
        <v>0.2494569992945373</v>
      </c>
      <c r="R34" s="472">
        <v>0.17</v>
      </c>
      <c r="S34" s="359" t="s">
        <v>85</v>
      </c>
      <c r="T34" s="836">
        <v>1.4673941134972781</v>
      </c>
      <c r="U34" s="298" t="e">
        <v>#REF!</v>
      </c>
    </row>
    <row r="35" spans="1:21" s="121" customFormat="1" ht="39.75" customHeight="1" x14ac:dyDescent="0.3">
      <c r="A35" s="346" t="s">
        <v>461</v>
      </c>
      <c r="B35" s="73">
        <v>8000</v>
      </c>
      <c r="C35" s="73">
        <v>8000</v>
      </c>
      <c r="D35" s="73" t="e">
        <v>#REF!</v>
      </c>
      <c r="E35" s="73">
        <v>0</v>
      </c>
      <c r="F35" s="73">
        <v>8000</v>
      </c>
      <c r="G35" s="73">
        <v>7930.742628</v>
      </c>
      <c r="H35" s="78">
        <v>0.9913428285</v>
      </c>
      <c r="I35" s="73">
        <v>69.257372000000032</v>
      </c>
      <c r="J35" s="73">
        <v>1424.8901230000001</v>
      </c>
      <c r="K35" s="78">
        <v>0.17811126537500002</v>
      </c>
      <c r="L35" s="75">
        <v>0.46</v>
      </c>
      <c r="M35" s="79" t="s">
        <v>87</v>
      </c>
      <c r="N35" s="570">
        <v>0.38719840298913044</v>
      </c>
      <c r="O35" s="76">
        <v>6505.8525049999998</v>
      </c>
      <c r="P35" s="73">
        <v>448.89296899999999</v>
      </c>
      <c r="Q35" s="544">
        <v>5.6111621124999997E-2</v>
      </c>
      <c r="R35" s="472">
        <v>0.17</v>
      </c>
      <c r="S35" s="359" t="s">
        <v>87</v>
      </c>
      <c r="T35" s="590">
        <v>0.33006835955882347</v>
      </c>
      <c r="U35" s="298" t="e">
        <v>#REF!</v>
      </c>
    </row>
    <row r="36" spans="1:21" s="121" customFormat="1" ht="21.75" x14ac:dyDescent="0.3">
      <c r="A36" s="346" t="s">
        <v>62</v>
      </c>
      <c r="B36" s="73">
        <v>5000.8263219999999</v>
      </c>
      <c r="C36" s="73">
        <v>5000.8263219999999</v>
      </c>
      <c r="D36" s="73" t="e">
        <v>#REF!</v>
      </c>
      <c r="E36" s="73">
        <v>0</v>
      </c>
      <c r="F36" s="73">
        <v>5000.8263219999999</v>
      </c>
      <c r="G36" s="73">
        <v>4249.63238</v>
      </c>
      <c r="H36" s="78">
        <v>0.84978603662052954</v>
      </c>
      <c r="I36" s="73">
        <v>751.19394199999988</v>
      </c>
      <c r="J36" s="73">
        <v>3788.3798230000002</v>
      </c>
      <c r="K36" s="78">
        <v>0.75755076842678648</v>
      </c>
      <c r="L36" s="128">
        <v>0.46</v>
      </c>
      <c r="M36" s="128" t="s">
        <v>85</v>
      </c>
      <c r="N36" s="333">
        <v>1.6468494965799705</v>
      </c>
      <c r="O36" s="76">
        <v>461.2525569999998</v>
      </c>
      <c r="P36" s="73">
        <v>1220.2454749999999</v>
      </c>
      <c r="Q36" s="544">
        <v>0.24400876903719032</v>
      </c>
      <c r="R36" s="378">
        <v>0.17</v>
      </c>
      <c r="S36" s="80" t="s">
        <v>85</v>
      </c>
      <c r="T36" s="836">
        <v>1.4353457002187664</v>
      </c>
      <c r="U36" s="298" t="e">
        <v>#REF!</v>
      </c>
    </row>
    <row r="37" spans="1:21" s="121" customFormat="1" ht="43.5" x14ac:dyDescent="0.3">
      <c r="A37" s="346" t="s">
        <v>382</v>
      </c>
      <c r="B37" s="73">
        <v>11620.268284</v>
      </c>
      <c r="C37" s="73">
        <v>11620.268284</v>
      </c>
      <c r="D37" s="73" t="e">
        <v>#REF!</v>
      </c>
      <c r="E37" s="73">
        <v>0</v>
      </c>
      <c r="F37" s="73">
        <v>11620.268284</v>
      </c>
      <c r="G37" s="73">
        <v>11616.7492</v>
      </c>
      <c r="H37" s="78">
        <v>0.99969715983194252</v>
      </c>
      <c r="I37" s="73">
        <v>3.519083999999566</v>
      </c>
      <c r="J37" s="73">
        <v>7735.4976909999996</v>
      </c>
      <c r="K37" s="78">
        <v>0.665690111617392</v>
      </c>
      <c r="L37" s="75">
        <v>0.46</v>
      </c>
      <c r="M37" s="79" t="s">
        <v>85</v>
      </c>
      <c r="N37" s="333">
        <v>1.4471524165595477</v>
      </c>
      <c r="O37" s="76">
        <v>3881.2515090000006</v>
      </c>
      <c r="P37" s="73">
        <v>104.258717</v>
      </c>
      <c r="Q37" s="544">
        <v>8.9721437106193413E-3</v>
      </c>
      <c r="R37" s="378">
        <v>0.17</v>
      </c>
      <c r="S37" s="79" t="s">
        <v>87</v>
      </c>
      <c r="T37" s="360">
        <v>5.2777315944819651E-2</v>
      </c>
      <c r="U37" s="298" t="e">
        <v>#REF!</v>
      </c>
    </row>
    <row r="38" spans="1:21" s="121" customFormat="1" ht="21.75" x14ac:dyDescent="0.3">
      <c r="A38" s="346" t="s">
        <v>496</v>
      </c>
      <c r="B38" s="73">
        <v>3542.9</v>
      </c>
      <c r="C38" s="73">
        <v>3542.9</v>
      </c>
      <c r="D38" s="73" t="e">
        <v>#REF!</v>
      </c>
      <c r="E38" s="73">
        <v>0</v>
      </c>
      <c r="F38" s="73">
        <v>3542.9</v>
      </c>
      <c r="G38" s="73">
        <v>0</v>
      </c>
      <c r="H38" s="78">
        <v>0</v>
      </c>
      <c r="I38" s="73">
        <v>3542.9</v>
      </c>
      <c r="J38" s="73">
        <v>0</v>
      </c>
      <c r="K38" s="78">
        <v>0</v>
      </c>
      <c r="L38" s="985" t="s">
        <v>66</v>
      </c>
      <c r="M38" s="985" t="s">
        <v>366</v>
      </c>
      <c r="N38" s="985"/>
      <c r="O38" s="76">
        <v>0</v>
      </c>
      <c r="P38" s="73">
        <v>0</v>
      </c>
      <c r="Q38" s="544">
        <v>0</v>
      </c>
      <c r="R38" s="1002" t="s">
        <v>66</v>
      </c>
      <c r="S38" s="1003">
        <v>2.8627749123745497E-2</v>
      </c>
      <c r="T38" s="1003">
        <v>2.8627749123745497E-2</v>
      </c>
      <c r="U38" s="298">
        <v>0</v>
      </c>
    </row>
    <row r="39" spans="1:21" s="122" customFormat="1" ht="24.75" x14ac:dyDescent="0.35">
      <c r="A39" s="348" t="s">
        <v>60</v>
      </c>
      <c r="B39" s="349">
        <v>33861.595491</v>
      </c>
      <c r="C39" s="350">
        <v>33861.595491</v>
      </c>
      <c r="D39" s="351" t="e">
        <v>#REF!</v>
      </c>
      <c r="E39" s="351">
        <v>0</v>
      </c>
      <c r="F39" s="350">
        <v>33861.595491</v>
      </c>
      <c r="G39" s="350">
        <v>29152.512223999998</v>
      </c>
      <c r="H39" s="353">
        <v>0.86093144169028835</v>
      </c>
      <c r="I39" s="350">
        <v>4709.0832670000018</v>
      </c>
      <c r="J39" s="350">
        <v>16501.974138000001</v>
      </c>
      <c r="K39" s="354">
        <v>0.48733598930345812</v>
      </c>
      <c r="L39" s="354">
        <v>0.46</v>
      </c>
      <c r="M39" s="347" t="s">
        <v>85</v>
      </c>
      <c r="N39" s="866">
        <v>1.0594260637031698</v>
      </c>
      <c r="O39" s="379">
        <v>12650.538086</v>
      </c>
      <c r="P39" s="351">
        <v>3194.7035809499998</v>
      </c>
      <c r="Q39" s="363">
        <v>9.4345925956120791E-2</v>
      </c>
      <c r="R39" s="354">
        <v>0.17</v>
      </c>
      <c r="S39" s="79" t="s">
        <v>87</v>
      </c>
      <c r="T39" s="360">
        <v>0.55497603503600457</v>
      </c>
      <c r="U39" s="391" t="e">
        <v>#REF!</v>
      </c>
    </row>
    <row r="40" spans="1:21" ht="15" customHeight="1" x14ac:dyDescent="0.25">
      <c r="A40" s="994" t="s">
        <v>530</v>
      </c>
      <c r="B40" s="994"/>
      <c r="C40" s="994"/>
      <c r="D40" s="994"/>
      <c r="E40" s="994"/>
      <c r="F40" s="994"/>
      <c r="G40" s="994"/>
      <c r="H40" s="994"/>
      <c r="I40" s="994"/>
      <c r="J40" s="994"/>
      <c r="K40" s="994"/>
      <c r="L40" s="994"/>
      <c r="M40" s="994"/>
      <c r="N40" s="994"/>
      <c r="O40" s="994"/>
      <c r="P40" s="994"/>
      <c r="Q40" s="994"/>
      <c r="R40" s="303"/>
      <c r="S40" s="303"/>
      <c r="T40" s="303"/>
    </row>
    <row r="41" spans="1:21" ht="27" customHeight="1" x14ac:dyDescent="0.35">
      <c r="A41" s="295" t="s">
        <v>372</v>
      </c>
      <c r="B41" s="72"/>
      <c r="C41" s="72"/>
      <c r="D41" s="72"/>
      <c r="E41" s="72"/>
      <c r="F41" s="296"/>
      <c r="G41" s="72"/>
      <c r="H41" s="220"/>
      <c r="I41" s="220"/>
      <c r="J41" s="72"/>
      <c r="K41" s="72"/>
      <c r="L41" s="72"/>
      <c r="M41" s="72"/>
      <c r="N41" s="72"/>
      <c r="O41" s="72"/>
      <c r="P41" s="72"/>
      <c r="Q41" s="72"/>
      <c r="R41" s="72"/>
      <c r="S41" s="72"/>
      <c r="T41" s="72"/>
      <c r="U41" s="72"/>
    </row>
    <row r="42" spans="1:21" ht="25.5" customHeight="1" thickBot="1" x14ac:dyDescent="0.3">
      <c r="A42" s="991" t="s">
        <v>296</v>
      </c>
      <c r="B42" s="992"/>
      <c r="C42" s="992"/>
      <c r="D42" s="992"/>
      <c r="E42" s="992"/>
      <c r="F42" s="992"/>
      <c r="G42" s="992"/>
      <c r="H42" s="992"/>
      <c r="I42" s="992"/>
      <c r="J42" s="992"/>
      <c r="K42" s="992"/>
      <c r="L42" s="992"/>
      <c r="M42" s="992"/>
      <c r="N42" s="992"/>
      <c r="O42" s="992"/>
      <c r="P42" s="992"/>
      <c r="Q42" s="992"/>
      <c r="R42" s="992"/>
      <c r="S42" s="992"/>
      <c r="T42" s="992"/>
      <c r="U42" s="993"/>
    </row>
    <row r="43" spans="1:21" ht="42.75" customHeight="1" x14ac:dyDescent="0.25">
      <c r="A43" s="361" t="s">
        <v>63</v>
      </c>
      <c r="B43" s="361" t="s">
        <v>92</v>
      </c>
      <c r="C43" s="361" t="s">
        <v>170</v>
      </c>
      <c r="D43" s="361" t="s">
        <v>497</v>
      </c>
      <c r="E43" s="466" t="s">
        <v>526</v>
      </c>
      <c r="F43" s="466" t="s">
        <v>368</v>
      </c>
      <c r="G43" s="361" t="s">
        <v>24</v>
      </c>
      <c r="H43" s="361" t="s">
        <v>350</v>
      </c>
      <c r="I43" s="361" t="s">
        <v>42</v>
      </c>
      <c r="J43" s="361" t="s">
        <v>25</v>
      </c>
      <c r="K43" s="361" t="s">
        <v>233</v>
      </c>
      <c r="L43" s="362" t="s">
        <v>371</v>
      </c>
      <c r="M43" s="984" t="s">
        <v>176</v>
      </c>
      <c r="N43" s="984"/>
      <c r="O43" s="361" t="s">
        <v>175</v>
      </c>
      <c r="P43" s="361" t="s">
        <v>79</v>
      </c>
      <c r="Q43" s="361" t="s">
        <v>234</v>
      </c>
      <c r="R43" s="361" t="s">
        <v>177</v>
      </c>
      <c r="S43" s="984" t="s">
        <v>178</v>
      </c>
      <c r="T43" s="984"/>
      <c r="U43" s="361" t="s">
        <v>28</v>
      </c>
    </row>
    <row r="44" spans="1:21" s="121" customFormat="1" ht="28.5" customHeight="1" x14ac:dyDescent="0.3">
      <c r="A44" s="346" t="s">
        <v>61</v>
      </c>
      <c r="B44" s="73">
        <v>451</v>
      </c>
      <c r="C44" s="73">
        <v>351</v>
      </c>
      <c r="D44" s="73" t="e">
        <v>#REF!</v>
      </c>
      <c r="E44" s="73">
        <v>0</v>
      </c>
      <c r="F44" s="73">
        <v>351</v>
      </c>
      <c r="G44" s="73">
        <v>115.103167</v>
      </c>
      <c r="H44" s="78">
        <v>0.32792925071225071</v>
      </c>
      <c r="I44" s="73">
        <v>235.89683300000002</v>
      </c>
      <c r="J44" s="73">
        <v>115.103167</v>
      </c>
      <c r="K44" s="78">
        <v>0.32792925071225071</v>
      </c>
      <c r="L44" s="985" t="s">
        <v>66</v>
      </c>
      <c r="M44" s="985"/>
      <c r="N44" s="985"/>
      <c r="O44" s="73">
        <v>0</v>
      </c>
      <c r="P44" s="380">
        <v>54.318849</v>
      </c>
      <c r="Q44" s="544">
        <v>0.15475455555555556</v>
      </c>
      <c r="R44" s="985" t="s">
        <v>66</v>
      </c>
      <c r="S44" s="985"/>
      <c r="T44" s="985"/>
      <c r="U44" s="298">
        <v>0</v>
      </c>
    </row>
    <row r="45" spans="1:21" s="121" customFormat="1" ht="43.5" x14ac:dyDescent="0.3">
      <c r="A45" s="346" t="s">
        <v>338</v>
      </c>
      <c r="B45" s="73">
        <v>32864.457491000001</v>
      </c>
      <c r="C45" s="73">
        <v>32964.694453999997</v>
      </c>
      <c r="D45" s="73" t="e">
        <v>#REF!</v>
      </c>
      <c r="E45" s="73">
        <v>0</v>
      </c>
      <c r="F45" s="73">
        <v>32964.694453999997</v>
      </c>
      <c r="G45" s="73">
        <v>29949.187478879994</v>
      </c>
      <c r="H45" s="78">
        <v>0.9085231328526967</v>
      </c>
      <c r="I45" s="73">
        <v>3015.5069751200026</v>
      </c>
      <c r="J45" s="73">
        <v>25425.331958880004</v>
      </c>
      <c r="K45" s="78">
        <v>0.77128978077923149</v>
      </c>
      <c r="L45" s="985" t="s">
        <v>66</v>
      </c>
      <c r="M45" s="985" t="s">
        <v>66</v>
      </c>
      <c r="N45" s="985" t="s">
        <v>66</v>
      </c>
      <c r="O45" s="73">
        <v>4523.8555199999901</v>
      </c>
      <c r="P45" s="380">
        <v>12222.75130107</v>
      </c>
      <c r="Q45" s="544">
        <v>0.37078309092553624</v>
      </c>
      <c r="R45" s="987" t="s">
        <v>66</v>
      </c>
      <c r="S45" s="987"/>
      <c r="T45" s="987"/>
      <c r="U45" s="298" t="e">
        <v>#REF!</v>
      </c>
    </row>
    <row r="46" spans="1:21" s="121" customFormat="1" ht="40.5" customHeight="1" x14ac:dyDescent="0.3">
      <c r="A46" s="346" t="s">
        <v>295</v>
      </c>
      <c r="B46" s="73">
        <v>52469.541624000005</v>
      </c>
      <c r="C46" s="73">
        <v>52469.541624000005</v>
      </c>
      <c r="D46" s="73" t="e">
        <v>#REF!</v>
      </c>
      <c r="E46" s="73">
        <v>0</v>
      </c>
      <c r="F46" s="73">
        <v>52469.541624000005</v>
      </c>
      <c r="G46" s="73">
        <v>51670.239369099996</v>
      </c>
      <c r="H46" s="78">
        <v>0.98476635720151973</v>
      </c>
      <c r="I46" s="73">
        <v>799.30225490000885</v>
      </c>
      <c r="J46" s="73">
        <v>18560.268747000002</v>
      </c>
      <c r="K46" s="78">
        <v>0.35373415075748216</v>
      </c>
      <c r="L46" s="985" t="s">
        <v>66</v>
      </c>
      <c r="M46" s="985" t="s">
        <v>66</v>
      </c>
      <c r="N46" s="985" t="s">
        <v>66</v>
      </c>
      <c r="O46" s="73">
        <v>33109.970622099994</v>
      </c>
      <c r="P46" s="380">
        <v>18240.752515</v>
      </c>
      <c r="Q46" s="544">
        <v>0.3476445943765693</v>
      </c>
      <c r="R46" s="988" t="s">
        <v>66</v>
      </c>
      <c r="S46" s="989"/>
      <c r="T46" s="990"/>
      <c r="U46" s="298" t="e">
        <v>#REF!</v>
      </c>
    </row>
    <row r="47" spans="1:21" s="122" customFormat="1" ht="24.75" x14ac:dyDescent="0.35">
      <c r="A47" s="348" t="s">
        <v>60</v>
      </c>
      <c r="B47" s="349">
        <v>85784.999115000013</v>
      </c>
      <c r="C47" s="350">
        <v>85785.236078000002</v>
      </c>
      <c r="D47" s="351" t="e">
        <v>#REF!</v>
      </c>
      <c r="E47" s="351">
        <v>0</v>
      </c>
      <c r="F47" s="350">
        <v>85785.236078000002</v>
      </c>
      <c r="G47" s="350">
        <v>81734.530014979988</v>
      </c>
      <c r="H47" s="353">
        <v>0.95278084845116096</v>
      </c>
      <c r="I47" s="350">
        <v>4050.706063020014</v>
      </c>
      <c r="J47" s="350">
        <v>44100.703872880011</v>
      </c>
      <c r="K47" s="354">
        <v>0.51408267773234961</v>
      </c>
      <c r="L47" s="986" t="s">
        <v>66</v>
      </c>
      <c r="M47" s="986"/>
      <c r="N47" s="986"/>
      <c r="O47" s="350">
        <v>37633.826142099984</v>
      </c>
      <c r="P47" s="381">
        <v>30517.822665070002</v>
      </c>
      <c r="Q47" s="363">
        <v>0.35574679350793825</v>
      </c>
      <c r="R47" s="986" t="s">
        <v>66</v>
      </c>
      <c r="S47" s="986"/>
      <c r="T47" s="986"/>
      <c r="U47" s="391" t="e">
        <v>#REF!</v>
      </c>
    </row>
    <row r="48" spans="1:21" ht="21" customHeight="1" x14ac:dyDescent="0.25">
      <c r="A48" s="994" t="s">
        <v>530</v>
      </c>
      <c r="B48" s="994"/>
      <c r="C48" s="994"/>
      <c r="D48" s="994"/>
      <c r="E48" s="994"/>
      <c r="F48" s="994"/>
      <c r="G48" s="994"/>
      <c r="H48" s="994"/>
      <c r="I48" s="994"/>
      <c r="J48" s="994"/>
      <c r="K48" s="994"/>
      <c r="L48" s="994"/>
      <c r="M48" s="994"/>
      <c r="N48" s="994"/>
      <c r="O48" s="994"/>
      <c r="P48" s="994"/>
      <c r="Q48" s="994"/>
      <c r="R48" s="294"/>
      <c r="S48" s="294"/>
      <c r="T48" s="294"/>
    </row>
    <row r="49" spans="1:21" ht="18" customHeight="1" x14ac:dyDescent="0.35">
      <c r="B49" s="93"/>
      <c r="C49" s="93"/>
      <c r="D49" s="93"/>
      <c r="E49" s="93"/>
      <c r="F49" s="297"/>
      <c r="G49" s="93"/>
      <c r="H49" s="221"/>
      <c r="I49" s="221"/>
      <c r="J49" s="93"/>
      <c r="K49" s="93"/>
      <c r="L49" s="93"/>
      <c r="M49" s="93"/>
      <c r="N49" s="93"/>
      <c r="O49" s="93"/>
      <c r="P49" s="93"/>
      <c r="Q49" s="93"/>
      <c r="R49" s="93"/>
      <c r="S49" s="93"/>
      <c r="T49" s="93"/>
      <c r="U49" s="93"/>
    </row>
    <row r="50" spans="1:21" ht="17.25" x14ac:dyDescent="0.35">
      <c r="A50" s="324" t="s">
        <v>372</v>
      </c>
      <c r="B50" s="93"/>
      <c r="C50" s="93"/>
      <c r="D50" s="93"/>
      <c r="E50" s="93"/>
      <c r="F50" s="93"/>
      <c r="G50" s="52"/>
      <c r="H50" s="221"/>
      <c r="I50" s="221"/>
      <c r="J50" s="52"/>
      <c r="K50" s="52"/>
      <c r="L50" s="52"/>
      <c r="M50" s="52"/>
      <c r="N50" s="52"/>
      <c r="O50" s="52"/>
      <c r="P50" s="52"/>
      <c r="Q50" s="52"/>
      <c r="R50" s="52"/>
      <c r="S50" s="52"/>
      <c r="T50" s="52"/>
      <c r="U50" s="52"/>
    </row>
    <row r="51" spans="1:21" ht="25.5" customHeight="1" thickBot="1" x14ac:dyDescent="0.3">
      <c r="A51" s="991" t="s">
        <v>360</v>
      </c>
      <c r="B51" s="992"/>
      <c r="C51" s="992"/>
      <c r="D51" s="992"/>
      <c r="E51" s="992"/>
      <c r="F51" s="992"/>
      <c r="G51" s="992"/>
      <c r="H51" s="992"/>
      <c r="I51" s="992"/>
      <c r="J51" s="992"/>
      <c r="K51" s="992"/>
      <c r="L51" s="992"/>
      <c r="M51" s="992"/>
      <c r="N51" s="992"/>
      <c r="O51" s="992"/>
      <c r="P51" s="992"/>
      <c r="Q51" s="992"/>
      <c r="R51" s="992"/>
      <c r="S51" s="992"/>
      <c r="T51" s="992"/>
      <c r="U51" s="993"/>
    </row>
    <row r="52" spans="1:21" ht="46.5" customHeight="1" x14ac:dyDescent="0.25">
      <c r="A52" s="361" t="s">
        <v>63</v>
      </c>
      <c r="B52" s="361" t="s">
        <v>92</v>
      </c>
      <c r="C52" s="361" t="s">
        <v>170</v>
      </c>
      <c r="D52" s="361" t="s">
        <v>497</v>
      </c>
      <c r="E52" s="466" t="s">
        <v>526</v>
      </c>
      <c r="F52" s="466" t="s">
        <v>368</v>
      </c>
      <c r="G52" s="361" t="s">
        <v>24</v>
      </c>
      <c r="H52" s="361" t="s">
        <v>350</v>
      </c>
      <c r="I52" s="361" t="s">
        <v>42</v>
      </c>
      <c r="J52" s="361" t="s">
        <v>25</v>
      </c>
      <c r="K52" s="361" t="s">
        <v>233</v>
      </c>
      <c r="L52" s="362" t="s">
        <v>371</v>
      </c>
      <c r="M52" s="984" t="s">
        <v>176</v>
      </c>
      <c r="N52" s="984"/>
      <c r="O52" s="361" t="s">
        <v>175</v>
      </c>
      <c r="P52" s="361" t="s">
        <v>79</v>
      </c>
      <c r="Q52" s="361" t="s">
        <v>234</v>
      </c>
      <c r="R52" s="362" t="s">
        <v>177</v>
      </c>
      <c r="S52" s="984" t="s">
        <v>178</v>
      </c>
      <c r="T52" s="984"/>
      <c r="U52" s="361" t="s">
        <v>28</v>
      </c>
    </row>
    <row r="53" spans="1:21" s="120" customFormat="1" ht="84" customHeight="1" x14ac:dyDescent="0.25">
      <c r="A53" s="346" t="s">
        <v>367</v>
      </c>
      <c r="B53" s="304">
        <v>8905.6</v>
      </c>
      <c r="C53" s="304">
        <v>8905.6</v>
      </c>
      <c r="D53" s="335" t="e">
        <v>#REF!</v>
      </c>
      <c r="E53" s="335">
        <v>0</v>
      </c>
      <c r="F53" s="73">
        <v>8905.6</v>
      </c>
      <c r="G53" s="73">
        <v>8905.6</v>
      </c>
      <c r="H53" s="78">
        <v>1</v>
      </c>
      <c r="I53" s="305">
        <v>0</v>
      </c>
      <c r="J53" s="73">
        <v>8905.6</v>
      </c>
      <c r="K53" s="78">
        <v>1</v>
      </c>
      <c r="L53" s="1004" t="s">
        <v>66</v>
      </c>
      <c r="M53" s="1004"/>
      <c r="N53" s="1004"/>
      <c r="O53" s="73">
        <v>0</v>
      </c>
      <c r="P53" s="73">
        <v>8905.6</v>
      </c>
      <c r="Q53" s="78">
        <v>1</v>
      </c>
      <c r="R53" s="1004" t="s">
        <v>66</v>
      </c>
      <c r="S53" s="1004"/>
      <c r="T53" s="1004"/>
      <c r="U53" s="298" t="e">
        <v>#REF!</v>
      </c>
    </row>
    <row r="54" spans="1:21" s="120" customFormat="1" ht="60" customHeight="1" x14ac:dyDescent="0.25">
      <c r="A54" s="346" t="s">
        <v>40</v>
      </c>
      <c r="B54" s="304">
        <v>9067</v>
      </c>
      <c r="C54" s="304">
        <v>9067</v>
      </c>
      <c r="D54" s="304" t="e">
        <v>#REF!</v>
      </c>
      <c r="E54" s="304">
        <v>9067</v>
      </c>
      <c r="F54" s="73">
        <v>0</v>
      </c>
      <c r="G54" s="73">
        <v>0</v>
      </c>
      <c r="H54" s="78">
        <v>0</v>
      </c>
      <c r="I54" s="305">
        <v>0</v>
      </c>
      <c r="J54" s="73">
        <v>0</v>
      </c>
      <c r="K54" s="78">
        <v>0</v>
      </c>
      <c r="L54" s="1004" t="s">
        <v>66</v>
      </c>
      <c r="M54" s="1004"/>
      <c r="N54" s="1004"/>
      <c r="O54" s="73">
        <v>0</v>
      </c>
      <c r="P54" s="73">
        <v>0</v>
      </c>
      <c r="Q54" s="78">
        <v>0</v>
      </c>
      <c r="R54" s="1004" t="s">
        <v>66</v>
      </c>
      <c r="S54" s="1004"/>
      <c r="T54" s="1004"/>
      <c r="U54" s="298" t="e">
        <v>#REF!</v>
      </c>
    </row>
    <row r="55" spans="1:21" ht="24.75" x14ac:dyDescent="0.25">
      <c r="A55" s="348" t="s">
        <v>60</v>
      </c>
      <c r="B55" s="349">
        <v>17972.599999999999</v>
      </c>
      <c r="C55" s="350">
        <v>17972.599999999999</v>
      </c>
      <c r="D55" s="350" t="e">
        <v>#REF!</v>
      </c>
      <c r="E55" s="350">
        <v>9067</v>
      </c>
      <c r="F55" s="351">
        <v>8905.5999999999985</v>
      </c>
      <c r="G55" s="352">
        <v>8905.6</v>
      </c>
      <c r="H55" s="353">
        <v>1.0000000000000002</v>
      </c>
      <c r="I55" s="352">
        <v>0</v>
      </c>
      <c r="J55" s="352">
        <v>8905.6</v>
      </c>
      <c r="K55" s="354">
        <v>1.0000000000000002</v>
      </c>
      <c r="L55" s="986" t="s">
        <v>66</v>
      </c>
      <c r="M55" s="986"/>
      <c r="N55" s="986"/>
      <c r="O55" s="352">
        <v>0</v>
      </c>
      <c r="P55" s="351">
        <v>8905.6</v>
      </c>
      <c r="Q55" s="354">
        <v>1.0000000000000002</v>
      </c>
      <c r="R55" s="986" t="s">
        <v>66</v>
      </c>
      <c r="S55" s="986"/>
      <c r="T55" s="986"/>
      <c r="U55" s="391" t="e">
        <v>#REF!</v>
      </c>
    </row>
    <row r="56" spans="1:21" ht="17.25" x14ac:dyDescent="0.35">
      <c r="A56" s="72" t="s">
        <v>530</v>
      </c>
      <c r="B56" s="72"/>
      <c r="C56" s="72"/>
      <c r="D56" s="72"/>
      <c r="E56" s="72"/>
      <c r="F56" s="72"/>
      <c r="G56" s="72"/>
      <c r="H56" s="220"/>
      <c r="I56" s="220"/>
      <c r="J56" s="72"/>
      <c r="K56" s="72"/>
      <c r="L56" s="72"/>
      <c r="M56" s="72"/>
      <c r="N56" s="72"/>
      <c r="O56" s="72"/>
      <c r="P56" s="72"/>
      <c r="Q56" s="72"/>
      <c r="R56" s="72"/>
      <c r="S56" s="72"/>
      <c r="T56" s="72"/>
      <c r="U56" s="72"/>
    </row>
    <row r="57" spans="1:21" ht="64.5" customHeight="1" x14ac:dyDescent="0.25">
      <c r="A57" s="54"/>
      <c r="B57" s="57"/>
      <c r="C57" s="57"/>
      <c r="D57" s="57"/>
      <c r="E57" s="57"/>
      <c r="F57" s="45"/>
      <c r="G57" s="45"/>
      <c r="H57" s="332"/>
      <c r="I57" s="57"/>
      <c r="J57" s="57"/>
      <c r="K57" s="58"/>
      <c r="L57" s="92"/>
      <c r="M57" s="92"/>
      <c r="N57" s="92"/>
      <c r="O57" s="57"/>
      <c r="P57" s="57"/>
      <c r="Q57" s="56"/>
      <c r="R57" s="92"/>
      <c r="S57" s="92"/>
      <c r="T57" s="92"/>
      <c r="U57" s="56"/>
    </row>
    <row r="58" spans="1:21" ht="64.5" customHeight="1" x14ac:dyDescent="0.3">
      <c r="B58" s="47"/>
      <c r="G58" s="135"/>
      <c r="L58" s="46"/>
    </row>
    <row r="59" spans="1:21" ht="64.5" customHeight="1" x14ac:dyDescent="0.3">
      <c r="B59" s="48"/>
      <c r="C59" s="48"/>
      <c r="F59" s="48"/>
    </row>
    <row r="60" spans="1:21" ht="64.5" customHeight="1" x14ac:dyDescent="0.25"/>
    <row r="63" spans="1:21" ht="17.25" x14ac:dyDescent="0.35">
      <c r="A63" s="93"/>
      <c r="B63" s="93"/>
      <c r="C63" s="93"/>
      <c r="D63" s="93"/>
      <c r="E63" s="93"/>
      <c r="F63" s="93"/>
      <c r="G63" s="93"/>
      <c r="H63" s="221"/>
      <c r="I63" s="221"/>
      <c r="J63" s="93"/>
      <c r="K63" s="93"/>
      <c r="L63" s="93"/>
      <c r="M63" s="93"/>
      <c r="N63" s="93"/>
      <c r="O63" s="93"/>
      <c r="P63" s="93"/>
      <c r="Q63" s="93"/>
      <c r="R63" s="59"/>
      <c r="S63" s="60"/>
      <c r="T63" s="60"/>
      <c r="U63" s="93"/>
    </row>
    <row r="64" spans="1:21" ht="24.75" x14ac:dyDescent="0.3">
      <c r="A64" s="61"/>
      <c r="B64" s="60"/>
      <c r="C64" s="60"/>
      <c r="D64" s="61"/>
      <c r="E64" s="61"/>
      <c r="F64" s="62"/>
      <c r="G64" s="62"/>
      <c r="H64" s="222"/>
      <c r="I64" s="222"/>
      <c r="J64" s="62"/>
      <c r="K64" s="63"/>
      <c r="L64" s="63"/>
      <c r="M64" s="63"/>
      <c r="N64" s="63"/>
      <c r="O64" s="63"/>
      <c r="P64" s="63"/>
      <c r="Q64" s="64"/>
      <c r="R64" s="59"/>
      <c r="S64" s="60"/>
      <c r="T64" s="60"/>
      <c r="U64" s="64"/>
    </row>
    <row r="65" spans="1:21" ht="24.75" x14ac:dyDescent="0.3">
      <c r="A65" s="61"/>
      <c r="B65" s="60"/>
      <c r="C65" s="60"/>
      <c r="D65" s="61"/>
      <c r="E65" s="61"/>
      <c r="F65" s="65"/>
      <c r="G65" s="65"/>
      <c r="H65" s="223"/>
      <c r="I65" s="223"/>
      <c r="J65" s="65"/>
      <c r="K65" s="66"/>
      <c r="L65" s="66"/>
      <c r="M65" s="66"/>
      <c r="N65" s="66"/>
      <c r="O65" s="66"/>
      <c r="P65" s="66"/>
      <c r="Q65" s="55"/>
      <c r="R65" s="59"/>
      <c r="S65" s="60"/>
      <c r="T65" s="60"/>
      <c r="U65" s="55"/>
    </row>
    <row r="66" spans="1:21" ht="24.75" x14ac:dyDescent="0.3">
      <c r="A66" s="61"/>
      <c r="B66" s="60"/>
      <c r="C66" s="60"/>
      <c r="D66" s="61"/>
      <c r="E66" s="61"/>
      <c r="F66" s="67"/>
      <c r="G66" s="67"/>
      <c r="H66" s="225"/>
      <c r="I66" s="225"/>
      <c r="J66" s="67"/>
      <c r="K66" s="68"/>
      <c r="L66" s="68"/>
      <c r="M66" s="68"/>
      <c r="N66" s="68"/>
      <c r="O66" s="68"/>
      <c r="P66" s="68"/>
      <c r="Q66" s="56"/>
      <c r="R66" s="59"/>
      <c r="S66" s="60"/>
      <c r="T66" s="60"/>
      <c r="U66" s="56"/>
    </row>
    <row r="67" spans="1:21" ht="24.75" x14ac:dyDescent="0.3">
      <c r="A67" s="61"/>
      <c r="B67" s="60"/>
      <c r="C67" s="60"/>
      <c r="D67" s="61"/>
      <c r="E67" s="61"/>
      <c r="F67" s="62"/>
      <c r="G67" s="62"/>
      <c r="H67" s="222"/>
      <c r="I67" s="222"/>
      <c r="J67" s="62"/>
      <c r="K67" s="63"/>
      <c r="L67" s="63"/>
      <c r="M67" s="63"/>
      <c r="N67" s="63"/>
      <c r="O67" s="63"/>
      <c r="P67" s="63"/>
      <c r="Q67" s="64"/>
      <c r="R67" s="59"/>
      <c r="S67" s="60"/>
      <c r="T67" s="60"/>
      <c r="U67" s="64"/>
    </row>
    <row r="68" spans="1:21" ht="24.75" x14ac:dyDescent="0.3">
      <c r="A68" s="61"/>
      <c r="B68" s="60"/>
      <c r="C68" s="60"/>
      <c r="D68" s="61"/>
      <c r="E68" s="61"/>
      <c r="F68" s="65"/>
      <c r="G68" s="65"/>
      <c r="H68" s="223"/>
      <c r="I68" s="223"/>
      <c r="J68" s="65"/>
      <c r="K68" s="66"/>
      <c r="L68" s="66"/>
      <c r="M68" s="66"/>
      <c r="N68" s="66"/>
      <c r="O68" s="66"/>
      <c r="P68" s="66"/>
      <c r="Q68" s="55"/>
      <c r="R68" s="59"/>
      <c r="S68" s="60"/>
      <c r="T68" s="60"/>
      <c r="U68" s="55"/>
    </row>
    <row r="69" spans="1:21" ht="24.75" x14ac:dyDescent="0.3">
      <c r="A69" s="61"/>
      <c r="B69" s="60"/>
      <c r="C69" s="60"/>
      <c r="D69" s="61"/>
      <c r="E69" s="61"/>
      <c r="F69" s="65"/>
      <c r="G69" s="65"/>
      <c r="H69" s="223"/>
      <c r="I69" s="223"/>
      <c r="J69" s="65"/>
      <c r="K69" s="66"/>
      <c r="L69" s="66"/>
      <c r="M69" s="66"/>
      <c r="N69" s="66"/>
      <c r="O69" s="66"/>
      <c r="P69" s="66"/>
      <c r="Q69" s="55"/>
      <c r="R69" s="59"/>
      <c r="S69" s="60"/>
      <c r="T69" s="60"/>
      <c r="U69" s="55"/>
    </row>
    <row r="70" spans="1:21" ht="24.75" x14ac:dyDescent="0.3">
      <c r="A70" s="61"/>
      <c r="B70" s="60"/>
      <c r="C70" s="60"/>
      <c r="D70" s="61"/>
      <c r="E70" s="61"/>
      <c r="F70" s="65"/>
      <c r="G70" s="65"/>
      <c r="H70" s="223"/>
      <c r="I70" s="223"/>
      <c r="J70" s="65"/>
      <c r="K70" s="66"/>
      <c r="L70" s="66"/>
      <c r="M70" s="66"/>
      <c r="N70" s="66"/>
      <c r="O70" s="66"/>
      <c r="P70" s="66"/>
      <c r="Q70" s="55"/>
      <c r="R70" s="59"/>
      <c r="S70" s="60"/>
      <c r="T70" s="60"/>
      <c r="U70" s="55"/>
    </row>
    <row r="71" spans="1:21" ht="24.75" x14ac:dyDescent="0.3">
      <c r="A71" s="61"/>
      <c r="B71" s="60"/>
      <c r="C71" s="60"/>
      <c r="D71" s="61"/>
      <c r="E71" s="61"/>
      <c r="F71" s="65"/>
      <c r="G71" s="65"/>
      <c r="H71" s="223"/>
      <c r="I71" s="223"/>
      <c r="J71" s="65"/>
      <c r="K71" s="66"/>
      <c r="L71" s="66"/>
      <c r="M71" s="66"/>
      <c r="N71" s="66"/>
      <c r="O71" s="66"/>
      <c r="P71" s="66"/>
      <c r="Q71" s="55"/>
      <c r="R71" s="59"/>
      <c r="S71" s="60"/>
      <c r="T71" s="60"/>
      <c r="U71" s="55"/>
    </row>
    <row r="72" spans="1:21" ht="24.75" x14ac:dyDescent="0.3">
      <c r="A72" s="61"/>
      <c r="B72" s="60"/>
      <c r="C72" s="60"/>
      <c r="D72" s="61"/>
      <c r="E72" s="61"/>
      <c r="F72" s="65"/>
      <c r="G72" s="65"/>
      <c r="H72" s="223"/>
      <c r="I72" s="223"/>
      <c r="J72" s="65"/>
      <c r="K72" s="66"/>
      <c r="L72" s="66"/>
      <c r="M72" s="66"/>
      <c r="N72" s="66"/>
      <c r="O72" s="66"/>
      <c r="P72" s="66"/>
      <c r="Q72" s="55"/>
      <c r="R72" s="59"/>
      <c r="S72" s="60"/>
      <c r="T72" s="60"/>
      <c r="U72" s="55"/>
    </row>
    <row r="73" spans="1:21" ht="24.75" x14ac:dyDescent="0.3">
      <c r="A73" s="61"/>
      <c r="B73" s="60"/>
      <c r="C73" s="60"/>
      <c r="D73" s="61"/>
      <c r="E73" s="61"/>
      <c r="F73" s="67"/>
      <c r="G73" s="67"/>
      <c r="H73" s="225"/>
      <c r="I73" s="225"/>
      <c r="J73" s="67"/>
      <c r="K73" s="68"/>
      <c r="L73" s="68"/>
      <c r="M73" s="68"/>
      <c r="N73" s="68"/>
      <c r="O73" s="68"/>
      <c r="P73" s="68"/>
      <c r="Q73" s="56"/>
      <c r="R73" s="59"/>
      <c r="S73" s="60"/>
      <c r="T73" s="60"/>
      <c r="U73" s="56"/>
    </row>
    <row r="74" spans="1:21" ht="24.75" x14ac:dyDescent="0.3">
      <c r="A74" s="61"/>
      <c r="B74" s="60"/>
      <c r="C74" s="60"/>
      <c r="D74" s="61"/>
      <c r="E74" s="61"/>
      <c r="F74" s="65"/>
      <c r="G74" s="65"/>
      <c r="H74" s="223"/>
      <c r="I74" s="223"/>
      <c r="J74" s="65"/>
      <c r="K74" s="66"/>
      <c r="L74" s="66"/>
      <c r="M74" s="66"/>
      <c r="N74" s="66"/>
      <c r="O74" s="66"/>
      <c r="P74" s="66"/>
      <c r="Q74" s="55"/>
      <c r="R74" s="59"/>
      <c r="S74" s="60"/>
      <c r="T74" s="60"/>
      <c r="U74" s="55"/>
    </row>
    <row r="75" spans="1:21" ht="24.75" x14ac:dyDescent="0.3">
      <c r="A75" s="61"/>
      <c r="B75" s="60"/>
      <c r="C75" s="60"/>
      <c r="D75" s="61"/>
      <c r="E75" s="61"/>
      <c r="F75" s="65"/>
      <c r="G75" s="65"/>
      <c r="H75" s="223"/>
      <c r="I75" s="223"/>
      <c r="J75" s="65"/>
      <c r="K75" s="66"/>
      <c r="L75" s="66"/>
      <c r="M75" s="66"/>
      <c r="N75" s="66"/>
      <c r="O75" s="66"/>
      <c r="P75" s="66"/>
      <c r="Q75" s="55"/>
      <c r="R75" s="59"/>
      <c r="S75" s="60"/>
      <c r="T75" s="60"/>
      <c r="U75" s="55"/>
    </row>
    <row r="76" spans="1:21" ht="24.75" x14ac:dyDescent="0.3">
      <c r="A76" s="61"/>
      <c r="B76" s="60"/>
      <c r="C76" s="60"/>
      <c r="D76" s="61"/>
      <c r="E76" s="61"/>
      <c r="F76" s="62"/>
      <c r="G76" s="62"/>
      <c r="H76" s="222"/>
      <c r="I76" s="222"/>
      <c r="J76" s="62"/>
      <c r="K76" s="63"/>
      <c r="L76" s="63"/>
      <c r="M76" s="63"/>
      <c r="N76" s="63"/>
      <c r="O76" s="63"/>
      <c r="P76" s="63"/>
      <c r="Q76" s="64"/>
      <c r="R76" s="59"/>
      <c r="S76" s="60"/>
      <c r="T76" s="60"/>
      <c r="U76" s="64"/>
    </row>
    <row r="77" spans="1:21" ht="24.75" x14ac:dyDescent="0.3">
      <c r="A77" s="61"/>
      <c r="B77" s="60"/>
      <c r="C77" s="60"/>
      <c r="D77" s="61"/>
      <c r="E77" s="61"/>
      <c r="F77" s="65"/>
      <c r="G77" s="65"/>
      <c r="H77" s="223"/>
      <c r="I77" s="223"/>
      <c r="J77" s="65"/>
      <c r="K77" s="66"/>
      <c r="L77" s="66"/>
      <c r="M77" s="66"/>
      <c r="N77" s="66"/>
      <c r="O77" s="66"/>
      <c r="P77" s="66"/>
      <c r="Q77" s="55"/>
      <c r="R77" s="59"/>
      <c r="S77" s="60"/>
      <c r="T77" s="60"/>
      <c r="U77" s="55"/>
    </row>
  </sheetData>
  <mergeCells count="38">
    <mergeCell ref="M52:N52"/>
    <mergeCell ref="A1:U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 ref="S43:T43"/>
    <mergeCell ref="M23:N23"/>
    <mergeCell ref="M33:N33"/>
    <mergeCell ref="S23:T23"/>
    <mergeCell ref="S33:T33"/>
    <mergeCell ref="A40:Q40"/>
    <mergeCell ref="A4:U4"/>
    <mergeCell ref="A2:U3"/>
    <mergeCell ref="A5:U5"/>
    <mergeCell ref="S52:T52"/>
    <mergeCell ref="L44:N44"/>
    <mergeCell ref="R47:T47"/>
    <mergeCell ref="R45:T45"/>
    <mergeCell ref="R46:T46"/>
    <mergeCell ref="A51:U51"/>
    <mergeCell ref="A32:U32"/>
    <mergeCell ref="A42:U42"/>
    <mergeCell ref="M7:N7"/>
    <mergeCell ref="A30:Q30"/>
    <mergeCell ref="S7:T7"/>
    <mergeCell ref="A6:U6"/>
    <mergeCell ref="A22:U22"/>
  </mergeCells>
  <conditionalFormatting sqref="N8:N19">
    <cfRule type="cellIs" dxfId="33" priority="34" operator="greaterThan">
      <formula>0.99</formula>
    </cfRule>
    <cfRule type="cellIs" dxfId="32" priority="35" operator="lessThan">
      <formula>0.7</formula>
    </cfRule>
    <cfRule type="cellIs" dxfId="31" priority="36" operator="between">
      <formula>0.7</formula>
      <formula>0.99</formula>
    </cfRule>
  </conditionalFormatting>
  <conditionalFormatting sqref="N24:N29">
    <cfRule type="cellIs" dxfId="30" priority="76" operator="greaterThan">
      <formula>0.99</formula>
    </cfRule>
    <cfRule type="cellIs" dxfId="29" priority="77" operator="lessThan">
      <formula>0.7</formula>
    </cfRule>
    <cfRule type="cellIs" dxfId="28" priority="78" operator="between">
      <formula>0.7</formula>
      <formula>0.99</formula>
    </cfRule>
  </conditionalFormatting>
  <conditionalFormatting sqref="N34:N37">
    <cfRule type="cellIs" dxfId="27" priority="16" operator="greaterThan">
      <formula>0.99</formula>
    </cfRule>
    <cfRule type="cellIs" dxfId="26" priority="17" operator="lessThan">
      <formula>0.7</formula>
    </cfRule>
    <cfRule type="cellIs" dxfId="25" priority="18" operator="between">
      <formula>0.7</formula>
      <formula>0.99</formula>
    </cfRule>
  </conditionalFormatting>
  <conditionalFormatting sqref="N39">
    <cfRule type="cellIs" dxfId="24" priority="7" operator="greaterThan">
      <formula>0.99</formula>
    </cfRule>
    <cfRule type="cellIs" dxfId="23" priority="8" operator="lessThan">
      <formula>0.7</formula>
    </cfRule>
    <cfRule type="cellIs" dxfId="22" priority="9" operator="between">
      <formula>0.7</formula>
      <formula>0.99</formula>
    </cfRule>
  </conditionalFormatting>
  <conditionalFormatting sqref="T13:T15 T8:T11">
    <cfRule type="cellIs" dxfId="21" priority="25" stopIfTrue="1" operator="greaterThan">
      <formula>0.99</formula>
    </cfRule>
    <cfRule type="cellIs" dxfId="20" priority="26" stopIfTrue="1" operator="lessThan">
      <formula>0.7</formula>
    </cfRule>
    <cfRule type="cellIs" dxfId="19" priority="27" stopIfTrue="1" operator="between">
      <formula>0.7</formula>
      <formula>0.99</formula>
    </cfRule>
  </conditionalFormatting>
  <conditionalFormatting sqref="T12">
    <cfRule type="cellIs" dxfId="18" priority="1" operator="greaterThan">
      <formula>0.99</formula>
    </cfRule>
    <cfRule type="cellIs" dxfId="17" priority="2" operator="lessThan">
      <formula>0.7</formula>
    </cfRule>
    <cfRule type="cellIs" dxfId="16" priority="3" operator="between">
      <formula>0.7</formula>
      <formula>0.99</formula>
    </cfRule>
  </conditionalFormatting>
  <conditionalFormatting sqref="T16:T19">
    <cfRule type="cellIs" dxfId="15" priority="37" operator="greaterThan">
      <formula>0.99</formula>
    </cfRule>
    <cfRule type="cellIs" dxfId="14" priority="38" operator="lessThan">
      <formula>0.7</formula>
    </cfRule>
    <cfRule type="cellIs" dxfId="13" priority="39" operator="between">
      <formula>0.7</formula>
      <formula>0.99</formula>
    </cfRule>
  </conditionalFormatting>
  <conditionalFormatting sqref="T24:T29">
    <cfRule type="cellIs" dxfId="12" priority="13" operator="greaterThan">
      <formula>0.99</formula>
    </cfRule>
    <cfRule type="cellIs" dxfId="11" priority="14" operator="lessThan">
      <formula>0.7</formula>
    </cfRule>
    <cfRule type="cellIs" dxfId="10" priority="15" operator="between">
      <formula>0.7</formula>
      <formula>0.99</formula>
    </cfRule>
  </conditionalFormatting>
  <conditionalFormatting sqref="T34:T37">
    <cfRule type="cellIs" dxfId="9" priority="100" operator="greaterThan">
      <formula>0.99</formula>
    </cfRule>
    <cfRule type="cellIs" dxfId="8" priority="101" operator="lessThan">
      <formula>0.7</formula>
    </cfRule>
    <cfRule type="cellIs" dxfId="7" priority="102" operator="between">
      <formula>0.7</formula>
      <formula>0.99</formula>
    </cfRule>
  </conditionalFormatting>
  <conditionalFormatting sqref="T39">
    <cfRule type="cellIs" dxfId="6" priority="10" operator="greaterThan">
      <formula>0.99</formula>
    </cfRule>
    <cfRule type="cellIs" dxfId="5" priority="11" operator="lessThan">
      <formula>0.7</formula>
    </cfRule>
    <cfRule type="cellIs" dxfId="4" priority="12"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workbookViewId="0"/>
  </sheetViews>
  <sheetFormatPr baseColWidth="10" defaultColWidth="9.140625" defaultRowHeight="63.75" customHeight="1" x14ac:dyDescent="0.25"/>
  <cols>
    <col min="1" max="1" width="12" customWidth="1"/>
    <col min="2" max="2" width="19.42578125" customWidth="1"/>
    <col min="3" max="3" width="11" customWidth="1"/>
    <col min="4" max="14" width="9.140625" hidden="1" customWidth="1"/>
    <col min="15" max="15" width="7.28515625" hidden="1" customWidth="1"/>
    <col min="16" max="16" width="49.4257812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81" t="s">
        <v>0</v>
      </c>
      <c r="B1" s="81">
        <v>2024</v>
      </c>
      <c r="C1" s="82" t="s">
        <v>1</v>
      </c>
      <c r="D1" s="82" t="s">
        <v>1</v>
      </c>
      <c r="E1" s="82" t="s">
        <v>1</v>
      </c>
      <c r="F1" s="82" t="s">
        <v>1</v>
      </c>
      <c r="G1" s="82" t="s">
        <v>1</v>
      </c>
      <c r="H1" s="82" t="s">
        <v>1</v>
      </c>
      <c r="I1" s="82" t="s">
        <v>1</v>
      </c>
      <c r="J1" s="82" t="s">
        <v>1</v>
      </c>
      <c r="K1" s="82" t="s">
        <v>1</v>
      </c>
      <c r="L1" s="82" t="s">
        <v>1</v>
      </c>
      <c r="M1" s="82" t="s">
        <v>1</v>
      </c>
      <c r="N1" s="82" t="s">
        <v>1</v>
      </c>
      <c r="O1" s="82" t="s">
        <v>1</v>
      </c>
      <c r="P1" s="82" t="s">
        <v>1</v>
      </c>
      <c r="Q1" s="1005" t="s">
        <v>347</v>
      </c>
      <c r="R1" s="1005"/>
      <c r="S1" s="1005"/>
      <c r="T1" s="82" t="s">
        <v>1</v>
      </c>
      <c r="U1" s="82" t="s">
        <v>1</v>
      </c>
      <c r="V1" s="82" t="s">
        <v>1</v>
      </c>
      <c r="W1" s="82" t="s">
        <v>1</v>
      </c>
      <c r="X1" s="82" t="s">
        <v>1</v>
      </c>
      <c r="Y1" s="82" t="s">
        <v>1</v>
      </c>
      <c r="Z1" s="82" t="s">
        <v>1</v>
      </c>
      <c r="AA1" s="82" t="s">
        <v>1</v>
      </c>
    </row>
    <row r="2" spans="1:27" ht="14.25" customHeight="1" x14ac:dyDescent="0.25">
      <c r="A2" s="81" t="s">
        <v>2</v>
      </c>
      <c r="B2" s="81" t="s">
        <v>3</v>
      </c>
      <c r="C2" s="82" t="s">
        <v>1</v>
      </c>
      <c r="D2" s="82" t="s">
        <v>1</v>
      </c>
      <c r="E2" s="82" t="s">
        <v>1</v>
      </c>
      <c r="F2" s="82" t="s">
        <v>1</v>
      </c>
      <c r="G2" s="82" t="s">
        <v>1</v>
      </c>
      <c r="H2" s="82" t="s">
        <v>1</v>
      </c>
      <c r="I2" s="82" t="s">
        <v>1</v>
      </c>
      <c r="J2" s="82" t="s">
        <v>1</v>
      </c>
      <c r="K2" s="82" t="s">
        <v>1</v>
      </c>
      <c r="L2" s="82" t="s">
        <v>1</v>
      </c>
      <c r="M2" s="82" t="s">
        <v>1</v>
      </c>
      <c r="N2" s="82" t="s">
        <v>1</v>
      </c>
      <c r="O2" s="82" t="s">
        <v>1</v>
      </c>
      <c r="P2" s="82" t="s">
        <v>1</v>
      </c>
      <c r="Q2" s="82" t="s">
        <v>1</v>
      </c>
      <c r="R2" s="82" t="s">
        <v>1</v>
      </c>
      <c r="S2" s="82" t="s">
        <v>1</v>
      </c>
      <c r="T2" s="82" t="s">
        <v>1</v>
      </c>
      <c r="U2" s="82" t="s">
        <v>1</v>
      </c>
      <c r="V2" s="82" t="s">
        <v>1</v>
      </c>
      <c r="W2" s="82" t="s">
        <v>1</v>
      </c>
      <c r="X2" s="82" t="s">
        <v>1</v>
      </c>
      <c r="Y2" s="82" t="s">
        <v>1</v>
      </c>
      <c r="Z2" s="82" t="s">
        <v>1</v>
      </c>
      <c r="AA2" s="82" t="s">
        <v>1</v>
      </c>
    </row>
    <row r="3" spans="1:27" ht="20.25" customHeight="1" x14ac:dyDescent="0.25">
      <c r="A3" s="81" t="s">
        <v>4</v>
      </c>
      <c r="B3" s="253" t="e">
        <f>+#REF!</f>
        <v>#REF!</v>
      </c>
      <c r="C3" s="82" t="s">
        <v>1</v>
      </c>
      <c r="D3" s="82" t="s">
        <v>1</v>
      </c>
      <c r="E3" s="82" t="s">
        <v>1</v>
      </c>
      <c r="F3" s="82" t="s">
        <v>1</v>
      </c>
      <c r="G3" s="82" t="s">
        <v>1</v>
      </c>
      <c r="H3" s="82" t="s">
        <v>1</v>
      </c>
      <c r="I3" s="82" t="s">
        <v>1</v>
      </c>
      <c r="J3" s="82" t="s">
        <v>1</v>
      </c>
      <c r="K3" s="82" t="s">
        <v>1</v>
      </c>
      <c r="L3" s="82" t="s">
        <v>1</v>
      </c>
      <c r="M3" s="82" t="s">
        <v>1</v>
      </c>
      <c r="N3" s="82" t="s">
        <v>1</v>
      </c>
      <c r="O3" s="82" t="s">
        <v>1</v>
      </c>
      <c r="P3" s="82" t="s">
        <v>1</v>
      </c>
      <c r="Q3" s="125">
        <v>1000000</v>
      </c>
      <c r="R3" s="82" t="s">
        <v>1</v>
      </c>
      <c r="S3" s="82" t="s">
        <v>1</v>
      </c>
      <c r="T3" s="82" t="s">
        <v>1</v>
      </c>
      <c r="U3" s="82" t="s">
        <v>1</v>
      </c>
      <c r="V3" s="82" t="s">
        <v>1</v>
      </c>
      <c r="W3" s="82" t="s">
        <v>1</v>
      </c>
      <c r="X3" s="82" t="s">
        <v>1</v>
      </c>
      <c r="Y3" s="82" t="s">
        <v>1</v>
      </c>
      <c r="Z3" s="82" t="s">
        <v>1</v>
      </c>
      <c r="AA3" s="82" t="s">
        <v>1</v>
      </c>
    </row>
    <row r="4" spans="1:27" ht="37.5" customHeight="1" x14ac:dyDescent="0.25">
      <c r="A4" s="81" t="s">
        <v>5</v>
      </c>
      <c r="B4" s="81" t="s">
        <v>6</v>
      </c>
      <c r="C4" s="81" t="s">
        <v>7</v>
      </c>
      <c r="D4" s="81" t="s">
        <v>8</v>
      </c>
      <c r="E4" s="81" t="s">
        <v>9</v>
      </c>
      <c r="F4" s="81" t="s">
        <v>10</v>
      </c>
      <c r="G4" s="81" t="s">
        <v>11</v>
      </c>
      <c r="H4" s="81" t="s">
        <v>12</v>
      </c>
      <c r="I4" s="81" t="s">
        <v>13</v>
      </c>
      <c r="J4" s="81" t="s">
        <v>14</v>
      </c>
      <c r="K4" s="81" t="s">
        <v>15</v>
      </c>
      <c r="L4" s="81" t="s">
        <v>181</v>
      </c>
      <c r="M4" s="81" t="s">
        <v>16</v>
      </c>
      <c r="N4" s="81" t="s">
        <v>17</v>
      </c>
      <c r="O4" s="81" t="s">
        <v>18</v>
      </c>
      <c r="P4" s="81" t="s">
        <v>19</v>
      </c>
      <c r="Q4" s="81" t="s">
        <v>20</v>
      </c>
      <c r="R4" s="81" t="s">
        <v>21</v>
      </c>
      <c r="S4" s="81" t="s">
        <v>22</v>
      </c>
      <c r="T4" s="81" t="s">
        <v>93</v>
      </c>
      <c r="U4" s="81" t="s">
        <v>23</v>
      </c>
      <c r="V4" s="81" t="s">
        <v>24</v>
      </c>
      <c r="W4" s="81" t="s">
        <v>182</v>
      </c>
      <c r="X4" s="81" t="s">
        <v>25</v>
      </c>
      <c r="Y4" s="81" t="s">
        <v>26</v>
      </c>
      <c r="Z4" s="81" t="s">
        <v>27</v>
      </c>
      <c r="AA4" s="81" t="s">
        <v>28</v>
      </c>
    </row>
    <row r="5" spans="1:27" ht="63.75" hidden="1" customHeight="1" x14ac:dyDescent="0.25">
      <c r="A5" s="83" t="s">
        <v>57</v>
      </c>
      <c r="B5" s="84" t="s">
        <v>58</v>
      </c>
      <c r="C5" s="85" t="s">
        <v>97</v>
      </c>
      <c r="D5" s="83" t="s">
        <v>29</v>
      </c>
      <c r="E5" s="83" t="s">
        <v>183</v>
      </c>
      <c r="F5" s="83" t="s">
        <v>183</v>
      </c>
      <c r="G5" s="83" t="s">
        <v>183</v>
      </c>
      <c r="H5" s="83"/>
      <c r="I5" s="83"/>
      <c r="J5" s="83"/>
      <c r="K5" s="83"/>
      <c r="L5" s="83"/>
      <c r="M5" s="83" t="s">
        <v>30</v>
      </c>
      <c r="N5" s="83" t="s">
        <v>31</v>
      </c>
      <c r="O5" s="83" t="s">
        <v>32</v>
      </c>
      <c r="P5" s="84" t="s">
        <v>98</v>
      </c>
      <c r="Q5" s="86">
        <v>23550.499999</v>
      </c>
      <c r="R5" s="86">
        <v>9.9999999999999995E-7</v>
      </c>
      <c r="S5" s="86">
        <v>0</v>
      </c>
      <c r="T5" s="86">
        <v>23550.5</v>
      </c>
      <c r="U5" s="86">
        <v>0</v>
      </c>
      <c r="V5" s="86">
        <v>13079.841163499999</v>
      </c>
      <c r="W5" s="86">
        <v>10470.658836500001</v>
      </c>
      <c r="X5" s="86">
        <v>1484.369794</v>
      </c>
      <c r="Y5" s="86">
        <v>1444.5872139999999</v>
      </c>
      <c r="Z5" s="86">
        <v>1444.5872139999999</v>
      </c>
      <c r="AA5" s="86">
        <v>1444.5872139999999</v>
      </c>
    </row>
    <row r="6" spans="1:27" ht="63.75" hidden="1" customHeight="1" x14ac:dyDescent="0.25">
      <c r="A6" s="83" t="s">
        <v>57</v>
      </c>
      <c r="B6" s="84" t="s">
        <v>58</v>
      </c>
      <c r="C6" s="85" t="s">
        <v>99</v>
      </c>
      <c r="D6" s="83" t="s">
        <v>29</v>
      </c>
      <c r="E6" s="83" t="s">
        <v>183</v>
      </c>
      <c r="F6" s="83" t="s">
        <v>183</v>
      </c>
      <c r="G6" s="83" t="s">
        <v>184</v>
      </c>
      <c r="H6" s="83"/>
      <c r="I6" s="83"/>
      <c r="J6" s="83"/>
      <c r="K6" s="83"/>
      <c r="L6" s="83"/>
      <c r="M6" s="83" t="s">
        <v>30</v>
      </c>
      <c r="N6" s="83" t="s">
        <v>31</v>
      </c>
      <c r="O6" s="83" t="s">
        <v>32</v>
      </c>
      <c r="P6" s="84" t="s">
        <v>100</v>
      </c>
      <c r="Q6" s="86">
        <v>7317.1</v>
      </c>
      <c r="R6" s="86">
        <v>0</v>
      </c>
      <c r="S6" s="86">
        <v>0</v>
      </c>
      <c r="T6" s="86">
        <v>7317.1</v>
      </c>
      <c r="U6" s="86">
        <v>0</v>
      </c>
      <c r="V6" s="86">
        <v>760.72953199999995</v>
      </c>
      <c r="W6" s="86">
        <v>6556.3704680000001</v>
      </c>
      <c r="X6" s="86">
        <v>0</v>
      </c>
      <c r="Y6" s="86">
        <v>0</v>
      </c>
      <c r="Z6" s="86">
        <v>0</v>
      </c>
      <c r="AA6" s="86">
        <v>0</v>
      </c>
    </row>
    <row r="7" spans="1:27" ht="63.75" hidden="1" customHeight="1" x14ac:dyDescent="0.25">
      <c r="A7" s="83" t="s">
        <v>57</v>
      </c>
      <c r="B7" s="84" t="s">
        <v>58</v>
      </c>
      <c r="C7" s="85" t="s">
        <v>101</v>
      </c>
      <c r="D7" s="83" t="s">
        <v>29</v>
      </c>
      <c r="E7" s="83" t="s">
        <v>183</v>
      </c>
      <c r="F7" s="83" t="s">
        <v>183</v>
      </c>
      <c r="G7" s="83" t="s">
        <v>185</v>
      </c>
      <c r="H7" s="83"/>
      <c r="I7" s="83"/>
      <c r="J7" s="83"/>
      <c r="K7" s="83"/>
      <c r="L7" s="83"/>
      <c r="M7" s="83" t="s">
        <v>30</v>
      </c>
      <c r="N7" s="83" t="s">
        <v>31</v>
      </c>
      <c r="O7" s="83" t="s">
        <v>32</v>
      </c>
      <c r="P7" s="84" t="s">
        <v>102</v>
      </c>
      <c r="Q7" s="86">
        <v>3836.2</v>
      </c>
      <c r="R7" s="86">
        <v>0</v>
      </c>
      <c r="S7" s="86">
        <v>0</v>
      </c>
      <c r="T7" s="86">
        <v>3836.2</v>
      </c>
      <c r="U7" s="86">
        <v>0</v>
      </c>
      <c r="V7" s="86">
        <v>1963.1513445000001</v>
      </c>
      <c r="W7" s="86">
        <v>1873.0486555</v>
      </c>
      <c r="X7" s="86">
        <v>214.901128</v>
      </c>
      <c r="Y7" s="86">
        <v>162.82080999999999</v>
      </c>
      <c r="Z7" s="86">
        <v>162.82080999999999</v>
      </c>
      <c r="AA7" s="86">
        <v>162.82080999999999</v>
      </c>
    </row>
    <row r="8" spans="1:27" ht="63.75" hidden="1" customHeight="1" x14ac:dyDescent="0.25">
      <c r="A8" s="83" t="s">
        <v>57</v>
      </c>
      <c r="B8" s="84" t="s">
        <v>58</v>
      </c>
      <c r="C8" s="85" t="s">
        <v>103</v>
      </c>
      <c r="D8" s="83" t="s">
        <v>29</v>
      </c>
      <c r="E8" s="83" t="s">
        <v>184</v>
      </c>
      <c r="F8" s="83" t="s">
        <v>183</v>
      </c>
      <c r="G8" s="83"/>
      <c r="H8" s="83"/>
      <c r="I8" s="83"/>
      <c r="J8" s="83"/>
      <c r="K8" s="83"/>
      <c r="L8" s="83"/>
      <c r="M8" s="83" t="s">
        <v>30</v>
      </c>
      <c r="N8" s="83" t="s">
        <v>31</v>
      </c>
      <c r="O8" s="83" t="s">
        <v>32</v>
      </c>
      <c r="P8" s="84" t="s">
        <v>104</v>
      </c>
      <c r="Q8" s="86">
        <v>20.2</v>
      </c>
      <c r="R8" s="86">
        <v>7</v>
      </c>
      <c r="S8" s="86">
        <v>7</v>
      </c>
      <c r="T8" s="86">
        <v>20.2</v>
      </c>
      <c r="U8" s="86">
        <v>0</v>
      </c>
      <c r="V8" s="86">
        <v>20.2</v>
      </c>
      <c r="W8" s="86">
        <v>0</v>
      </c>
      <c r="X8" s="86">
        <v>0</v>
      </c>
      <c r="Y8" s="86">
        <v>0</v>
      </c>
      <c r="Z8" s="86">
        <v>0</v>
      </c>
      <c r="AA8" s="86">
        <v>0</v>
      </c>
    </row>
    <row r="9" spans="1:27" ht="63.75" hidden="1" customHeight="1" x14ac:dyDescent="0.25">
      <c r="A9" s="83" t="s">
        <v>57</v>
      </c>
      <c r="B9" s="84" t="s">
        <v>58</v>
      </c>
      <c r="C9" s="85" t="s">
        <v>105</v>
      </c>
      <c r="D9" s="83" t="s">
        <v>29</v>
      </c>
      <c r="E9" s="83" t="s">
        <v>184</v>
      </c>
      <c r="F9" s="83" t="s">
        <v>184</v>
      </c>
      <c r="G9" s="83"/>
      <c r="H9" s="83"/>
      <c r="I9" s="83"/>
      <c r="J9" s="83"/>
      <c r="K9" s="83"/>
      <c r="L9" s="83"/>
      <c r="M9" s="83" t="s">
        <v>30</v>
      </c>
      <c r="N9" s="83" t="s">
        <v>31</v>
      </c>
      <c r="O9" s="83" t="s">
        <v>32</v>
      </c>
      <c r="P9" s="84" t="s">
        <v>106</v>
      </c>
      <c r="Q9" s="86">
        <v>7599.3999990000002</v>
      </c>
      <c r="R9" s="86">
        <v>19.000001000000001</v>
      </c>
      <c r="S9" s="86">
        <v>19</v>
      </c>
      <c r="T9" s="86">
        <v>7599.4</v>
      </c>
      <c r="U9" s="86">
        <v>0</v>
      </c>
      <c r="V9" s="86">
        <v>5966.0640716300004</v>
      </c>
      <c r="W9" s="86">
        <v>1633.3359283699999</v>
      </c>
      <c r="X9" s="86">
        <v>3019.15741063</v>
      </c>
      <c r="Y9" s="86">
        <v>449.402264</v>
      </c>
      <c r="Z9" s="86">
        <v>449.402264</v>
      </c>
      <c r="AA9" s="86">
        <v>432</v>
      </c>
    </row>
    <row r="10" spans="1:27" ht="63.75" hidden="1" customHeight="1" x14ac:dyDescent="0.25">
      <c r="A10" s="83" t="s">
        <v>57</v>
      </c>
      <c r="B10" s="84" t="s">
        <v>58</v>
      </c>
      <c r="C10" s="85" t="s">
        <v>108</v>
      </c>
      <c r="D10" s="83" t="s">
        <v>29</v>
      </c>
      <c r="E10" s="83" t="s">
        <v>185</v>
      </c>
      <c r="F10" s="83" t="s">
        <v>185</v>
      </c>
      <c r="G10" s="83" t="s">
        <v>183</v>
      </c>
      <c r="H10" s="83" t="s">
        <v>186</v>
      </c>
      <c r="I10" s="83"/>
      <c r="J10" s="83"/>
      <c r="K10" s="83"/>
      <c r="L10" s="83"/>
      <c r="M10" s="83" t="s">
        <v>30</v>
      </c>
      <c r="N10" s="83" t="s">
        <v>31</v>
      </c>
      <c r="O10" s="83" t="s">
        <v>32</v>
      </c>
      <c r="P10" s="84" t="s">
        <v>33</v>
      </c>
      <c r="Q10" s="86">
        <v>554.1</v>
      </c>
      <c r="R10" s="86">
        <v>0</v>
      </c>
      <c r="S10" s="86">
        <v>0</v>
      </c>
      <c r="T10" s="86">
        <v>554.1</v>
      </c>
      <c r="U10" s="86">
        <v>0</v>
      </c>
      <c r="V10" s="86">
        <v>373.097734</v>
      </c>
      <c r="W10" s="86">
        <v>181.00226599999999</v>
      </c>
      <c r="X10" s="86">
        <v>190.7534</v>
      </c>
      <c r="Y10" s="86">
        <v>0</v>
      </c>
      <c r="Z10" s="86">
        <v>0</v>
      </c>
      <c r="AA10" s="86">
        <v>0</v>
      </c>
    </row>
    <row r="11" spans="1:27" ht="63.75" hidden="1" customHeight="1" x14ac:dyDescent="0.25">
      <c r="A11" s="83" t="s">
        <v>57</v>
      </c>
      <c r="B11" s="84" t="s">
        <v>58</v>
      </c>
      <c r="C11" s="85" t="s">
        <v>112</v>
      </c>
      <c r="D11" s="83" t="s">
        <v>29</v>
      </c>
      <c r="E11" s="83" t="s">
        <v>185</v>
      </c>
      <c r="F11" s="83" t="s">
        <v>185</v>
      </c>
      <c r="G11" s="83" t="s">
        <v>183</v>
      </c>
      <c r="H11" s="83" t="s">
        <v>188</v>
      </c>
      <c r="I11" s="83"/>
      <c r="J11" s="83"/>
      <c r="K11" s="83"/>
      <c r="L11" s="83"/>
      <c r="M11" s="83" t="s">
        <v>30</v>
      </c>
      <c r="N11" s="83" t="s">
        <v>31</v>
      </c>
      <c r="O11" s="83" t="s">
        <v>32</v>
      </c>
      <c r="P11" s="84" t="s">
        <v>36</v>
      </c>
      <c r="Q11" s="86">
        <v>6604.4</v>
      </c>
      <c r="R11" s="86">
        <v>0</v>
      </c>
      <c r="S11" s="86">
        <v>0</v>
      </c>
      <c r="T11" s="86">
        <v>6604.4</v>
      </c>
      <c r="U11" s="86">
        <v>0</v>
      </c>
      <c r="V11" s="86">
        <v>2165.4143779999999</v>
      </c>
      <c r="W11" s="86">
        <v>4438.9856220000001</v>
      </c>
      <c r="X11" s="86">
        <v>802.63182600000005</v>
      </c>
      <c r="Y11" s="86">
        <v>0</v>
      </c>
      <c r="Z11" s="86">
        <v>0</v>
      </c>
      <c r="AA11" s="86">
        <v>0</v>
      </c>
    </row>
    <row r="12" spans="1:27" ht="63.75" hidden="1" customHeight="1" x14ac:dyDescent="0.25">
      <c r="A12" s="83" t="s">
        <v>57</v>
      </c>
      <c r="B12" s="84" t="s">
        <v>58</v>
      </c>
      <c r="C12" s="85" t="s">
        <v>297</v>
      </c>
      <c r="D12" s="83" t="s">
        <v>29</v>
      </c>
      <c r="E12" s="83" t="s">
        <v>185</v>
      </c>
      <c r="F12" s="83" t="s">
        <v>185</v>
      </c>
      <c r="G12" s="83" t="s">
        <v>183</v>
      </c>
      <c r="H12" s="83" t="s">
        <v>298</v>
      </c>
      <c r="I12" s="83"/>
      <c r="J12" s="83"/>
      <c r="K12" s="83"/>
      <c r="L12" s="83"/>
      <c r="M12" s="83" t="s">
        <v>30</v>
      </c>
      <c r="N12" s="83" t="s">
        <v>31</v>
      </c>
      <c r="O12" s="83" t="s">
        <v>32</v>
      </c>
      <c r="P12" s="84" t="s">
        <v>299</v>
      </c>
      <c r="Q12" s="86">
        <v>1400</v>
      </c>
      <c r="R12" s="86">
        <v>0</v>
      </c>
      <c r="S12" s="86">
        <v>0</v>
      </c>
      <c r="T12" s="86">
        <v>1400</v>
      </c>
      <c r="U12" s="86">
        <v>0</v>
      </c>
      <c r="V12" s="86">
        <v>1167.040197</v>
      </c>
      <c r="W12" s="86">
        <v>232.95980299999999</v>
      </c>
      <c r="X12" s="86">
        <v>277.34826299999997</v>
      </c>
      <c r="Y12" s="86">
        <v>0</v>
      </c>
      <c r="Z12" s="86">
        <v>0</v>
      </c>
      <c r="AA12" s="86">
        <v>0</v>
      </c>
    </row>
    <row r="13" spans="1:27" ht="63.75" hidden="1" customHeight="1" x14ac:dyDescent="0.25">
      <c r="A13" s="83" t="s">
        <v>57</v>
      </c>
      <c r="B13" s="84" t="s">
        <v>58</v>
      </c>
      <c r="C13" s="85" t="s">
        <v>116</v>
      </c>
      <c r="D13" s="83" t="s">
        <v>29</v>
      </c>
      <c r="E13" s="83" t="s">
        <v>185</v>
      </c>
      <c r="F13" s="83" t="s">
        <v>185</v>
      </c>
      <c r="G13" s="83" t="s">
        <v>184</v>
      </c>
      <c r="H13" s="83" t="s">
        <v>190</v>
      </c>
      <c r="I13" s="83"/>
      <c r="J13" s="83"/>
      <c r="K13" s="83"/>
      <c r="L13" s="83"/>
      <c r="M13" s="83" t="s">
        <v>30</v>
      </c>
      <c r="N13" s="83" t="s">
        <v>31</v>
      </c>
      <c r="O13" s="83" t="s">
        <v>32</v>
      </c>
      <c r="P13" s="84" t="s">
        <v>117</v>
      </c>
      <c r="Q13" s="86">
        <v>5735.9</v>
      </c>
      <c r="R13" s="86">
        <v>0</v>
      </c>
      <c r="S13" s="86">
        <v>0</v>
      </c>
      <c r="T13" s="86">
        <v>5735.9</v>
      </c>
      <c r="U13" s="86">
        <v>0</v>
      </c>
      <c r="V13" s="86">
        <v>0</v>
      </c>
      <c r="W13" s="86">
        <v>5735.9</v>
      </c>
      <c r="X13" s="86">
        <v>0</v>
      </c>
      <c r="Y13" s="86">
        <v>0</v>
      </c>
      <c r="Z13" s="86">
        <v>0</v>
      </c>
      <c r="AA13" s="86">
        <v>0</v>
      </c>
    </row>
    <row r="14" spans="1:27" ht="63.75" hidden="1" customHeight="1" x14ac:dyDescent="0.25">
      <c r="A14" s="83" t="s">
        <v>57</v>
      </c>
      <c r="B14" s="84" t="s">
        <v>58</v>
      </c>
      <c r="C14" s="85" t="s">
        <v>118</v>
      </c>
      <c r="D14" s="83" t="s">
        <v>29</v>
      </c>
      <c r="E14" s="83" t="s">
        <v>185</v>
      </c>
      <c r="F14" s="83" t="s">
        <v>185</v>
      </c>
      <c r="G14" s="83" t="s">
        <v>184</v>
      </c>
      <c r="H14" s="83" t="s">
        <v>191</v>
      </c>
      <c r="I14" s="83"/>
      <c r="J14" s="83"/>
      <c r="K14" s="83"/>
      <c r="L14" s="83"/>
      <c r="M14" s="83" t="s">
        <v>30</v>
      </c>
      <c r="N14" s="83" t="s">
        <v>31</v>
      </c>
      <c r="O14" s="83" t="s">
        <v>32</v>
      </c>
      <c r="P14" s="84" t="s">
        <v>119</v>
      </c>
      <c r="Q14" s="86">
        <v>4082.1</v>
      </c>
      <c r="R14" s="86">
        <v>0</v>
      </c>
      <c r="S14" s="86">
        <v>0</v>
      </c>
      <c r="T14" s="86">
        <v>4082.1</v>
      </c>
      <c r="U14" s="86">
        <v>0</v>
      </c>
      <c r="V14" s="86">
        <v>4082.1</v>
      </c>
      <c r="W14" s="86">
        <v>0</v>
      </c>
      <c r="X14" s="86">
        <v>4082.1</v>
      </c>
      <c r="Y14" s="86">
        <v>340.17500000000001</v>
      </c>
      <c r="Z14" s="86">
        <v>340.17500000000001</v>
      </c>
      <c r="AA14" s="86">
        <v>336.88463100000001</v>
      </c>
    </row>
    <row r="15" spans="1:27" ht="63.75" hidden="1" customHeight="1" x14ac:dyDescent="0.25">
      <c r="A15" s="83" t="s">
        <v>57</v>
      </c>
      <c r="B15" s="84" t="s">
        <v>58</v>
      </c>
      <c r="C15" s="85" t="s">
        <v>120</v>
      </c>
      <c r="D15" s="83" t="s">
        <v>29</v>
      </c>
      <c r="E15" s="83" t="s">
        <v>185</v>
      </c>
      <c r="F15" s="83" t="s">
        <v>185</v>
      </c>
      <c r="G15" s="83" t="s">
        <v>184</v>
      </c>
      <c r="H15" s="83" t="s">
        <v>192</v>
      </c>
      <c r="I15" s="83"/>
      <c r="J15" s="83"/>
      <c r="K15" s="83"/>
      <c r="L15" s="83"/>
      <c r="M15" s="83" t="s">
        <v>30</v>
      </c>
      <c r="N15" s="83" t="s">
        <v>31</v>
      </c>
      <c r="O15" s="83" t="s">
        <v>32</v>
      </c>
      <c r="P15" s="84" t="s">
        <v>121</v>
      </c>
      <c r="Q15" s="86">
        <v>2900.4</v>
      </c>
      <c r="R15" s="86">
        <v>0</v>
      </c>
      <c r="S15" s="86">
        <v>0</v>
      </c>
      <c r="T15" s="86">
        <v>2900.4</v>
      </c>
      <c r="U15" s="86">
        <v>0</v>
      </c>
      <c r="V15" s="86">
        <v>0</v>
      </c>
      <c r="W15" s="86">
        <v>2900.4</v>
      </c>
      <c r="X15" s="86">
        <v>0</v>
      </c>
      <c r="Y15" s="86">
        <v>0</v>
      </c>
      <c r="Z15" s="86">
        <v>0</v>
      </c>
      <c r="AA15" s="86">
        <v>0</v>
      </c>
    </row>
    <row r="16" spans="1:27" ht="63.75" hidden="1" customHeight="1" x14ac:dyDescent="0.25">
      <c r="A16" s="83" t="s">
        <v>57</v>
      </c>
      <c r="B16" s="84" t="s">
        <v>58</v>
      </c>
      <c r="C16" s="85" t="s">
        <v>122</v>
      </c>
      <c r="D16" s="83" t="s">
        <v>29</v>
      </c>
      <c r="E16" s="83" t="s">
        <v>185</v>
      </c>
      <c r="F16" s="83" t="s">
        <v>185</v>
      </c>
      <c r="G16" s="83" t="s">
        <v>184</v>
      </c>
      <c r="H16" s="83" t="s">
        <v>193</v>
      </c>
      <c r="I16" s="83"/>
      <c r="J16" s="83"/>
      <c r="K16" s="83"/>
      <c r="L16" s="83"/>
      <c r="M16" s="83" t="s">
        <v>30</v>
      </c>
      <c r="N16" s="83" t="s">
        <v>31</v>
      </c>
      <c r="O16" s="83" t="s">
        <v>32</v>
      </c>
      <c r="P16" s="84" t="s">
        <v>123</v>
      </c>
      <c r="Q16" s="86">
        <v>2257.8000000000002</v>
      </c>
      <c r="R16" s="86">
        <v>0</v>
      </c>
      <c r="S16" s="86">
        <v>0</v>
      </c>
      <c r="T16" s="86">
        <v>2257.8000000000002</v>
      </c>
      <c r="U16" s="86">
        <v>0</v>
      </c>
      <c r="V16" s="86">
        <v>0</v>
      </c>
      <c r="W16" s="86">
        <v>2257.8000000000002</v>
      </c>
      <c r="X16" s="86">
        <v>0</v>
      </c>
      <c r="Y16" s="86">
        <v>0</v>
      </c>
      <c r="Z16" s="86">
        <v>0</v>
      </c>
      <c r="AA16" s="86">
        <v>0</v>
      </c>
    </row>
    <row r="17" spans="1:27" ht="63.75" hidden="1" customHeight="1" x14ac:dyDescent="0.25">
      <c r="A17" s="83" t="s">
        <v>57</v>
      </c>
      <c r="B17" s="84" t="s">
        <v>58</v>
      </c>
      <c r="C17" s="85" t="s">
        <v>124</v>
      </c>
      <c r="D17" s="83" t="s">
        <v>29</v>
      </c>
      <c r="E17" s="83" t="s">
        <v>185</v>
      </c>
      <c r="F17" s="83" t="s">
        <v>185</v>
      </c>
      <c r="G17" s="83" t="s">
        <v>184</v>
      </c>
      <c r="H17" s="83" t="s">
        <v>194</v>
      </c>
      <c r="I17" s="83"/>
      <c r="J17" s="83"/>
      <c r="K17" s="83"/>
      <c r="L17" s="83"/>
      <c r="M17" s="83" t="s">
        <v>30</v>
      </c>
      <c r="N17" s="83" t="s">
        <v>31</v>
      </c>
      <c r="O17" s="83" t="s">
        <v>32</v>
      </c>
      <c r="P17" s="84" t="s">
        <v>125</v>
      </c>
      <c r="Q17" s="86">
        <v>2897</v>
      </c>
      <c r="R17" s="86">
        <v>0</v>
      </c>
      <c r="S17" s="86">
        <v>0</v>
      </c>
      <c r="T17" s="86">
        <v>2897</v>
      </c>
      <c r="U17" s="86">
        <v>0</v>
      </c>
      <c r="V17" s="86">
        <v>0</v>
      </c>
      <c r="W17" s="86">
        <v>2897</v>
      </c>
      <c r="X17" s="86">
        <v>0</v>
      </c>
      <c r="Y17" s="86">
        <v>0</v>
      </c>
      <c r="Z17" s="86">
        <v>0</v>
      </c>
      <c r="AA17" s="86">
        <v>0</v>
      </c>
    </row>
    <row r="18" spans="1:27" ht="63.75" hidden="1" customHeight="1" x14ac:dyDescent="0.25">
      <c r="A18" s="83" t="s">
        <v>57</v>
      </c>
      <c r="B18" s="84" t="s">
        <v>58</v>
      </c>
      <c r="C18" s="85" t="s">
        <v>126</v>
      </c>
      <c r="D18" s="83" t="s">
        <v>29</v>
      </c>
      <c r="E18" s="83" t="s">
        <v>185</v>
      </c>
      <c r="F18" s="83" t="s">
        <v>185</v>
      </c>
      <c r="G18" s="83" t="s">
        <v>184</v>
      </c>
      <c r="H18" s="83" t="s">
        <v>195</v>
      </c>
      <c r="I18" s="83"/>
      <c r="J18" s="83"/>
      <c r="K18" s="83"/>
      <c r="L18" s="83"/>
      <c r="M18" s="83" t="s">
        <v>30</v>
      </c>
      <c r="N18" s="83" t="s">
        <v>31</v>
      </c>
      <c r="O18" s="83" t="s">
        <v>32</v>
      </c>
      <c r="P18" s="84" t="s">
        <v>127</v>
      </c>
      <c r="Q18" s="86">
        <v>4585.3</v>
      </c>
      <c r="R18" s="86">
        <v>0</v>
      </c>
      <c r="S18" s="86">
        <v>0</v>
      </c>
      <c r="T18" s="86">
        <v>4585.3</v>
      </c>
      <c r="U18" s="86">
        <v>0</v>
      </c>
      <c r="V18" s="86">
        <v>0</v>
      </c>
      <c r="W18" s="86">
        <v>4585.3</v>
      </c>
      <c r="X18" s="86">
        <v>0</v>
      </c>
      <c r="Y18" s="86">
        <v>0</v>
      </c>
      <c r="Z18" s="86">
        <v>0</v>
      </c>
      <c r="AA18" s="86">
        <v>0</v>
      </c>
    </row>
    <row r="19" spans="1:27" s="116" customFormat="1" ht="33.75" x14ac:dyDescent="0.25">
      <c r="A19" s="132" t="s">
        <v>57</v>
      </c>
      <c r="B19" s="133" t="s">
        <v>58</v>
      </c>
      <c r="C19" s="134" t="s">
        <v>129</v>
      </c>
      <c r="D19" s="132" t="s">
        <v>29</v>
      </c>
      <c r="E19" s="132" t="s">
        <v>185</v>
      </c>
      <c r="F19" s="132" t="s">
        <v>196</v>
      </c>
      <c r="G19" s="132" t="s">
        <v>183</v>
      </c>
      <c r="H19" s="132" t="s">
        <v>197</v>
      </c>
      <c r="I19" s="132"/>
      <c r="J19" s="132"/>
      <c r="K19" s="132"/>
      <c r="L19" s="132"/>
      <c r="M19" s="132" t="s">
        <v>30</v>
      </c>
      <c r="N19" s="132" t="s">
        <v>31</v>
      </c>
      <c r="O19" s="132" t="s">
        <v>32</v>
      </c>
      <c r="P19" s="254" t="s">
        <v>313</v>
      </c>
      <c r="Q19" s="125" t="e">
        <f>+#REF!/$Q$3</f>
        <v>#REF!</v>
      </c>
      <c r="R19" s="125" t="e">
        <f>+#REF!/$Q$3</f>
        <v>#REF!</v>
      </c>
      <c r="S19" s="125" t="e">
        <f>+#REF!/$Q$3</f>
        <v>#REF!</v>
      </c>
      <c r="T19" s="125" t="e">
        <f>+#REF!/$Q$3</f>
        <v>#REF!</v>
      </c>
      <c r="U19" s="125" t="e">
        <f>+#REF!/$Q$3</f>
        <v>#REF!</v>
      </c>
      <c r="V19" s="608" t="e">
        <f>+#REF!/$Q$3</f>
        <v>#REF!</v>
      </c>
      <c r="W19" s="125" t="e">
        <f>+#REF!/$Q$3</f>
        <v>#REF!</v>
      </c>
      <c r="X19" s="125" t="e">
        <f>+#REF!/$Q$3</f>
        <v>#REF!</v>
      </c>
      <c r="Y19" s="125" t="e">
        <f>+#REF!/$Q$3</f>
        <v>#REF!</v>
      </c>
      <c r="Z19" s="125" t="e">
        <f>+#REF!/$Q$3</f>
        <v>#REF!</v>
      </c>
      <c r="AA19" s="125" t="e">
        <f>+#REF!/$Q$3</f>
        <v>#REF!</v>
      </c>
    </row>
    <row r="20" spans="1:27" ht="63.75" hidden="1" customHeight="1" x14ac:dyDescent="0.25">
      <c r="A20" s="83" t="s">
        <v>57</v>
      </c>
      <c r="B20" s="84" t="s">
        <v>58</v>
      </c>
      <c r="C20" s="85" t="s">
        <v>130</v>
      </c>
      <c r="D20" s="83" t="s">
        <v>29</v>
      </c>
      <c r="E20" s="83" t="s">
        <v>185</v>
      </c>
      <c r="F20" s="83" t="s">
        <v>198</v>
      </c>
      <c r="G20" s="83" t="s">
        <v>183</v>
      </c>
      <c r="H20" s="83" t="s">
        <v>199</v>
      </c>
      <c r="I20" s="83"/>
      <c r="J20" s="83"/>
      <c r="K20" s="83"/>
      <c r="L20" s="83"/>
      <c r="M20" s="83" t="s">
        <v>30</v>
      </c>
      <c r="N20" s="83" t="s">
        <v>31</v>
      </c>
      <c r="O20" s="83" t="s">
        <v>32</v>
      </c>
      <c r="P20" s="84" t="s">
        <v>131</v>
      </c>
      <c r="Q20" s="125">
        <v>9.9999999999999989E-277</v>
      </c>
      <c r="R20" s="125">
        <v>9.9999999999999989E-277</v>
      </c>
      <c r="S20" s="125">
        <v>9.9999999999999989E-277</v>
      </c>
      <c r="T20" s="125">
        <v>9.9999999999999989E-277</v>
      </c>
      <c r="U20" s="125">
        <v>9.9999999999999989E-277</v>
      </c>
      <c r="V20" s="125">
        <v>9.9999999999999989E-277</v>
      </c>
      <c r="W20" s="125">
        <v>9.9999999999999989E-277</v>
      </c>
      <c r="X20" s="125">
        <v>9.9999999999999989E-277</v>
      </c>
      <c r="Y20" s="125">
        <v>9.9999999999999989E-277</v>
      </c>
      <c r="Z20" s="125">
        <v>9.9999999999999989E-277</v>
      </c>
      <c r="AA20" s="125">
        <v>9.9999999999999989E-277</v>
      </c>
    </row>
    <row r="21" spans="1:27" ht="63.75" hidden="1" customHeight="1" x14ac:dyDescent="0.25">
      <c r="A21" s="83" t="s">
        <v>57</v>
      </c>
      <c r="B21" s="84" t="s">
        <v>58</v>
      </c>
      <c r="C21" s="85" t="s">
        <v>132</v>
      </c>
      <c r="D21" s="83" t="s">
        <v>29</v>
      </c>
      <c r="E21" s="83" t="s">
        <v>185</v>
      </c>
      <c r="F21" s="83" t="s">
        <v>198</v>
      </c>
      <c r="G21" s="83" t="s">
        <v>183</v>
      </c>
      <c r="H21" s="83" t="s">
        <v>197</v>
      </c>
      <c r="I21" s="83"/>
      <c r="J21" s="83"/>
      <c r="K21" s="83"/>
      <c r="L21" s="83"/>
      <c r="M21" s="83" t="s">
        <v>30</v>
      </c>
      <c r="N21" s="83" t="s">
        <v>31</v>
      </c>
      <c r="O21" s="83" t="s">
        <v>32</v>
      </c>
      <c r="P21" s="84" t="s">
        <v>133</v>
      </c>
      <c r="Q21" s="125">
        <v>9.9999999999999989E-277</v>
      </c>
      <c r="R21" s="125">
        <v>9.9999999999999989E-277</v>
      </c>
      <c r="S21" s="125">
        <v>9.9999999999999989E-277</v>
      </c>
      <c r="T21" s="125">
        <v>9.9999999999999989E-277</v>
      </c>
      <c r="U21" s="125">
        <v>9.9999999999999989E-277</v>
      </c>
      <c r="V21" s="125">
        <v>9.9999999999999989E-277</v>
      </c>
      <c r="W21" s="125">
        <v>9.9999999999999989E-277</v>
      </c>
      <c r="X21" s="125">
        <v>9.9999999999999989E-277</v>
      </c>
      <c r="Y21" s="125">
        <v>9.9999999999999989E-277</v>
      </c>
      <c r="Z21" s="125">
        <v>9.9999999999999989E-277</v>
      </c>
      <c r="AA21" s="125">
        <v>9.9999999999999989E-277</v>
      </c>
    </row>
    <row r="22" spans="1:27" ht="63.75" hidden="1" customHeight="1" x14ac:dyDescent="0.25">
      <c r="A22" s="83" t="s">
        <v>57</v>
      </c>
      <c r="B22" s="84" t="s">
        <v>58</v>
      </c>
      <c r="C22" s="85" t="s">
        <v>134</v>
      </c>
      <c r="D22" s="83" t="s">
        <v>29</v>
      </c>
      <c r="E22" s="83" t="s">
        <v>185</v>
      </c>
      <c r="F22" s="83" t="s">
        <v>198</v>
      </c>
      <c r="G22" s="83" t="s">
        <v>183</v>
      </c>
      <c r="H22" s="83" t="s">
        <v>200</v>
      </c>
      <c r="I22" s="83"/>
      <c r="J22" s="83"/>
      <c r="K22" s="83"/>
      <c r="L22" s="83"/>
      <c r="M22" s="83" t="s">
        <v>30</v>
      </c>
      <c r="N22" s="83" t="s">
        <v>31</v>
      </c>
      <c r="O22" s="83" t="s">
        <v>32</v>
      </c>
      <c r="P22" s="84" t="s">
        <v>34</v>
      </c>
      <c r="Q22" s="125">
        <v>9.9999999999999989E-277</v>
      </c>
      <c r="R22" s="125">
        <v>9.9999999999999989E-277</v>
      </c>
      <c r="S22" s="125">
        <v>9.9999999999999989E-277</v>
      </c>
      <c r="T22" s="125">
        <v>9.9999999999999989E-277</v>
      </c>
      <c r="U22" s="125">
        <v>9.9999999999999989E-277</v>
      </c>
      <c r="V22" s="125">
        <v>9.9999999999999989E-277</v>
      </c>
      <c r="W22" s="125">
        <v>9.9999999999999989E-277</v>
      </c>
      <c r="X22" s="125">
        <v>9.9999999999999989E-277</v>
      </c>
      <c r="Y22" s="125">
        <v>9.9999999999999989E-277</v>
      </c>
      <c r="Z22" s="125">
        <v>9.9999999999999989E-277</v>
      </c>
      <c r="AA22" s="125">
        <v>9.9999999999999989E-277</v>
      </c>
    </row>
    <row r="23" spans="1:27" ht="63.75" hidden="1" customHeight="1" x14ac:dyDescent="0.25">
      <c r="A23" s="83" t="s">
        <v>57</v>
      </c>
      <c r="B23" s="84" t="s">
        <v>58</v>
      </c>
      <c r="C23" s="85" t="s">
        <v>135</v>
      </c>
      <c r="D23" s="83" t="s">
        <v>29</v>
      </c>
      <c r="E23" s="83" t="s">
        <v>185</v>
      </c>
      <c r="F23" s="83" t="s">
        <v>198</v>
      </c>
      <c r="G23" s="83" t="s">
        <v>183</v>
      </c>
      <c r="H23" s="83" t="s">
        <v>190</v>
      </c>
      <c r="I23" s="83"/>
      <c r="J23" s="83"/>
      <c r="K23" s="83"/>
      <c r="L23" s="83"/>
      <c r="M23" s="83" t="s">
        <v>30</v>
      </c>
      <c r="N23" s="83" t="s">
        <v>31</v>
      </c>
      <c r="O23" s="83" t="s">
        <v>32</v>
      </c>
      <c r="P23" s="84" t="s">
        <v>37</v>
      </c>
      <c r="Q23" s="125">
        <v>9.9999999999999989E-277</v>
      </c>
      <c r="R23" s="125">
        <v>9.9999999999999989E-277</v>
      </c>
      <c r="S23" s="125">
        <v>9.9999999999999989E-277</v>
      </c>
      <c r="T23" s="125">
        <v>9.9999999999999989E-277</v>
      </c>
      <c r="U23" s="125">
        <v>9.9999999999999989E-277</v>
      </c>
      <c r="V23" s="125">
        <v>9.9999999999999989E-277</v>
      </c>
      <c r="W23" s="125">
        <v>9.9999999999999989E-277</v>
      </c>
      <c r="X23" s="125">
        <v>9.9999999999999989E-277</v>
      </c>
      <c r="Y23" s="125">
        <v>9.9999999999999989E-277</v>
      </c>
      <c r="Z23" s="125">
        <v>9.9999999999999989E-277</v>
      </c>
      <c r="AA23" s="125">
        <v>9.9999999999999989E-277</v>
      </c>
    </row>
    <row r="24" spans="1:27" ht="63.75" hidden="1" customHeight="1" x14ac:dyDescent="0.25">
      <c r="A24" s="83" t="s">
        <v>57</v>
      </c>
      <c r="B24" s="84" t="s">
        <v>58</v>
      </c>
      <c r="C24" s="85" t="s">
        <v>136</v>
      </c>
      <c r="D24" s="83" t="s">
        <v>29</v>
      </c>
      <c r="E24" s="83" t="s">
        <v>185</v>
      </c>
      <c r="F24" s="83" t="s">
        <v>31</v>
      </c>
      <c r="G24" s="83" t="s">
        <v>183</v>
      </c>
      <c r="H24" s="83" t="s">
        <v>199</v>
      </c>
      <c r="I24" s="83"/>
      <c r="J24" s="83"/>
      <c r="K24" s="83"/>
      <c r="L24" s="83"/>
      <c r="M24" s="83" t="s">
        <v>30</v>
      </c>
      <c r="N24" s="83" t="s">
        <v>31</v>
      </c>
      <c r="O24" s="83" t="s">
        <v>32</v>
      </c>
      <c r="P24" s="84" t="s">
        <v>137</v>
      </c>
      <c r="Q24" s="125">
        <v>9.9999999999999989E-277</v>
      </c>
      <c r="R24" s="125">
        <v>9.9999999999999989E-277</v>
      </c>
      <c r="S24" s="125">
        <v>9.9999999999999989E-277</v>
      </c>
      <c r="T24" s="125">
        <v>9.9999999999999989E-277</v>
      </c>
      <c r="U24" s="125">
        <v>9.9999999999999989E-277</v>
      </c>
      <c r="V24" s="125">
        <v>9.9999999999999989E-277</v>
      </c>
      <c r="W24" s="125">
        <v>9.9999999999999989E-277</v>
      </c>
      <c r="X24" s="125">
        <v>9.9999999999999989E-277</v>
      </c>
      <c r="Y24" s="125">
        <v>9.9999999999999989E-277</v>
      </c>
      <c r="Z24" s="125">
        <v>9.9999999999999989E-277</v>
      </c>
      <c r="AA24" s="125">
        <v>9.9999999999999989E-277</v>
      </c>
    </row>
    <row r="25" spans="1:27" ht="63.75" hidden="1" customHeight="1" x14ac:dyDescent="0.25">
      <c r="A25" s="83" t="s">
        <v>57</v>
      </c>
      <c r="B25" s="84" t="s">
        <v>58</v>
      </c>
      <c r="C25" s="85" t="s">
        <v>138</v>
      </c>
      <c r="D25" s="83" t="s">
        <v>29</v>
      </c>
      <c r="E25" s="83" t="s">
        <v>185</v>
      </c>
      <c r="F25" s="83" t="s">
        <v>31</v>
      </c>
      <c r="G25" s="83" t="s">
        <v>183</v>
      </c>
      <c r="H25" s="83" t="s">
        <v>202</v>
      </c>
      <c r="I25" s="83"/>
      <c r="J25" s="83"/>
      <c r="K25" s="83"/>
      <c r="L25" s="83"/>
      <c r="M25" s="83" t="s">
        <v>30</v>
      </c>
      <c r="N25" s="83" t="s">
        <v>31</v>
      </c>
      <c r="O25" s="83" t="s">
        <v>32</v>
      </c>
      <c r="P25" s="84" t="s">
        <v>139</v>
      </c>
      <c r="Q25" s="125">
        <v>9.9999999999999989E-277</v>
      </c>
      <c r="R25" s="125">
        <v>9.9999999999999989E-277</v>
      </c>
      <c r="S25" s="125">
        <v>9.9999999999999989E-277</v>
      </c>
      <c r="T25" s="125">
        <v>9.9999999999999989E-277</v>
      </c>
      <c r="U25" s="125">
        <v>9.9999999999999989E-277</v>
      </c>
      <c r="V25" s="125">
        <v>9.9999999999999989E-277</v>
      </c>
      <c r="W25" s="125">
        <v>9.9999999999999989E-277</v>
      </c>
      <c r="X25" s="125">
        <v>9.9999999999999989E-277</v>
      </c>
      <c r="Y25" s="125">
        <v>9.9999999999999989E-277</v>
      </c>
      <c r="Z25" s="125">
        <v>9.9999999999999989E-277</v>
      </c>
      <c r="AA25" s="125">
        <v>9.9999999999999989E-277</v>
      </c>
    </row>
    <row r="26" spans="1:27" ht="63.75" hidden="1" customHeight="1" x14ac:dyDescent="0.25">
      <c r="A26" s="83" t="s">
        <v>57</v>
      </c>
      <c r="B26" s="84" t="s">
        <v>58</v>
      </c>
      <c r="C26" s="85" t="s">
        <v>140</v>
      </c>
      <c r="D26" s="83" t="s">
        <v>29</v>
      </c>
      <c r="E26" s="83" t="s">
        <v>185</v>
      </c>
      <c r="F26" s="83" t="s">
        <v>201</v>
      </c>
      <c r="G26" s="83" t="s">
        <v>203</v>
      </c>
      <c r="H26" s="83" t="s">
        <v>199</v>
      </c>
      <c r="I26" s="83"/>
      <c r="J26" s="83"/>
      <c r="K26" s="83"/>
      <c r="L26" s="83"/>
      <c r="M26" s="83" t="s">
        <v>30</v>
      </c>
      <c r="N26" s="83" t="s">
        <v>31</v>
      </c>
      <c r="O26" s="83" t="s">
        <v>32</v>
      </c>
      <c r="P26" s="84" t="s">
        <v>82</v>
      </c>
      <c r="Q26" s="125">
        <v>9.9999999999999989E-277</v>
      </c>
      <c r="R26" s="125">
        <v>9.9999999999999989E-277</v>
      </c>
      <c r="S26" s="125">
        <v>9.9999999999999989E-277</v>
      </c>
      <c r="T26" s="125">
        <v>9.9999999999999989E-277</v>
      </c>
      <c r="U26" s="125">
        <v>9.9999999999999989E-277</v>
      </c>
      <c r="V26" s="125">
        <v>9.9999999999999989E-277</v>
      </c>
      <c r="W26" s="125">
        <v>9.9999999999999989E-277</v>
      </c>
      <c r="X26" s="125">
        <v>9.9999999999999989E-277</v>
      </c>
      <c r="Y26" s="125">
        <v>9.9999999999999989E-277</v>
      </c>
      <c r="Z26" s="125">
        <v>9.9999999999999989E-277</v>
      </c>
      <c r="AA26" s="125">
        <v>9.9999999999999989E-277</v>
      </c>
    </row>
    <row r="27" spans="1:27" ht="63.75" hidden="1" customHeight="1" x14ac:dyDescent="0.25">
      <c r="A27" s="83" t="s">
        <v>57</v>
      </c>
      <c r="B27" s="84" t="s">
        <v>58</v>
      </c>
      <c r="C27" s="85" t="s">
        <v>141</v>
      </c>
      <c r="D27" s="83" t="s">
        <v>29</v>
      </c>
      <c r="E27" s="83" t="s">
        <v>203</v>
      </c>
      <c r="F27" s="83" t="s">
        <v>183</v>
      </c>
      <c r="G27" s="83"/>
      <c r="H27" s="83"/>
      <c r="I27" s="83"/>
      <c r="J27" s="83"/>
      <c r="K27" s="83"/>
      <c r="L27" s="83"/>
      <c r="M27" s="83" t="s">
        <v>30</v>
      </c>
      <c r="N27" s="83" t="s">
        <v>31</v>
      </c>
      <c r="O27" s="83" t="s">
        <v>32</v>
      </c>
      <c r="P27" s="84" t="s">
        <v>142</v>
      </c>
      <c r="Q27" s="125">
        <v>9.9999999999999989E-277</v>
      </c>
      <c r="R27" s="125">
        <v>9.9999999999999989E-277</v>
      </c>
      <c r="S27" s="125">
        <v>9.9999999999999989E-277</v>
      </c>
      <c r="T27" s="125">
        <v>9.9999999999999989E-277</v>
      </c>
      <c r="U27" s="125">
        <v>9.9999999999999989E-277</v>
      </c>
      <c r="V27" s="125">
        <v>9.9999999999999989E-277</v>
      </c>
      <c r="W27" s="125">
        <v>9.9999999999999989E-277</v>
      </c>
      <c r="X27" s="125">
        <v>9.9999999999999989E-277</v>
      </c>
      <c r="Y27" s="125">
        <v>9.9999999999999989E-277</v>
      </c>
      <c r="Z27" s="125">
        <v>9.9999999999999989E-277</v>
      </c>
      <c r="AA27" s="125">
        <v>9.9999999999999989E-277</v>
      </c>
    </row>
    <row r="28" spans="1:27" ht="63.75" hidden="1" customHeight="1" x14ac:dyDescent="0.25">
      <c r="A28" s="83" t="s">
        <v>57</v>
      </c>
      <c r="B28" s="84" t="s">
        <v>58</v>
      </c>
      <c r="C28" s="85" t="s">
        <v>143</v>
      </c>
      <c r="D28" s="83" t="s">
        <v>29</v>
      </c>
      <c r="E28" s="83" t="s">
        <v>203</v>
      </c>
      <c r="F28" s="83" t="s">
        <v>196</v>
      </c>
      <c r="G28" s="83" t="s">
        <v>183</v>
      </c>
      <c r="H28" s="83"/>
      <c r="I28" s="83"/>
      <c r="J28" s="83"/>
      <c r="K28" s="83"/>
      <c r="L28" s="83"/>
      <c r="M28" s="83" t="s">
        <v>30</v>
      </c>
      <c r="N28" s="83" t="s">
        <v>201</v>
      </c>
      <c r="O28" s="83" t="s">
        <v>204</v>
      </c>
      <c r="P28" s="84" t="s">
        <v>144</v>
      </c>
      <c r="Q28" s="125">
        <v>9.9999999999999989E-277</v>
      </c>
      <c r="R28" s="125">
        <v>9.9999999999999989E-277</v>
      </c>
      <c r="S28" s="125">
        <v>9.9999999999999989E-277</v>
      </c>
      <c r="T28" s="125">
        <v>9.9999999999999989E-277</v>
      </c>
      <c r="U28" s="125">
        <v>9.9999999999999989E-277</v>
      </c>
      <c r="V28" s="125">
        <v>9.9999999999999989E-277</v>
      </c>
      <c r="W28" s="125">
        <v>9.9999999999999989E-277</v>
      </c>
      <c r="X28" s="125">
        <v>9.9999999999999989E-277</v>
      </c>
      <c r="Y28" s="125">
        <v>9.9999999999999989E-277</v>
      </c>
      <c r="Z28" s="125">
        <v>9.9999999999999989E-277</v>
      </c>
      <c r="AA28" s="125">
        <v>9.9999999999999989E-277</v>
      </c>
    </row>
    <row r="29" spans="1:27" ht="63.75" hidden="1" customHeight="1" x14ac:dyDescent="0.25">
      <c r="A29" s="83" t="s">
        <v>57</v>
      </c>
      <c r="B29" s="84" t="s">
        <v>58</v>
      </c>
      <c r="C29" s="85" t="s">
        <v>146</v>
      </c>
      <c r="D29" s="83" t="s">
        <v>205</v>
      </c>
      <c r="E29" s="83" t="s">
        <v>206</v>
      </c>
      <c r="F29" s="83" t="s">
        <v>207</v>
      </c>
      <c r="G29" s="83" t="s">
        <v>208</v>
      </c>
      <c r="H29" s="83"/>
      <c r="I29" s="83"/>
      <c r="J29" s="83"/>
      <c r="K29" s="83"/>
      <c r="L29" s="83"/>
      <c r="M29" s="83" t="s">
        <v>30</v>
      </c>
      <c r="N29" s="83" t="s">
        <v>201</v>
      </c>
      <c r="O29" s="83" t="s">
        <v>32</v>
      </c>
      <c r="P29" s="84" t="s">
        <v>147</v>
      </c>
      <c r="Q29" s="125">
        <v>9.9999999999999989E-277</v>
      </c>
      <c r="R29" s="125">
        <v>9.9999999999999989E-277</v>
      </c>
      <c r="S29" s="125">
        <v>9.9999999999999989E-277</v>
      </c>
      <c r="T29" s="125">
        <v>9.9999999999999989E-277</v>
      </c>
      <c r="U29" s="125">
        <v>9.9999999999999989E-277</v>
      </c>
      <c r="V29" s="125">
        <v>9.9999999999999989E-277</v>
      </c>
      <c r="W29" s="125">
        <v>9.9999999999999989E-277</v>
      </c>
      <c r="X29" s="125">
        <v>9.9999999999999989E-277</v>
      </c>
      <c r="Y29" s="125">
        <v>9.9999999999999989E-277</v>
      </c>
      <c r="Z29" s="125">
        <v>9.9999999999999989E-277</v>
      </c>
      <c r="AA29" s="125">
        <v>9.9999999999999989E-277</v>
      </c>
    </row>
    <row r="30" spans="1:27" ht="63.75" hidden="1" customHeight="1" x14ac:dyDescent="0.25">
      <c r="A30" s="83" t="s">
        <v>57</v>
      </c>
      <c r="B30" s="84" t="s">
        <v>58</v>
      </c>
      <c r="C30" s="85" t="s">
        <v>221</v>
      </c>
      <c r="D30" s="83" t="s">
        <v>205</v>
      </c>
      <c r="E30" s="83" t="s">
        <v>206</v>
      </c>
      <c r="F30" s="83" t="s">
        <v>207</v>
      </c>
      <c r="G30" s="83" t="s">
        <v>222</v>
      </c>
      <c r="H30" s="83"/>
      <c r="I30" s="83"/>
      <c r="J30" s="83"/>
      <c r="K30" s="83"/>
      <c r="L30" s="83"/>
      <c r="M30" s="83" t="s">
        <v>30</v>
      </c>
      <c r="N30" s="83" t="s">
        <v>201</v>
      </c>
      <c r="O30" s="83" t="s">
        <v>32</v>
      </c>
      <c r="P30" s="84" t="s">
        <v>293</v>
      </c>
      <c r="Q30" s="125">
        <v>9.9999999999999989E-277</v>
      </c>
      <c r="R30" s="125">
        <v>9.9999999999999989E-277</v>
      </c>
      <c r="S30" s="125">
        <v>9.9999999999999989E-277</v>
      </c>
      <c r="T30" s="125">
        <v>9.9999999999999989E-277</v>
      </c>
      <c r="U30" s="125">
        <v>9.9999999999999989E-277</v>
      </c>
      <c r="V30" s="125">
        <v>9.9999999999999989E-277</v>
      </c>
      <c r="W30" s="125">
        <v>9.9999999999999989E-277</v>
      </c>
      <c r="X30" s="125">
        <v>9.9999999999999989E-277</v>
      </c>
      <c r="Y30" s="125">
        <v>9.9999999999999989E-277</v>
      </c>
      <c r="Z30" s="125">
        <v>9.9999999999999989E-277</v>
      </c>
      <c r="AA30" s="125">
        <v>9.9999999999999989E-277</v>
      </c>
    </row>
    <row r="31" spans="1:27" ht="63.75" hidden="1" customHeight="1" x14ac:dyDescent="0.25">
      <c r="A31" s="83" t="s">
        <v>57</v>
      </c>
      <c r="B31" s="84" t="s">
        <v>58</v>
      </c>
      <c r="C31" s="85" t="s">
        <v>223</v>
      </c>
      <c r="D31" s="83" t="s">
        <v>205</v>
      </c>
      <c r="E31" s="83" t="s">
        <v>206</v>
      </c>
      <c r="F31" s="83" t="s">
        <v>207</v>
      </c>
      <c r="G31" s="83" t="s">
        <v>224</v>
      </c>
      <c r="H31" s="83"/>
      <c r="I31" s="83"/>
      <c r="J31" s="83"/>
      <c r="K31" s="83"/>
      <c r="L31" s="83"/>
      <c r="M31" s="83" t="s">
        <v>30</v>
      </c>
      <c r="N31" s="83" t="s">
        <v>201</v>
      </c>
      <c r="O31" s="83" t="s">
        <v>32</v>
      </c>
      <c r="P31" s="84" t="s">
        <v>225</v>
      </c>
      <c r="Q31" s="125">
        <v>9.9999999999999989E-277</v>
      </c>
      <c r="R31" s="125">
        <v>9.9999999999999989E-277</v>
      </c>
      <c r="S31" s="125">
        <v>9.9999999999999989E-277</v>
      </c>
      <c r="T31" s="125">
        <v>9.9999999999999989E-277</v>
      </c>
      <c r="U31" s="125">
        <v>9.9999999999999989E-277</v>
      </c>
      <c r="V31" s="125">
        <v>9.9999999999999989E-277</v>
      </c>
      <c r="W31" s="125">
        <v>9.9999999999999989E-277</v>
      </c>
      <c r="X31" s="125">
        <v>9.9999999999999989E-277</v>
      </c>
      <c r="Y31" s="125">
        <v>9.9999999999999989E-277</v>
      </c>
      <c r="Z31" s="125">
        <v>9.9999999999999989E-277</v>
      </c>
      <c r="AA31" s="125">
        <v>9.9999999999999989E-277</v>
      </c>
    </row>
    <row r="32" spans="1:27" ht="63.75" hidden="1" customHeight="1" x14ac:dyDescent="0.25">
      <c r="A32" s="83" t="s">
        <v>57</v>
      </c>
      <c r="B32" s="84" t="s">
        <v>58</v>
      </c>
      <c r="C32" s="85" t="s">
        <v>151</v>
      </c>
      <c r="D32" s="83" t="s">
        <v>205</v>
      </c>
      <c r="E32" s="83" t="s">
        <v>209</v>
      </c>
      <c r="F32" s="83" t="s">
        <v>207</v>
      </c>
      <c r="G32" s="83" t="s">
        <v>31</v>
      </c>
      <c r="H32" s="83"/>
      <c r="I32" s="83"/>
      <c r="J32" s="83"/>
      <c r="K32" s="83"/>
      <c r="L32" s="83"/>
      <c r="M32" s="83" t="s">
        <v>30</v>
      </c>
      <c r="N32" s="83" t="s">
        <v>187</v>
      </c>
      <c r="O32" s="83" t="s">
        <v>32</v>
      </c>
      <c r="P32" s="84" t="s">
        <v>152</v>
      </c>
      <c r="Q32" s="125">
        <v>9.9999999999999989E-277</v>
      </c>
      <c r="R32" s="125">
        <v>9.9999999999999989E-277</v>
      </c>
      <c r="S32" s="125">
        <v>9.9999999999999989E-277</v>
      </c>
      <c r="T32" s="125">
        <v>9.9999999999999989E-277</v>
      </c>
      <c r="U32" s="125">
        <v>9.9999999999999989E-277</v>
      </c>
      <c r="V32" s="125">
        <v>9.9999999999999989E-277</v>
      </c>
      <c r="W32" s="125">
        <v>9.9999999999999989E-277</v>
      </c>
      <c r="X32" s="125">
        <v>9.9999999999999989E-277</v>
      </c>
      <c r="Y32" s="125">
        <v>9.9999999999999989E-277</v>
      </c>
      <c r="Z32" s="125">
        <v>9.9999999999999989E-277</v>
      </c>
      <c r="AA32" s="125">
        <v>9.9999999999999989E-277</v>
      </c>
    </row>
    <row r="33" spans="1:27" ht="63.75" hidden="1" customHeight="1" x14ac:dyDescent="0.25">
      <c r="A33" s="83" t="s">
        <v>57</v>
      </c>
      <c r="B33" s="84" t="s">
        <v>58</v>
      </c>
      <c r="C33" s="85" t="s">
        <v>153</v>
      </c>
      <c r="D33" s="83" t="s">
        <v>205</v>
      </c>
      <c r="E33" s="83" t="s">
        <v>209</v>
      </c>
      <c r="F33" s="83" t="s">
        <v>207</v>
      </c>
      <c r="G33" s="83" t="s">
        <v>201</v>
      </c>
      <c r="H33" s="83"/>
      <c r="I33" s="83"/>
      <c r="J33" s="83"/>
      <c r="K33" s="83"/>
      <c r="L33" s="83"/>
      <c r="M33" s="83" t="s">
        <v>30</v>
      </c>
      <c r="N33" s="83" t="s">
        <v>201</v>
      </c>
      <c r="O33" s="83" t="s">
        <v>32</v>
      </c>
      <c r="P33" s="84" t="s">
        <v>154</v>
      </c>
      <c r="Q33" s="125">
        <v>9.9999999999999989E-277</v>
      </c>
      <c r="R33" s="125">
        <v>9.9999999999999989E-277</v>
      </c>
      <c r="S33" s="125">
        <v>9.9999999999999989E-277</v>
      </c>
      <c r="T33" s="125">
        <v>9.9999999999999989E-277</v>
      </c>
      <c r="U33" s="125">
        <v>9.9999999999999989E-277</v>
      </c>
      <c r="V33" s="125">
        <v>9.9999999999999989E-277</v>
      </c>
      <c r="W33" s="125">
        <v>9.9999999999999989E-277</v>
      </c>
      <c r="X33" s="125">
        <v>9.9999999999999989E-277</v>
      </c>
      <c r="Y33" s="125">
        <v>9.9999999999999989E-277</v>
      </c>
      <c r="Z33" s="125">
        <v>9.9999999999999989E-277</v>
      </c>
      <c r="AA33" s="125">
        <v>9.9999999999999989E-277</v>
      </c>
    </row>
    <row r="34" spans="1:27" ht="63.75" hidden="1" customHeight="1" x14ac:dyDescent="0.25">
      <c r="A34" s="83" t="s">
        <v>57</v>
      </c>
      <c r="B34" s="84" t="s">
        <v>58</v>
      </c>
      <c r="C34" s="85" t="s">
        <v>155</v>
      </c>
      <c r="D34" s="83" t="s">
        <v>205</v>
      </c>
      <c r="E34" s="83" t="s">
        <v>209</v>
      </c>
      <c r="F34" s="83" t="s">
        <v>207</v>
      </c>
      <c r="G34" s="83" t="s">
        <v>212</v>
      </c>
      <c r="H34" s="83"/>
      <c r="I34" s="83"/>
      <c r="J34" s="83"/>
      <c r="K34" s="83"/>
      <c r="L34" s="83"/>
      <c r="M34" s="83" t="s">
        <v>30</v>
      </c>
      <c r="N34" s="83" t="s">
        <v>187</v>
      </c>
      <c r="O34" s="83" t="s">
        <v>32</v>
      </c>
      <c r="P34" s="84" t="s">
        <v>156</v>
      </c>
      <c r="Q34" s="125">
        <v>9.9999999999999989E-277</v>
      </c>
      <c r="R34" s="125">
        <v>9.9999999999999989E-277</v>
      </c>
      <c r="S34" s="125">
        <v>9.9999999999999989E-277</v>
      </c>
      <c r="T34" s="125">
        <v>9.9999999999999989E-277</v>
      </c>
      <c r="U34" s="125">
        <v>9.9999999999999989E-277</v>
      </c>
      <c r="V34" s="125">
        <v>9.9999999999999989E-277</v>
      </c>
      <c r="W34" s="125">
        <v>9.9999999999999989E-277</v>
      </c>
      <c r="X34" s="125">
        <v>9.9999999999999989E-277</v>
      </c>
      <c r="Y34" s="125">
        <v>9.9999999999999989E-277</v>
      </c>
      <c r="Z34" s="125">
        <v>9.9999999999999989E-277</v>
      </c>
      <c r="AA34" s="125">
        <v>9.9999999999999989E-277</v>
      </c>
    </row>
    <row r="35" spans="1:27" ht="63.75" hidden="1" customHeight="1" x14ac:dyDescent="0.25">
      <c r="A35" s="83" t="s">
        <v>57</v>
      </c>
      <c r="B35" s="84" t="s">
        <v>58</v>
      </c>
      <c r="C35" s="85" t="s">
        <v>157</v>
      </c>
      <c r="D35" s="83" t="s">
        <v>205</v>
      </c>
      <c r="E35" s="83" t="s">
        <v>213</v>
      </c>
      <c r="F35" s="83" t="s">
        <v>207</v>
      </c>
      <c r="G35" s="83" t="s">
        <v>214</v>
      </c>
      <c r="H35" s="83"/>
      <c r="I35" s="83"/>
      <c r="J35" s="83"/>
      <c r="K35" s="83"/>
      <c r="L35" s="83"/>
      <c r="M35" s="83" t="s">
        <v>30</v>
      </c>
      <c r="N35" s="83" t="s">
        <v>201</v>
      </c>
      <c r="O35" s="83" t="s">
        <v>32</v>
      </c>
      <c r="P35" s="84" t="s">
        <v>158</v>
      </c>
      <c r="Q35" s="125">
        <v>9.9999999999999989E-277</v>
      </c>
      <c r="R35" s="125">
        <v>9.9999999999999989E-277</v>
      </c>
      <c r="S35" s="125">
        <v>9.9999999999999989E-277</v>
      </c>
      <c r="T35" s="125">
        <v>9.9999999999999989E-277</v>
      </c>
      <c r="U35" s="125">
        <v>9.9999999999999989E-277</v>
      </c>
      <c r="V35" s="125">
        <v>9.9999999999999989E-277</v>
      </c>
      <c r="W35" s="125">
        <v>9.9999999999999989E-277</v>
      </c>
      <c r="X35" s="125">
        <v>9.9999999999999989E-277</v>
      </c>
      <c r="Y35" s="125">
        <v>9.9999999999999989E-277</v>
      </c>
      <c r="Z35" s="125">
        <v>9.9999999999999989E-277</v>
      </c>
      <c r="AA35" s="125">
        <v>9.9999999999999989E-277</v>
      </c>
    </row>
    <row r="36" spans="1:27" ht="63.75" hidden="1" customHeight="1" x14ac:dyDescent="0.25">
      <c r="A36" s="83" t="s">
        <v>57</v>
      </c>
      <c r="B36" s="84" t="s">
        <v>58</v>
      </c>
      <c r="C36" s="85" t="s">
        <v>159</v>
      </c>
      <c r="D36" s="83" t="s">
        <v>205</v>
      </c>
      <c r="E36" s="83" t="s">
        <v>215</v>
      </c>
      <c r="F36" s="83" t="s">
        <v>207</v>
      </c>
      <c r="G36" s="83" t="s">
        <v>216</v>
      </c>
      <c r="H36" s="83"/>
      <c r="I36" s="83"/>
      <c r="J36" s="83"/>
      <c r="K36" s="83"/>
      <c r="L36" s="83"/>
      <c r="M36" s="83" t="s">
        <v>30</v>
      </c>
      <c r="N36" s="83" t="s">
        <v>201</v>
      </c>
      <c r="O36" s="83" t="s">
        <v>32</v>
      </c>
      <c r="P36" s="84" t="s">
        <v>160</v>
      </c>
      <c r="Q36" s="125">
        <v>9.9999999999999989E-277</v>
      </c>
      <c r="R36" s="125">
        <v>9.9999999999999989E-277</v>
      </c>
      <c r="S36" s="125">
        <v>9.9999999999999989E-277</v>
      </c>
      <c r="T36" s="125">
        <v>9.9999999999999989E-277</v>
      </c>
      <c r="U36" s="125">
        <v>9.9999999999999989E-277</v>
      </c>
      <c r="V36" s="125">
        <v>9.9999999999999989E-277</v>
      </c>
      <c r="W36" s="125">
        <v>9.9999999999999989E-277</v>
      </c>
      <c r="X36" s="125">
        <v>9.9999999999999989E-277</v>
      </c>
      <c r="Y36" s="125">
        <v>9.9999999999999989E-277</v>
      </c>
      <c r="Z36" s="125">
        <v>9.9999999999999989E-277</v>
      </c>
      <c r="AA36" s="125">
        <v>9.9999999999999989E-277</v>
      </c>
    </row>
    <row r="37" spans="1:27" ht="63.75" hidden="1" customHeight="1" x14ac:dyDescent="0.25">
      <c r="A37" s="83" t="s">
        <v>57</v>
      </c>
      <c r="B37" s="84" t="s">
        <v>58</v>
      </c>
      <c r="C37" s="85" t="s">
        <v>226</v>
      </c>
      <c r="D37" s="83" t="s">
        <v>205</v>
      </c>
      <c r="E37" s="83" t="s">
        <v>215</v>
      </c>
      <c r="F37" s="83" t="s">
        <v>207</v>
      </c>
      <c r="G37" s="83" t="s">
        <v>219</v>
      </c>
      <c r="H37" s="83"/>
      <c r="I37" s="83"/>
      <c r="J37" s="83"/>
      <c r="K37" s="83"/>
      <c r="L37" s="83"/>
      <c r="M37" s="83" t="s">
        <v>30</v>
      </c>
      <c r="N37" s="83" t="s">
        <v>201</v>
      </c>
      <c r="O37" s="83" t="s">
        <v>32</v>
      </c>
      <c r="P37" s="84" t="s">
        <v>227</v>
      </c>
      <c r="Q37" s="125">
        <v>9.9999999999999989E-277</v>
      </c>
      <c r="R37" s="125">
        <v>9.9999999999999989E-277</v>
      </c>
      <c r="S37" s="125">
        <v>9.9999999999999989E-277</v>
      </c>
      <c r="T37" s="125">
        <v>9.9999999999999989E-277</v>
      </c>
      <c r="U37" s="125">
        <v>9.9999999999999989E-277</v>
      </c>
      <c r="V37" s="125">
        <v>9.9999999999999989E-277</v>
      </c>
      <c r="W37" s="125">
        <v>9.9999999999999989E-277</v>
      </c>
      <c r="X37" s="125">
        <v>9.9999999999999989E-277</v>
      </c>
      <c r="Y37" s="125">
        <v>9.9999999999999989E-277</v>
      </c>
      <c r="Z37" s="125">
        <v>9.9999999999999989E-277</v>
      </c>
      <c r="AA37" s="125">
        <v>9.9999999999999989E-277</v>
      </c>
    </row>
    <row r="38" spans="1:27" ht="63.75" hidden="1" customHeight="1" x14ac:dyDescent="0.25">
      <c r="A38" s="83" t="s">
        <v>57</v>
      </c>
      <c r="B38" s="84" t="s">
        <v>58</v>
      </c>
      <c r="C38" s="85" t="s">
        <v>226</v>
      </c>
      <c r="D38" s="83" t="s">
        <v>205</v>
      </c>
      <c r="E38" s="83" t="s">
        <v>215</v>
      </c>
      <c r="F38" s="83" t="s">
        <v>207</v>
      </c>
      <c r="G38" s="83" t="s">
        <v>219</v>
      </c>
      <c r="H38" s="83"/>
      <c r="I38" s="83"/>
      <c r="J38" s="83"/>
      <c r="K38" s="83"/>
      <c r="L38" s="83"/>
      <c r="M38" s="83" t="s">
        <v>30</v>
      </c>
      <c r="N38" s="83" t="s">
        <v>187</v>
      </c>
      <c r="O38" s="83" t="s">
        <v>32</v>
      </c>
      <c r="P38" s="84" t="s">
        <v>227</v>
      </c>
      <c r="Q38" s="125">
        <v>9.9999999999999989E-277</v>
      </c>
      <c r="R38" s="125">
        <v>9.9999999999999989E-277</v>
      </c>
      <c r="S38" s="125">
        <v>9.9999999999999989E-277</v>
      </c>
      <c r="T38" s="125">
        <v>9.9999999999999989E-277</v>
      </c>
      <c r="U38" s="125">
        <v>9.9999999999999989E-277</v>
      </c>
      <c r="V38" s="125">
        <v>9.9999999999999989E-277</v>
      </c>
      <c r="W38" s="125">
        <v>9.9999999999999989E-277</v>
      </c>
      <c r="X38" s="125">
        <v>9.9999999999999989E-277</v>
      </c>
      <c r="Y38" s="125">
        <v>9.9999999999999989E-277</v>
      </c>
      <c r="Z38" s="125">
        <v>9.9999999999999989E-277</v>
      </c>
      <c r="AA38" s="125">
        <v>9.9999999999999989E-277</v>
      </c>
    </row>
    <row r="39" spans="1:27" ht="63.75" hidden="1" customHeight="1" x14ac:dyDescent="0.25">
      <c r="A39" s="83" t="s">
        <v>57</v>
      </c>
      <c r="B39" s="84" t="s">
        <v>58</v>
      </c>
      <c r="C39" s="85" t="s">
        <v>161</v>
      </c>
      <c r="D39" s="83" t="s">
        <v>205</v>
      </c>
      <c r="E39" s="83" t="s">
        <v>217</v>
      </c>
      <c r="F39" s="83" t="s">
        <v>207</v>
      </c>
      <c r="G39" s="83" t="s">
        <v>218</v>
      </c>
      <c r="H39" s="83"/>
      <c r="I39" s="83"/>
      <c r="J39" s="83"/>
      <c r="K39" s="83"/>
      <c r="L39" s="83"/>
      <c r="M39" s="83" t="s">
        <v>30</v>
      </c>
      <c r="N39" s="83" t="s">
        <v>201</v>
      </c>
      <c r="O39" s="83" t="s">
        <v>32</v>
      </c>
      <c r="P39" s="84" t="s">
        <v>162</v>
      </c>
      <c r="Q39" s="125">
        <v>9.9999999999999989E-277</v>
      </c>
      <c r="R39" s="125">
        <v>9.9999999999999989E-277</v>
      </c>
      <c r="S39" s="125">
        <v>9.9999999999999989E-277</v>
      </c>
      <c r="T39" s="125">
        <v>9.9999999999999989E-277</v>
      </c>
      <c r="U39" s="125">
        <v>9.9999999999999989E-277</v>
      </c>
      <c r="V39" s="125">
        <v>9.9999999999999989E-277</v>
      </c>
      <c r="W39" s="125">
        <v>9.9999999999999989E-277</v>
      </c>
      <c r="X39" s="125">
        <v>9.9999999999999989E-277</v>
      </c>
      <c r="Y39" s="125">
        <v>9.9999999999999989E-277</v>
      </c>
      <c r="Z39" s="125">
        <v>9.9999999999999989E-277</v>
      </c>
      <c r="AA39" s="125">
        <v>9.9999999999999989E-277</v>
      </c>
    </row>
    <row r="40" spans="1:27" ht="63.75" hidden="1" customHeight="1" x14ac:dyDescent="0.25">
      <c r="A40" s="83" t="s">
        <v>57</v>
      </c>
      <c r="B40" s="84" t="s">
        <v>58</v>
      </c>
      <c r="C40" s="85" t="s">
        <v>163</v>
      </c>
      <c r="D40" s="83" t="s">
        <v>205</v>
      </c>
      <c r="E40" s="83" t="s">
        <v>217</v>
      </c>
      <c r="F40" s="83" t="s">
        <v>207</v>
      </c>
      <c r="G40" s="83" t="s">
        <v>210</v>
      </c>
      <c r="H40" s="83"/>
      <c r="I40" s="83"/>
      <c r="J40" s="83"/>
      <c r="K40" s="83"/>
      <c r="L40" s="83"/>
      <c r="M40" s="83" t="s">
        <v>30</v>
      </c>
      <c r="N40" s="83" t="s">
        <v>201</v>
      </c>
      <c r="O40" s="83" t="s">
        <v>32</v>
      </c>
      <c r="P40" s="84" t="s">
        <v>164</v>
      </c>
      <c r="Q40" s="125">
        <v>9.9999999999999989E-277</v>
      </c>
      <c r="R40" s="125">
        <v>9.9999999999999989E-277</v>
      </c>
      <c r="S40" s="125">
        <v>9.9999999999999989E-277</v>
      </c>
      <c r="T40" s="125">
        <v>9.9999999999999989E-277</v>
      </c>
      <c r="U40" s="125">
        <v>9.9999999999999989E-277</v>
      </c>
      <c r="V40" s="125">
        <v>9.9999999999999989E-277</v>
      </c>
      <c r="W40" s="125">
        <v>9.9999999999999989E-277</v>
      </c>
      <c r="X40" s="125">
        <v>9.9999999999999989E-277</v>
      </c>
      <c r="Y40" s="125">
        <v>9.9999999999999989E-277</v>
      </c>
      <c r="Z40" s="125">
        <v>9.9999999999999989E-277</v>
      </c>
      <c r="AA40" s="125">
        <v>9.9999999999999989E-277</v>
      </c>
    </row>
    <row r="41" spans="1:27" ht="63.75" hidden="1" customHeight="1" x14ac:dyDescent="0.25">
      <c r="A41" s="83" t="s">
        <v>57</v>
      </c>
      <c r="B41" s="84" t="s">
        <v>58</v>
      </c>
      <c r="C41" s="85" t="s">
        <v>165</v>
      </c>
      <c r="D41" s="83" t="s">
        <v>205</v>
      </c>
      <c r="E41" s="83" t="s">
        <v>217</v>
      </c>
      <c r="F41" s="83" t="s">
        <v>207</v>
      </c>
      <c r="G41" s="83" t="s">
        <v>211</v>
      </c>
      <c r="H41" s="83"/>
      <c r="I41" s="83"/>
      <c r="J41" s="83"/>
      <c r="K41" s="83"/>
      <c r="L41" s="83"/>
      <c r="M41" s="83" t="s">
        <v>30</v>
      </c>
      <c r="N41" s="83" t="s">
        <v>201</v>
      </c>
      <c r="O41" s="83" t="s">
        <v>32</v>
      </c>
      <c r="P41" s="84" t="s">
        <v>166</v>
      </c>
      <c r="Q41" s="125">
        <v>9.9999999999999989E-277</v>
      </c>
      <c r="R41" s="125">
        <v>9.9999999999999989E-277</v>
      </c>
      <c r="S41" s="125">
        <v>9.9999999999999989E-277</v>
      </c>
      <c r="T41" s="125">
        <v>9.9999999999999989E-277</v>
      </c>
      <c r="U41" s="125">
        <v>9.9999999999999989E-277</v>
      </c>
      <c r="V41" s="125">
        <v>9.9999999999999989E-277</v>
      </c>
      <c r="W41" s="125">
        <v>9.9999999999999989E-277</v>
      </c>
      <c r="X41" s="125">
        <v>9.9999999999999989E-277</v>
      </c>
      <c r="Y41" s="125">
        <v>9.9999999999999989E-277</v>
      </c>
      <c r="Z41" s="125">
        <v>9.9999999999999989E-277</v>
      </c>
      <c r="AA41" s="125">
        <v>9.9999999999999989E-277</v>
      </c>
    </row>
    <row r="42" spans="1:27" ht="63.75" hidden="1" customHeight="1" x14ac:dyDescent="0.25">
      <c r="A42" s="83" t="s">
        <v>57</v>
      </c>
      <c r="B42" s="84" t="s">
        <v>58</v>
      </c>
      <c r="C42" s="85" t="s">
        <v>228</v>
      </c>
      <c r="D42" s="83" t="s">
        <v>205</v>
      </c>
      <c r="E42" s="83" t="s">
        <v>217</v>
      </c>
      <c r="F42" s="83" t="s">
        <v>207</v>
      </c>
      <c r="G42" s="83" t="s">
        <v>201</v>
      </c>
      <c r="H42" s="83"/>
      <c r="I42" s="83"/>
      <c r="J42" s="83"/>
      <c r="K42" s="83"/>
      <c r="L42" s="83"/>
      <c r="M42" s="83" t="s">
        <v>30</v>
      </c>
      <c r="N42" s="83" t="s">
        <v>201</v>
      </c>
      <c r="O42" s="83" t="s">
        <v>32</v>
      </c>
      <c r="P42" s="84" t="s">
        <v>229</v>
      </c>
      <c r="Q42" s="125">
        <v>9.9999999999999989E-277</v>
      </c>
      <c r="R42" s="125">
        <v>9.9999999999999989E-277</v>
      </c>
      <c r="S42" s="125">
        <v>9.9999999999999989E-277</v>
      </c>
      <c r="T42" s="125">
        <v>9.9999999999999989E-277</v>
      </c>
      <c r="U42" s="125">
        <v>9.9999999999999989E-277</v>
      </c>
      <c r="V42" s="125">
        <v>9.9999999999999989E-277</v>
      </c>
      <c r="W42" s="125">
        <v>9.9999999999999989E-277</v>
      </c>
      <c r="X42" s="125">
        <v>9.9999999999999989E-277</v>
      </c>
      <c r="Y42" s="125">
        <v>9.9999999999999989E-277</v>
      </c>
      <c r="Z42" s="125">
        <v>9.9999999999999989E-277</v>
      </c>
      <c r="AA42" s="125">
        <v>9.9999999999999989E-277</v>
      </c>
    </row>
    <row r="43" spans="1:27" ht="63.75" hidden="1" customHeight="1" x14ac:dyDescent="0.25">
      <c r="A43" s="83" t="s">
        <v>57</v>
      </c>
      <c r="B43" s="84" t="s">
        <v>58</v>
      </c>
      <c r="C43" s="85" t="s">
        <v>300</v>
      </c>
      <c r="D43" s="83" t="s">
        <v>205</v>
      </c>
      <c r="E43" s="83" t="s">
        <v>217</v>
      </c>
      <c r="F43" s="83" t="s">
        <v>207</v>
      </c>
      <c r="G43" s="83" t="s">
        <v>212</v>
      </c>
      <c r="H43" s="83" t="s">
        <v>1</v>
      </c>
      <c r="I43" s="83" t="s">
        <v>1</v>
      </c>
      <c r="J43" s="83" t="s">
        <v>1</v>
      </c>
      <c r="K43" s="83" t="s">
        <v>1</v>
      </c>
      <c r="L43" s="83" t="s">
        <v>1</v>
      </c>
      <c r="M43" s="83" t="s">
        <v>30</v>
      </c>
      <c r="N43" s="83" t="s">
        <v>201</v>
      </c>
      <c r="O43" s="83" t="s">
        <v>32</v>
      </c>
      <c r="P43" s="84" t="s">
        <v>301</v>
      </c>
      <c r="Q43" s="125">
        <v>9.9999999999999989E-277</v>
      </c>
      <c r="R43" s="125">
        <v>9.9999999999999989E-277</v>
      </c>
      <c r="S43" s="125">
        <v>9.9999999999999989E-277</v>
      </c>
      <c r="T43" s="125">
        <v>9.9999999999999989E-277</v>
      </c>
      <c r="U43" s="125">
        <v>9.9999999999999989E-277</v>
      </c>
      <c r="V43" s="125">
        <v>9.9999999999999989E-277</v>
      </c>
      <c r="W43" s="125">
        <v>9.9999999999999989E-277</v>
      </c>
      <c r="X43" s="125">
        <v>9.9999999999999989E-277</v>
      </c>
      <c r="Y43" s="125">
        <v>9.9999999999999989E-277</v>
      </c>
      <c r="Z43" s="125">
        <v>9.9999999999999989E-277</v>
      </c>
      <c r="AA43" s="125">
        <v>9.9999999999999989E-277</v>
      </c>
    </row>
    <row r="44" spans="1:27" s="116" customFormat="1" ht="33.75" x14ac:dyDescent="0.25">
      <c r="A44" s="132" t="s">
        <v>55</v>
      </c>
      <c r="B44" s="133" t="s">
        <v>56</v>
      </c>
      <c r="C44" s="134" t="s">
        <v>129</v>
      </c>
      <c r="D44" s="132" t="s">
        <v>29</v>
      </c>
      <c r="E44" s="132" t="s">
        <v>185</v>
      </c>
      <c r="F44" s="132" t="s">
        <v>196</v>
      </c>
      <c r="G44" s="132" t="s">
        <v>183</v>
      </c>
      <c r="H44" s="132" t="s">
        <v>197</v>
      </c>
      <c r="I44" s="132"/>
      <c r="J44" s="132"/>
      <c r="K44" s="132"/>
      <c r="L44" s="132"/>
      <c r="M44" s="132" t="s">
        <v>30</v>
      </c>
      <c r="N44" s="132" t="s">
        <v>31</v>
      </c>
      <c r="O44" s="132" t="s">
        <v>32</v>
      </c>
      <c r="P44" s="254" t="s">
        <v>313</v>
      </c>
      <c r="Q44" s="125" t="e">
        <f>+#REF!/$Q$3</f>
        <v>#REF!</v>
      </c>
      <c r="R44" s="125" t="e">
        <f>+#REF!/$Q$3</f>
        <v>#REF!</v>
      </c>
      <c r="S44" s="125" t="e">
        <f>+#REF!/$Q$3</f>
        <v>#REF!</v>
      </c>
      <c r="T44" s="125" t="e">
        <f>+#REF!/$Q$3</f>
        <v>#REF!</v>
      </c>
      <c r="U44" s="125" t="e">
        <f>+#REF!/$Q$3</f>
        <v>#REF!</v>
      </c>
      <c r="V44" s="125" t="e">
        <f>+#REF!/$Q$3</f>
        <v>#REF!</v>
      </c>
      <c r="W44" s="125" t="e">
        <f>+#REF!/$Q$3</f>
        <v>#REF!</v>
      </c>
      <c r="X44" s="125" t="e">
        <f>+#REF!/$Q$3</f>
        <v>#REF!</v>
      </c>
      <c r="Y44" s="125" t="e">
        <f>+#REF!/$Q$3</f>
        <v>#REF!</v>
      </c>
      <c r="Z44" s="125" t="e">
        <f>+#REF!/$Q$3</f>
        <v>#REF!</v>
      </c>
      <c r="AA44" s="125" t="e">
        <f>+#REF!/$Q$3</f>
        <v>#REF!</v>
      </c>
    </row>
    <row r="45" spans="1:27" s="116" customFormat="1" ht="33.75" x14ac:dyDescent="0.25">
      <c r="A45" s="129" t="s">
        <v>53</v>
      </c>
      <c r="B45" s="133" t="s">
        <v>54</v>
      </c>
      <c r="C45" s="134" t="s">
        <v>129</v>
      </c>
      <c r="D45" s="132" t="s">
        <v>29</v>
      </c>
      <c r="E45" s="132" t="s">
        <v>185</v>
      </c>
      <c r="F45" s="132" t="s">
        <v>196</v>
      </c>
      <c r="G45" s="132" t="s">
        <v>183</v>
      </c>
      <c r="H45" s="132" t="s">
        <v>197</v>
      </c>
      <c r="I45" s="132"/>
      <c r="J45" s="132"/>
      <c r="K45" s="132"/>
      <c r="L45" s="132"/>
      <c r="M45" s="132" t="s">
        <v>30</v>
      </c>
      <c r="N45" s="132" t="s">
        <v>31</v>
      </c>
      <c r="O45" s="132" t="s">
        <v>32</v>
      </c>
      <c r="P45" s="254" t="s">
        <v>313</v>
      </c>
      <c r="Q45" s="125" t="e">
        <f>+#REF!/$Q$3</f>
        <v>#REF!</v>
      </c>
      <c r="R45" s="125" t="e">
        <f>+#REF!/$Q$3</f>
        <v>#REF!</v>
      </c>
      <c r="S45" s="125" t="e">
        <f>+#REF!/$Q$3</f>
        <v>#REF!</v>
      </c>
      <c r="T45" s="125" t="e">
        <f>+#REF!/$Q$3</f>
        <v>#REF!</v>
      </c>
      <c r="U45" s="125" t="e">
        <f>+#REF!/$Q$3</f>
        <v>#REF!</v>
      </c>
      <c r="V45" s="125" t="e">
        <f>+#REF!/$Q$3</f>
        <v>#REF!</v>
      </c>
      <c r="W45" s="125" t="e">
        <f>+#REF!/$Q$3</f>
        <v>#REF!</v>
      </c>
      <c r="X45" s="125" t="e">
        <f>+#REF!/$Q$3</f>
        <v>#REF!</v>
      </c>
      <c r="Y45" s="125" t="e">
        <f>+#REF!/$Q$3</f>
        <v>#REF!</v>
      </c>
      <c r="Z45" s="125" t="e">
        <f>+#REF!/$Q$3</f>
        <v>#REF!</v>
      </c>
      <c r="AA45" s="573" t="e">
        <f>+#REF!/$Q$3</f>
        <v>#REF!</v>
      </c>
    </row>
    <row r="46" spans="1:27" s="116" customFormat="1" ht="33.75" x14ac:dyDescent="0.25">
      <c r="A46" s="132" t="s">
        <v>51</v>
      </c>
      <c r="B46" s="133" t="s">
        <v>52</v>
      </c>
      <c r="C46" s="134" t="s">
        <v>129</v>
      </c>
      <c r="D46" s="132" t="s">
        <v>29</v>
      </c>
      <c r="E46" s="132" t="s">
        <v>185</v>
      </c>
      <c r="F46" s="132" t="s">
        <v>196</v>
      </c>
      <c r="G46" s="132" t="s">
        <v>183</v>
      </c>
      <c r="H46" s="132" t="s">
        <v>197</v>
      </c>
      <c r="I46" s="132"/>
      <c r="J46" s="132"/>
      <c r="K46" s="132"/>
      <c r="L46" s="132"/>
      <c r="M46" s="132" t="s">
        <v>30</v>
      </c>
      <c r="N46" s="132" t="s">
        <v>31</v>
      </c>
      <c r="O46" s="132" t="s">
        <v>32</v>
      </c>
      <c r="P46" s="254" t="s">
        <v>313</v>
      </c>
      <c r="Q46" s="125" t="e">
        <f>+#REF!/$Q$3</f>
        <v>#REF!</v>
      </c>
      <c r="R46" s="125" t="e">
        <f>+#REF!/$Q$3</f>
        <v>#REF!</v>
      </c>
      <c r="S46" s="125" t="e">
        <f>+#REF!/$Q$3</f>
        <v>#REF!</v>
      </c>
      <c r="T46" s="125" t="e">
        <f>+#REF!/$Q$3</f>
        <v>#REF!</v>
      </c>
      <c r="U46" s="125" t="e">
        <f>+#REF!/$Q$3</f>
        <v>#REF!</v>
      </c>
      <c r="V46" s="125" t="e">
        <f>+#REF!/$Q$3</f>
        <v>#REF!</v>
      </c>
      <c r="W46" s="125" t="e">
        <f>+#REF!/$Q$3</f>
        <v>#REF!</v>
      </c>
      <c r="X46" s="125" t="e">
        <f>+#REF!/$Q$3</f>
        <v>#REF!</v>
      </c>
      <c r="Y46" s="125" t="e">
        <f>+#REF!/$Q$3</f>
        <v>#REF!</v>
      </c>
      <c r="Z46" s="125" t="e">
        <f>+#REF!/$Q$3</f>
        <v>#REF!</v>
      </c>
      <c r="AA46" s="573" t="e">
        <f>+#REF!/$Q$3</f>
        <v>#REF!</v>
      </c>
    </row>
    <row r="47" spans="1:27" ht="15" x14ac:dyDescent="0.25">
      <c r="A47" s="88" t="s">
        <v>1</v>
      </c>
      <c r="B47" s="89" t="s">
        <v>1</v>
      </c>
      <c r="C47" s="90" t="s">
        <v>1</v>
      </c>
      <c r="D47" s="88" t="s">
        <v>1</v>
      </c>
      <c r="E47" s="88" t="s">
        <v>1</v>
      </c>
      <c r="F47" s="88" t="s">
        <v>1</v>
      </c>
      <c r="G47" s="88" t="s">
        <v>1</v>
      </c>
      <c r="H47" s="88" t="s">
        <v>1</v>
      </c>
      <c r="I47" s="88" t="s">
        <v>1</v>
      </c>
      <c r="J47" s="88" t="s">
        <v>1</v>
      </c>
      <c r="K47" s="88" t="s">
        <v>1</v>
      </c>
      <c r="L47" s="88" t="s">
        <v>1</v>
      </c>
      <c r="M47" s="88" t="s">
        <v>1</v>
      </c>
      <c r="N47" s="88" t="s">
        <v>1</v>
      </c>
      <c r="O47" s="88" t="s">
        <v>1</v>
      </c>
      <c r="P47" s="89" t="s">
        <v>1</v>
      </c>
      <c r="Q47" s="125" t="e">
        <f>(((((SUM(Q5:Q46))/1000000)/1000000)/1000000)/1000000)/1000000</f>
        <v>#REF!</v>
      </c>
      <c r="R47" s="125" t="e">
        <f t="shared" ref="R47:AA47" si="0">((((((SUM(R5:R46))/1000000)/1000000)/1000000)/1000000)/1000000)/1000000</f>
        <v>#REF!</v>
      </c>
      <c r="S47" s="125" t="e">
        <f t="shared" si="0"/>
        <v>#REF!</v>
      </c>
      <c r="T47" s="125" t="e">
        <f t="shared" si="0"/>
        <v>#REF!</v>
      </c>
      <c r="U47" s="125" t="e">
        <f t="shared" si="0"/>
        <v>#REF!</v>
      </c>
      <c r="V47" s="125" t="e">
        <f t="shared" si="0"/>
        <v>#REF!</v>
      </c>
      <c r="W47" s="125" t="e">
        <f t="shared" si="0"/>
        <v>#REF!</v>
      </c>
      <c r="X47" s="125" t="e">
        <f t="shared" si="0"/>
        <v>#REF!</v>
      </c>
      <c r="Y47" s="125" t="e">
        <f t="shared" si="0"/>
        <v>#REF!</v>
      </c>
      <c r="Z47" s="125" t="e">
        <f t="shared" si="0"/>
        <v>#REF!</v>
      </c>
      <c r="AA47" s="125" t="e">
        <f t="shared" si="0"/>
        <v>#REF!</v>
      </c>
    </row>
    <row r="48" spans="1:27" ht="15" x14ac:dyDescent="0.25">
      <c r="A48" s="83" t="s">
        <v>1</v>
      </c>
      <c r="B48" s="87" t="s">
        <v>1</v>
      </c>
      <c r="C48" s="85" t="s">
        <v>1</v>
      </c>
      <c r="D48" s="83" t="s">
        <v>1</v>
      </c>
      <c r="E48" s="83" t="s">
        <v>1</v>
      </c>
      <c r="F48" s="83" t="s">
        <v>1</v>
      </c>
      <c r="G48" s="83" t="s">
        <v>1</v>
      </c>
      <c r="H48" s="83" t="s">
        <v>1</v>
      </c>
      <c r="I48" s="83" t="s">
        <v>1</v>
      </c>
      <c r="J48" s="83" t="s">
        <v>1</v>
      </c>
      <c r="K48" s="83" t="s">
        <v>1</v>
      </c>
      <c r="L48" s="83" t="s">
        <v>1</v>
      </c>
      <c r="M48" s="83" t="s">
        <v>1</v>
      </c>
      <c r="N48" s="83" t="s">
        <v>1</v>
      </c>
      <c r="O48" s="83" t="s">
        <v>1</v>
      </c>
      <c r="P48" s="84" t="s">
        <v>1</v>
      </c>
      <c r="Q48" s="125" t="s">
        <v>1</v>
      </c>
      <c r="R48" s="125" t="s">
        <v>1</v>
      </c>
      <c r="S48" s="125" t="s">
        <v>1</v>
      </c>
      <c r="T48" s="125" t="s">
        <v>1</v>
      </c>
      <c r="U48" s="125" t="s">
        <v>1</v>
      </c>
      <c r="V48" s="125" t="s">
        <v>1</v>
      </c>
      <c r="W48" s="125" t="s">
        <v>1</v>
      </c>
      <c r="X48" s="125" t="s">
        <v>1</v>
      </c>
      <c r="Y48" s="125" t="s">
        <v>1</v>
      </c>
      <c r="Z48" s="125" t="s">
        <v>1</v>
      </c>
      <c r="AA48" s="125" t="s">
        <v>1</v>
      </c>
    </row>
    <row r="49" spans="16:27" ht="20.25" hidden="1" customHeight="1" x14ac:dyDescent="0.25">
      <c r="P49" s="261" t="s">
        <v>69</v>
      </c>
      <c r="Q49" s="216" t="e">
        <f>SUBTOTAL(9,Q5:Q48)</f>
        <v>#REF!</v>
      </c>
      <c r="R49" s="216" t="e">
        <f t="shared" ref="R49:AA49" si="1">SUBTOTAL(9,R5:R48)</f>
        <v>#REF!</v>
      </c>
      <c r="S49" s="216" t="e">
        <f t="shared" si="1"/>
        <v>#REF!</v>
      </c>
      <c r="T49" s="216" t="e">
        <f>SUBTOTAL(9,T5:T48)</f>
        <v>#REF!</v>
      </c>
      <c r="U49" s="216" t="e">
        <f t="shared" si="1"/>
        <v>#REF!</v>
      </c>
      <c r="V49" s="216" t="e">
        <f>SUBTOTAL(9,V5:V48)</f>
        <v>#REF!</v>
      </c>
      <c r="W49" s="216" t="e">
        <f t="shared" si="1"/>
        <v>#REF!</v>
      </c>
      <c r="X49" s="216" t="e">
        <f t="shared" si="1"/>
        <v>#REF!</v>
      </c>
      <c r="Y49" s="216" t="e">
        <f t="shared" si="1"/>
        <v>#REF!</v>
      </c>
      <c r="Z49" s="216" t="e">
        <f t="shared" si="1"/>
        <v>#REF!</v>
      </c>
      <c r="AA49" s="216" t="e">
        <f t="shared" si="1"/>
        <v>#REF!</v>
      </c>
    </row>
    <row r="50" spans="16:27" ht="15" hidden="1" x14ac:dyDescent="0.25">
      <c r="P50" s="261" t="s">
        <v>345</v>
      </c>
      <c r="Q50" s="125" t="e">
        <f>(+#REF!)/1000000</f>
        <v>#REF!</v>
      </c>
      <c r="R50" s="125" t="e">
        <f>(+#REF!)/1000000</f>
        <v>#REF!</v>
      </c>
      <c r="S50" s="125" t="e">
        <f>(+#REF!)/1000000</f>
        <v>#REF!</v>
      </c>
      <c r="T50" s="125" t="e">
        <f>(+#REF!)/1000000</f>
        <v>#REF!</v>
      </c>
      <c r="U50" s="125" t="e">
        <f>(+#REF!)/1000000</f>
        <v>#REF!</v>
      </c>
      <c r="V50" s="125" t="e">
        <f>(+#REF!)/1000000</f>
        <v>#REF!</v>
      </c>
      <c r="W50" s="125" t="e">
        <f>(+#REF!)/1000000</f>
        <v>#REF!</v>
      </c>
      <c r="X50" s="125" t="e">
        <f>(+#REF!)/1000000</f>
        <v>#REF!</v>
      </c>
      <c r="Y50" s="125" t="e">
        <f>(+#REF!)/1000000</f>
        <v>#REF!</v>
      </c>
      <c r="Z50" s="125" t="e">
        <f>(+#REF!)/1000000</f>
        <v>#REF!</v>
      </c>
      <c r="AA50" s="125" t="e">
        <f>(+#REF!)/1000000</f>
        <v>#REF!</v>
      </c>
    </row>
    <row r="51" spans="16:27" ht="15" hidden="1" x14ac:dyDescent="0.25">
      <c r="P51" s="261" t="s">
        <v>344</v>
      </c>
      <c r="Q51" s="126" t="e">
        <f>+Q49-Q50</f>
        <v>#REF!</v>
      </c>
      <c r="R51" s="126" t="e">
        <f t="shared" ref="R51:Z51" si="2">+R49-R50</f>
        <v>#REF!</v>
      </c>
      <c r="S51" s="126" t="e">
        <f t="shared" si="2"/>
        <v>#REF!</v>
      </c>
      <c r="T51" s="126" t="e">
        <f t="shared" si="2"/>
        <v>#REF!</v>
      </c>
      <c r="U51" s="126" t="e">
        <f t="shared" si="2"/>
        <v>#REF!</v>
      </c>
      <c r="V51" s="126" t="e">
        <f t="shared" si="2"/>
        <v>#REF!</v>
      </c>
      <c r="W51" s="126" t="e">
        <f t="shared" si="2"/>
        <v>#REF!</v>
      </c>
      <c r="X51" s="126" t="e">
        <f t="shared" si="2"/>
        <v>#REF!</v>
      </c>
      <c r="Y51" s="126" t="e">
        <f t="shared" si="2"/>
        <v>#REF!</v>
      </c>
      <c r="Z51" s="126" t="e">
        <f t="shared" si="2"/>
        <v>#REF!</v>
      </c>
      <c r="AA51" s="126" t="e">
        <f>+AA49-AA50</f>
        <v>#REF!</v>
      </c>
    </row>
    <row r="52" spans="16:27" ht="63.75" customHeight="1" x14ac:dyDescent="0.25">
      <c r="Q52" s="127"/>
      <c r="R52" s="127"/>
      <c r="S52" s="127"/>
      <c r="T52" s="127"/>
      <c r="U52" s="127"/>
      <c r="V52" s="127"/>
      <c r="W52" s="127"/>
      <c r="X52" s="127"/>
      <c r="Y52" s="127"/>
      <c r="Z52" s="127"/>
      <c r="AA52" s="127"/>
    </row>
  </sheetData>
  <autoFilter ref="A4:AA48" xr:uid="{00000000-0009-0000-0000-000004000000}">
    <filterColumn colId="15">
      <colorFilter dxfId="40"/>
    </filterColumn>
  </autoFilter>
  <mergeCells count="1">
    <mergeCell ref="Q1:S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9" customFormat="1" ht="21.75" customHeight="1" x14ac:dyDescent="0.25">
      <c r="C1" s="1050"/>
      <c r="D1" s="1051"/>
      <c r="E1" s="1051"/>
      <c r="F1" s="1052"/>
      <c r="G1" s="22"/>
      <c r="H1" s="23"/>
      <c r="I1" s="24"/>
      <c r="J1" s="24"/>
      <c r="K1" s="25"/>
      <c r="L1" s="26"/>
      <c r="M1" s="26"/>
      <c r="N1" s="26"/>
      <c r="O1" s="95"/>
      <c r="P1" s="1056" t="s">
        <v>240</v>
      </c>
      <c r="Q1" s="1057"/>
      <c r="R1" s="1058"/>
      <c r="U1" s="96"/>
    </row>
    <row r="2" spans="3:21" s="19" customFormat="1" ht="19.5" customHeight="1" x14ac:dyDescent="0.2">
      <c r="C2" s="1053"/>
      <c r="D2" s="1054"/>
      <c r="E2" s="1054"/>
      <c r="F2" s="1055"/>
      <c r="H2" s="1059" t="s">
        <v>241</v>
      </c>
      <c r="I2" s="1060"/>
      <c r="J2" s="1060"/>
      <c r="K2" s="1060"/>
      <c r="L2" s="1060"/>
      <c r="M2" s="1060"/>
      <c r="N2" s="1060"/>
      <c r="O2" s="1061"/>
      <c r="P2" s="1062" t="s">
        <v>242</v>
      </c>
      <c r="Q2" s="1063"/>
      <c r="R2" s="1064"/>
      <c r="U2" s="96"/>
    </row>
    <row r="3" spans="3:21" s="19" customFormat="1" ht="24" customHeight="1" x14ac:dyDescent="0.2">
      <c r="C3" s="1053"/>
      <c r="D3" s="1054"/>
      <c r="E3" s="1054"/>
      <c r="F3" s="1055"/>
      <c r="H3" s="1059" t="s">
        <v>243</v>
      </c>
      <c r="I3" s="1060"/>
      <c r="J3" s="1060"/>
      <c r="K3" s="1060"/>
      <c r="L3" s="1060"/>
      <c r="M3" s="1060"/>
      <c r="N3" s="1060"/>
      <c r="O3" s="1061"/>
      <c r="P3" s="1062"/>
      <c r="Q3" s="1063"/>
      <c r="R3" s="1064"/>
      <c r="U3" s="96"/>
    </row>
    <row r="4" spans="3:21" s="19" customFormat="1" ht="15" customHeight="1" x14ac:dyDescent="0.2">
      <c r="C4" s="1053"/>
      <c r="D4" s="1054"/>
      <c r="E4" s="1054"/>
      <c r="F4" s="1055"/>
      <c r="H4" s="1059" t="s">
        <v>244</v>
      </c>
      <c r="I4" s="1060"/>
      <c r="J4" s="1060"/>
      <c r="K4" s="1060"/>
      <c r="L4" s="1060"/>
      <c r="M4" s="1060"/>
      <c r="N4" s="1060"/>
      <c r="O4" s="1061"/>
      <c r="P4" s="1062" t="s">
        <v>245</v>
      </c>
      <c r="Q4" s="1063"/>
      <c r="R4" s="1064"/>
      <c r="U4" s="96"/>
    </row>
    <row r="5" spans="3:21" s="19" customFormat="1" ht="15" customHeight="1" x14ac:dyDescent="0.2">
      <c r="C5" s="1053"/>
      <c r="D5" s="1054"/>
      <c r="E5" s="1054"/>
      <c r="F5" s="1055"/>
      <c r="H5" s="1059" t="s">
        <v>246</v>
      </c>
      <c r="I5" s="1060"/>
      <c r="J5" s="1060"/>
      <c r="K5" s="1060"/>
      <c r="L5" s="1060"/>
      <c r="M5" s="1060"/>
      <c r="N5" s="1060"/>
      <c r="O5" s="1061"/>
      <c r="P5" s="1062"/>
      <c r="Q5" s="1063"/>
      <c r="R5" s="1064"/>
      <c r="U5" s="96"/>
    </row>
    <row r="6" spans="3:21" s="19" customFormat="1" ht="15" customHeight="1" x14ac:dyDescent="0.2">
      <c r="C6" s="1053"/>
      <c r="D6" s="1054"/>
      <c r="E6" s="1054"/>
      <c r="F6" s="1055"/>
      <c r="H6" s="1059" t="s">
        <v>247</v>
      </c>
      <c r="I6" s="1060"/>
      <c r="J6" s="1060"/>
      <c r="K6" s="1060"/>
      <c r="L6" s="1060"/>
      <c r="M6" s="1060"/>
      <c r="N6" s="1060"/>
      <c r="O6" s="1061"/>
      <c r="P6" s="1062"/>
      <c r="Q6" s="1063"/>
      <c r="R6" s="1064"/>
      <c r="U6" s="96"/>
    </row>
    <row r="7" spans="3:21" s="19" customFormat="1" ht="16.5" customHeight="1" thickBot="1" x14ac:dyDescent="0.25">
      <c r="C7" s="1053"/>
      <c r="D7" s="1054"/>
      <c r="E7" s="1054"/>
      <c r="F7" s="1055"/>
      <c r="H7" s="43">
        <v>1000000</v>
      </c>
      <c r="I7" s="27"/>
      <c r="J7" s="27"/>
      <c r="K7" s="28"/>
      <c r="L7" s="27"/>
      <c r="M7" s="27"/>
      <c r="N7" s="27"/>
      <c r="O7" s="29">
        <v>1000000</v>
      </c>
      <c r="P7" s="1065"/>
      <c r="Q7" s="1066"/>
      <c r="R7" s="1067"/>
      <c r="U7" s="96"/>
    </row>
    <row r="8" spans="3:21" s="19" customFormat="1" ht="16.5" customHeight="1" thickBot="1" x14ac:dyDescent="0.25">
      <c r="C8" s="1068" t="s">
        <v>248</v>
      </c>
      <c r="D8" s="1069"/>
      <c r="E8" s="1069"/>
      <c r="F8" s="1070"/>
      <c r="G8" s="22"/>
      <c r="H8" s="1071" t="s">
        <v>401</v>
      </c>
      <c r="I8" s="1072"/>
      <c r="J8" s="1072"/>
      <c r="K8" s="1072"/>
      <c r="L8" s="1072"/>
      <c r="M8" s="1072"/>
      <c r="N8" s="1072"/>
      <c r="O8" s="1072"/>
      <c r="P8" s="1072"/>
      <c r="Q8" s="1072"/>
      <c r="R8" s="1073"/>
      <c r="U8" s="96"/>
    </row>
    <row r="9" spans="3:21" s="19" customFormat="1" ht="26.25" customHeight="1" thickBot="1" x14ac:dyDescent="0.25">
      <c r="C9" s="1074" t="s">
        <v>249</v>
      </c>
      <c r="D9" s="1075"/>
      <c r="E9" s="1075"/>
      <c r="F9" s="1075"/>
      <c r="G9" s="1075"/>
      <c r="H9" s="1075"/>
      <c r="I9" s="1075"/>
      <c r="J9" s="1075"/>
      <c r="K9" s="1075"/>
      <c r="L9" s="1075"/>
      <c r="M9" s="1075"/>
      <c r="N9" s="1075"/>
      <c r="O9" s="1075"/>
      <c r="P9" s="1075"/>
      <c r="Q9" s="1075"/>
      <c r="R9" s="1076"/>
      <c r="U9" s="96"/>
    </row>
    <row r="10" spans="3:21" s="19" customFormat="1" ht="48" customHeight="1" thickBot="1" x14ac:dyDescent="0.25">
      <c r="C10" s="199" t="s">
        <v>19</v>
      </c>
      <c r="D10" s="200" t="s">
        <v>279</v>
      </c>
      <c r="E10" s="336" t="s">
        <v>20</v>
      </c>
      <c r="F10" s="201" t="s">
        <v>93</v>
      </c>
      <c r="G10" s="201" t="s">
        <v>250</v>
      </c>
      <c r="H10" s="201" t="s">
        <v>24</v>
      </c>
      <c r="I10" s="201" t="s">
        <v>251</v>
      </c>
      <c r="J10" s="201" t="s">
        <v>22</v>
      </c>
      <c r="K10" s="201" t="s">
        <v>252</v>
      </c>
      <c r="L10" s="202" t="s">
        <v>25</v>
      </c>
      <c r="M10" s="202" t="s">
        <v>253</v>
      </c>
      <c r="N10" s="202" t="s">
        <v>254</v>
      </c>
      <c r="O10" s="203" t="s">
        <v>255</v>
      </c>
      <c r="P10" s="203" t="s">
        <v>256</v>
      </c>
      <c r="Q10" s="203" t="s">
        <v>257</v>
      </c>
      <c r="R10" s="204" t="s">
        <v>258</v>
      </c>
      <c r="U10" s="96"/>
    </row>
    <row r="11" spans="3:21" s="19" customFormat="1" ht="36" customHeight="1" x14ac:dyDescent="0.2">
      <c r="C11" s="137" t="s">
        <v>46</v>
      </c>
      <c r="D11" s="487"/>
      <c r="E11" s="487"/>
      <c r="F11" s="488"/>
      <c r="G11" s="489"/>
      <c r="H11" s="488"/>
      <c r="I11" s="488"/>
      <c r="J11" s="488"/>
      <c r="K11" s="488"/>
      <c r="L11" s="488"/>
      <c r="M11" s="490"/>
      <c r="N11" s="491"/>
      <c r="O11" s="492"/>
      <c r="P11" s="493"/>
      <c r="Q11" s="493"/>
      <c r="R11" s="492"/>
      <c r="S11" s="19">
        <v>1000000</v>
      </c>
      <c r="U11" s="96"/>
    </row>
    <row r="12" spans="3:21" s="19" customFormat="1" ht="45.75" customHeight="1" x14ac:dyDescent="0.2">
      <c r="C12" s="1079" t="s">
        <v>167</v>
      </c>
      <c r="D12" s="486" t="s">
        <v>264</v>
      </c>
      <c r="E12" s="382">
        <v>0</v>
      </c>
      <c r="F12" s="382">
        <v>0</v>
      </c>
      <c r="G12" s="382">
        <v>0</v>
      </c>
      <c r="H12" s="382">
        <v>0</v>
      </c>
      <c r="I12" s="281"/>
      <c r="J12" s="281"/>
      <c r="K12" s="43">
        <f>+F12-H12</f>
        <v>0</v>
      </c>
      <c r="L12" s="588">
        <v>0</v>
      </c>
      <c r="M12" s="282"/>
      <c r="N12" s="282"/>
      <c r="O12" s="283">
        <f>+IF(ISERROR(L12/F12),0,L12/F12)</f>
        <v>0</v>
      </c>
      <c r="P12" s="177">
        <f>+F12-L12</f>
        <v>0</v>
      </c>
      <c r="Q12" s="177">
        <v>0</v>
      </c>
      <c r="R12" s="288">
        <f>+IF(ISERROR(Q12/F12),0,Q12/F12)</f>
        <v>0</v>
      </c>
      <c r="U12" s="96"/>
    </row>
    <row r="13" spans="3:21" s="19" customFormat="1" ht="45.75" customHeight="1" x14ac:dyDescent="0.2">
      <c r="C13" s="1080"/>
      <c r="D13" s="486" t="s">
        <v>280</v>
      </c>
      <c r="E13" s="382">
        <v>0</v>
      </c>
      <c r="F13" s="382">
        <v>0</v>
      </c>
      <c r="G13" s="382">
        <v>0</v>
      </c>
      <c r="H13" s="382">
        <v>0</v>
      </c>
      <c r="I13" s="281"/>
      <c r="J13" s="281"/>
      <c r="K13" s="43">
        <f t="shared" ref="K13:K16" si="0">+F13-H13</f>
        <v>0</v>
      </c>
      <c r="L13" s="588">
        <v>0</v>
      </c>
      <c r="M13" s="282"/>
      <c r="N13" s="282"/>
      <c r="O13" s="283">
        <f>+IF(ISERROR(L13/F13),0,L13/F13)</f>
        <v>0</v>
      </c>
      <c r="P13" s="177">
        <f>+F13-L13</f>
        <v>0</v>
      </c>
      <c r="Q13" s="177">
        <v>0</v>
      </c>
      <c r="R13" s="288">
        <f>+IF(ISERROR(Q13/F13),0,Q13/F13)</f>
        <v>0</v>
      </c>
      <c r="U13" s="96"/>
    </row>
    <row r="14" spans="3:21" s="19" customFormat="1" ht="45.75" customHeight="1" x14ac:dyDescent="0.2">
      <c r="C14" s="1081"/>
      <c r="D14" s="486" t="s">
        <v>179</v>
      </c>
      <c r="E14" s="281">
        <v>0</v>
      </c>
      <c r="F14" s="382">
        <v>0</v>
      </c>
      <c r="G14" s="382">
        <v>0</v>
      </c>
      <c r="H14" s="382">
        <v>0</v>
      </c>
      <c r="I14" s="281"/>
      <c r="J14" s="281"/>
      <c r="K14" s="43">
        <f t="shared" si="0"/>
        <v>0</v>
      </c>
      <c r="L14" s="588">
        <v>0</v>
      </c>
      <c r="M14" s="282"/>
      <c r="N14" s="282"/>
      <c r="O14" s="283">
        <f>+IF(ISERROR(L14/F14),0,L14/F14)</f>
        <v>0</v>
      </c>
      <c r="P14" s="177">
        <v>0</v>
      </c>
      <c r="Q14" s="177">
        <v>0</v>
      </c>
      <c r="R14" s="288">
        <f>+IF(ISERROR(Q14/F14),0,Q14/F14)</f>
        <v>0</v>
      </c>
      <c r="U14" s="96"/>
    </row>
    <row r="15" spans="3:21" s="19" customFormat="1" ht="38.25" customHeight="1" x14ac:dyDescent="0.2">
      <c r="C15" s="97" t="s">
        <v>67</v>
      </c>
      <c r="D15" s="485"/>
      <c r="E15" s="285">
        <v>0</v>
      </c>
      <c r="F15" s="285">
        <v>0</v>
      </c>
      <c r="G15" s="284">
        <v>0</v>
      </c>
      <c r="H15" s="285"/>
      <c r="I15" s="285"/>
      <c r="J15" s="285"/>
      <c r="K15" s="43">
        <f t="shared" si="0"/>
        <v>0</v>
      </c>
      <c r="L15" s="588">
        <v>0</v>
      </c>
      <c r="M15" s="286"/>
      <c r="N15" s="287"/>
      <c r="O15" s="288"/>
      <c r="P15" s="281"/>
      <c r="Q15" s="281">
        <v>0</v>
      </c>
      <c r="R15" s="288"/>
      <c r="U15" s="96"/>
    </row>
    <row r="16" spans="3:21" s="19" customFormat="1" ht="54" customHeight="1" thickBot="1" x14ac:dyDescent="0.25">
      <c r="C16" s="44" t="s">
        <v>259</v>
      </c>
      <c r="D16" s="479"/>
      <c r="E16" s="480">
        <v>0</v>
      </c>
      <c r="F16" s="480">
        <f>+F12+F13+F14</f>
        <v>0</v>
      </c>
      <c r="G16" s="480">
        <f>+G12+G13+G14</f>
        <v>0</v>
      </c>
      <c r="H16" s="480">
        <f>+H12+H13+H14</f>
        <v>0</v>
      </c>
      <c r="I16" s="480"/>
      <c r="J16" s="480"/>
      <c r="K16" s="43">
        <f t="shared" si="0"/>
        <v>0</v>
      </c>
      <c r="L16" s="589">
        <f t="shared" ref="L16" si="1">SUM(L12:L15)</f>
        <v>0</v>
      </c>
      <c r="M16" s="481"/>
      <c r="N16" s="481"/>
      <c r="O16" s="482">
        <f>+IF(ISERROR(L16/F16),0,L16/F16)</f>
        <v>0</v>
      </c>
      <c r="P16" s="483" t="s">
        <v>491</v>
      </c>
      <c r="Q16" s="483">
        <v>0</v>
      </c>
      <c r="R16" s="484">
        <v>0</v>
      </c>
      <c r="U16" s="96"/>
    </row>
    <row r="17" spans="3:25" s="19" customFormat="1" ht="5.25" hidden="1" customHeight="1" x14ac:dyDescent="0.2">
      <c r="C17" s="181" t="s">
        <v>259</v>
      </c>
      <c r="D17" s="182"/>
      <c r="E17" s="182"/>
      <c r="F17" s="183">
        <v>0</v>
      </c>
      <c r="G17" s="183">
        <v>248847.70388248999</v>
      </c>
      <c r="H17" s="184">
        <v>0</v>
      </c>
      <c r="I17" s="185">
        <v>0</v>
      </c>
      <c r="J17" s="185" t="e">
        <f>SUMIF([3]base!$G$5:$AD$76,"C",[3]base!$V$5:$V$76)</f>
        <v>#VALUE!</v>
      </c>
      <c r="K17" s="184">
        <f>(+F17-(I17+H17))/1000000</f>
        <v>0</v>
      </c>
      <c r="L17" s="185">
        <f>+L12+L13</f>
        <v>0</v>
      </c>
      <c r="M17" s="186">
        <f>+L17-Q17</f>
        <v>0</v>
      </c>
      <c r="N17" s="187" t="e">
        <f>+M17/(F17-I17)</f>
        <v>#DIV/0!</v>
      </c>
      <c r="O17" s="188">
        <v>0</v>
      </c>
      <c r="P17" s="189">
        <v>0</v>
      </c>
      <c r="Q17" s="190">
        <f>+Q12</f>
        <v>0</v>
      </c>
      <c r="R17" s="191">
        <v>0</v>
      </c>
      <c r="U17" s="96"/>
    </row>
    <row r="18" spans="3:25" s="7" customFormat="1" ht="41.25" customHeight="1" thickBot="1" x14ac:dyDescent="0.25">
      <c r="C18" s="1077" t="s">
        <v>69</v>
      </c>
      <c r="D18" s="1078"/>
      <c r="E18" s="192">
        <f>+E16</f>
        <v>0</v>
      </c>
      <c r="F18" s="192">
        <f>+F16</f>
        <v>0</v>
      </c>
      <c r="G18" s="192">
        <f>+G12+G13+G14</f>
        <v>0</v>
      </c>
      <c r="H18" s="192">
        <f>+H16</f>
        <v>0</v>
      </c>
      <c r="I18" s="192">
        <f>+I12+I13+I14</f>
        <v>0</v>
      </c>
      <c r="J18" s="192">
        <f>+J12+J13+J14</f>
        <v>0</v>
      </c>
      <c r="K18" s="192">
        <f>+K12+K13+K14</f>
        <v>0</v>
      </c>
      <c r="L18" s="192">
        <f>+L12+L13+L14</f>
        <v>0</v>
      </c>
      <c r="M18" s="193">
        <f>+L18-Q18</f>
        <v>0</v>
      </c>
      <c r="N18" s="226" t="e">
        <f>+M18/(F18-I18)</f>
        <v>#DIV/0!</v>
      </c>
      <c r="O18" s="194">
        <f>+IF(ISERROR(L18/F18),0,L18/F18)</f>
        <v>0</v>
      </c>
      <c r="P18" s="195">
        <f>+P12+P13+P14</f>
        <v>0</v>
      </c>
      <c r="Q18" s="196">
        <f>+Q12+Q13+Q14</f>
        <v>0</v>
      </c>
      <c r="R18" s="197">
        <f>+IF(ISERROR(Q18/F18),0,Q18/F18)</f>
        <v>0</v>
      </c>
      <c r="T18" s="19"/>
      <c r="U18" s="98"/>
    </row>
    <row r="19" spans="3:25" s="7" customFormat="1" ht="23.25" customHeight="1" x14ac:dyDescent="0.2">
      <c r="C19" s="30"/>
      <c r="D19" s="257">
        <v>1000000</v>
      </c>
      <c r="E19" s="257"/>
      <c r="F19" s="198"/>
      <c r="G19" s="31"/>
      <c r="H19" s="99"/>
      <c r="I19" s="99"/>
      <c r="J19" s="31"/>
      <c r="K19" s="31"/>
      <c r="L19" s="99"/>
      <c r="M19" s="99"/>
      <c r="N19" s="100"/>
      <c r="O19" s="32"/>
      <c r="P19" s="101"/>
      <c r="Q19" s="102"/>
      <c r="R19" s="33"/>
      <c r="T19" s="19"/>
      <c r="U19" s="98"/>
    </row>
    <row r="20" spans="3:25" s="7" customFormat="1" ht="23.25" customHeight="1" x14ac:dyDescent="0.25">
      <c r="C20" s="1033"/>
      <c r="D20" s="1033"/>
      <c r="E20" s="1033"/>
      <c r="F20" s="1033"/>
      <c r="G20" s="1033"/>
      <c r="H20" s="1033"/>
      <c r="I20" s="1033"/>
      <c r="J20" s="1033"/>
      <c r="K20" s="1033"/>
      <c r="L20" s="1033"/>
      <c r="M20" s="1033"/>
      <c r="N20" s="1033"/>
      <c r="O20" s="1033"/>
      <c r="P20" s="1033"/>
      <c r="Q20" s="1033"/>
      <c r="R20" s="33"/>
      <c r="T20" s="19"/>
      <c r="U20" s="103"/>
      <c r="V20" s="104"/>
    </row>
    <row r="21" spans="3:25" s="7" customFormat="1" ht="49.5" customHeight="1" x14ac:dyDescent="0.25">
      <c r="C21" s="1049"/>
      <c r="D21" s="1049"/>
      <c r="E21" s="1049"/>
      <c r="F21" s="1049"/>
      <c r="G21" s="1049"/>
      <c r="H21" s="1049"/>
      <c r="I21" s="1049"/>
      <c r="J21" s="1049"/>
      <c r="K21" s="1049"/>
      <c r="L21" s="1049"/>
      <c r="M21" s="1049"/>
      <c r="N21" s="1049"/>
      <c r="O21" s="1049"/>
      <c r="P21" s="1049"/>
      <c r="Q21" s="1049"/>
      <c r="R21" s="1049"/>
      <c r="T21" s="19"/>
      <c r="U21" s="103"/>
      <c r="V21" s="104"/>
    </row>
    <row r="22" spans="3:25" s="7" customFormat="1" ht="54.75" customHeight="1" x14ac:dyDescent="0.25">
      <c r="C22" s="1033"/>
      <c r="D22" s="1033"/>
      <c r="E22" s="1033"/>
      <c r="F22" s="1033"/>
      <c r="G22" s="1033"/>
      <c r="H22" s="1033"/>
      <c r="I22" s="1033"/>
      <c r="J22" s="1033"/>
      <c r="K22" s="1033"/>
      <c r="L22" s="1033"/>
      <c r="M22" s="1033"/>
      <c r="N22" s="1033"/>
      <c r="O22" s="1033"/>
      <c r="P22" s="1033"/>
      <c r="Q22" s="1033"/>
      <c r="R22" s="33"/>
      <c r="T22" s="19"/>
      <c r="U22" s="103"/>
      <c r="V22" s="104"/>
    </row>
    <row r="23" spans="3:25" s="7" customFormat="1" ht="31.5" customHeight="1" x14ac:dyDescent="0.25">
      <c r="C23" s="1033"/>
      <c r="D23" s="1033"/>
      <c r="E23" s="1033"/>
      <c r="F23" s="1033"/>
      <c r="G23" s="1033"/>
      <c r="H23" s="1033"/>
      <c r="I23" s="1033"/>
      <c r="J23" s="1033"/>
      <c r="K23" s="1033"/>
      <c r="L23" s="1033"/>
      <c r="M23" s="1033"/>
      <c r="N23" s="1033"/>
      <c r="O23" s="1033"/>
      <c r="P23" s="1033"/>
      <c r="Q23" s="1033"/>
      <c r="R23" s="1033"/>
      <c r="T23" s="19"/>
      <c r="U23" s="103"/>
      <c r="V23" s="104"/>
    </row>
    <row r="24" spans="3:25" s="7" customFormat="1" ht="38.25" hidden="1" customHeight="1" x14ac:dyDescent="0.25">
      <c r="T24" s="19"/>
      <c r="U24" s="103"/>
      <c r="V24" s="104"/>
    </row>
    <row r="25" spans="3:25" s="7" customFormat="1" ht="31.5" hidden="1" customHeight="1" thickBot="1" x14ac:dyDescent="0.3">
      <c r="C25" s="7" t="s">
        <v>260</v>
      </c>
      <c r="K25" s="34"/>
      <c r="M25" s="42"/>
      <c r="N25" s="42"/>
      <c r="O25" s="42"/>
      <c r="P25" s="42"/>
      <c r="Q25" s="42"/>
      <c r="R25" s="42"/>
      <c r="T25" s="19"/>
      <c r="U25" s="103"/>
      <c r="V25" s="104"/>
    </row>
    <row r="26" spans="3:25" s="7" customFormat="1" ht="31.5" hidden="1" customHeight="1" x14ac:dyDescent="0.2">
      <c r="C26" s="1034" t="s">
        <v>261</v>
      </c>
      <c r="D26" s="1035"/>
      <c r="E26" s="1035"/>
      <c r="F26" s="1036"/>
      <c r="G26" s="13"/>
      <c r="H26" s="1037" t="s">
        <v>262</v>
      </c>
      <c r="I26" s="1038"/>
      <c r="J26" s="1038"/>
      <c r="K26" s="1039"/>
      <c r="L26" s="1039"/>
      <c r="M26" s="1039"/>
      <c r="N26" s="1039"/>
      <c r="O26" s="1039"/>
      <c r="P26" s="1040"/>
      <c r="Q26" s="14" t="s">
        <v>263</v>
      </c>
      <c r="R26" s="42"/>
      <c r="U26" s="98"/>
    </row>
    <row r="27" spans="3:25" s="7" customFormat="1" ht="15.75" hidden="1" x14ac:dyDescent="0.25">
      <c r="C27" s="1025" t="s">
        <v>264</v>
      </c>
      <c r="D27" s="1026"/>
      <c r="E27" s="1026"/>
      <c r="F27" s="1027"/>
      <c r="G27" s="15"/>
      <c r="H27" s="1041" t="s">
        <v>265</v>
      </c>
      <c r="I27" s="1042"/>
      <c r="J27" s="1042"/>
      <c r="K27" s="1043"/>
      <c r="L27" s="1043"/>
      <c r="M27" s="1043"/>
      <c r="N27" s="1043"/>
      <c r="O27" s="1043"/>
      <c r="P27" s="1044"/>
      <c r="Q27" s="105">
        <v>1000000000</v>
      </c>
      <c r="R27" s="42"/>
      <c r="T27" s="106"/>
      <c r="U27" s="103"/>
      <c r="V27" s="104"/>
      <c r="Y27" s="35"/>
    </row>
    <row r="28" spans="3:25" s="7" customFormat="1" ht="15.75" hidden="1" x14ac:dyDescent="0.25">
      <c r="C28" s="1028"/>
      <c r="D28" s="1029"/>
      <c r="E28" s="1029"/>
      <c r="F28" s="1030"/>
      <c r="G28" s="16"/>
      <c r="H28" s="1045" t="s">
        <v>147</v>
      </c>
      <c r="I28" s="1046"/>
      <c r="J28" s="1046"/>
      <c r="K28" s="1047"/>
      <c r="L28" s="1047"/>
      <c r="M28" s="1047"/>
      <c r="N28" s="1047"/>
      <c r="O28" s="1047"/>
      <c r="P28" s="1048"/>
      <c r="Q28" s="107">
        <v>3605000000</v>
      </c>
      <c r="R28" s="42"/>
      <c r="T28" s="106"/>
      <c r="U28" s="103"/>
      <c r="V28" s="104"/>
      <c r="Y28" s="35"/>
    </row>
    <row r="29" spans="3:25" s="7" customFormat="1" ht="15.75" hidden="1" x14ac:dyDescent="0.25">
      <c r="C29" s="1028"/>
      <c r="D29" s="1029"/>
      <c r="E29" s="1029"/>
      <c r="F29" s="1030"/>
      <c r="G29" s="16"/>
      <c r="H29" s="1012" t="s">
        <v>266</v>
      </c>
      <c r="I29" s="1013"/>
      <c r="J29" s="1013"/>
      <c r="K29" s="1014"/>
      <c r="L29" s="1014"/>
      <c r="M29" s="1014"/>
      <c r="N29" s="1014"/>
      <c r="O29" s="1014"/>
      <c r="P29" s="1015"/>
      <c r="Q29" s="108">
        <v>300000000</v>
      </c>
      <c r="R29" s="42"/>
      <c r="T29" s="106"/>
      <c r="U29" s="103"/>
      <c r="V29" s="104"/>
      <c r="Y29" s="35"/>
    </row>
    <row r="30" spans="3:25" s="7" customFormat="1" ht="15.75" hidden="1" x14ac:dyDescent="0.25">
      <c r="C30" s="1028" t="s">
        <v>267</v>
      </c>
      <c r="D30" s="1029"/>
      <c r="E30" s="1029"/>
      <c r="F30" s="1030"/>
      <c r="G30" s="17"/>
      <c r="H30" s="1012" t="s">
        <v>160</v>
      </c>
      <c r="I30" s="1013"/>
      <c r="J30" s="1013"/>
      <c r="K30" s="1014"/>
      <c r="L30" s="1014"/>
      <c r="M30" s="1014"/>
      <c r="N30" s="1014"/>
      <c r="O30" s="1014"/>
      <c r="P30" s="1015"/>
      <c r="Q30" s="107">
        <v>200000000</v>
      </c>
      <c r="R30" s="42"/>
      <c r="T30" s="106"/>
      <c r="U30" s="103"/>
      <c r="V30" s="104"/>
      <c r="Y30" s="35"/>
    </row>
    <row r="31" spans="3:25" s="7" customFormat="1" hidden="1" x14ac:dyDescent="0.25">
      <c r="C31" s="1028" t="s">
        <v>268</v>
      </c>
      <c r="D31" s="1029"/>
      <c r="E31" s="1029"/>
      <c r="F31" s="1030"/>
      <c r="G31" s="16"/>
      <c r="H31" s="1012" t="s">
        <v>269</v>
      </c>
      <c r="I31" s="1013"/>
      <c r="J31" s="1013"/>
      <c r="K31" s="1014"/>
      <c r="L31" s="1014"/>
      <c r="M31" s="1014"/>
      <c r="N31" s="1014"/>
      <c r="O31" s="1014"/>
      <c r="P31" s="1015"/>
      <c r="Q31" s="108">
        <v>300000000</v>
      </c>
      <c r="T31" s="106"/>
      <c r="U31" s="103"/>
      <c r="V31" s="104"/>
      <c r="Y31" s="35"/>
    </row>
    <row r="32" spans="3:25" s="7" customFormat="1" hidden="1" x14ac:dyDescent="0.25">
      <c r="C32" s="1028"/>
      <c r="D32" s="1029"/>
      <c r="E32" s="1029"/>
      <c r="F32" s="1030"/>
      <c r="G32" s="16"/>
      <c r="H32" s="1012" t="s">
        <v>270</v>
      </c>
      <c r="I32" s="1013"/>
      <c r="J32" s="1013"/>
      <c r="K32" s="1014"/>
      <c r="L32" s="1014"/>
      <c r="M32" s="1014"/>
      <c r="N32" s="1014"/>
      <c r="O32" s="1014"/>
      <c r="P32" s="1015"/>
      <c r="Q32" s="108">
        <v>2200000000</v>
      </c>
      <c r="R32" s="19"/>
      <c r="T32" s="106"/>
      <c r="U32" s="103"/>
      <c r="V32" s="104"/>
      <c r="Y32" s="35"/>
    </row>
    <row r="33" spans="3:25" s="7" customFormat="1" hidden="1" x14ac:dyDescent="0.25">
      <c r="C33" s="1028" t="s">
        <v>271</v>
      </c>
      <c r="D33" s="1029"/>
      <c r="E33" s="1029"/>
      <c r="F33" s="1030"/>
      <c r="G33" s="16"/>
      <c r="H33" s="1012" t="s">
        <v>148</v>
      </c>
      <c r="I33" s="1013"/>
      <c r="J33" s="1013"/>
      <c r="K33" s="1014"/>
      <c r="L33" s="1014"/>
      <c r="M33" s="1014"/>
      <c r="N33" s="1014"/>
      <c r="O33" s="1014"/>
      <c r="P33" s="1015"/>
      <c r="Q33" s="108">
        <v>1160000000</v>
      </c>
      <c r="R33" s="19"/>
      <c r="T33" s="106"/>
      <c r="U33" s="103"/>
      <c r="V33" s="104"/>
      <c r="Y33" s="35"/>
    </row>
    <row r="34" spans="3:25" s="7" customFormat="1" hidden="1" x14ac:dyDescent="0.25">
      <c r="C34" s="1028"/>
      <c r="D34" s="1029"/>
      <c r="E34" s="1029"/>
      <c r="F34" s="1030"/>
      <c r="G34" s="16"/>
      <c r="H34" s="1012" t="s">
        <v>145</v>
      </c>
      <c r="I34" s="1013"/>
      <c r="J34" s="1013"/>
      <c r="K34" s="1014"/>
      <c r="L34" s="1014"/>
      <c r="M34" s="1014"/>
      <c r="N34" s="1014"/>
      <c r="O34" s="1014"/>
      <c r="P34" s="1015"/>
      <c r="Q34" s="108">
        <v>30461434</v>
      </c>
      <c r="R34" s="19"/>
      <c r="T34" s="106"/>
      <c r="U34" s="103"/>
      <c r="V34" s="104"/>
      <c r="Y34" s="35"/>
    </row>
    <row r="35" spans="3:25" s="7" customFormat="1" hidden="1" x14ac:dyDescent="0.25">
      <c r="C35" s="1006" t="s">
        <v>272</v>
      </c>
      <c r="D35" s="1006"/>
      <c r="E35" s="1006"/>
      <c r="F35" s="1007"/>
      <c r="G35" s="18"/>
      <c r="H35" s="1012" t="s">
        <v>154</v>
      </c>
      <c r="I35" s="1013"/>
      <c r="J35" s="1013"/>
      <c r="K35" s="1014"/>
      <c r="L35" s="1014"/>
      <c r="M35" s="1014"/>
      <c r="N35" s="1014"/>
      <c r="O35" s="1014"/>
      <c r="P35" s="1015"/>
      <c r="Q35" s="108">
        <v>1962993187</v>
      </c>
      <c r="R35" s="36"/>
      <c r="T35" s="106"/>
      <c r="U35" s="103"/>
      <c r="V35" s="104"/>
      <c r="Y35" s="35"/>
    </row>
    <row r="36" spans="3:25" s="7" customFormat="1" hidden="1" x14ac:dyDescent="0.25">
      <c r="C36" s="1008"/>
      <c r="D36" s="1008"/>
      <c r="E36" s="1008"/>
      <c r="F36" s="1009"/>
      <c r="G36" s="18"/>
      <c r="H36" s="1012" t="s">
        <v>156</v>
      </c>
      <c r="I36" s="1013"/>
      <c r="J36" s="1013"/>
      <c r="K36" s="1014"/>
      <c r="L36" s="1014"/>
      <c r="M36" s="1014"/>
      <c r="N36" s="1014"/>
      <c r="O36" s="1014"/>
      <c r="P36" s="1015"/>
      <c r="Q36" s="108">
        <v>300000000</v>
      </c>
      <c r="R36" s="36"/>
      <c r="T36" s="106"/>
      <c r="U36" s="103"/>
      <c r="V36" s="104"/>
      <c r="Y36" s="35"/>
    </row>
    <row r="37" spans="3:25" s="7" customFormat="1" ht="15.75" hidden="1" thickBot="1" x14ac:dyDescent="0.3">
      <c r="C37" s="1010"/>
      <c r="D37" s="1010"/>
      <c r="E37" s="1010"/>
      <c r="F37" s="1011"/>
      <c r="G37" s="37"/>
      <c r="H37" s="1016" t="s">
        <v>150</v>
      </c>
      <c r="I37" s="1017"/>
      <c r="J37" s="1017"/>
      <c r="K37" s="1018"/>
      <c r="L37" s="1018"/>
      <c r="M37" s="1018"/>
      <c r="N37" s="1018"/>
      <c r="O37" s="1018"/>
      <c r="P37" s="1019"/>
      <c r="Q37" s="108">
        <v>311484467</v>
      </c>
      <c r="R37" s="36"/>
      <c r="T37" s="106"/>
      <c r="U37" s="103"/>
      <c r="V37" s="104"/>
      <c r="Y37" s="35"/>
    </row>
    <row r="38" spans="3:25" s="7" customFormat="1" hidden="1" x14ac:dyDescent="0.25">
      <c r="C38" s="1020" t="s">
        <v>273</v>
      </c>
      <c r="D38" s="1020"/>
      <c r="E38" s="1020"/>
      <c r="F38" s="1020"/>
      <c r="G38" s="37"/>
      <c r="H38" s="1012" t="s">
        <v>149</v>
      </c>
      <c r="I38" s="1013"/>
      <c r="J38" s="1013"/>
      <c r="K38" s="1014"/>
      <c r="L38" s="1014"/>
      <c r="M38" s="1014"/>
      <c r="N38" s="1014"/>
      <c r="O38" s="1014"/>
      <c r="P38" s="1015"/>
      <c r="Q38" s="108">
        <v>31685384000</v>
      </c>
      <c r="R38" s="36"/>
      <c r="T38" s="106"/>
      <c r="U38" s="103"/>
      <c r="V38" s="104"/>
      <c r="Y38" s="35"/>
    </row>
    <row r="39" spans="3:25" s="7" customFormat="1" ht="27" hidden="1" customHeight="1" x14ac:dyDescent="0.25">
      <c r="C39" s="1025" t="s">
        <v>274</v>
      </c>
      <c r="D39" s="1026"/>
      <c r="E39" s="1026"/>
      <c r="F39" s="1027"/>
      <c r="G39" s="17"/>
      <c r="H39" s="1012" t="s">
        <v>152</v>
      </c>
      <c r="I39" s="1013"/>
      <c r="J39" s="1013"/>
      <c r="K39" s="1014"/>
      <c r="L39" s="1014"/>
      <c r="M39" s="1014"/>
      <c r="N39" s="1014"/>
      <c r="O39" s="1014"/>
      <c r="P39" s="1015"/>
      <c r="Q39" s="108">
        <v>5004999999</v>
      </c>
      <c r="R39" s="19"/>
      <c r="T39" s="106"/>
      <c r="U39" s="103"/>
      <c r="V39" s="104"/>
      <c r="Y39" s="35"/>
    </row>
    <row r="40" spans="3:25" s="7" customFormat="1" hidden="1" x14ac:dyDescent="0.25">
      <c r="C40" s="1028" t="s">
        <v>179</v>
      </c>
      <c r="D40" s="1029"/>
      <c r="E40" s="1029"/>
      <c r="F40" s="1030"/>
      <c r="G40" s="17"/>
      <c r="H40" s="1012" t="s">
        <v>166</v>
      </c>
      <c r="I40" s="1013"/>
      <c r="J40" s="1013"/>
      <c r="K40" s="1014"/>
      <c r="L40" s="1014"/>
      <c r="M40" s="1014"/>
      <c r="N40" s="1014"/>
      <c r="O40" s="1014"/>
      <c r="P40" s="1015"/>
      <c r="Q40" s="108">
        <v>2120000000</v>
      </c>
      <c r="R40" s="19"/>
      <c r="T40" s="106"/>
      <c r="U40" s="106"/>
      <c r="V40" s="106"/>
      <c r="W40" s="106"/>
      <c r="Y40" s="35"/>
    </row>
    <row r="41" spans="3:25" s="7" customFormat="1" ht="12.75" hidden="1" customHeight="1" x14ac:dyDescent="0.25">
      <c r="C41" s="1031" t="s">
        <v>275</v>
      </c>
      <c r="D41" s="1032"/>
      <c r="E41" s="1032"/>
      <c r="F41" s="1020"/>
      <c r="G41" s="18"/>
      <c r="H41" s="1012" t="s">
        <v>162</v>
      </c>
      <c r="I41" s="1013"/>
      <c r="J41" s="1013"/>
      <c r="K41" s="1014"/>
      <c r="L41" s="1014"/>
      <c r="M41" s="1014"/>
      <c r="N41" s="1014"/>
      <c r="O41" s="1014"/>
      <c r="P41" s="1015"/>
      <c r="Q41" s="108">
        <v>4000000000</v>
      </c>
      <c r="R41" s="19"/>
      <c r="T41" s="106"/>
      <c r="U41" s="106"/>
      <c r="V41" s="106"/>
      <c r="W41" s="106"/>
      <c r="Y41" s="35"/>
    </row>
    <row r="42" spans="3:25" s="7" customFormat="1" ht="28.5" hidden="1" customHeight="1" thickBot="1" x14ac:dyDescent="0.3">
      <c r="C42" s="1031"/>
      <c r="D42" s="1032"/>
      <c r="E42" s="1032"/>
      <c r="F42" s="1020"/>
      <c r="G42" s="18"/>
      <c r="H42" s="1012" t="s">
        <v>164</v>
      </c>
      <c r="I42" s="1013"/>
      <c r="J42" s="1013"/>
      <c r="K42" s="1014"/>
      <c r="L42" s="1014"/>
      <c r="M42" s="1014"/>
      <c r="N42" s="1014"/>
      <c r="O42" s="1014"/>
      <c r="P42" s="1015"/>
      <c r="Q42" s="108">
        <v>3000000000</v>
      </c>
      <c r="R42" s="19"/>
      <c r="T42" s="106"/>
      <c r="U42" s="106"/>
      <c r="V42" s="106"/>
      <c r="W42" s="106"/>
      <c r="Y42" s="35"/>
    </row>
    <row r="43" spans="3:25" s="7" customFormat="1" ht="31.5" hidden="1" customHeight="1" x14ac:dyDescent="0.25">
      <c r="C43" s="1021" t="s">
        <v>60</v>
      </c>
      <c r="D43" s="1022"/>
      <c r="E43" s="1022"/>
      <c r="F43" s="1023"/>
      <c r="G43" s="1023"/>
      <c r="H43" s="1024"/>
      <c r="I43" s="1024"/>
      <c r="J43" s="1024"/>
      <c r="K43" s="1024"/>
      <c r="L43" s="1024"/>
      <c r="M43" s="1024"/>
      <c r="N43" s="1024"/>
      <c r="O43" s="1024"/>
      <c r="P43" s="1024"/>
      <c r="Q43" s="38">
        <f>SUM(Q27:Q42)</f>
        <v>57180323087</v>
      </c>
      <c r="R43" s="91"/>
      <c r="T43" s="109"/>
      <c r="U43" s="110"/>
      <c r="V43" s="111"/>
    </row>
    <row r="44" spans="3:25" s="7" customFormat="1" ht="31.5" hidden="1" customHeight="1" x14ac:dyDescent="0.2">
      <c r="C44" s="42"/>
      <c r="D44" s="42"/>
      <c r="E44" s="42"/>
      <c r="F44" s="42"/>
      <c r="G44" s="42"/>
      <c r="H44" s="42"/>
      <c r="I44" s="42"/>
      <c r="J44" s="42"/>
      <c r="K44" s="42"/>
      <c r="L44" s="42"/>
      <c r="M44" s="42"/>
      <c r="N44" s="42"/>
      <c r="O44" s="42"/>
      <c r="P44" s="42"/>
      <c r="Q44" s="42"/>
      <c r="R44" s="42"/>
      <c r="U44" s="98"/>
    </row>
    <row r="45" spans="3:25" s="19" customFormat="1" ht="12.75" hidden="1" x14ac:dyDescent="0.2">
      <c r="R45" s="91"/>
      <c r="U45" s="112"/>
    </row>
    <row r="46" spans="3:25" s="19" customFormat="1" ht="12.75" hidden="1" x14ac:dyDescent="0.2">
      <c r="F46" s="36">
        <f>+F18-[4]base!W76</f>
        <v>-621520765708</v>
      </c>
      <c r="G46" s="36">
        <f>+G18-[4]base!X66</f>
        <v>0</v>
      </c>
      <c r="H46" s="36">
        <f>+H18-[4]base!Y76</f>
        <v>-227346394692.44</v>
      </c>
      <c r="I46" s="36">
        <f>+I18-[4]base!X76</f>
        <v>-62602423429</v>
      </c>
      <c r="J46" s="36" t="e">
        <f>+[4]base!V76-#REF!</f>
        <v>#REF!</v>
      </c>
      <c r="K46" s="36">
        <f>+K18-[4]base!Z76</f>
        <v>-331571947586.56</v>
      </c>
      <c r="L46" s="36">
        <f>+L18-[4]base!AA76</f>
        <v>-169075284815.62</v>
      </c>
      <c r="M46" s="36">
        <f>+M18-([4]base!AA76-[4]base!AB76)</f>
        <v>-166649826120.82001</v>
      </c>
      <c r="N46" s="36"/>
      <c r="O46" s="36"/>
      <c r="P46" s="36" t="e">
        <f>([4]base!Z76-[4]base!AA76)-#REF!</f>
        <v>#REF!</v>
      </c>
      <c r="Q46" s="36">
        <f>+Q18-[4]base!AB76</f>
        <v>-2425458694.8000002</v>
      </c>
      <c r="R46" s="91"/>
      <c r="U46" s="112"/>
    </row>
    <row r="47" spans="3:25" s="19" customFormat="1" ht="12.75" hidden="1" x14ac:dyDescent="0.2">
      <c r="F47" s="113" t="e">
        <f>(#REF!+'[4]VICE REL. POLÍTICAS'!E10+'[4]DESPACHO DEL MINISTRO '!E10+'[4]SECRE. GENERAL'!E10)-F18</f>
        <v>#REF!</v>
      </c>
      <c r="G47" s="114"/>
      <c r="H47" s="36" t="e">
        <f>+(#REF!+'[4]VICE REL. POLÍTICAS'!F10+'[4]DESPACHO DEL MINISTRO '!F10+'[4]SECRE. GENERAL'!F10)-#REF!</f>
        <v>#REF!</v>
      </c>
      <c r="I47" s="36"/>
      <c r="J47" s="36"/>
      <c r="K47" s="36" t="e">
        <f>+(#REF!+'[4]VICE REL. POLÍTICAS'!H10+'[4]DESPACHO DEL MINISTRO '!H10+'[4]SECRE. GENERAL'!H10)-#REF!</f>
        <v>#REF!</v>
      </c>
      <c r="L47" s="36" t="e">
        <f>+(#REF!+'[4]VICE REL. POLÍTICAS'!I10+'[4]DESPACHO DEL MINISTRO '!I10+'[4]SECRE. GENERAL'!I10)-#REF!</f>
        <v>#REF!</v>
      </c>
      <c r="M47" s="36"/>
      <c r="N47" s="36"/>
      <c r="O47" s="36"/>
      <c r="P47" s="115" t="e">
        <f>+('[4]SECRE. GENERAL'!L10+'[4]DESPACHO DEL MINISTRO '!L10+'[4]VICE REL. POLÍTICAS'!L10+#REF!)-#REF!</f>
        <v>#REF!</v>
      </c>
      <c r="Q47" s="36" t="e">
        <f>+(#REF!+'[4]VICE REL. POLÍTICAS'!M10+'[4]DESPACHO DEL MINISTRO '!M10+'[4]SECRE. GENERAL'!M10)-#REF!</f>
        <v>#REF!</v>
      </c>
      <c r="R47" s="35"/>
      <c r="U47" s="112"/>
    </row>
    <row r="48" spans="3:25" s="19" customFormat="1" ht="12.75" hidden="1" x14ac:dyDescent="0.2">
      <c r="F48" s="39"/>
      <c r="R48" s="91"/>
      <c r="U48" s="112"/>
    </row>
    <row r="49" spans="9:21" s="19" customFormat="1" ht="12.75" hidden="1" x14ac:dyDescent="0.2">
      <c r="R49" s="91"/>
      <c r="U49" s="112"/>
    </row>
    <row r="50" spans="9:21" s="19" customFormat="1" ht="12.75" x14ac:dyDescent="0.2"/>
    <row r="51" spans="9:21" s="19" customFormat="1" ht="12.75" x14ac:dyDescent="0.2"/>
    <row r="52" spans="9:21" s="19" customFormat="1" ht="12.75" x14ac:dyDescent="0.2">
      <c r="I52" s="39"/>
      <c r="J52" s="39"/>
    </row>
    <row r="53" spans="9:21" s="19" customFormat="1" ht="12.75" x14ac:dyDescent="0.2"/>
  </sheetData>
  <mergeCells count="46">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43:P43"/>
    <mergeCell ref="C39:F39"/>
    <mergeCell ref="H39:P39"/>
    <mergeCell ref="C40:F40"/>
    <mergeCell ref="H40:P40"/>
    <mergeCell ref="C41:F42"/>
    <mergeCell ref="H41:P41"/>
    <mergeCell ref="H42:P42"/>
    <mergeCell ref="C35:F37"/>
    <mergeCell ref="H35:P35"/>
    <mergeCell ref="H36:P36"/>
    <mergeCell ref="H37:P37"/>
    <mergeCell ref="C38:F38"/>
    <mergeCell ref="H38:P38"/>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workbookViewId="0">
      <selection activeCell="G7" sqref="G7"/>
    </sheetView>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082" t="s">
        <v>50</v>
      </c>
      <c r="C3" s="1083"/>
      <c r="D3" s="1083"/>
      <c r="E3" s="1083"/>
      <c r="F3" s="1083"/>
      <c r="G3" s="1083"/>
      <c r="H3" s="1083"/>
      <c r="I3" s="1083"/>
      <c r="J3" s="1083"/>
      <c r="K3" s="1083"/>
      <c r="L3" s="1083"/>
      <c r="M3" s="1083"/>
    </row>
    <row r="4" spans="2:13" ht="42" customHeight="1" thickBot="1" x14ac:dyDescent="0.3">
      <c r="B4" s="262" t="s">
        <v>63</v>
      </c>
      <c r="C4" s="241" t="s">
        <v>91</v>
      </c>
      <c r="D4" s="241" t="s">
        <v>41</v>
      </c>
      <c r="E4" s="241" t="s">
        <v>94</v>
      </c>
      <c r="F4" s="241" t="s">
        <v>95</v>
      </c>
      <c r="G4" s="241" t="s">
        <v>24</v>
      </c>
      <c r="H4" s="241" t="s">
        <v>350</v>
      </c>
      <c r="I4" s="241" t="s">
        <v>42</v>
      </c>
      <c r="J4" s="241" t="s">
        <v>25</v>
      </c>
      <c r="K4" s="241" t="s">
        <v>65</v>
      </c>
      <c r="L4" s="241" t="s">
        <v>79</v>
      </c>
      <c r="M4" s="241" t="s">
        <v>44</v>
      </c>
    </row>
    <row r="5" spans="2:13" ht="23.25" customHeight="1" x14ac:dyDescent="0.25">
      <c r="B5" s="210" t="s">
        <v>46</v>
      </c>
      <c r="C5" s="211" t="e">
        <f>+#REF!</f>
        <v>#REF!</v>
      </c>
      <c r="D5" s="212" t="e">
        <f>+#REF!</f>
        <v>#REF!</v>
      </c>
      <c r="E5" s="213" t="e">
        <f>+#REF!</f>
        <v>#REF!</v>
      </c>
      <c r="F5" s="212" t="e">
        <f>+#REF!</f>
        <v>#REF!</v>
      </c>
      <c r="G5" s="215" t="e">
        <f>+#REF!</f>
        <v>#REF!</v>
      </c>
      <c r="H5" s="242" t="e">
        <f>+G5/F5</f>
        <v>#REF!</v>
      </c>
      <c r="I5" s="212" t="e">
        <f>+F5-G5</f>
        <v>#REF!</v>
      </c>
      <c r="J5" s="212" t="e">
        <f>+#REF!</f>
        <v>#REF!</v>
      </c>
      <c r="K5" s="214" t="e">
        <f t="shared" ref="K5:K14" si="0">+J5/F5</f>
        <v>#REF!</v>
      </c>
      <c r="L5" s="215" t="e">
        <f>+#REF!</f>
        <v>#REF!</v>
      </c>
      <c r="M5" s="214">
        <f>+IF(ISERROR(L5/F5),0,L5/F5)</f>
        <v>0</v>
      </c>
    </row>
    <row r="6" spans="2:13" ht="25.5" customHeight="1" x14ac:dyDescent="0.25">
      <c r="B6" s="138" t="s">
        <v>167</v>
      </c>
      <c r="C6" s="70" t="e">
        <f>+#REF!</f>
        <v>#REF!</v>
      </c>
      <c r="D6" s="205" t="e">
        <f>+#REF!</f>
        <v>#REF!</v>
      </c>
      <c r="E6" s="206" t="e">
        <f>+#REF!</f>
        <v>#REF!</v>
      </c>
      <c r="F6" s="205" t="e">
        <f>+#REF!</f>
        <v>#REF!</v>
      </c>
      <c r="G6" s="208" t="e">
        <f>+#REF!</f>
        <v>#REF!</v>
      </c>
      <c r="H6" s="209" t="e">
        <f t="shared" ref="H6:H18" si="1">+G6/F6</f>
        <v>#REF!</v>
      </c>
      <c r="I6" s="205" t="e">
        <f t="shared" ref="I6:I18" si="2">+F6-G6</f>
        <v>#REF!</v>
      </c>
      <c r="J6" s="205" t="e">
        <f>+#REF!</f>
        <v>#REF!</v>
      </c>
      <c r="K6" s="207" t="e">
        <f t="shared" si="0"/>
        <v>#REF!</v>
      </c>
      <c r="L6" s="208" t="e">
        <f>+#REF!</f>
        <v>#REF!</v>
      </c>
      <c r="M6" s="207">
        <f t="shared" ref="M6:M17" si="3">+IF(ISERROR(L6/F6),0,L6/F6)</f>
        <v>0</v>
      </c>
    </row>
    <row r="7" spans="2:13" ht="27" customHeight="1" x14ac:dyDescent="0.25">
      <c r="B7" s="138" t="s">
        <v>67</v>
      </c>
      <c r="C7" s="70" t="e">
        <f>+#REF!</f>
        <v>#REF!</v>
      </c>
      <c r="D7" s="205" t="e">
        <f>+#REF!</f>
        <v>#REF!</v>
      </c>
      <c r="E7" s="206" t="e">
        <f>+#REF!</f>
        <v>#REF!</v>
      </c>
      <c r="F7" s="205" t="e">
        <f>+#REF!</f>
        <v>#REF!</v>
      </c>
      <c r="G7" s="208" t="e">
        <f>+#REF!</f>
        <v>#REF!</v>
      </c>
      <c r="H7" s="209" t="e">
        <f t="shared" si="1"/>
        <v>#REF!</v>
      </c>
      <c r="I7" s="205" t="e">
        <f t="shared" si="2"/>
        <v>#REF!</v>
      </c>
      <c r="J7" s="205" t="e">
        <f>+#REF!</f>
        <v>#REF!</v>
      </c>
      <c r="K7" s="207" t="e">
        <f t="shared" si="0"/>
        <v>#REF!</v>
      </c>
      <c r="L7" s="208" t="e">
        <f>+#REF!</f>
        <v>#REF!</v>
      </c>
      <c r="M7" s="207">
        <f t="shared" si="3"/>
        <v>0</v>
      </c>
    </row>
    <row r="8" spans="2:13" ht="40.5" customHeight="1" x14ac:dyDescent="0.25">
      <c r="B8" s="138" t="e">
        <f>+#REF!</f>
        <v>#REF!</v>
      </c>
      <c r="C8" s="70" t="e">
        <f>+#REF!</f>
        <v>#REF!</v>
      </c>
      <c r="D8" s="205" t="e">
        <f>+#REF!</f>
        <v>#REF!</v>
      </c>
      <c r="E8" s="206" t="e">
        <f>+#REF!</f>
        <v>#REF!</v>
      </c>
      <c r="F8" s="205" t="e">
        <f>+#REF!</f>
        <v>#REF!</v>
      </c>
      <c r="G8" s="208" t="e">
        <f>+#REF!</f>
        <v>#REF!</v>
      </c>
      <c r="H8" s="209" t="e">
        <f t="shared" si="1"/>
        <v>#REF!</v>
      </c>
      <c r="I8" s="205" t="e">
        <f t="shared" si="2"/>
        <v>#REF!</v>
      </c>
      <c r="J8" s="205" t="e">
        <f>+#REF!</f>
        <v>#REF!</v>
      </c>
      <c r="K8" s="207" t="e">
        <f t="shared" si="0"/>
        <v>#REF!</v>
      </c>
      <c r="L8" s="208" t="e">
        <f>+#REF!</f>
        <v>#REF!</v>
      </c>
      <c r="M8" s="207">
        <f t="shared" si="3"/>
        <v>0</v>
      </c>
    </row>
    <row r="9" spans="2:13" ht="42.75" customHeight="1" x14ac:dyDescent="0.25">
      <c r="B9" s="138" t="s">
        <v>168</v>
      </c>
      <c r="C9" s="70" t="e">
        <f>+#REF!</f>
        <v>#REF!</v>
      </c>
      <c r="D9" s="205" t="e">
        <f>+#REF!</f>
        <v>#REF!</v>
      </c>
      <c r="E9" s="206" t="e">
        <f>+#REF!</f>
        <v>#REF!</v>
      </c>
      <c r="F9" s="205" t="e">
        <f>+#REF!</f>
        <v>#REF!</v>
      </c>
      <c r="G9" s="208" t="e">
        <f>+#REF!</f>
        <v>#REF!</v>
      </c>
      <c r="H9" s="209" t="e">
        <f t="shared" si="1"/>
        <v>#REF!</v>
      </c>
      <c r="I9" s="205" t="e">
        <f t="shared" si="2"/>
        <v>#REF!</v>
      </c>
      <c r="J9" s="205" t="e">
        <f>+#REF!</f>
        <v>#REF!</v>
      </c>
      <c r="K9" s="207" t="e">
        <f t="shared" si="0"/>
        <v>#REF!</v>
      </c>
      <c r="L9" s="208" t="e">
        <f>+#REF!</f>
        <v>#REF!</v>
      </c>
      <c r="M9" s="207">
        <f t="shared" si="3"/>
        <v>0</v>
      </c>
    </row>
    <row r="10" spans="2:13" ht="42.75" customHeight="1" x14ac:dyDescent="0.25">
      <c r="B10" s="138" t="s">
        <v>365</v>
      </c>
      <c r="C10" s="70" t="e">
        <f>+#REF!</f>
        <v>#REF!</v>
      </c>
      <c r="D10" s="205" t="e">
        <f>+#REF!</f>
        <v>#REF!</v>
      </c>
      <c r="E10" s="206" t="e">
        <f>+#REF!</f>
        <v>#REF!</v>
      </c>
      <c r="F10" s="205" t="e">
        <f>+#REF!</f>
        <v>#REF!</v>
      </c>
      <c r="G10" s="208" t="e">
        <f>+#REF!</f>
        <v>#REF!</v>
      </c>
      <c r="H10" s="209" t="e">
        <f t="shared" ref="H10:H11" si="4">+G10/F10</f>
        <v>#REF!</v>
      </c>
      <c r="I10" s="205" t="e">
        <f t="shared" ref="I10:I11" si="5">+F10-G10</f>
        <v>#REF!</v>
      </c>
      <c r="J10" s="205" t="e">
        <f>+#REF!</f>
        <v>#REF!</v>
      </c>
      <c r="K10" s="207" t="e">
        <f t="shared" ref="K10:K11" si="6">+J10/F10</f>
        <v>#REF!</v>
      </c>
      <c r="L10" s="208" t="e">
        <f>+#REF!</f>
        <v>#REF!</v>
      </c>
      <c r="M10" s="207">
        <f t="shared" si="3"/>
        <v>0</v>
      </c>
    </row>
    <row r="11" spans="2:13" ht="42.75" customHeight="1" x14ac:dyDescent="0.25">
      <c r="B11" s="138" t="s">
        <v>392</v>
      </c>
      <c r="C11" s="70" t="e">
        <f>+#REF!</f>
        <v>#REF!</v>
      </c>
      <c r="D11" s="205" t="e">
        <f>+#REF!</f>
        <v>#REF!</v>
      </c>
      <c r="E11" s="206" t="e">
        <f>+#REF!</f>
        <v>#REF!</v>
      </c>
      <c r="F11" s="205" t="e">
        <f>+#REF!</f>
        <v>#REF!</v>
      </c>
      <c r="G11" s="208" t="e">
        <f>+#REF!</f>
        <v>#REF!</v>
      </c>
      <c r="H11" s="209" t="e">
        <f t="shared" si="4"/>
        <v>#REF!</v>
      </c>
      <c r="I11" s="205" t="e">
        <f t="shared" si="5"/>
        <v>#REF!</v>
      </c>
      <c r="J11" s="205" t="e">
        <f>+#REF!</f>
        <v>#REF!</v>
      </c>
      <c r="K11" s="207" t="e">
        <f t="shared" si="6"/>
        <v>#REF!</v>
      </c>
      <c r="L11" s="208" t="e">
        <f>+#REF!</f>
        <v>#REF!</v>
      </c>
      <c r="M11" s="207">
        <f t="shared" si="3"/>
        <v>0</v>
      </c>
    </row>
    <row r="12" spans="2:13" ht="28.5" customHeight="1" x14ac:dyDescent="0.25">
      <c r="B12" s="266" t="s">
        <v>83</v>
      </c>
      <c r="C12" s="267" t="e">
        <f>SUM(C5:C11)</f>
        <v>#REF!</v>
      </c>
      <c r="D12" s="267" t="e">
        <f>SUM(D5:D11)</f>
        <v>#REF!</v>
      </c>
      <c r="E12" s="267" t="e">
        <f>SUM(E5:E11)</f>
        <v>#REF!</v>
      </c>
      <c r="F12" s="267" t="e">
        <f>SUM(F5:F11)</f>
        <v>#REF!</v>
      </c>
      <c r="G12" s="267" t="e">
        <f>SUM(G5:G11)</f>
        <v>#REF!</v>
      </c>
      <c r="H12" s="268" t="e">
        <f t="shared" si="1"/>
        <v>#REF!</v>
      </c>
      <c r="I12" s="269" t="e">
        <f>SUM(I5:I11)</f>
        <v>#REF!</v>
      </c>
      <c r="J12" s="269" t="e">
        <f>SUM(J5:J11)</f>
        <v>#REF!</v>
      </c>
      <c r="K12" s="268" t="e">
        <f t="shared" si="0"/>
        <v>#REF!</v>
      </c>
      <c r="L12" s="270" t="e">
        <f>SUM(L5:L11)</f>
        <v>#REF!</v>
      </c>
      <c r="M12" s="268">
        <f>+IF(ISERROR(L12/F12),0,L12/F12)</f>
        <v>0</v>
      </c>
    </row>
    <row r="13" spans="2:13" ht="21.75" customHeight="1" x14ac:dyDescent="0.25">
      <c r="B13" s="71" t="s">
        <v>48</v>
      </c>
      <c r="C13" s="70" t="e">
        <f>+#REF!</f>
        <v>#REF!</v>
      </c>
      <c r="D13" s="205" t="e">
        <f>+#REF!</f>
        <v>#REF!</v>
      </c>
      <c r="E13" s="205" t="e">
        <f>+#REF!</f>
        <v>#REF!</v>
      </c>
      <c r="F13" s="205" t="e">
        <f>+#REF!</f>
        <v>#REF!</v>
      </c>
      <c r="G13" s="208" t="e">
        <f>+#REF!</f>
        <v>#REF!</v>
      </c>
      <c r="H13" s="209" t="e">
        <f t="shared" si="1"/>
        <v>#REF!</v>
      </c>
      <c r="I13" s="205" t="e">
        <f t="shared" si="2"/>
        <v>#REF!</v>
      </c>
      <c r="J13" s="205" t="e">
        <f>+#REF!</f>
        <v>#REF!</v>
      </c>
      <c r="K13" s="209" t="e">
        <f t="shared" si="0"/>
        <v>#REF!</v>
      </c>
      <c r="L13" s="208" t="e">
        <f>+#REF!</f>
        <v>#REF!</v>
      </c>
      <c r="M13" s="209">
        <f t="shared" si="3"/>
        <v>0</v>
      </c>
    </row>
    <row r="14" spans="2:13" ht="24" customHeight="1" x14ac:dyDescent="0.25">
      <c r="B14" s="276" t="s">
        <v>80</v>
      </c>
      <c r="C14" s="277" t="e">
        <f>+C13</f>
        <v>#REF!</v>
      </c>
      <c r="D14" s="278" t="e">
        <f>+D13</f>
        <v>#REF!</v>
      </c>
      <c r="E14" s="278" t="e">
        <f>+E13</f>
        <v>#REF!</v>
      </c>
      <c r="F14" s="278" t="e">
        <f>+F13</f>
        <v>#REF!</v>
      </c>
      <c r="G14" s="279" t="e">
        <f>+G13</f>
        <v>#REF!</v>
      </c>
      <c r="H14" s="280" t="e">
        <f t="shared" si="1"/>
        <v>#REF!</v>
      </c>
      <c r="I14" s="278" t="e">
        <f t="shared" si="2"/>
        <v>#REF!</v>
      </c>
      <c r="J14" s="278" t="e">
        <f>+J13</f>
        <v>#REF!</v>
      </c>
      <c r="K14" s="280" t="e">
        <f t="shared" si="0"/>
        <v>#REF!</v>
      </c>
      <c r="L14" s="279" t="e">
        <f>+L13</f>
        <v>#REF!</v>
      </c>
      <c r="M14" s="280">
        <f t="shared" si="3"/>
        <v>0</v>
      </c>
    </row>
    <row r="15" spans="2:13" ht="33" customHeight="1" x14ac:dyDescent="0.25">
      <c r="B15" s="271" t="s">
        <v>276</v>
      </c>
      <c r="C15" s="272" t="e">
        <f>+C12+C14</f>
        <v>#REF!</v>
      </c>
      <c r="D15" s="273" t="e">
        <f>+D12+D14</f>
        <v>#REF!</v>
      </c>
      <c r="E15" s="273" t="e">
        <f>+E12+E14</f>
        <v>#REF!</v>
      </c>
      <c r="F15" s="273" t="e">
        <f>+F12+F14</f>
        <v>#REF!</v>
      </c>
      <c r="G15" s="274" t="e">
        <f>+G12+G14</f>
        <v>#REF!</v>
      </c>
      <c r="H15" s="275" t="e">
        <f t="shared" si="1"/>
        <v>#REF!</v>
      </c>
      <c r="I15" s="273" t="e">
        <f t="shared" si="2"/>
        <v>#REF!</v>
      </c>
      <c r="J15" s="273" t="e">
        <f>+J12+J14</f>
        <v>#REF!</v>
      </c>
      <c r="K15" s="275" t="e">
        <f>+J15/F15</f>
        <v>#REF!</v>
      </c>
      <c r="L15" s="274" t="e">
        <f>+L12+L14</f>
        <v>#REF!</v>
      </c>
      <c r="M15" s="275">
        <f t="shared" si="3"/>
        <v>0</v>
      </c>
    </row>
    <row r="16" spans="2:13" ht="35.25" customHeight="1" x14ac:dyDescent="0.25">
      <c r="B16" s="230" t="s">
        <v>278</v>
      </c>
      <c r="C16" s="231">
        <f>+'CONSOLIDADO '!B17</f>
        <v>0</v>
      </c>
      <c r="D16" s="232">
        <f>+'CONSOLIDADO '!F18</f>
        <v>0</v>
      </c>
      <c r="E16" s="232">
        <v>0</v>
      </c>
      <c r="F16" s="233">
        <f>+D16-E16</f>
        <v>0</v>
      </c>
      <c r="G16" s="232">
        <f>+'CONSOLIDADO '!G17</f>
        <v>0</v>
      </c>
      <c r="H16" s="234">
        <f>+IF(ISERROR(G16/F16),0,G16/F16)</f>
        <v>0</v>
      </c>
      <c r="I16" s="233">
        <f t="shared" si="2"/>
        <v>0</v>
      </c>
      <c r="J16" s="233">
        <f>+'CONSOLIDADO '!J18</f>
        <v>0</v>
      </c>
      <c r="K16" s="234">
        <f>+IF(ISERROR(J16/D16),0,J16/D16)</f>
        <v>0</v>
      </c>
      <c r="L16" s="232">
        <f>+'CONSOLIDADO '!M18</f>
        <v>0</v>
      </c>
      <c r="M16" s="234">
        <f t="shared" si="3"/>
        <v>0</v>
      </c>
    </row>
    <row r="17" spans="2:13" ht="20.25" customHeight="1" thickBot="1" x14ac:dyDescent="0.3">
      <c r="B17" s="276" t="s">
        <v>277</v>
      </c>
      <c r="C17" s="277">
        <f>+C16</f>
        <v>0</v>
      </c>
      <c r="D17" s="278">
        <f t="shared" ref="D17:J17" si="7">+D16</f>
        <v>0</v>
      </c>
      <c r="E17" s="278">
        <f t="shared" si="7"/>
        <v>0</v>
      </c>
      <c r="F17" s="278">
        <f t="shared" si="7"/>
        <v>0</v>
      </c>
      <c r="G17" s="279">
        <f>+G16</f>
        <v>0</v>
      </c>
      <c r="H17" s="280">
        <f>+IF(ISERROR(G17/F17),0,G17/F17)</f>
        <v>0</v>
      </c>
      <c r="I17" s="278">
        <f t="shared" si="2"/>
        <v>0</v>
      </c>
      <c r="J17" s="278">
        <f t="shared" si="7"/>
        <v>0</v>
      </c>
      <c r="K17" s="280">
        <f>+IF(ISERROR(J17/D17),0,J17/D17)</f>
        <v>0</v>
      </c>
      <c r="L17" s="279">
        <f>+L16</f>
        <v>0</v>
      </c>
      <c r="M17" s="280">
        <f t="shared" si="3"/>
        <v>0</v>
      </c>
    </row>
    <row r="18" spans="2:13" ht="24.75" customHeight="1" thickBot="1" x14ac:dyDescent="0.3">
      <c r="B18" s="243" t="s">
        <v>282</v>
      </c>
      <c r="C18" s="244" t="e">
        <f>+C15+C17</f>
        <v>#REF!</v>
      </c>
      <c r="D18" s="245" t="e">
        <f t="shared" ref="D18:J18" si="8">+D15+D17</f>
        <v>#REF!</v>
      </c>
      <c r="E18" s="245" t="e">
        <f t="shared" si="8"/>
        <v>#REF!</v>
      </c>
      <c r="F18" s="245" t="e">
        <f t="shared" si="8"/>
        <v>#REF!</v>
      </c>
      <c r="G18" s="246" t="e">
        <f>+G15+G17</f>
        <v>#REF!</v>
      </c>
      <c r="H18" s="247" t="e">
        <f t="shared" si="1"/>
        <v>#REF!</v>
      </c>
      <c r="I18" s="245" t="e">
        <f t="shared" si="2"/>
        <v>#REF!</v>
      </c>
      <c r="J18" s="245" t="e">
        <f t="shared" si="8"/>
        <v>#REF!</v>
      </c>
      <c r="K18" s="247" t="e">
        <f>+J18/F18</f>
        <v>#REF!</v>
      </c>
      <c r="L18" s="246" t="e">
        <f>+L15+L17</f>
        <v>#REF!</v>
      </c>
      <c r="M18" s="247">
        <f>+IF(ISERROR(L18/F18),0,L18/F18)</f>
        <v>0</v>
      </c>
    </row>
    <row r="21" spans="2:13" x14ac:dyDescent="0.25">
      <c r="C21" s="237"/>
      <c r="E21" s="227"/>
    </row>
    <row r="22" spans="2:13" x14ac:dyDescent="0.25">
      <c r="C22" s="263"/>
      <c r="L22" s="41"/>
    </row>
    <row r="23" spans="2:13" x14ac:dyDescent="0.25">
      <c r="E23" s="227"/>
      <c r="L23" s="8"/>
    </row>
    <row r="25" spans="2:13" x14ac:dyDescent="0.25">
      <c r="E25" s="227"/>
    </row>
  </sheetData>
  <mergeCells count="1">
    <mergeCell ref="B3:M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084"/>
      <c r="B1" s="1084"/>
      <c r="C1" s="1084"/>
      <c r="D1" s="1084"/>
      <c r="E1" s="1084"/>
      <c r="F1" s="1084"/>
      <c r="G1" s="1084"/>
      <c r="H1" s="1084"/>
      <c r="I1" s="1084"/>
      <c r="J1" s="1084"/>
      <c r="K1" s="1084"/>
      <c r="L1" s="1084"/>
      <c r="M1" s="1084"/>
      <c r="N1" s="1084"/>
      <c r="O1" s="1084"/>
    </row>
    <row r="2" spans="1:17" ht="29.25" customHeight="1" x14ac:dyDescent="0.25">
      <c r="A2" s="1091" t="str">
        <f>+'POR DIRECCIONES'!A4:P4</f>
        <v>30 junio de 2025</v>
      </c>
      <c r="B2" s="1092"/>
      <c r="C2" s="1092"/>
      <c r="D2" s="1092"/>
      <c r="E2" s="1092"/>
      <c r="F2" s="1092"/>
      <c r="G2" s="1092"/>
      <c r="H2" s="1092"/>
      <c r="I2" s="1092"/>
      <c r="J2" s="1092"/>
      <c r="K2" s="1092"/>
      <c r="L2" s="1093"/>
    </row>
    <row r="3" spans="1:17" ht="15" customHeight="1" x14ac:dyDescent="0.25">
      <c r="A3" s="1094" t="s">
        <v>396</v>
      </c>
      <c r="B3" s="1095"/>
      <c r="C3" s="1095"/>
      <c r="D3" s="1095"/>
      <c r="E3" s="1095"/>
      <c r="F3" s="1095"/>
      <c r="G3" s="1095"/>
      <c r="H3" s="1095"/>
      <c r="I3" s="1095"/>
      <c r="J3" s="1095"/>
      <c r="K3" s="1095"/>
      <c r="L3" s="1096"/>
    </row>
    <row r="4" spans="1:17" ht="15" customHeight="1" x14ac:dyDescent="0.25">
      <c r="A4" s="1097"/>
      <c r="B4" s="1098"/>
      <c r="C4" s="1098"/>
      <c r="D4" s="1098"/>
      <c r="E4" s="1098"/>
      <c r="F4" s="1098"/>
      <c r="G4" s="1098"/>
      <c r="H4" s="1098"/>
      <c r="I4" s="1098"/>
      <c r="J4" s="1098"/>
      <c r="K4" s="1098"/>
      <c r="L4" s="1099"/>
    </row>
    <row r="5" spans="1:17" ht="39" customHeight="1" x14ac:dyDescent="0.25">
      <c r="A5" s="355"/>
      <c r="J5" s="224"/>
      <c r="K5" s="224"/>
      <c r="L5" s="356"/>
    </row>
    <row r="6" spans="1:17" ht="45.75" customHeight="1" x14ac:dyDescent="0.25">
      <c r="A6" s="1085" t="s">
        <v>317</v>
      </c>
      <c r="B6" s="1086"/>
      <c r="C6" s="1086"/>
      <c r="D6" s="1086"/>
      <c r="E6" s="1086"/>
      <c r="F6" s="1086"/>
      <c r="G6" s="1086"/>
      <c r="H6" s="1086"/>
      <c r="I6" s="1086"/>
      <c r="J6" s="1086"/>
      <c r="K6" s="1086"/>
      <c r="L6" s="1087"/>
      <c r="Q6" s="118"/>
    </row>
    <row r="7" spans="1:17" ht="23.25" customHeight="1" x14ac:dyDescent="0.25">
      <c r="A7" s="1085" t="s">
        <v>318</v>
      </c>
      <c r="B7" s="1086"/>
      <c r="C7" s="1086"/>
      <c r="D7" s="1086"/>
      <c r="E7" s="1086"/>
      <c r="F7" s="1086"/>
      <c r="G7" s="1086"/>
      <c r="H7" s="1086"/>
      <c r="I7" s="1086"/>
      <c r="J7" s="1086"/>
      <c r="K7" s="1086"/>
      <c r="L7" s="1087"/>
      <c r="Q7" s="118"/>
    </row>
    <row r="8" spans="1:17" ht="129" customHeight="1" x14ac:dyDescent="0.25">
      <c r="A8" s="1085" t="s">
        <v>319</v>
      </c>
      <c r="B8" s="1086"/>
      <c r="C8" s="1086"/>
      <c r="D8" s="1086"/>
      <c r="E8" s="1086"/>
      <c r="F8" s="1086"/>
      <c r="G8" s="1086"/>
      <c r="H8" s="1086"/>
      <c r="I8" s="1086"/>
      <c r="J8" s="1086"/>
      <c r="K8" s="1086"/>
      <c r="L8" s="1087"/>
    </row>
    <row r="9" spans="1:17" ht="125.25" customHeight="1" x14ac:dyDescent="0.25">
      <c r="A9" s="1085" t="s">
        <v>320</v>
      </c>
      <c r="B9" s="1086"/>
      <c r="C9" s="1086"/>
      <c r="D9" s="1086"/>
      <c r="E9" s="1086"/>
      <c r="F9" s="1086"/>
      <c r="G9" s="1086"/>
      <c r="H9" s="1086"/>
      <c r="I9" s="1086"/>
      <c r="J9" s="1086"/>
      <c r="K9" s="1086"/>
      <c r="L9" s="1087"/>
    </row>
    <row r="10" spans="1:17" ht="69.75" customHeight="1" x14ac:dyDescent="0.25">
      <c r="A10" s="1085" t="s">
        <v>321</v>
      </c>
      <c r="B10" s="1086"/>
      <c r="C10" s="1086"/>
      <c r="D10" s="1086"/>
      <c r="E10" s="1086"/>
      <c r="F10" s="1086"/>
      <c r="G10" s="1086"/>
      <c r="H10" s="1086"/>
      <c r="I10" s="1086"/>
      <c r="J10" s="1086"/>
      <c r="K10" s="1086"/>
      <c r="L10" s="1087"/>
    </row>
    <row r="11" spans="1:17" ht="42" customHeight="1" x14ac:dyDescent="0.25">
      <c r="A11" s="1085" t="s">
        <v>397</v>
      </c>
      <c r="B11" s="1086"/>
      <c r="C11" s="1086"/>
      <c r="D11" s="1086"/>
      <c r="E11" s="1086"/>
      <c r="F11" s="1086"/>
      <c r="G11" s="1086"/>
      <c r="H11" s="1086"/>
      <c r="I11" s="1086"/>
      <c r="J11" s="1086"/>
      <c r="K11" s="1086"/>
      <c r="L11" s="1087"/>
    </row>
    <row r="12" spans="1:17" ht="71.25" customHeight="1" x14ac:dyDescent="0.25">
      <c r="A12" s="1085" t="s">
        <v>322</v>
      </c>
      <c r="B12" s="1086"/>
      <c r="C12" s="1086"/>
      <c r="D12" s="1086"/>
      <c r="E12" s="1086"/>
      <c r="F12" s="1086"/>
      <c r="G12" s="1086"/>
      <c r="H12" s="1086"/>
      <c r="I12" s="1086"/>
      <c r="J12" s="1086"/>
      <c r="K12" s="1086"/>
      <c r="L12" s="1087"/>
    </row>
    <row r="13" spans="1:17" ht="69" customHeight="1" x14ac:dyDescent="0.25">
      <c r="A13" s="1088" t="s">
        <v>323</v>
      </c>
      <c r="B13" s="1089"/>
      <c r="C13" s="1089"/>
      <c r="D13" s="1089"/>
      <c r="E13" s="1089"/>
      <c r="F13" s="1089"/>
      <c r="G13" s="1089"/>
      <c r="H13" s="1089"/>
      <c r="I13" s="1089"/>
      <c r="J13" s="1089"/>
      <c r="K13" s="1089"/>
      <c r="L13" s="1090"/>
    </row>
    <row r="14" spans="1:17" hidden="1" x14ac:dyDescent="0.25">
      <c r="A14" t="s">
        <v>398</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28"/>
      <c r="F40" s="228"/>
      <c r="G40" s="228"/>
      <c r="H40" s="228"/>
    </row>
    <row r="41" spans="5:8" x14ac:dyDescent="0.25">
      <c r="E41" s="228"/>
      <c r="F41" s="228"/>
      <c r="G41" s="228"/>
      <c r="H41" s="228"/>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codeName="Hoja16">
    <tabColor theme="3" tint="0.59999389629810485"/>
  </sheetPr>
  <dimension ref="A2:P100"/>
  <sheetViews>
    <sheetView workbookViewId="0"/>
  </sheetViews>
  <sheetFormatPr baseColWidth="10" defaultColWidth="11.42578125" defaultRowHeight="14.25" x14ac:dyDescent="0.2"/>
  <cols>
    <col min="1" max="1" width="21.140625" style="9" customWidth="1"/>
    <col min="2" max="2" width="11.140625" style="9" customWidth="1"/>
    <col min="3" max="3" width="16" style="9" customWidth="1"/>
    <col min="4" max="4" width="10.140625" style="9" customWidth="1"/>
    <col min="5" max="5" width="12.7109375" style="9" customWidth="1"/>
    <col min="6" max="7" width="11.5703125" style="9" customWidth="1"/>
    <col min="8" max="8" width="16.42578125" style="9" customWidth="1"/>
    <col min="9" max="9" width="11.5703125" style="9" customWidth="1"/>
    <col min="10" max="10" width="16.28515625" style="9" customWidth="1"/>
    <col min="11" max="11" width="16.42578125" style="9" customWidth="1"/>
    <col min="12" max="13" width="11.5703125" style="9" customWidth="1"/>
    <col min="14" max="14" width="17.28515625" style="9" customWidth="1"/>
    <col min="15" max="15" width="5.7109375" style="9" bestFit="1" customWidth="1"/>
    <col min="16" max="27" width="5.28515625" style="9" bestFit="1" customWidth="1"/>
    <col min="28" max="16384" width="11.42578125" style="9"/>
  </cols>
  <sheetData>
    <row r="2" spans="1:10" ht="15" customHeight="1" thickBot="1" x14ac:dyDescent="0.3">
      <c r="C2" s="20"/>
      <c r="D2" s="1100" t="s">
        <v>96</v>
      </c>
      <c r="E2" s="1100"/>
      <c r="F2" s="1100" t="s">
        <v>238</v>
      </c>
      <c r="G2" s="1100"/>
      <c r="H2" s="1101" t="s">
        <v>285</v>
      </c>
      <c r="I2" s="1102"/>
      <c r="J2" s="1102"/>
    </row>
    <row r="3" spans="1:10" ht="25.5" customHeight="1" thickBot="1" x14ac:dyDescent="0.3">
      <c r="A3" s="260" t="s">
        <v>239</v>
      </c>
      <c r="D3" s="130" t="s">
        <v>237</v>
      </c>
      <c r="E3" s="11" t="s">
        <v>236</v>
      </c>
      <c r="F3" s="130" t="s">
        <v>237</v>
      </c>
      <c r="G3" s="11" t="s">
        <v>236</v>
      </c>
    </row>
    <row r="4" spans="1:10" x14ac:dyDescent="0.2">
      <c r="B4" s="10" t="s">
        <v>220</v>
      </c>
      <c r="C4" s="259">
        <v>861993</v>
      </c>
      <c r="D4" s="258">
        <v>0</v>
      </c>
      <c r="E4" s="12">
        <v>0.1</v>
      </c>
      <c r="F4" s="258">
        <v>0</v>
      </c>
      <c r="G4" s="12">
        <v>0</v>
      </c>
      <c r="J4" s="21"/>
    </row>
    <row r="5" spans="1:10" x14ac:dyDescent="0.2">
      <c r="B5" s="10" t="s">
        <v>235</v>
      </c>
      <c r="C5" s="259">
        <v>863051.66122291004</v>
      </c>
      <c r="D5" s="258">
        <v>0.2</v>
      </c>
      <c r="E5" s="12">
        <v>0.5</v>
      </c>
      <c r="F5" s="258">
        <v>0.2</v>
      </c>
      <c r="G5" s="12">
        <v>1.0639230827073756E-2</v>
      </c>
      <c r="J5" s="21"/>
    </row>
    <row r="6" spans="1:10" x14ac:dyDescent="0.2">
      <c r="B6" s="10"/>
      <c r="C6" s="259"/>
      <c r="D6" s="258"/>
      <c r="E6" s="12"/>
      <c r="F6" s="258"/>
      <c r="G6" s="12"/>
      <c r="J6" s="21"/>
    </row>
    <row r="7" spans="1:10" x14ac:dyDescent="0.2">
      <c r="B7" s="10"/>
      <c r="C7" s="259"/>
      <c r="D7" s="258"/>
      <c r="E7" s="12"/>
      <c r="F7" s="258"/>
      <c r="G7" s="12"/>
    </row>
    <row r="8" spans="1:10" x14ac:dyDescent="0.2">
      <c r="B8" s="10"/>
      <c r="C8" s="259"/>
      <c r="D8" s="258"/>
      <c r="E8" s="219"/>
      <c r="F8" s="258"/>
      <c r="G8" s="219"/>
      <c r="H8" s="40"/>
    </row>
    <row r="9" spans="1:10" x14ac:dyDescent="0.2">
      <c r="B9" s="10"/>
      <c r="C9" s="259"/>
      <c r="D9" s="258"/>
      <c r="E9" s="12"/>
      <c r="F9" s="258"/>
      <c r="G9" s="12"/>
      <c r="H9" s="40"/>
    </row>
    <row r="10" spans="1:10" x14ac:dyDescent="0.2">
      <c r="B10" s="10"/>
      <c r="C10" s="259"/>
      <c r="D10" s="258"/>
      <c r="E10" s="12"/>
      <c r="F10" s="258"/>
      <c r="G10" s="12"/>
    </row>
    <row r="11" spans="1:10" x14ac:dyDescent="0.2">
      <c r="B11" s="10"/>
      <c r="C11" s="259"/>
      <c r="D11" s="258"/>
      <c r="E11" s="12"/>
      <c r="F11" s="258"/>
      <c r="G11" s="12"/>
    </row>
    <row r="12" spans="1:10" x14ac:dyDescent="0.2">
      <c r="B12" s="10"/>
      <c r="C12" s="259"/>
      <c r="D12" s="258"/>
      <c r="E12" s="12"/>
      <c r="F12" s="258"/>
      <c r="G12" s="12"/>
      <c r="J12" s="136"/>
    </row>
    <row r="13" spans="1:10" x14ac:dyDescent="0.2">
      <c r="B13" s="10"/>
      <c r="C13" s="259"/>
      <c r="D13" s="258"/>
      <c r="E13" s="12"/>
      <c r="F13" s="258"/>
      <c r="G13" s="12"/>
      <c r="H13" s="40"/>
    </row>
    <row r="14" spans="1:10" ht="12" customHeight="1" x14ac:dyDescent="0.2">
      <c r="B14" s="10"/>
      <c r="C14" s="259"/>
      <c r="D14" s="258"/>
      <c r="E14" s="12"/>
      <c r="F14" s="258"/>
      <c r="G14" s="12"/>
    </row>
    <row r="15" spans="1:10" ht="15" x14ac:dyDescent="0.2">
      <c r="B15" s="10"/>
      <c r="C15" s="259"/>
      <c r="D15" s="258"/>
      <c r="E15" s="12"/>
      <c r="F15" s="258"/>
      <c r="G15" s="236"/>
    </row>
    <row r="16" spans="1:10" x14ac:dyDescent="0.2">
      <c r="C16" s="40"/>
      <c r="J16" s="131" t="s">
        <v>238</v>
      </c>
    </row>
    <row r="17" spans="1:16" ht="15.75" customHeight="1" x14ac:dyDescent="0.2"/>
    <row r="18" spans="1:16" ht="15.75" customHeight="1" x14ac:dyDescent="0.2">
      <c r="J18" s="458" t="s">
        <v>238</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0"/>
      <c r="D27" s="1100" t="s">
        <v>96</v>
      </c>
      <c r="E27" s="1100"/>
      <c r="F27" s="1100" t="s">
        <v>238</v>
      </c>
      <c r="G27" s="1100"/>
    </row>
    <row r="28" spans="1:16" ht="15.75" thickBot="1" x14ac:dyDescent="0.3">
      <c r="A28" s="260" t="s">
        <v>379</v>
      </c>
      <c r="D28" s="130" t="s">
        <v>237</v>
      </c>
      <c r="E28" s="11" t="s">
        <v>236</v>
      </c>
      <c r="F28" s="130" t="s">
        <v>237</v>
      </c>
      <c r="G28" s="11" t="s">
        <v>236</v>
      </c>
    </row>
    <row r="29" spans="1:16" ht="15" x14ac:dyDescent="0.25">
      <c r="B29" s="10" t="s">
        <v>220</v>
      </c>
      <c r="C29" s="259">
        <v>208122</v>
      </c>
      <c r="D29" s="258">
        <v>0.38</v>
      </c>
      <c r="E29" s="12">
        <v>0.03</v>
      </c>
      <c r="F29" s="258">
        <v>0</v>
      </c>
      <c r="G29" s="12">
        <v>0</v>
      </c>
      <c r="H29" s="289" t="s">
        <v>378</v>
      </c>
      <c r="I29" s="290"/>
      <c r="J29" s="290"/>
      <c r="K29" s="290"/>
      <c r="L29" s="290"/>
      <c r="M29" s="290"/>
      <c r="N29" s="290"/>
      <c r="O29" s="290"/>
      <c r="P29" s="290"/>
    </row>
    <row r="30" spans="1:16" ht="15" x14ac:dyDescent="0.25">
      <c r="B30" s="10" t="s">
        <v>391</v>
      </c>
      <c r="C30" s="259">
        <v>209181.18628291003</v>
      </c>
      <c r="D30" s="258">
        <v>0.5</v>
      </c>
      <c r="E30" s="12">
        <v>0.09</v>
      </c>
      <c r="F30" s="258">
        <v>0.02</v>
      </c>
      <c r="G30" s="12">
        <v>1.3554658003028977E-2</v>
      </c>
      <c r="H30" s="289"/>
      <c r="I30" s="290"/>
      <c r="J30" s="290"/>
      <c r="K30" s="290"/>
      <c r="L30" s="290"/>
      <c r="M30" s="290"/>
      <c r="N30" s="290"/>
      <c r="O30" s="290"/>
      <c r="P30" s="290"/>
    </row>
    <row r="31" spans="1:16" ht="15" x14ac:dyDescent="0.25">
      <c r="B31" s="10"/>
      <c r="C31" s="259"/>
      <c r="D31" s="258"/>
      <c r="E31" s="12"/>
      <c r="F31" s="258"/>
      <c r="G31" s="12"/>
      <c r="H31" s="289"/>
      <c r="I31" s="290"/>
      <c r="J31" s="290"/>
      <c r="K31" s="290"/>
      <c r="L31" s="290"/>
      <c r="M31" s="290"/>
      <c r="N31" s="290"/>
      <c r="O31" s="290"/>
      <c r="P31" s="290"/>
    </row>
    <row r="32" spans="1:16" x14ac:dyDescent="0.2">
      <c r="B32" s="10"/>
      <c r="C32" s="259"/>
      <c r="D32" s="258"/>
      <c r="E32" s="12"/>
      <c r="F32" s="258"/>
      <c r="G32" s="12"/>
    </row>
    <row r="33" spans="2:9" x14ac:dyDescent="0.2">
      <c r="B33" s="10"/>
      <c r="C33" s="259"/>
      <c r="D33" s="258"/>
      <c r="E33" s="12"/>
      <c r="F33" s="258"/>
      <c r="G33" s="12"/>
    </row>
    <row r="34" spans="2:9" x14ac:dyDescent="0.2">
      <c r="B34" s="10"/>
      <c r="C34" s="259"/>
      <c r="D34" s="258"/>
      <c r="E34" s="12"/>
      <c r="F34" s="258"/>
      <c r="G34" s="12"/>
      <c r="I34" s="131"/>
    </row>
    <row r="35" spans="2:9" x14ac:dyDescent="0.2">
      <c r="B35" s="10"/>
      <c r="C35" s="259"/>
      <c r="D35" s="258"/>
      <c r="E35" s="12"/>
      <c r="F35" s="258"/>
      <c r="G35" s="12"/>
    </row>
    <row r="36" spans="2:9" x14ac:dyDescent="0.2">
      <c r="B36" s="10"/>
      <c r="C36" s="259"/>
      <c r="D36" s="258"/>
      <c r="E36" s="12"/>
      <c r="F36" s="258"/>
      <c r="G36" s="12"/>
      <c r="I36" s="40"/>
    </row>
    <row r="37" spans="2:9" x14ac:dyDescent="0.2">
      <c r="B37" s="10"/>
      <c r="C37" s="259"/>
      <c r="D37" s="258"/>
      <c r="E37" s="12"/>
      <c r="F37" s="258"/>
      <c r="G37" s="12"/>
      <c r="H37" s="40"/>
      <c r="I37" s="40"/>
    </row>
    <row r="38" spans="2:9" x14ac:dyDescent="0.2">
      <c r="B38" s="10"/>
      <c r="C38" s="259"/>
      <c r="D38" s="258"/>
      <c r="E38" s="12"/>
      <c r="F38" s="258"/>
      <c r="G38" s="12"/>
    </row>
    <row r="39" spans="2:9" x14ac:dyDescent="0.2">
      <c r="B39" s="10"/>
      <c r="C39" s="259"/>
      <c r="D39" s="258"/>
      <c r="E39" s="12"/>
      <c r="F39" s="258"/>
      <c r="G39" s="12"/>
    </row>
    <row r="40" spans="2:9" x14ac:dyDescent="0.2">
      <c r="B40" s="10"/>
      <c r="C40" s="259"/>
      <c r="D40" s="258"/>
      <c r="E40" s="12"/>
      <c r="F40" s="258"/>
      <c r="G40" s="12"/>
    </row>
    <row r="41" spans="2:9" x14ac:dyDescent="0.2">
      <c r="B41" s="10"/>
      <c r="C41" s="259"/>
      <c r="D41" s="258"/>
      <c r="E41" s="12"/>
      <c r="F41" s="258"/>
      <c r="G41" s="12"/>
    </row>
    <row r="42" spans="2:9" x14ac:dyDescent="0.2">
      <c r="B42" s="10"/>
      <c r="C42" s="259"/>
      <c r="D42" s="258"/>
      <c r="E42" s="12"/>
      <c r="F42" s="258"/>
      <c r="G42" s="12"/>
    </row>
    <row r="43" spans="2:9" ht="15.75" customHeight="1" x14ac:dyDescent="0.2">
      <c r="B43" s="10"/>
      <c r="C43" s="259"/>
      <c r="D43" s="258"/>
      <c r="E43" s="236"/>
      <c r="F43" s="258"/>
      <c r="G43" s="236"/>
    </row>
    <row r="44" spans="2:9" ht="5.25" customHeight="1" x14ac:dyDescent="0.2"/>
    <row r="45" spans="2:9" x14ac:dyDescent="0.2">
      <c r="C45" s="40"/>
    </row>
    <row r="58" spans="1:12" ht="15" customHeight="1" thickBot="1" x14ac:dyDescent="0.25">
      <c r="C58" s="20"/>
      <c r="D58" s="1100" t="s">
        <v>96</v>
      </c>
      <c r="E58" s="1100"/>
      <c r="F58" s="1100" t="s">
        <v>238</v>
      </c>
      <c r="G58" s="1100"/>
    </row>
    <row r="59" spans="1:12" ht="15.75" thickBot="1" x14ac:dyDescent="0.3">
      <c r="A59" s="260" t="s">
        <v>380</v>
      </c>
      <c r="D59" s="130" t="s">
        <v>237</v>
      </c>
      <c r="E59" s="11" t="s">
        <v>236</v>
      </c>
      <c r="F59" s="130" t="s">
        <v>237</v>
      </c>
      <c r="G59" s="11" t="s">
        <v>236</v>
      </c>
    </row>
    <row r="60" spans="1:12" ht="15" x14ac:dyDescent="0.25">
      <c r="B60" s="10" t="s">
        <v>220</v>
      </c>
      <c r="C60" s="259">
        <v>537791</v>
      </c>
      <c r="D60" s="258">
        <v>0.38</v>
      </c>
      <c r="E60" s="12">
        <f>+'[5]CONSOLIDADO '!J21</f>
        <v>0.9249200078204346</v>
      </c>
      <c r="F60" s="258">
        <v>0</v>
      </c>
      <c r="G60" s="12">
        <f>+'[5]ALERTAS DIRECCIONES'!P27</f>
        <v>0.48251737703203379</v>
      </c>
      <c r="H60" s="289" t="s">
        <v>377</v>
      </c>
      <c r="I60" s="290"/>
      <c r="J60" s="290"/>
      <c r="K60" s="290"/>
      <c r="L60" s="131"/>
    </row>
    <row r="61" spans="1:12" ht="15" x14ac:dyDescent="0.25">
      <c r="B61" s="10" t="s">
        <v>391</v>
      </c>
      <c r="C61" s="259">
        <v>537791</v>
      </c>
      <c r="D61" s="258">
        <v>0.5</v>
      </c>
      <c r="E61" s="12">
        <v>0.53554127002633001</v>
      </c>
      <c r="F61" s="258">
        <v>0.02</v>
      </c>
      <c r="G61" s="338">
        <v>4.4816979959852307E-3</v>
      </c>
      <c r="H61" s="289"/>
      <c r="I61" s="290"/>
      <c r="J61" s="290"/>
      <c r="K61" s="290"/>
      <c r="L61" s="131"/>
    </row>
    <row r="62" spans="1:12" ht="15" x14ac:dyDescent="0.25">
      <c r="B62" s="10" t="s">
        <v>393</v>
      </c>
      <c r="C62" s="259"/>
      <c r="D62" s="258"/>
      <c r="E62" s="12"/>
      <c r="F62" s="258"/>
      <c r="G62" s="338"/>
      <c r="H62" s="289"/>
      <c r="I62" s="290"/>
      <c r="J62" s="290"/>
      <c r="K62" s="290"/>
      <c r="L62" s="131"/>
    </row>
    <row r="63" spans="1:12" x14ac:dyDescent="0.2">
      <c r="B63" s="10" t="s">
        <v>394</v>
      </c>
      <c r="C63" s="259"/>
      <c r="D63" s="258"/>
      <c r="E63" s="12"/>
      <c r="F63" s="258"/>
      <c r="G63" s="12"/>
      <c r="H63" s="40"/>
    </row>
    <row r="64" spans="1:12" x14ac:dyDescent="0.2">
      <c r="B64" s="10" t="s">
        <v>395</v>
      </c>
      <c r="C64" s="259"/>
      <c r="D64" s="258"/>
      <c r="E64" s="12"/>
      <c r="F64" s="258"/>
      <c r="G64" s="12"/>
    </row>
    <row r="65" spans="1:7" x14ac:dyDescent="0.2">
      <c r="B65" s="10" t="s">
        <v>281</v>
      </c>
      <c r="C65" s="259"/>
      <c r="D65" s="258"/>
      <c r="E65" s="12"/>
      <c r="F65" s="258"/>
      <c r="G65" s="12"/>
    </row>
    <row r="66" spans="1:7" x14ac:dyDescent="0.2">
      <c r="A66" s="40"/>
      <c r="B66" s="10" t="s">
        <v>283</v>
      </c>
      <c r="C66" s="259"/>
      <c r="D66" s="258"/>
      <c r="E66" s="12"/>
      <c r="F66" s="258"/>
      <c r="G66" s="12"/>
    </row>
    <row r="67" spans="1:7" x14ac:dyDescent="0.2">
      <c r="B67" s="10" t="s">
        <v>399</v>
      </c>
      <c r="C67" s="259"/>
      <c r="D67" s="258"/>
      <c r="E67" s="12"/>
      <c r="F67" s="258"/>
      <c r="G67" s="12"/>
    </row>
    <row r="68" spans="1:7" x14ac:dyDescent="0.2">
      <c r="B68" s="10" t="s">
        <v>400</v>
      </c>
      <c r="C68" s="259"/>
      <c r="D68" s="258"/>
      <c r="E68" s="12"/>
      <c r="F68" s="258"/>
      <c r="G68" s="12"/>
    </row>
    <row r="69" spans="1:7" x14ac:dyDescent="0.2">
      <c r="B69" s="10" t="s">
        <v>291</v>
      </c>
      <c r="C69" s="259"/>
      <c r="D69" s="258"/>
      <c r="E69" s="12"/>
      <c r="F69" s="258"/>
      <c r="G69" s="12"/>
    </row>
    <row r="70" spans="1:7" x14ac:dyDescent="0.2">
      <c r="B70" s="10" t="s">
        <v>292</v>
      </c>
      <c r="C70" s="259"/>
      <c r="D70" s="258"/>
      <c r="E70" s="12"/>
      <c r="F70" s="258"/>
      <c r="G70" s="12"/>
    </row>
    <row r="71" spans="1:7" x14ac:dyDescent="0.2">
      <c r="B71" s="10" t="s">
        <v>381</v>
      </c>
      <c r="C71" s="259"/>
      <c r="D71" s="258"/>
      <c r="E71" s="12"/>
      <c r="F71" s="258"/>
      <c r="G71" s="12"/>
    </row>
    <row r="72" spans="1:7" x14ac:dyDescent="0.2">
      <c r="B72" s="10"/>
      <c r="C72" s="259"/>
      <c r="D72" s="258"/>
      <c r="E72" s="12"/>
      <c r="F72" s="258"/>
      <c r="G72" s="12"/>
    </row>
    <row r="73" spans="1:7" x14ac:dyDescent="0.2">
      <c r="B73" s="10"/>
      <c r="C73" s="259"/>
      <c r="D73" s="258"/>
      <c r="E73" s="12"/>
      <c r="F73" s="258"/>
      <c r="G73" s="12"/>
    </row>
    <row r="74" spans="1:7" ht="15" x14ac:dyDescent="0.2">
      <c r="B74" s="10"/>
      <c r="C74" s="259"/>
      <c r="D74" s="258"/>
      <c r="E74" s="236"/>
      <c r="F74" s="258"/>
      <c r="G74" s="236"/>
    </row>
    <row r="77" spans="1:7" ht="15" x14ac:dyDescent="0.25">
      <c r="C77" s="292"/>
    </row>
    <row r="92" spans="2:14" x14ac:dyDescent="0.2">
      <c r="C92" s="9" t="s">
        <v>72</v>
      </c>
    </row>
    <row r="94" spans="2:14" ht="20.25" customHeight="1" x14ac:dyDescent="0.2">
      <c r="B94" s="393" t="s">
        <v>343</v>
      </c>
      <c r="C94" s="394" t="s">
        <v>363</v>
      </c>
      <c r="D94" s="394" t="s">
        <v>364</v>
      </c>
      <c r="E94" s="394"/>
      <c r="F94" s="394"/>
      <c r="G94" s="394"/>
      <c r="H94" s="394"/>
      <c r="I94" s="394"/>
      <c r="J94" s="394"/>
      <c r="K94" s="394"/>
      <c r="L94" s="394"/>
      <c r="M94" s="394"/>
      <c r="N94" s="460" t="s">
        <v>381</v>
      </c>
    </row>
    <row r="95" spans="2:14" ht="15.75" customHeight="1" x14ac:dyDescent="0.2">
      <c r="B95" s="395" t="s">
        <v>180</v>
      </c>
      <c r="C95" s="291">
        <v>0.38</v>
      </c>
      <c r="D95" s="291">
        <v>0.5</v>
      </c>
      <c r="E95" s="291"/>
      <c r="F95" s="291"/>
      <c r="G95" s="291"/>
      <c r="H95" s="291"/>
      <c r="I95" s="291"/>
      <c r="J95" s="291"/>
      <c r="K95" s="291"/>
      <c r="L95" s="291"/>
      <c r="M95" s="291"/>
      <c r="N95" s="119"/>
    </row>
    <row r="96" spans="2:14" ht="15.75" customHeight="1" x14ac:dyDescent="0.2">
      <c r="B96" s="542"/>
      <c r="C96" s="326"/>
      <c r="D96" s="326"/>
      <c r="E96" s="326"/>
      <c r="F96" s="327"/>
      <c r="G96" s="327"/>
      <c r="H96" s="327"/>
      <c r="I96" s="327"/>
      <c r="J96" s="327"/>
      <c r="K96" s="327"/>
      <c r="L96" s="327"/>
      <c r="M96" s="327"/>
    </row>
    <row r="97" spans="2:14" x14ac:dyDescent="0.2">
      <c r="C97" s="9" t="s">
        <v>373</v>
      </c>
    </row>
    <row r="99" spans="2:14" ht="15" x14ac:dyDescent="0.2">
      <c r="B99" s="393" t="s">
        <v>343</v>
      </c>
      <c r="C99" s="394" t="s">
        <v>363</v>
      </c>
      <c r="D99" s="394" t="s">
        <v>364</v>
      </c>
      <c r="E99" s="394" t="s">
        <v>361</v>
      </c>
      <c r="F99" s="394" t="s">
        <v>362</v>
      </c>
      <c r="G99" s="394" t="s">
        <v>286</v>
      </c>
      <c r="H99" s="394" t="s">
        <v>287</v>
      </c>
      <c r="I99" s="394" t="s">
        <v>288</v>
      </c>
      <c r="J99" s="394" t="s">
        <v>289</v>
      </c>
      <c r="K99" s="394" t="s">
        <v>290</v>
      </c>
      <c r="L99" s="394" t="s">
        <v>291</v>
      </c>
      <c r="M99" s="394" t="s">
        <v>292</v>
      </c>
      <c r="N99" s="460" t="s">
        <v>381</v>
      </c>
    </row>
    <row r="100" spans="2:14" ht="15" x14ac:dyDescent="0.2">
      <c r="B100" s="395" t="s">
        <v>180</v>
      </c>
      <c r="C100" s="291">
        <v>0</v>
      </c>
      <c r="D100" s="291">
        <v>0.02</v>
      </c>
      <c r="E100" s="291"/>
      <c r="F100" s="291"/>
      <c r="G100" s="291"/>
      <c r="H100" s="291"/>
      <c r="I100" s="291"/>
      <c r="J100" s="291"/>
      <c r="K100" s="291"/>
      <c r="L100" s="291"/>
      <c r="M100" s="291"/>
      <c r="N100" s="119"/>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tabColor rgb="FFFFFF00"/>
  </sheetPr>
  <dimension ref="A3:L17"/>
  <sheetViews>
    <sheetView workbookViewId="0">
      <selection activeCell="H14" sqref="H14"/>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94"/>
      <c r="B3" s="94"/>
      <c r="C3" s="94"/>
      <c r="D3" s="94"/>
      <c r="E3" s="94"/>
      <c r="F3" s="94"/>
      <c r="G3" s="94"/>
      <c r="H3" s="94"/>
      <c r="I3" s="94"/>
      <c r="J3" s="94"/>
      <c r="K3" s="94"/>
      <c r="L3" s="94"/>
    </row>
    <row r="4" spans="1:12" ht="42" customHeight="1" thickBot="1" x14ac:dyDescent="0.3">
      <c r="A4" s="1103" t="s">
        <v>70</v>
      </c>
      <c r="B4" s="1104"/>
      <c r="C4" s="1104"/>
      <c r="D4" s="1104"/>
      <c r="E4" s="1104"/>
      <c r="F4" s="1104"/>
      <c r="G4" s="1104"/>
      <c r="H4" s="1104"/>
      <c r="I4" s="1104"/>
      <c r="J4" s="1104"/>
      <c r="K4" s="1104"/>
      <c r="L4" s="1104"/>
    </row>
    <row r="5" spans="1:12" ht="24.75" customHeight="1" thickBot="1" x14ac:dyDescent="0.3">
      <c r="A5" s="1108" t="s">
        <v>59</v>
      </c>
      <c r="B5" s="1108"/>
      <c r="C5" s="69"/>
      <c r="D5" s="69"/>
      <c r="E5" s="69"/>
      <c r="F5" s="69"/>
      <c r="G5" s="69"/>
      <c r="H5" s="69"/>
      <c r="I5" s="69"/>
      <c r="J5" s="69"/>
      <c r="K5" s="69"/>
      <c r="L5" s="69"/>
    </row>
    <row r="6" spans="1:12" ht="48" customHeight="1" thickBot="1" x14ac:dyDescent="0.3">
      <c r="A6" s="539" t="s">
        <v>71</v>
      </c>
      <c r="B6" s="540" t="s">
        <v>19</v>
      </c>
      <c r="C6" s="540" t="s">
        <v>91</v>
      </c>
      <c r="D6" s="540" t="s">
        <v>41</v>
      </c>
      <c r="E6" s="540" t="s">
        <v>24</v>
      </c>
      <c r="F6" s="540" t="s">
        <v>350</v>
      </c>
      <c r="G6" s="540" t="s">
        <v>172</v>
      </c>
      <c r="H6" s="540" t="s">
        <v>72</v>
      </c>
      <c r="I6" s="540" t="s">
        <v>73</v>
      </c>
      <c r="J6" s="540" t="s">
        <v>74</v>
      </c>
      <c r="K6" s="540" t="s">
        <v>26</v>
      </c>
      <c r="L6" s="541" t="s">
        <v>44</v>
      </c>
    </row>
    <row r="7" spans="1:12" ht="87" customHeight="1" x14ac:dyDescent="0.25">
      <c r="A7" s="313" t="s">
        <v>75</v>
      </c>
      <c r="B7" s="1105" t="s">
        <v>70</v>
      </c>
      <c r="C7" s="316">
        <v>8920.2682839999998</v>
      </c>
      <c r="D7" s="316">
        <v>8920.2682839999998</v>
      </c>
      <c r="E7" s="316">
        <v>8916.7492000000002</v>
      </c>
      <c r="F7" s="329">
        <v>0.99960549572188184</v>
      </c>
      <c r="G7" s="320">
        <v>3.519083999999566</v>
      </c>
      <c r="H7" s="316">
        <v>5035.4976909999996</v>
      </c>
      <c r="I7" s="314">
        <v>0.56450070005540198</v>
      </c>
      <c r="J7" s="316">
        <v>3884.7705930000002</v>
      </c>
      <c r="K7" s="316">
        <v>104.258717</v>
      </c>
      <c r="L7" s="315">
        <v>1.1687845441488071E-2</v>
      </c>
    </row>
    <row r="8" spans="1:12" ht="107.25" customHeight="1" x14ac:dyDescent="0.25">
      <c r="A8" s="307" t="s">
        <v>76</v>
      </c>
      <c r="B8" s="1106"/>
      <c r="C8" s="317">
        <v>10400.034</v>
      </c>
      <c r="D8" s="317">
        <v>10400.034</v>
      </c>
      <c r="E8" s="318">
        <v>943</v>
      </c>
      <c r="F8" s="330">
        <v>9.0672780492833005E-2</v>
      </c>
      <c r="G8" s="321">
        <v>9457.0339999999997</v>
      </c>
      <c r="H8" s="317">
        <v>587.36666600000001</v>
      </c>
      <c r="I8" s="117">
        <v>5.6477379400875036E-2</v>
      </c>
      <c r="J8" s="317">
        <v>9812.6673339999998</v>
      </c>
      <c r="K8" s="317">
        <v>10.933332999999999</v>
      </c>
      <c r="L8" s="308">
        <v>1.0512785823584808E-3</v>
      </c>
    </row>
    <row r="9" spans="1:12" ht="48" customHeight="1" x14ac:dyDescent="0.25">
      <c r="A9" s="307" t="s">
        <v>84</v>
      </c>
      <c r="B9" s="1106"/>
      <c r="C9" s="317">
        <v>14368.420725</v>
      </c>
      <c r="D9" s="317">
        <v>14368.420725</v>
      </c>
      <c r="E9" s="317">
        <v>478.3</v>
      </c>
      <c r="F9" s="330">
        <v>3.3288279147324316E-2</v>
      </c>
      <c r="G9" s="321">
        <v>13890.120725000001</v>
      </c>
      <c r="H9" s="317">
        <v>0</v>
      </c>
      <c r="I9" s="117">
        <v>0</v>
      </c>
      <c r="J9" s="317">
        <v>14368.420725</v>
      </c>
      <c r="K9" s="317">
        <v>0</v>
      </c>
      <c r="L9" s="308">
        <v>0</v>
      </c>
    </row>
    <row r="10" spans="1:12" ht="45" customHeight="1" thickBot="1" x14ac:dyDescent="0.3">
      <c r="A10" s="310" t="s">
        <v>77</v>
      </c>
      <c r="B10" s="1107"/>
      <c r="C10" s="319">
        <v>13158.276991000001</v>
      </c>
      <c r="D10" s="319">
        <v>13158.276991000001</v>
      </c>
      <c r="E10" s="319">
        <v>10751.850364</v>
      </c>
      <c r="F10" s="331">
        <v>0.81711688934303872</v>
      </c>
      <c r="G10" s="322">
        <v>2406.4266270000007</v>
      </c>
      <c r="H10" s="319">
        <v>3280.3567990000001</v>
      </c>
      <c r="I10" s="311">
        <v>0.24929987423457484</v>
      </c>
      <c r="J10" s="319">
        <v>9877.9201920000014</v>
      </c>
      <c r="K10" s="319">
        <v>644.45538099999999</v>
      </c>
      <c r="L10" s="312">
        <v>4.8977186104289687E-2</v>
      </c>
    </row>
    <row r="11" spans="1:12" ht="31.5" customHeight="1" thickBot="1" x14ac:dyDescent="0.3">
      <c r="A11" s="532" t="s">
        <v>60</v>
      </c>
      <c r="B11" s="533"/>
      <c r="C11" s="534">
        <v>46846.999999999993</v>
      </c>
      <c r="D11" s="534">
        <v>46846.999999999993</v>
      </c>
      <c r="E11" s="534">
        <v>21089.899563999999</v>
      </c>
      <c r="F11" s="535">
        <v>0.45018676892864012</v>
      </c>
      <c r="G11" s="536">
        <v>25757.100435999993</v>
      </c>
      <c r="H11" s="534">
        <v>8903.2211559999996</v>
      </c>
      <c r="I11" s="537">
        <v>0.19004890720857262</v>
      </c>
      <c r="J11" s="534">
        <v>37943.778843999993</v>
      </c>
      <c r="K11" s="534">
        <v>759.64743099999998</v>
      </c>
      <c r="L11" s="538">
        <v>1.6215497918756806E-2</v>
      </c>
    </row>
    <row r="12" spans="1:12" x14ac:dyDescent="0.25">
      <c r="A12" t="s">
        <v>530</v>
      </c>
    </row>
    <row r="13" spans="1:12" x14ac:dyDescent="0.25">
      <c r="H13" s="1"/>
    </row>
    <row r="15" spans="1:12" x14ac:dyDescent="0.25">
      <c r="H15" s="1"/>
      <c r="J15" s="135"/>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Props1.xml><?xml version="1.0" encoding="utf-8"?>
<ds:datastoreItem xmlns:ds="http://schemas.openxmlformats.org/officeDocument/2006/customXml" ds:itemID="{2F030F1C-56FA-4B25-AB2A-D40507FD9057}">
  <ds:schemaRefs>
    <ds:schemaRef ds:uri="http://schemas.microsoft.com/sharepoint/v3/contenttype/forms"/>
  </ds:schemaRefs>
</ds:datastoreItem>
</file>

<file path=customXml/itemProps2.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002F94-5BAD-4CB9-87B8-BF82D0A4D982}">
  <ds:schemaRefs>
    <ds:schemaRef ds:uri="http://schemas.microsoft.com/office/2006/metadata/properties"/>
    <ds:schemaRef ds:uri="http://schemas.microsoft.com/office/infopath/2007/PartnerControls"/>
    <ds:schemaRef ds:uri="8757c181-039b-4fd3-b5b4-f193ecef8269"/>
    <ds:schemaRef ds:uri="http://purl.org/dc/dcmitype/"/>
    <ds:schemaRef ds:uri="http://purl.org/dc/elements/1.1/"/>
    <ds:schemaRef ds:uri="http://schemas.microsoft.com/office/2006/documentManagement/types"/>
    <ds:schemaRef ds:uri="http://www.w3.org/XML/1998/namespace"/>
    <ds:schemaRef ds:uri="http://purl.org/dc/terms/"/>
    <ds:schemaRef ds:uri="http://schemas.openxmlformats.org/package/2006/metadata/core-properties"/>
    <ds:schemaRef ds:uri="c5d639e7-08af-42bc-b232-172a9ace2326"/>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12</vt:i4>
      </vt:variant>
      <vt:variant>
        <vt:lpstr>Rangos con nombre</vt:lpstr>
      </vt:variant>
      <vt:variant>
        <vt:i4>14</vt:i4>
      </vt:variant>
    </vt:vector>
  </HeadingPairs>
  <TitlesOfParts>
    <vt:vector size="26" baseType="lpstr">
      <vt:lpstr>CONSOLIDADO </vt:lpstr>
      <vt:lpstr>POR DIRECCIONES</vt:lpstr>
      <vt:lpstr>ALERTAS DIRECCIONES</vt:lpstr>
      <vt:lpstr>DATOS SENT</vt:lpstr>
      <vt:lpstr>DATOS REGALIAS</vt:lpstr>
      <vt:lpstr>CONSOLIDADO SECTOR INTERIOR</vt:lpstr>
      <vt:lpstr>GLOSARIO</vt:lpstr>
      <vt:lpstr>GRAFICAS DE TENDENCIA </vt:lpstr>
      <vt:lpstr>CUADRO SENTENCIA</vt:lpstr>
      <vt:lpstr>UNP</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2025-05-21T16:19:13Z</cp:lastPrinted>
  <dcterms:created xsi:type="dcterms:W3CDTF">2015-10-22T11:50:38Z</dcterms:created>
  <dcterms:modified xsi:type="dcterms:W3CDTF">2025-07-09T12:45:26Z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